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drawing3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435" sheetId="1" state="visible" r:id="rId2"/>
    <sheet name="ST407" sheetId="2" state="visible" r:id="rId3"/>
    <sheet name="ST177" sheetId="3" state="visible" r:id="rId4"/>
    <sheet name="ALL STATIONS_2015" sheetId="4" state="visible" r:id="rId5"/>
  </sheets>
  <definedNames>
    <definedName function="false" hidden="true" localSheetId="2" name="_xlnm._FilterDatabase" vbProcedure="false">ST177!$A$1:$BN$131</definedName>
    <definedName function="false" hidden="true" localSheetId="1" name="_xlnm._FilterDatabase" vbProcedure="false">ST407!$A$1:$BN$120</definedName>
    <definedName function="false" hidden="true" localSheetId="0" name="_xlnm._FilterDatabase" vbProcedure="false">ST435!$A$1:$BN$108</definedName>
    <definedName function="false" hidden="false" localSheetId="0" name="_xlnm._FilterDatabase" vbProcedure="false">ST435!$A$1:$BN$108</definedName>
    <definedName function="false" hidden="false" localSheetId="1" name="_xlnm._FilterDatabase" vbProcedure="false">ST407!$A$1:$BN$120</definedName>
    <definedName function="false" hidden="false" localSheetId="2" name="_xlnm._FilterDatabase" vbProcedure="false">ST177!$A$1:$BN$131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P72" authorId="0">
      <text>
        <r>
          <rPr>
            <sz val="10"/>
            <rFont val="Arial"/>
            <family val="2"/>
            <charset val="1"/>
          </rPr>
          <t xml:space="preserve">pp5-pp3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P73" authorId="0">
      <text>
        <r>
          <rPr>
            <sz val="10"/>
            <rFont val="Arial"/>
            <family val="2"/>
            <charset val="1"/>
          </rPr>
          <t xml:space="preserve">Pooled two crustacea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O1" authorId="0">
      <text>
        <r>
          <rPr>
            <sz val="10"/>
            <rFont val="Arial"/>
            <family val="2"/>
            <charset val="1"/>
          </rPr>
          <t xml:space="preserve">In red means dry biomass was estimated using wet weight</t>
        </r>
      </text>
    </comment>
    <comment ref="AL58" authorId="0">
      <text>
        <r>
          <rPr>
            <sz val="10"/>
            <rFont val="Arial"/>
            <family val="2"/>
            <charset val="1"/>
          </rPr>
          <t xml:space="preserve">From report fishier canada</t>
        </r>
      </text>
    </comment>
  </commentList>
</comments>
</file>

<file path=xl/sharedStrings.xml><?xml version="1.0" encoding="utf-8"?>
<sst xmlns="http://schemas.openxmlformats.org/spreadsheetml/2006/main" count="5744" uniqueCount="211">
  <si>
    <t xml:space="preserve">GROUPE</t>
  </si>
  <si>
    <t xml:space="preserve">FAMILY</t>
  </si>
  <si>
    <t xml:space="preserve">SPECIES</t>
  </si>
  <si>
    <t xml:space="preserve">FEED MODE </t>
  </si>
  <si>
    <t xml:space="preserve">SIZE</t>
  </si>
  <si>
    <t xml:space="preserve">MOBILITY</t>
  </si>
  <si>
    <t xml:space="preserve">BIOTURBATION</t>
  </si>
  <si>
    <t xml:space="preserve">STATION</t>
  </si>
  <si>
    <t xml:space="preserve">TREATMENT</t>
  </si>
  <si>
    <t xml:space="preserve">CORE</t>
  </si>
  <si>
    <t xml:space="preserve">LAYER</t>
  </si>
  <si>
    <t xml:space="preserve">COUNTS</t>
  </si>
  <si>
    <t xml:space="preserve">ABUNDANCE_ind/m2</t>
  </si>
  <si>
    <t xml:space="preserve">DRYBIOMASS_mg/m2</t>
  </si>
  <si>
    <t xml:space="preserve">Sample dw (mg)</t>
  </si>
  <si>
    <t xml:space="preserve">Biomass analysed (mg)</t>
  </si>
  <si>
    <t xml:space="preserve"># of individuals nalysed</t>
  </si>
  <si>
    <t xml:space="preserve">N (µg)</t>
  </si>
  <si>
    <t xml:space="preserve">15N (at-%)</t>
  </si>
  <si>
    <t xml:space="preserve">δ15N (air)</t>
  </si>
  <si>
    <t xml:space="preserve">C (µg)</t>
  </si>
  <si>
    <t xml:space="preserve">δ13C (VPDB)</t>
  </si>
  <si>
    <t xml:space="preserve">Formalin corrected δ13C (VPDB)</t>
  </si>
  <si>
    <t xml:space="preserve">13C (at-%)</t>
  </si>
  <si>
    <t xml:space="preserve">Core area (m2)</t>
  </si>
  <si>
    <t xml:space="preserve">Actual C%</t>
  </si>
  <si>
    <t xml:space="preserve">Actual N%</t>
  </si>
  <si>
    <t xml:space="preserve">Sample weight mg C</t>
  </si>
  <si>
    <t xml:space="preserve">Sample weight mg N</t>
  </si>
  <si>
    <t xml:space="preserve">Sample weight ug C</t>
  </si>
  <si>
    <t xml:space="preserve">Sample weight ug N</t>
  </si>
  <si>
    <t xml:space="preserve">Sample weight ug C m-2</t>
  </si>
  <si>
    <t xml:space="preserve">Sample weight ug N m-2</t>
  </si>
  <si>
    <t xml:space="preserve">Sample weight mg C m-2</t>
  </si>
  <si>
    <t xml:space="preserve">Sample weight mg N m-2</t>
  </si>
  <si>
    <t xml:space="preserve">BG N (µg)</t>
  </si>
  <si>
    <t xml:space="preserve">BG 15N (at-%)</t>
  </si>
  <si>
    <t xml:space="preserve">BG δ15N (air)</t>
  </si>
  <si>
    <t xml:space="preserve">BG C (µg)</t>
  </si>
  <si>
    <t xml:space="preserve">BG δ13C (VPDB)</t>
  </si>
  <si>
    <t xml:space="preserve">BG Formalin corrected δ13C (VPDB)</t>
  </si>
  <si>
    <t xml:space="preserve">BG 13C (at-%)</t>
  </si>
  <si>
    <t xml:space="preserve">Δδ13C</t>
  </si>
  <si>
    <t xml:space="preserve">R 13C sample</t>
  </si>
  <si>
    <t xml:space="preserve">R 13C control</t>
  </si>
  <si>
    <t xml:space="preserve">F 13C sample</t>
  </si>
  <si>
    <t xml:space="preserve">F 13C control </t>
  </si>
  <si>
    <t xml:space="preserve">E 13C</t>
  </si>
  <si>
    <t xml:space="preserve">I 13C (ug C)</t>
  </si>
  <si>
    <t xml:space="preserve">Algal labeling factor</t>
  </si>
  <si>
    <t xml:space="preserve">I total (ug C)</t>
  </si>
  <si>
    <t xml:space="preserve">I total (ug C m2)</t>
  </si>
  <si>
    <t xml:space="preserve">I total (mg C m2)</t>
  </si>
  <si>
    <t xml:space="preserve"> ug C.mg-1</t>
  </si>
  <si>
    <t xml:space="preserve">Δδ13N</t>
  </si>
  <si>
    <t xml:space="preserve">R 13N sample</t>
  </si>
  <si>
    <t xml:space="preserve">R 13N control</t>
  </si>
  <si>
    <t xml:space="preserve">F 13N sample</t>
  </si>
  <si>
    <t xml:space="preserve">F 13N control </t>
  </si>
  <si>
    <t xml:space="preserve">E 13N</t>
  </si>
  <si>
    <t xml:space="preserve">I 13N (ug N)</t>
  </si>
  <si>
    <t xml:space="preserve">I total (ug N)</t>
  </si>
  <si>
    <t xml:space="preserve">I total (ug N m2)</t>
  </si>
  <si>
    <t xml:space="preserve">I total (mg N m2)</t>
  </si>
  <si>
    <t xml:space="preserve"> ug N.mg-1</t>
  </si>
  <si>
    <t xml:space="preserve">Polychaeta</t>
  </si>
  <si>
    <t xml:space="preserve">Ampharetidae </t>
  </si>
  <si>
    <t xml:space="preserve">SDF</t>
  </si>
  <si>
    <t xml:space="preserve">ST435</t>
  </si>
  <si>
    <t xml:space="preserve">C</t>
  </si>
  <si>
    <t xml:space="preserve">C5</t>
  </si>
  <si>
    <t xml:space="preserve">0-5cm</t>
  </si>
  <si>
    <t xml:space="preserve">Cirratulidae</t>
  </si>
  <si>
    <t xml:space="preserve">FF/SDF</t>
  </si>
  <si>
    <t xml:space="preserve">C2</t>
  </si>
  <si>
    <t xml:space="preserve">Crustacea</t>
  </si>
  <si>
    <t xml:space="preserve">Diastylidae</t>
  </si>
  <si>
    <t xml:space="preserve">C4</t>
  </si>
  <si>
    <t xml:space="preserve">Echinodermata</t>
  </si>
  <si>
    <t xml:space="preserve">Ophiure </t>
  </si>
  <si>
    <t xml:space="preserve">Bivalve</t>
  </si>
  <si>
    <t xml:space="preserve">Mytilidae </t>
  </si>
  <si>
    <t xml:space="preserve">Dacrydium sp.</t>
  </si>
  <si>
    <t xml:space="preserve">SSDF</t>
  </si>
  <si>
    <t xml:space="preserve">Nematodes</t>
  </si>
  <si>
    <t xml:space="preserve">P/S</t>
  </si>
  <si>
    <t xml:space="preserve">C1</t>
  </si>
  <si>
    <t xml:space="preserve">Nemertea</t>
  </si>
  <si>
    <t xml:space="preserve">C3</t>
  </si>
  <si>
    <t xml:space="preserve">5-10cm</t>
  </si>
  <si>
    <t xml:space="preserve">Onuphidae</t>
  </si>
  <si>
    <t xml:space="preserve">Opheliidae</t>
  </si>
  <si>
    <t xml:space="preserve">Ophelina sp.</t>
  </si>
  <si>
    <t xml:space="preserve">Philomedidae</t>
  </si>
  <si>
    <t xml:space="preserve">Philomedes sp.</t>
  </si>
  <si>
    <t xml:space="preserve">Pholoidae </t>
  </si>
  <si>
    <t xml:space="preserve">Pholoe sp.</t>
  </si>
  <si>
    <t xml:space="preserve">Polynoidae</t>
  </si>
  <si>
    <t xml:space="preserve">Priapulida</t>
  </si>
  <si>
    <t xml:space="preserve">Priapulidae</t>
  </si>
  <si>
    <t xml:space="preserve">Priapulopsis bicaudatus</t>
  </si>
  <si>
    <t xml:space="preserve">Sipuncula</t>
  </si>
  <si>
    <t xml:space="preserve">Spionidae</t>
  </si>
  <si>
    <t xml:space="preserve">Prionospio sp.</t>
  </si>
  <si>
    <t xml:space="preserve">Syllidae</t>
  </si>
  <si>
    <t xml:space="preserve">Thyasiridae</t>
  </si>
  <si>
    <t xml:space="preserve">Axinopsida/Thyasira</t>
  </si>
  <si>
    <t xml:space="preserve">sediments</t>
  </si>
  <si>
    <t xml:space="preserve">10.172</t>
  </si>
  <si>
    <t xml:space="preserve">14.316</t>
  </si>
  <si>
    <t xml:space="preserve">9.853</t>
  </si>
  <si>
    <t xml:space="preserve">IA</t>
  </si>
  <si>
    <t xml:space="preserve">IA2</t>
  </si>
  <si>
    <t xml:space="preserve">IA4</t>
  </si>
  <si>
    <t xml:space="preserve">Caudofoveata</t>
  </si>
  <si>
    <t xml:space="preserve">Chaetodermatidae</t>
  </si>
  <si>
    <t xml:space="preserve">Chaetoderma</t>
  </si>
  <si>
    <t xml:space="preserve">IA3</t>
  </si>
  <si>
    <t xml:space="preserve">IA5</t>
  </si>
  <si>
    <t xml:space="preserve">IA1</t>
  </si>
  <si>
    <t xml:space="preserve">Lumbrineridae </t>
  </si>
  <si>
    <t xml:space="preserve">Lumbrineris sp.</t>
  </si>
  <si>
    <t xml:space="preserve">Munnopsidae </t>
  </si>
  <si>
    <t xml:space="preserve">Ilyarachna</t>
  </si>
  <si>
    <t xml:space="preserve">Paraonidae</t>
  </si>
  <si>
    <t xml:space="preserve">Levinsenia sp.</t>
  </si>
  <si>
    <t xml:space="preserve">Yoldiidae</t>
  </si>
  <si>
    <t xml:space="preserve">Yoldiella sp.</t>
  </si>
  <si>
    <t xml:space="preserve">Cnidaria</t>
  </si>
  <si>
    <t xml:space="preserve">Alcyoniidae</t>
  </si>
  <si>
    <t xml:space="preserve">Alcyonium sp.</t>
  </si>
  <si>
    <t xml:space="preserve">PP</t>
  </si>
  <si>
    <t xml:space="preserve">PP4</t>
  </si>
  <si>
    <t xml:space="preserve">PP3</t>
  </si>
  <si>
    <t xml:space="preserve">PP1</t>
  </si>
  <si>
    <t xml:space="preserve">PP5</t>
  </si>
  <si>
    <t xml:space="preserve">Anthozoa</t>
  </si>
  <si>
    <t xml:space="preserve">PP2</t>
  </si>
  <si>
    <t xml:space="preserve">Gnathiidae</t>
  </si>
  <si>
    <t xml:space="preserve">Gnathia stygia</t>
  </si>
  <si>
    <t xml:space="preserve">Nephtyidae</t>
  </si>
  <si>
    <t xml:space="preserve">Micronephthys sp.</t>
  </si>
  <si>
    <t xml:space="preserve">Propeamussiidae</t>
  </si>
  <si>
    <t xml:space="preserve">Similipecten greenlandicus</t>
  </si>
  <si>
    <t xml:space="preserve">Akanthophoreidae </t>
  </si>
  <si>
    <t xml:space="preserve">Akanthophoreus gracilis</t>
  </si>
  <si>
    <t xml:space="preserve">ST407</t>
  </si>
  <si>
    <t xml:space="preserve">FF</t>
  </si>
  <si>
    <t xml:space="preserve">Ampeliscidae</t>
  </si>
  <si>
    <t xml:space="preserve">Haploops sp.</t>
  </si>
  <si>
    <t xml:space="preserve">Ampharetidae</t>
  </si>
  <si>
    <t xml:space="preserve">Melina sp.</t>
  </si>
  <si>
    <t xml:space="preserve">Amage sp.</t>
  </si>
  <si>
    <t xml:space="preserve">Melinna cristata</t>
  </si>
  <si>
    <t xml:space="preserve">Ophiure</t>
  </si>
  <si>
    <t xml:space="preserve">Lumbrineridae</t>
  </si>
  <si>
    <t xml:space="preserve">Maldanidae</t>
  </si>
  <si>
    <t xml:space="preserve">Maldane arctica</t>
  </si>
  <si>
    <t xml:space="preserve">Maldane sarsi</t>
  </si>
  <si>
    <t xml:space="preserve">Maldane sp.</t>
  </si>
  <si>
    <t xml:space="preserve">Pseudotanaidae</t>
  </si>
  <si>
    <t xml:space="preserve">Pseudotanais sp.</t>
  </si>
  <si>
    <t xml:space="preserve">Syllinae</t>
  </si>
  <si>
    <t xml:space="preserve">10.538</t>
  </si>
  <si>
    <t xml:space="preserve">9.16</t>
  </si>
  <si>
    <t xml:space="preserve">9.851</t>
  </si>
  <si>
    <t xml:space="preserve">0.947/0.984</t>
  </si>
  <si>
    <t xml:space="preserve">1.482/2.278</t>
  </si>
  <si>
    <t xml:space="preserve">Cuspidariidae</t>
  </si>
  <si>
    <t xml:space="preserve">Cuspidaria sp.</t>
  </si>
  <si>
    <t xml:space="preserve">Desmosomatidae</t>
  </si>
  <si>
    <t xml:space="preserve">2.183/1.219</t>
  </si>
  <si>
    <t xml:space="preserve">1.843/1.736</t>
  </si>
  <si>
    <t xml:space="preserve">1.911/1.109</t>
  </si>
  <si>
    <t xml:space="preserve">Oedicerotidae </t>
  </si>
  <si>
    <t xml:space="preserve">Aceroides latipes</t>
  </si>
  <si>
    <t xml:space="preserve">Pardaliscidae</t>
  </si>
  <si>
    <t xml:space="preserve">Scalibregmatidae </t>
  </si>
  <si>
    <t xml:space="preserve">Sphaerodoridae</t>
  </si>
  <si>
    <t xml:space="preserve">Capitellidae</t>
  </si>
  <si>
    <t xml:space="preserve">1.307/1.236</t>
  </si>
  <si>
    <t xml:space="preserve">1.012/0.956</t>
  </si>
  <si>
    <t xml:space="preserve">1.085/1.701</t>
  </si>
  <si>
    <t xml:space="preserve">Paraonides nordica</t>
  </si>
  <si>
    <t xml:space="preserve">Halice sp.</t>
  </si>
  <si>
    <t xml:space="preserve">Ampelisca sp.</t>
  </si>
  <si>
    <t xml:space="preserve">ST177</t>
  </si>
  <si>
    <t xml:space="preserve">Arcidae</t>
  </si>
  <si>
    <t xml:space="preserve">Bathyarca sp. </t>
  </si>
  <si>
    <t xml:space="preserve">Chaetoderma sp.</t>
  </si>
  <si>
    <t xml:space="preserve">z</t>
  </si>
  <si>
    <t xml:space="preserve">Cirratulidae </t>
  </si>
  <si>
    <t xml:space="preserve">Chaetozone sp.</t>
  </si>
  <si>
    <t xml:space="preserve">Cossuridae </t>
  </si>
  <si>
    <t xml:space="preserve">Cossura longocirrata</t>
  </si>
  <si>
    <t xml:space="preserve">Nicomache sp.</t>
  </si>
  <si>
    <t xml:space="preserve">Chirimia biceps bicep</t>
  </si>
  <si>
    <t xml:space="preserve">Nephtyidae </t>
  </si>
  <si>
    <t xml:space="preserve">Bipalponephtys neotena</t>
  </si>
  <si>
    <t xml:space="preserve">Nuculidae </t>
  </si>
  <si>
    <t xml:space="preserve">Nucula Sp.</t>
  </si>
  <si>
    <t xml:space="preserve">Paraonidae </t>
  </si>
  <si>
    <t xml:space="preserve">Sabellidae</t>
  </si>
  <si>
    <t xml:space="preserve">Potamilla sp.</t>
  </si>
  <si>
    <t xml:space="preserve">Euchone sp.</t>
  </si>
  <si>
    <t xml:space="preserve">Trichobranchidae</t>
  </si>
  <si>
    <t xml:space="preserve">Terebellides sp.</t>
  </si>
  <si>
    <t xml:space="preserve">Eupyrgidae</t>
  </si>
  <si>
    <t xml:space="preserve">Eupyrgus scaber</t>
  </si>
  <si>
    <t xml:space="preserve">Tellinidae</t>
  </si>
  <si>
    <t xml:space="preserve">Tellina sp.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</si>
</sst>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800000"/>
      <name val="Arial"/>
      <family val="2"/>
      <charset val="1"/>
    </font>
    <font>
      <sz val="9"/>
      <color rgb="FFFF66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FE7F5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FE7F5"/>
      </patternFill>
    </fill>
    <fill>
      <patternFill patternType="solid">
        <fgColor rgb="FFCFE7F5"/>
        <bgColor rgb="FFDDDDDD"/>
      </patternFill>
    </fill>
    <fill>
      <patternFill patternType="solid">
        <fgColor rgb="FF009933"/>
        <bgColor rgb="FF00808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>
        <color rgb="FFEEEEEE"/>
      </left>
      <right style="hair">
        <color rgb="FFEEEEEE"/>
      </right>
      <top style="hair">
        <color rgb="FFEEEEEE"/>
      </top>
      <bottom style="hair">
        <color rgb="FFEEEEEE"/>
      </bottom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9933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108"/>
  <sheetViews>
    <sheetView showFormulas="false" showGridLines="true" showRowColHeaders="true" showZeros="true" rightToLeft="false" tabSelected="false" showOutlineSymbols="true" defaultGridColor="true" view="normal" topLeftCell="A92" colorId="64" zoomScale="84" zoomScaleNormal="84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6.4"/>
    <col collapsed="false" customWidth="true" hidden="false" outlineLevel="0" max="2" min="2" style="1" width="23.08"/>
    <col collapsed="false" customWidth="true" hidden="false" outlineLevel="0" max="3" min="3" style="1" width="22.39"/>
    <col collapsed="false" customWidth="true" hidden="false" outlineLevel="0" max="4" min="4" style="1" width="14.41"/>
    <col collapsed="false" customWidth="true" hidden="false" outlineLevel="0" max="6" min="5" style="1" width="14.12"/>
    <col collapsed="false" customWidth="true" hidden="false" outlineLevel="0" max="7" min="7" style="1" width="16.94"/>
    <col collapsed="false" customWidth="true" hidden="false" outlineLevel="0" max="9" min="8" style="1" width="14.12"/>
    <col collapsed="false" customWidth="true" hidden="false" outlineLevel="0" max="10" min="10" style="1" width="8.66"/>
    <col collapsed="false" customWidth="true" hidden="false" outlineLevel="0" max="11" min="11" style="1" width="9.21"/>
    <col collapsed="false" customWidth="true" hidden="false" outlineLevel="0" max="12" min="12" style="1" width="10.95"/>
    <col collapsed="false" customWidth="true" hidden="false" outlineLevel="0" max="13" min="13" style="1" width="20.69"/>
    <col collapsed="false" customWidth="true" hidden="false" outlineLevel="0" max="15" min="14" style="1" width="16.83"/>
    <col collapsed="false" customWidth="true" hidden="false" outlineLevel="0" max="16" min="16" style="1" width="22.67"/>
    <col collapsed="false" customWidth="true" hidden="false" outlineLevel="0" max="17" min="17" style="1" width="12.56"/>
    <col collapsed="false" customWidth="true" hidden="false" outlineLevel="0" max="18" min="18" style="1" width="8.86"/>
    <col collapsed="false" customWidth="true" hidden="false" outlineLevel="0" max="19" min="19" style="1" width="12.41"/>
    <col collapsed="false" customWidth="true" hidden="false" outlineLevel="0" max="20" min="20" style="1" width="17"/>
    <col collapsed="false" customWidth="true" hidden="false" outlineLevel="0" max="21" min="21" style="1" width="8.57"/>
    <col collapsed="false" customWidth="true" hidden="false" outlineLevel="0" max="22" min="22" style="1" width="17.56"/>
    <col collapsed="false" customWidth="true" hidden="false" outlineLevel="0" max="23" min="23" style="1" width="30.22"/>
    <col collapsed="false" customWidth="true" hidden="false" outlineLevel="0" max="24" min="24" style="1" width="17"/>
    <col collapsed="false" customWidth="true" hidden="false" outlineLevel="0" max="25" min="25" style="1" width="15.96"/>
    <col collapsed="false" customWidth="true" hidden="false" outlineLevel="0" max="26" min="26" style="1" width="19.68"/>
    <col collapsed="false" customWidth="true" hidden="false" outlineLevel="0" max="27" min="27" style="1" width="12.27"/>
    <col collapsed="false" customWidth="true" hidden="false" outlineLevel="0" max="28" min="28" style="1" width="20.54"/>
    <col collapsed="false" customWidth="true" hidden="false" outlineLevel="0" max="29" min="29" style="1" width="20.67"/>
    <col collapsed="false" customWidth="true" hidden="false" outlineLevel="0" max="30" min="30" style="1" width="19.96"/>
    <col collapsed="false" customWidth="true" hidden="false" outlineLevel="0" max="31" min="31" style="1" width="20.11"/>
    <col collapsed="false" customWidth="true" hidden="false" outlineLevel="0" max="32" min="32" style="1" width="24.76"/>
    <col collapsed="false" customWidth="true" hidden="false" outlineLevel="0" max="33" min="33" style="1" width="26.83"/>
    <col collapsed="false" customWidth="true" hidden="false" outlineLevel="0" max="34" min="34" style="1" width="24.09"/>
    <col collapsed="false" customWidth="true" hidden="false" outlineLevel="0" max="35" min="35" style="1" width="24.38"/>
    <col collapsed="false" customWidth="true" hidden="false" outlineLevel="0" max="36" min="36" style="1" width="19.77"/>
    <col collapsed="false" customWidth="true" hidden="false" outlineLevel="0" max="37" min="37" style="1" width="15.27"/>
    <col collapsed="false" customWidth="true" hidden="false" outlineLevel="0" max="38" min="38" style="1" width="22.51"/>
    <col collapsed="false" customWidth="true" hidden="false" outlineLevel="0" max="39" min="39" style="1" width="19.36"/>
    <col collapsed="false" customWidth="true" hidden="false" outlineLevel="0" max="40" min="40" style="1" width="16.97"/>
    <col collapsed="false" customWidth="true" hidden="false" outlineLevel="0" max="41" min="41" style="1" width="33.07"/>
    <col collapsed="false" customWidth="true" hidden="false" outlineLevel="0" max="42" min="42" style="1" width="14.96"/>
    <col collapsed="false" customWidth="true" hidden="false" outlineLevel="0" max="43" min="43" style="1" width="9.7"/>
    <col collapsed="false" customWidth="true" hidden="false" outlineLevel="0" max="44" min="44" style="1" width="14.83"/>
    <col collapsed="false" customWidth="true" hidden="false" outlineLevel="0" max="45" min="45" style="1" width="14.69"/>
    <col collapsed="false" customWidth="true" hidden="false" outlineLevel="0" max="46" min="46" style="1" width="14.55"/>
    <col collapsed="false" customWidth="true" hidden="false" outlineLevel="0" max="47" min="47" style="1" width="14.96"/>
    <col collapsed="false" customWidth="true" hidden="false" outlineLevel="0" max="48" min="48" style="1" width="8.28"/>
    <col collapsed="false" customWidth="true" hidden="false" outlineLevel="0" max="49" min="49" style="1" width="14.62"/>
    <col collapsed="false" customWidth="true" hidden="false" outlineLevel="0" max="50" min="50" style="2" width="20.11"/>
    <col collapsed="false" customWidth="true" hidden="false" outlineLevel="0" max="51" min="51" style="1" width="13.83"/>
    <col collapsed="false" customWidth="true" hidden="false" outlineLevel="0" max="52" min="52" style="1" width="16.83"/>
    <col collapsed="false" customWidth="true" hidden="false" outlineLevel="0" max="53" min="53" style="1" width="17.4"/>
    <col collapsed="false" customWidth="true" hidden="false" outlineLevel="0" max="54" min="54" style="1" width="12.41"/>
    <col collapsed="false" customWidth="true" hidden="false" outlineLevel="0" max="55" min="55" style="1" width="28.38"/>
    <col collapsed="false" customWidth="true" hidden="false" outlineLevel="0" max="56" min="56" style="1" width="19.96"/>
    <col collapsed="false" customWidth="true" hidden="false" outlineLevel="0" max="57" min="57" style="1" width="17.25"/>
    <col collapsed="false" customWidth="true" hidden="false" outlineLevel="0" max="58" min="58" style="1" width="16.26"/>
    <col collapsed="false" customWidth="false" hidden="false" outlineLevel="0" max="61" min="59" style="1" width="11.52"/>
    <col collapsed="false" customWidth="true" hidden="false" outlineLevel="0" max="62" min="62" style="1" width="18.35"/>
    <col collapsed="false" customWidth="true" hidden="false" outlineLevel="0" max="63" min="63" style="1" width="15.31"/>
    <col collapsed="false" customWidth="true" hidden="false" outlineLevel="0" max="64" min="64" style="1" width="14.96"/>
    <col collapsed="false" customWidth="true" hidden="false" outlineLevel="0" max="65" min="65" style="1" width="14.02"/>
    <col collapsed="false" customWidth="true" hidden="false" outlineLevel="0" max="66" min="66" style="1" width="10.57"/>
    <col collapsed="false" customWidth="false" hidden="false" outlineLevel="0" max="1025" min="67" style="1" width="11.52"/>
  </cols>
  <sheetData>
    <row r="1" s="3" customFormat="true" ht="23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49</v>
      </c>
      <c r="BK1" s="3" t="s">
        <v>61</v>
      </c>
      <c r="BL1" s="3" t="s">
        <v>62</v>
      </c>
      <c r="BM1" s="3" t="s">
        <v>63</v>
      </c>
      <c r="BN1" s="3" t="s">
        <v>64</v>
      </c>
      <c r="BO1" s="4"/>
    </row>
    <row r="2" customFormat="false" ht="12.8" hidden="false" customHeight="false" outlineLevel="0" collapsed="false">
      <c r="A2" s="1" t="s">
        <v>65</v>
      </c>
      <c r="B2" s="1" t="s">
        <v>66</v>
      </c>
      <c r="D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2" t="n">
        <v>1</v>
      </c>
      <c r="M2" s="2" t="n">
        <f aca="false">+L2/Y2</f>
        <v>333.333333333333</v>
      </c>
      <c r="N2" s="2" t="n">
        <f aca="false">+O2/Y2</f>
        <v>22.3333333333333</v>
      </c>
      <c r="O2" s="1" t="n">
        <f aca="false">+P2</f>
        <v>0.067</v>
      </c>
      <c r="P2" s="1" t="n">
        <v>0.067</v>
      </c>
      <c r="Q2" s="1" t="n">
        <f aca="false">+L2</f>
        <v>1</v>
      </c>
      <c r="R2" s="5" t="n">
        <v>3.40672434351845</v>
      </c>
      <c r="S2" s="5" t="n">
        <v>0.369694325072218</v>
      </c>
      <c r="T2" s="5" t="n">
        <v>9.2918142730616</v>
      </c>
      <c r="U2" s="5" t="n">
        <v>22.1803579153885</v>
      </c>
      <c r="V2" s="5" t="n">
        <v>-26.4084712192586</v>
      </c>
      <c r="W2" s="5" t="n">
        <f aca="false">+V2+1</f>
        <v>-25.4084712192586</v>
      </c>
      <c r="X2" s="5" t="n">
        <v>1.07678369752236</v>
      </c>
      <c r="Y2" s="6" t="n">
        <v>0.003</v>
      </c>
      <c r="Z2" s="6" t="n">
        <f aca="false">+X2/10</f>
        <v>0.107678369752236</v>
      </c>
      <c r="AA2" s="6" t="n">
        <f aca="false">+S2/100</f>
        <v>0.00369694325072218</v>
      </c>
      <c r="AB2" s="6" t="n">
        <f aca="false">+O2*Z2</f>
        <v>0.00721445077339981</v>
      </c>
      <c r="AC2" s="1" t="n">
        <f aca="false">+O2*AA2</f>
        <v>0.000247695197798386</v>
      </c>
      <c r="AD2" s="2" t="n">
        <f aca="false">+AB2*1000</f>
        <v>7.21445077339981</v>
      </c>
      <c r="AE2" s="2" t="n">
        <f aca="false">+AC2*1000</f>
        <v>0.247695197798386</v>
      </c>
      <c r="AF2" s="2" t="n">
        <f aca="false">+AD2/Y2</f>
        <v>2404.8169244666</v>
      </c>
      <c r="AG2" s="2" t="n">
        <f aca="false">+AE2/Y2</f>
        <v>82.5650659327954</v>
      </c>
      <c r="AH2" s="2" t="n">
        <f aca="false">+AB2/Y2</f>
        <v>2.4048169244666</v>
      </c>
      <c r="AI2" s="2" t="n">
        <f aca="false">+AC2/Y2</f>
        <v>0.0825650659327954</v>
      </c>
      <c r="AJ2" s="7"/>
      <c r="AK2" s="7"/>
      <c r="AL2" s="7"/>
      <c r="AM2" s="7"/>
      <c r="AN2" s="7"/>
      <c r="AO2" s="7"/>
      <c r="AP2" s="7"/>
    </row>
    <row r="3" customFormat="false" ht="12.8" hidden="false" customHeight="false" outlineLevel="0" collapsed="false">
      <c r="A3" s="1" t="s">
        <v>65</v>
      </c>
      <c r="B3" s="1" t="s">
        <v>72</v>
      </c>
      <c r="D3" s="1" t="s">
        <v>73</v>
      </c>
      <c r="H3" s="1" t="s">
        <v>68</v>
      </c>
      <c r="I3" s="1" t="s">
        <v>69</v>
      </c>
      <c r="J3" s="1" t="s">
        <v>74</v>
      </c>
      <c r="K3" s="1" t="s">
        <v>71</v>
      </c>
      <c r="L3" s="2" t="n">
        <v>1</v>
      </c>
      <c r="M3" s="2" t="n">
        <f aca="false">+L3/Y3</f>
        <v>333.333333333333</v>
      </c>
      <c r="N3" s="2" t="n">
        <f aca="false">+O3/Y3</f>
        <v>62</v>
      </c>
      <c r="O3" s="1" t="n">
        <f aca="false">+P3</f>
        <v>0.186</v>
      </c>
      <c r="P3" s="1" t="n">
        <v>0.186</v>
      </c>
      <c r="Q3" s="1" t="n">
        <f aca="false">+L3</f>
        <v>1</v>
      </c>
      <c r="R3" s="5" t="n">
        <v>11.4381565146516</v>
      </c>
      <c r="S3" s="5" t="n">
        <v>0.370240061790462</v>
      </c>
      <c r="T3" s="5" t="n">
        <v>10.787251053635</v>
      </c>
      <c r="U3" s="5" t="n">
        <v>56.6238705799608</v>
      </c>
      <c r="V3" s="5" t="n">
        <v>-25.3193781461686</v>
      </c>
      <c r="W3" s="5" t="n">
        <f aca="false">+V3+1</f>
        <v>-24.3193781461686</v>
      </c>
      <c r="X3" s="5" t="n">
        <v>1.07797524040848</v>
      </c>
      <c r="Y3" s="6" t="n">
        <v>0.003</v>
      </c>
      <c r="Z3" s="6" t="n">
        <f aca="false">+X3/10</f>
        <v>0.107797524040848</v>
      </c>
      <c r="AA3" s="6" t="n">
        <f aca="false">+S3/100</f>
        <v>0.00370240061790462</v>
      </c>
      <c r="AB3" s="6" t="n">
        <f aca="false">+O3*Z3</f>
        <v>0.0200503394715977</v>
      </c>
      <c r="AC3" s="1" t="n">
        <f aca="false">+O3*AA3</f>
        <v>0.000688646514930259</v>
      </c>
      <c r="AD3" s="2" t="n">
        <f aca="false">+AB3*1000</f>
        <v>20.0503394715977</v>
      </c>
      <c r="AE3" s="2" t="n">
        <f aca="false">+AC3*1000</f>
        <v>0.688646514930259</v>
      </c>
      <c r="AF3" s="2" t="n">
        <f aca="false">+AD3/Y3</f>
        <v>6683.44649053258</v>
      </c>
      <c r="AG3" s="2" t="n">
        <f aca="false">+AE3/Y3</f>
        <v>229.548838310086</v>
      </c>
      <c r="AH3" s="2" t="n">
        <f aca="false">+AB3/Y3</f>
        <v>6.68344649053258</v>
      </c>
      <c r="AI3" s="2" t="n">
        <f aca="false">+AC3/Y3</f>
        <v>0.229548838310086</v>
      </c>
      <c r="AJ3" s="7"/>
      <c r="AK3" s="7"/>
      <c r="AL3" s="7"/>
      <c r="AM3" s="7"/>
      <c r="AN3" s="7"/>
      <c r="AO3" s="7"/>
      <c r="AP3" s="7"/>
    </row>
    <row r="4" customFormat="false" ht="12.8" hidden="false" customHeight="false" outlineLevel="0" collapsed="false">
      <c r="A4" s="1" t="s">
        <v>65</v>
      </c>
      <c r="B4" s="1" t="s">
        <v>72</v>
      </c>
      <c r="D4" s="1" t="s">
        <v>73</v>
      </c>
      <c r="H4" s="1" t="s">
        <v>68</v>
      </c>
      <c r="I4" s="1" t="s">
        <v>69</v>
      </c>
      <c r="J4" s="1" t="s">
        <v>70</v>
      </c>
      <c r="K4" s="1" t="s">
        <v>71</v>
      </c>
      <c r="L4" s="2" t="n">
        <v>1</v>
      </c>
      <c r="M4" s="2" t="n">
        <f aca="false">+L4/Y4</f>
        <v>333.333333333333</v>
      </c>
      <c r="N4" s="2" t="n">
        <f aca="false">+O4/Y4</f>
        <v>57.3333333333333</v>
      </c>
      <c r="O4" s="1" t="n">
        <f aca="false">+P4</f>
        <v>0.172</v>
      </c>
      <c r="P4" s="1" t="n">
        <v>0.172</v>
      </c>
      <c r="Q4" s="1" t="n">
        <f aca="false">+L4</f>
        <v>1</v>
      </c>
      <c r="R4" s="5" t="n">
        <v>8.77562082200132</v>
      </c>
      <c r="S4" s="5" t="n">
        <v>0.37108999109315</v>
      </c>
      <c r="T4" s="5" t="n">
        <v>13.11627401075</v>
      </c>
      <c r="U4" s="5" t="n">
        <v>48.5726692831772</v>
      </c>
      <c r="V4" s="5" t="n">
        <v>-25.7075044930469</v>
      </c>
      <c r="W4" s="5" t="n">
        <f aca="false">+V4+1</f>
        <v>-24.7075044930469</v>
      </c>
      <c r="X4" s="5" t="n">
        <v>1.07755060672598</v>
      </c>
      <c r="Y4" s="6" t="n">
        <v>0.003</v>
      </c>
      <c r="Z4" s="6" t="n">
        <f aca="false">+X4/10</f>
        <v>0.107755060672598</v>
      </c>
      <c r="AA4" s="6" t="n">
        <f aca="false">+S4/100</f>
        <v>0.0037108999109315</v>
      </c>
      <c r="AB4" s="6" t="n">
        <f aca="false">+O4*Z4</f>
        <v>0.0185338704356869</v>
      </c>
      <c r="AC4" s="1" t="n">
        <f aca="false">+O4*AA4</f>
        <v>0.000638274784680218</v>
      </c>
      <c r="AD4" s="2" t="n">
        <f aca="false">+AB4*1000</f>
        <v>18.5338704356869</v>
      </c>
      <c r="AE4" s="2" t="n">
        <f aca="false">+AC4*1000</f>
        <v>0.638274784680218</v>
      </c>
      <c r="AF4" s="2" t="n">
        <f aca="false">+AD4/Y4</f>
        <v>6177.95681189562</v>
      </c>
      <c r="AG4" s="2" t="n">
        <f aca="false">+AE4/Y4</f>
        <v>212.758261560073</v>
      </c>
      <c r="AH4" s="2" t="n">
        <f aca="false">+AB4/Y4</f>
        <v>6.17795681189562</v>
      </c>
      <c r="AI4" s="2" t="n">
        <f aca="false">+AC4/Y4</f>
        <v>0.212758261560073</v>
      </c>
      <c r="AJ4" s="7"/>
      <c r="AK4" s="7"/>
      <c r="AL4" s="7"/>
      <c r="AM4" s="7"/>
      <c r="AN4" s="7"/>
      <c r="AO4" s="7"/>
      <c r="AP4" s="7"/>
    </row>
    <row r="5" customFormat="false" ht="12.8" hidden="false" customHeight="false" outlineLevel="0" collapsed="false">
      <c r="A5" s="1" t="s">
        <v>75</v>
      </c>
      <c r="B5" s="1" t="s">
        <v>76</v>
      </c>
      <c r="D5" s="1" t="s">
        <v>73</v>
      </c>
      <c r="H5" s="1" t="s">
        <v>68</v>
      </c>
      <c r="I5" s="1" t="s">
        <v>69</v>
      </c>
      <c r="J5" s="1" t="s">
        <v>77</v>
      </c>
      <c r="K5" s="1" t="s">
        <v>71</v>
      </c>
      <c r="L5" s="2" t="n">
        <v>1</v>
      </c>
      <c r="M5" s="2" t="n">
        <f aca="false">+L5/Y5</f>
        <v>333.333333333333</v>
      </c>
      <c r="N5" s="2" t="n">
        <f aca="false">+O5/Y5</f>
        <v>49</v>
      </c>
      <c r="O5" s="1" t="n">
        <v>0.147</v>
      </c>
      <c r="P5" s="8" t="n">
        <v>0.253</v>
      </c>
      <c r="Q5" s="1" t="n">
        <f aca="false">+L5</f>
        <v>1</v>
      </c>
      <c r="R5" s="5" t="n">
        <v>11.1160909892708</v>
      </c>
      <c r="S5" s="5" t="n">
        <v>0.369511835847455</v>
      </c>
      <c r="T5" s="5" t="n">
        <v>8.79175793648127</v>
      </c>
      <c r="U5" s="5" t="n">
        <v>71.1071675464504</v>
      </c>
      <c r="V5" s="5" t="n">
        <v>-24.1765455093662</v>
      </c>
      <c r="W5" s="5" t="n">
        <f aca="false">+V5+1</f>
        <v>-23.1765455093662</v>
      </c>
      <c r="X5" s="5" t="n">
        <v>1.07922554721752</v>
      </c>
      <c r="Y5" s="6" t="n">
        <v>0.003</v>
      </c>
      <c r="Z5" s="6" t="n">
        <f aca="false">+X5/10</f>
        <v>0.107922554721752</v>
      </c>
      <c r="AA5" s="6" t="n">
        <f aca="false">+S5/100</f>
        <v>0.00369511835847455</v>
      </c>
      <c r="AB5" s="6" t="n">
        <f aca="false">+O5*Z5</f>
        <v>0.0158646155440975</v>
      </c>
      <c r="AC5" s="1" t="n">
        <f aca="false">+O5*AA5</f>
        <v>0.000543182398695759</v>
      </c>
      <c r="AD5" s="2" t="n">
        <f aca="false">+AB5*1000</f>
        <v>15.8646155440975</v>
      </c>
      <c r="AE5" s="2" t="n">
        <f aca="false">+AC5*1000</f>
        <v>0.543182398695759</v>
      </c>
      <c r="AF5" s="2" t="n">
        <f aca="false">+AD5/Y5</f>
        <v>5288.20518136585</v>
      </c>
      <c r="AG5" s="2" t="n">
        <f aca="false">+AE5/Y5</f>
        <v>181.060799565253</v>
      </c>
      <c r="AH5" s="2" t="n">
        <f aca="false">+AB5/Y5</f>
        <v>5.28820518136585</v>
      </c>
      <c r="AI5" s="2" t="n">
        <f aca="false">+AC5/Y5</f>
        <v>0.181060799565253</v>
      </c>
      <c r="AJ5" s="7"/>
      <c r="AK5" s="7"/>
      <c r="AL5" s="7"/>
      <c r="AM5" s="7"/>
      <c r="AN5" s="7"/>
      <c r="AO5" s="7"/>
      <c r="AP5" s="7"/>
    </row>
    <row r="6" customFormat="false" ht="12.8" hidden="false" customHeight="false" outlineLevel="0" collapsed="false">
      <c r="A6" s="1" t="s">
        <v>75</v>
      </c>
      <c r="B6" s="1" t="s">
        <v>76</v>
      </c>
      <c r="D6" s="1" t="s">
        <v>73</v>
      </c>
      <c r="H6" s="1" t="s">
        <v>68</v>
      </c>
      <c r="I6" s="1" t="s">
        <v>69</v>
      </c>
      <c r="J6" s="1" t="s">
        <v>70</v>
      </c>
      <c r="K6" s="1" t="s">
        <v>71</v>
      </c>
      <c r="L6" s="2" t="n">
        <v>1</v>
      </c>
      <c r="M6" s="2" t="n">
        <f aca="false">+L6/Y6</f>
        <v>333.333333333333</v>
      </c>
      <c r="N6" s="2" t="n">
        <f aca="false">+O6/Y6</f>
        <v>35</v>
      </c>
      <c r="O6" s="1" t="n">
        <v>0.105</v>
      </c>
      <c r="P6" s="8"/>
      <c r="Y6" s="6" t="n">
        <v>0.003</v>
      </c>
      <c r="Z6" s="6"/>
      <c r="AA6" s="6"/>
      <c r="AB6" s="6"/>
      <c r="AD6" s="2"/>
      <c r="AE6" s="2"/>
      <c r="AF6" s="2"/>
      <c r="AG6" s="2"/>
      <c r="AH6" s="2"/>
      <c r="AI6" s="2"/>
      <c r="AJ6" s="7"/>
      <c r="AK6" s="7"/>
      <c r="AL6" s="7"/>
      <c r="AM6" s="7"/>
      <c r="AN6" s="7"/>
      <c r="AO6" s="7"/>
      <c r="AP6" s="7"/>
    </row>
    <row r="7" customFormat="false" ht="12.8" hidden="false" customHeight="false" outlineLevel="0" collapsed="false">
      <c r="A7" s="1" t="s">
        <v>78</v>
      </c>
      <c r="B7" s="1" t="s">
        <v>78</v>
      </c>
      <c r="C7" s="1" t="s">
        <v>79</v>
      </c>
      <c r="D7" s="1" t="s">
        <v>73</v>
      </c>
      <c r="H7" s="1" t="s">
        <v>68</v>
      </c>
      <c r="I7" s="1" t="s">
        <v>69</v>
      </c>
      <c r="J7" s="1" t="s">
        <v>70</v>
      </c>
      <c r="K7" s="1" t="s">
        <v>71</v>
      </c>
      <c r="L7" s="2" t="n">
        <v>1</v>
      </c>
      <c r="M7" s="2" t="n">
        <f aca="false">+L7/Y7</f>
        <v>333.333333333333</v>
      </c>
      <c r="N7" s="2" t="n">
        <f aca="false">+O7/Y7</f>
        <v>63.6666666666667</v>
      </c>
      <c r="O7" s="1" t="n">
        <f aca="false">+P7</f>
        <v>0.191</v>
      </c>
      <c r="P7" s="1" t="n">
        <v>0.191</v>
      </c>
      <c r="Q7" s="1" t="n">
        <f aca="false">+L7</f>
        <v>1</v>
      </c>
      <c r="R7" s="5" t="n">
        <v>1.73138758647094</v>
      </c>
      <c r="S7" s="5" t="n">
        <v>0.369659153315926</v>
      </c>
      <c r="T7" s="5" t="n">
        <v>9.1954366067559</v>
      </c>
      <c r="U7" s="5" t="n">
        <v>24.1963684173801</v>
      </c>
      <c r="V7" s="5" t="n">
        <v>-8.79182749546261</v>
      </c>
      <c r="W7" s="5" t="n">
        <f aca="false">+V7+1</f>
        <v>-7.79182749546261</v>
      </c>
      <c r="X7" s="5" t="n">
        <v>1.09605399751925</v>
      </c>
      <c r="Y7" s="6" t="n">
        <v>0.003</v>
      </c>
      <c r="Z7" s="6" t="n">
        <f aca="false">+X7/10</f>
        <v>0.109605399751925</v>
      </c>
      <c r="AA7" s="6" t="n">
        <f aca="false">+S7/100</f>
        <v>0.00369659153315926</v>
      </c>
      <c r="AB7" s="6" t="n">
        <f aca="false">+O7*Z7</f>
        <v>0.0209346313526177</v>
      </c>
      <c r="AC7" s="1" t="n">
        <f aca="false">+O7*AA7</f>
        <v>0.000706048982833419</v>
      </c>
      <c r="AD7" s="2" t="n">
        <f aca="false">+AB7*1000</f>
        <v>20.9346313526177</v>
      </c>
      <c r="AE7" s="2" t="n">
        <f aca="false">+AC7*1000</f>
        <v>0.706048982833419</v>
      </c>
      <c r="AF7" s="2" t="n">
        <f aca="false">+AD7/Y7</f>
        <v>6978.21045087256</v>
      </c>
      <c r="AG7" s="2" t="n">
        <f aca="false">+AE7/Y7</f>
        <v>235.349660944473</v>
      </c>
      <c r="AH7" s="2" t="n">
        <f aca="false">+AB7/Y7</f>
        <v>6.97821045087256</v>
      </c>
      <c r="AI7" s="2" t="n">
        <f aca="false">+AC7/Y7</f>
        <v>0.235349660944473</v>
      </c>
      <c r="AJ7" s="7"/>
      <c r="AK7" s="7"/>
      <c r="AL7" s="7"/>
      <c r="AM7" s="7"/>
      <c r="AN7" s="7"/>
      <c r="AO7" s="7"/>
      <c r="AP7" s="7"/>
    </row>
    <row r="8" customFormat="false" ht="12.8" hidden="false" customHeight="false" outlineLevel="0" collapsed="false">
      <c r="A8" s="1" t="s">
        <v>80</v>
      </c>
      <c r="B8" s="1" t="s">
        <v>81</v>
      </c>
      <c r="C8" s="1" t="s">
        <v>82</v>
      </c>
      <c r="D8" s="1" t="s">
        <v>83</v>
      </c>
      <c r="H8" s="1" t="s">
        <v>68</v>
      </c>
      <c r="I8" s="1" t="s">
        <v>69</v>
      </c>
      <c r="J8" s="1" t="s">
        <v>77</v>
      </c>
      <c r="K8" s="1" t="s">
        <v>71</v>
      </c>
      <c r="L8" s="2" t="n">
        <v>2</v>
      </c>
      <c r="M8" s="2" t="n">
        <f aca="false">+L8/Y8</f>
        <v>666.666666666667</v>
      </c>
      <c r="N8" s="2" t="n">
        <f aca="false">+O8/Y8</f>
        <v>57.3333333333333</v>
      </c>
      <c r="O8" s="1" t="n">
        <f aca="false">+P8</f>
        <v>0.172</v>
      </c>
      <c r="P8" s="1" t="n">
        <v>0.172</v>
      </c>
      <c r="Q8" s="1" t="n">
        <f aca="false">+L8</f>
        <v>2</v>
      </c>
      <c r="R8" s="5" t="n">
        <v>2.86976991852992</v>
      </c>
      <c r="S8" s="5" t="n">
        <v>0.37060313216619</v>
      </c>
      <c r="T8" s="5" t="n">
        <v>11.7821515768376</v>
      </c>
      <c r="U8" s="5" t="n">
        <v>27.6230816572013</v>
      </c>
      <c r="V8" s="5" t="n">
        <v>-10.8041230957176</v>
      </c>
      <c r="W8" s="5" t="n">
        <f aca="false">+V8+1</f>
        <v>-9.8041230957176</v>
      </c>
      <c r="X8" s="5" t="n">
        <v>1.09385318961687</v>
      </c>
      <c r="Y8" s="6" t="n">
        <v>0.003</v>
      </c>
      <c r="Z8" s="6" t="n">
        <f aca="false">+X8/10</f>
        <v>0.109385318961687</v>
      </c>
      <c r="AA8" s="6" t="n">
        <f aca="false">+S8/100</f>
        <v>0.0037060313216619</v>
      </c>
      <c r="AB8" s="6" t="n">
        <f aca="false">+O8*Z8</f>
        <v>0.0188142748614102</v>
      </c>
      <c r="AC8" s="1" t="n">
        <f aca="false">+O8*AA8</f>
        <v>0.000637437387325847</v>
      </c>
      <c r="AD8" s="2" t="n">
        <f aca="false">+AB8*1000</f>
        <v>18.8142748614102</v>
      </c>
      <c r="AE8" s="2" t="n">
        <f aca="false">+AC8*1000</f>
        <v>0.637437387325847</v>
      </c>
      <c r="AF8" s="2" t="n">
        <f aca="false">+AD8/Y8</f>
        <v>6271.42495380339</v>
      </c>
      <c r="AG8" s="2" t="n">
        <f aca="false">+AE8/Y8</f>
        <v>212.479129108616</v>
      </c>
      <c r="AH8" s="2" t="n">
        <f aca="false">+AB8/Y8</f>
        <v>6.27142495380339</v>
      </c>
      <c r="AI8" s="2" t="n">
        <f aca="false">+AC8/Y8</f>
        <v>0.212479129108616</v>
      </c>
      <c r="AJ8" s="7"/>
      <c r="AK8" s="7"/>
      <c r="AL8" s="7"/>
      <c r="AM8" s="7"/>
      <c r="AN8" s="7"/>
      <c r="AO8" s="7"/>
      <c r="AP8" s="7"/>
    </row>
    <row r="9" customFormat="false" ht="12.8" hidden="false" customHeight="false" outlineLevel="0" collapsed="false">
      <c r="A9" s="1" t="s">
        <v>80</v>
      </c>
      <c r="B9" s="1" t="s">
        <v>81</v>
      </c>
      <c r="C9" s="1" t="s">
        <v>82</v>
      </c>
      <c r="D9" s="1" t="s">
        <v>83</v>
      </c>
      <c r="H9" s="1" t="s">
        <v>68</v>
      </c>
      <c r="I9" s="1" t="s">
        <v>69</v>
      </c>
      <c r="J9" s="1" t="s">
        <v>70</v>
      </c>
      <c r="K9" s="1" t="s">
        <v>71</v>
      </c>
      <c r="L9" s="2" t="n">
        <v>1</v>
      </c>
      <c r="M9" s="2" t="n">
        <f aca="false">+L9/Y9</f>
        <v>333.333333333333</v>
      </c>
      <c r="N9" s="2" t="n">
        <f aca="false">+O9/Y9</f>
        <v>3.33333333333333</v>
      </c>
      <c r="O9" s="2" t="n">
        <v>0.01</v>
      </c>
      <c r="Y9" s="6" t="n">
        <v>0.003</v>
      </c>
      <c r="Z9" s="6"/>
      <c r="AA9" s="6"/>
      <c r="AB9" s="6"/>
      <c r="AD9" s="2"/>
      <c r="AE9" s="2"/>
      <c r="AF9" s="2"/>
      <c r="AG9" s="2"/>
      <c r="AH9" s="2"/>
      <c r="AI9" s="2"/>
      <c r="AJ9" s="9"/>
      <c r="AK9" s="7"/>
      <c r="AL9" s="7"/>
      <c r="AM9" s="9"/>
      <c r="AN9" s="9"/>
      <c r="AO9" s="9"/>
      <c r="AP9" s="9"/>
    </row>
    <row r="10" customFormat="false" ht="12.8" hidden="false" customHeight="false" outlineLevel="0" collapsed="false">
      <c r="A10" s="1" t="s">
        <v>84</v>
      </c>
      <c r="B10" s="1" t="s">
        <v>84</v>
      </c>
      <c r="C10" s="1" t="s">
        <v>84</v>
      </c>
      <c r="D10" s="1" t="s">
        <v>85</v>
      </c>
      <c r="H10" s="1" t="s">
        <v>68</v>
      </c>
      <c r="I10" s="1" t="s">
        <v>69</v>
      </c>
      <c r="J10" s="1" t="s">
        <v>86</v>
      </c>
      <c r="K10" s="1" t="s">
        <v>71</v>
      </c>
      <c r="L10" s="2" t="n">
        <v>1</v>
      </c>
      <c r="M10" s="2" t="n">
        <f aca="false">+L10/Y10</f>
        <v>333.333333333333</v>
      </c>
      <c r="N10" s="2" t="n">
        <f aca="false">+O10/Y10</f>
        <v>0</v>
      </c>
      <c r="O10" s="1" t="n">
        <f aca="false">+P10</f>
        <v>0</v>
      </c>
      <c r="Y10" s="6" t="n">
        <v>0.003</v>
      </c>
      <c r="Z10" s="6"/>
      <c r="AA10" s="6"/>
      <c r="AB10" s="6"/>
      <c r="AD10" s="2"/>
      <c r="AE10" s="2"/>
      <c r="AF10" s="2"/>
      <c r="AG10" s="2"/>
      <c r="AH10" s="2"/>
      <c r="AI10" s="2"/>
      <c r="AJ10" s="7"/>
      <c r="AK10" s="7"/>
      <c r="AL10" s="7"/>
      <c r="AM10" s="7"/>
      <c r="AN10" s="7"/>
      <c r="AO10" s="7"/>
      <c r="AP10" s="7"/>
    </row>
    <row r="11" customFormat="false" ht="12.8" hidden="false" customHeight="false" outlineLevel="0" collapsed="false">
      <c r="A11" s="1" t="s">
        <v>87</v>
      </c>
      <c r="B11" s="1" t="s">
        <v>87</v>
      </c>
      <c r="D11" s="1" t="s">
        <v>85</v>
      </c>
      <c r="H11" s="1" t="s">
        <v>68</v>
      </c>
      <c r="I11" s="1" t="s">
        <v>69</v>
      </c>
      <c r="J11" s="1" t="s">
        <v>86</v>
      </c>
      <c r="K11" s="1" t="s">
        <v>71</v>
      </c>
      <c r="L11" s="2" t="n">
        <v>1</v>
      </c>
      <c r="M11" s="2" t="n">
        <f aca="false">+L11/Y11</f>
        <v>333.333333333333</v>
      </c>
      <c r="N11" s="2" t="n">
        <f aca="false">+O11/Y11</f>
        <v>961</v>
      </c>
      <c r="O11" s="1" t="n">
        <f aca="false">+1.521+1.362</f>
        <v>2.883</v>
      </c>
      <c r="P11" s="1" t="n">
        <v>1.362</v>
      </c>
      <c r="Q11" s="1" t="n">
        <f aca="false">+L11</f>
        <v>1</v>
      </c>
      <c r="R11" s="5" t="n">
        <v>130.418222674421</v>
      </c>
      <c r="S11" s="5" t="n">
        <v>0.371766238013851</v>
      </c>
      <c r="T11" s="5" t="n">
        <v>14.9693913522743</v>
      </c>
      <c r="U11" s="5" t="n">
        <v>564.387698849545</v>
      </c>
      <c r="V11" s="5" t="n">
        <v>-24.9062667310935</v>
      </c>
      <c r="W11" s="5" t="n">
        <f aca="false">+V11+1</f>
        <v>-23.9062667310935</v>
      </c>
      <c r="X11" s="5" t="n">
        <v>1.07842720526062</v>
      </c>
      <c r="Y11" s="6" t="n">
        <v>0.003</v>
      </c>
      <c r="Z11" s="6" t="n">
        <f aca="false">+X11/10</f>
        <v>0.107842720526062</v>
      </c>
      <c r="AA11" s="6" t="n">
        <f aca="false">+S11/100</f>
        <v>0.00371766238013851</v>
      </c>
      <c r="AB11" s="6" t="n">
        <f aca="false">+O11*Z11</f>
        <v>0.310910563276637</v>
      </c>
      <c r="AC11" s="1" t="n">
        <f aca="false">+O11*AA11</f>
        <v>0.0107180206419393</v>
      </c>
      <c r="AD11" s="2" t="n">
        <f aca="false">+AB11*1000</f>
        <v>310.910563276637</v>
      </c>
      <c r="AE11" s="2" t="n">
        <f aca="false">+AC11*1000</f>
        <v>10.7180206419393</v>
      </c>
      <c r="AF11" s="2" t="n">
        <f aca="false">+AD11/Y11</f>
        <v>103636.854425546</v>
      </c>
      <c r="AG11" s="2" t="n">
        <f aca="false">+AE11/Y11</f>
        <v>3572.67354731311</v>
      </c>
      <c r="AH11" s="2" t="n">
        <f aca="false">+AB11/Y11</f>
        <v>103.636854425546</v>
      </c>
      <c r="AI11" s="2" t="n">
        <f aca="false">+AC11/Y11</f>
        <v>3.57267354731311</v>
      </c>
      <c r="AJ11" s="7"/>
      <c r="AK11" s="7"/>
      <c r="AL11" s="7"/>
      <c r="AM11" s="7"/>
      <c r="AN11" s="7"/>
      <c r="AO11" s="7"/>
      <c r="AP11" s="7"/>
    </row>
    <row r="12" customFormat="false" ht="12.8" hidden="false" customHeight="false" outlineLevel="0" collapsed="false">
      <c r="A12" s="1" t="s">
        <v>87</v>
      </c>
      <c r="B12" s="1" t="s">
        <v>87</v>
      </c>
      <c r="D12" s="1" t="s">
        <v>85</v>
      </c>
      <c r="H12" s="1" t="s">
        <v>68</v>
      </c>
      <c r="I12" s="1" t="s">
        <v>69</v>
      </c>
      <c r="J12" s="1" t="s">
        <v>88</v>
      </c>
      <c r="K12" s="1" t="s">
        <v>71</v>
      </c>
      <c r="L12" s="2" t="n">
        <v>1</v>
      </c>
      <c r="M12" s="2" t="n">
        <f aca="false">+L12/Y12</f>
        <v>333.333333333333</v>
      </c>
      <c r="N12" s="2" t="n">
        <f aca="false">+O12/Y12</f>
        <v>8772.66666666667</v>
      </c>
      <c r="O12" s="1" t="n">
        <v>26.318</v>
      </c>
      <c r="P12" s="1" t="n">
        <v>2.523</v>
      </c>
      <c r="Q12" s="1" t="n">
        <f aca="false">+L12</f>
        <v>1</v>
      </c>
      <c r="R12" s="5" t="n">
        <v>247.64737934891</v>
      </c>
      <c r="S12" s="5" t="n">
        <v>0.371166321012422</v>
      </c>
      <c r="T12" s="5" t="n">
        <v>13.3254393925306</v>
      </c>
      <c r="U12" s="5" t="n">
        <v>1167.76196852531</v>
      </c>
      <c r="V12" s="5" t="n">
        <v>-25.3127133606611</v>
      </c>
      <c r="W12" s="5" t="n">
        <f aca="false">+V12+1</f>
        <v>-24.3127133606611</v>
      </c>
      <c r="X12" s="5" t="n">
        <v>1.07798253205482</v>
      </c>
      <c r="Y12" s="6" t="n">
        <v>0.003</v>
      </c>
      <c r="Z12" s="6" t="n">
        <f aca="false">+X12/10</f>
        <v>0.107798253205482</v>
      </c>
      <c r="AA12" s="6" t="n">
        <f aca="false">+S12/100</f>
        <v>0.00371166321012422</v>
      </c>
      <c r="AB12" s="6" t="n">
        <f aca="false">+O12*Z12</f>
        <v>2.83703442786188</v>
      </c>
      <c r="AC12" s="1" t="n">
        <f aca="false">+O12*AA12</f>
        <v>0.0976835523640492</v>
      </c>
      <c r="AD12" s="2" t="n">
        <f aca="false">+AB12*1000</f>
        <v>2837.03442786188</v>
      </c>
      <c r="AE12" s="2" t="n">
        <f aca="false">+AC12*1000</f>
        <v>97.6835523640492</v>
      </c>
      <c r="AF12" s="2" t="n">
        <f aca="false">+AD12/Y12</f>
        <v>945678.142620625</v>
      </c>
      <c r="AG12" s="2" t="n">
        <f aca="false">+AE12/Y12</f>
        <v>32561.1841213497</v>
      </c>
      <c r="AH12" s="2" t="n">
        <f aca="false">+AB12/Y12</f>
        <v>945.678142620625</v>
      </c>
      <c r="AI12" s="2" t="n">
        <f aca="false">+AC12/Y12</f>
        <v>32.5611841213497</v>
      </c>
      <c r="AJ12" s="7"/>
      <c r="AK12" s="7"/>
      <c r="AL12" s="7"/>
      <c r="AM12" s="7"/>
      <c r="AN12" s="7"/>
      <c r="AO12" s="7"/>
      <c r="AP12" s="7"/>
    </row>
    <row r="13" customFormat="false" ht="12.8" hidden="false" customHeight="false" outlineLevel="0" collapsed="false">
      <c r="A13" s="1" t="s">
        <v>87</v>
      </c>
      <c r="B13" s="1" t="s">
        <v>87</v>
      </c>
      <c r="D13" s="1" t="s">
        <v>85</v>
      </c>
      <c r="H13" s="1" t="s">
        <v>68</v>
      </c>
      <c r="I13" s="1" t="s">
        <v>69</v>
      </c>
      <c r="J13" s="1" t="s">
        <v>88</v>
      </c>
      <c r="K13" s="1" t="s">
        <v>89</v>
      </c>
      <c r="L13" s="2" t="n">
        <v>1</v>
      </c>
      <c r="M13" s="2" t="n">
        <f aca="false">+L13/Y13</f>
        <v>333.333333333333</v>
      </c>
      <c r="N13" s="2" t="n">
        <f aca="false">+O13/Y13</f>
        <v>5674.66666666667</v>
      </c>
      <c r="O13" s="10" t="n">
        <v>17.024</v>
      </c>
      <c r="P13" s="1" t="n">
        <v>1.614</v>
      </c>
      <c r="Q13" s="1" t="n">
        <f aca="false">+L13</f>
        <v>1</v>
      </c>
      <c r="R13" s="5" t="n">
        <v>126.144603022276</v>
      </c>
      <c r="S13" s="5" t="n">
        <v>0.371086203520513</v>
      </c>
      <c r="T13" s="5" t="n">
        <v>13.1058950080324</v>
      </c>
      <c r="U13" s="5" t="n">
        <v>710.476388296828</v>
      </c>
      <c r="V13" s="5" t="n">
        <v>-26.0182117617777</v>
      </c>
      <c r="W13" s="5" t="n">
        <f aca="false">+V13+1</f>
        <v>-25.0182117617777</v>
      </c>
      <c r="X13" s="5" t="n">
        <v>1.07721067156697</v>
      </c>
      <c r="Y13" s="6" t="n">
        <v>0.003</v>
      </c>
      <c r="Z13" s="6" t="n">
        <f aca="false">+X13/10</f>
        <v>0.107721067156697</v>
      </c>
      <c r="AA13" s="6" t="n">
        <f aca="false">+S13/100</f>
        <v>0.00371086203520513</v>
      </c>
      <c r="AB13" s="6" t="n">
        <f aca="false">+O13*Z13</f>
        <v>1.83384344727561</v>
      </c>
      <c r="AC13" s="1" t="n">
        <f aca="false">+O13*AA13</f>
        <v>0.0631737152873321</v>
      </c>
      <c r="AD13" s="2" t="n">
        <f aca="false">+AB13*1000</f>
        <v>1833.84344727561</v>
      </c>
      <c r="AE13" s="2" t="n">
        <f aca="false">+AC13*1000</f>
        <v>63.1737152873321</v>
      </c>
      <c r="AF13" s="2" t="n">
        <f aca="false">+AD13/Y13</f>
        <v>611281.14909187</v>
      </c>
      <c r="AG13" s="2" t="n">
        <f aca="false">+AE13/Y13</f>
        <v>21057.9050957774</v>
      </c>
      <c r="AH13" s="2" t="n">
        <f aca="false">+AB13/Y13</f>
        <v>611.28114909187</v>
      </c>
      <c r="AI13" s="2" t="n">
        <f aca="false">+AC13/Y13</f>
        <v>21.0579050957774</v>
      </c>
      <c r="AJ13" s="7"/>
      <c r="AK13" s="7"/>
      <c r="AL13" s="7"/>
      <c r="AM13" s="7"/>
      <c r="AN13" s="7"/>
      <c r="AO13" s="7"/>
      <c r="AP13" s="7"/>
    </row>
    <row r="14" customFormat="false" ht="12.8" hidden="false" customHeight="false" outlineLevel="0" collapsed="false">
      <c r="A14" s="1" t="s">
        <v>87</v>
      </c>
      <c r="B14" s="1" t="s">
        <v>87</v>
      </c>
      <c r="D14" s="1" t="s">
        <v>85</v>
      </c>
      <c r="H14" s="1" t="s">
        <v>68</v>
      </c>
      <c r="I14" s="1" t="s">
        <v>69</v>
      </c>
      <c r="J14" s="1" t="s">
        <v>70</v>
      </c>
      <c r="K14" s="1" t="s">
        <v>71</v>
      </c>
      <c r="L14" s="2" t="n">
        <v>1</v>
      </c>
      <c r="M14" s="2" t="n">
        <f aca="false">+L14/Y14</f>
        <v>333.333333333333</v>
      </c>
      <c r="N14" s="2" t="n">
        <f aca="false">+O14/Y14</f>
        <v>39.3333333333333</v>
      </c>
      <c r="O14" s="1" t="n">
        <f aca="false">+P14</f>
        <v>0.118</v>
      </c>
      <c r="P14" s="1" t="n">
        <v>0.118</v>
      </c>
      <c r="Q14" s="1" t="n">
        <f aca="false">+L14</f>
        <v>1</v>
      </c>
      <c r="R14" s="5" t="n">
        <v>11.4381565146516</v>
      </c>
      <c r="S14" s="5" t="n">
        <v>0.371163175923552</v>
      </c>
      <c r="T14" s="5" t="n">
        <v>13.3168209608105</v>
      </c>
      <c r="U14" s="5" t="n">
        <v>52.598709681952</v>
      </c>
      <c r="V14" s="5" t="n">
        <v>-25.3163032442156</v>
      </c>
      <c r="W14" s="5" t="n">
        <f aca="false">+V14+1</f>
        <v>-24.3163032442156</v>
      </c>
      <c r="X14" s="5" t="n">
        <v>1.07797860452251</v>
      </c>
      <c r="Y14" s="6" t="n">
        <v>0.003</v>
      </c>
      <c r="Z14" s="6" t="n">
        <f aca="false">+X14/10</f>
        <v>0.107797860452251</v>
      </c>
      <c r="AA14" s="6" t="n">
        <f aca="false">+S14/100</f>
        <v>0.00371163175923552</v>
      </c>
      <c r="AB14" s="6" t="n">
        <f aca="false">+O14*Z14</f>
        <v>0.0127201475333656</v>
      </c>
      <c r="AC14" s="1" t="n">
        <f aca="false">+O14*AA14</f>
        <v>0.000437972547589791</v>
      </c>
      <c r="AD14" s="2" t="n">
        <f aca="false">+AB14*1000</f>
        <v>12.7201475333656</v>
      </c>
      <c r="AE14" s="2" t="n">
        <f aca="false">+AC14*1000</f>
        <v>0.437972547589791</v>
      </c>
      <c r="AF14" s="2" t="n">
        <f aca="false">+AD14/Y14</f>
        <v>4240.04917778854</v>
      </c>
      <c r="AG14" s="2" t="n">
        <f aca="false">+AE14/Y14</f>
        <v>145.990849196597</v>
      </c>
      <c r="AH14" s="2" t="n">
        <f aca="false">+AB14/Y14</f>
        <v>4.24004917778854</v>
      </c>
      <c r="AI14" s="2" t="n">
        <f aca="false">+AC14/Y14</f>
        <v>0.145990849196597</v>
      </c>
      <c r="AJ14" s="7"/>
      <c r="AK14" s="7"/>
      <c r="AL14" s="7"/>
      <c r="AM14" s="7"/>
      <c r="AN14" s="7"/>
      <c r="AO14" s="7"/>
      <c r="AP14" s="7"/>
    </row>
    <row r="15" customFormat="false" ht="12.8" hidden="false" customHeight="false" outlineLevel="0" collapsed="false">
      <c r="A15" s="1" t="s">
        <v>65</v>
      </c>
      <c r="B15" s="1" t="s">
        <v>90</v>
      </c>
      <c r="D15" s="1" t="s">
        <v>85</v>
      </c>
      <c r="H15" s="1" t="s">
        <v>68</v>
      </c>
      <c r="I15" s="1" t="s">
        <v>69</v>
      </c>
      <c r="J15" s="1" t="s">
        <v>77</v>
      </c>
      <c r="K15" s="1" t="s">
        <v>71</v>
      </c>
      <c r="L15" s="2" t="n">
        <v>1</v>
      </c>
      <c r="M15" s="2" t="n">
        <f aca="false">+L15/Y15</f>
        <v>333.333333333333</v>
      </c>
      <c r="N15" s="2" t="n">
        <f aca="false">+O15/Y15</f>
        <v>86.6666666666667</v>
      </c>
      <c r="O15" s="1" t="n">
        <f aca="false">+P15</f>
        <v>0.26</v>
      </c>
      <c r="P15" s="1" t="n">
        <v>0.26</v>
      </c>
      <c r="Q15" s="1" t="n">
        <f aca="false">+L15</f>
        <v>1</v>
      </c>
      <c r="R15" s="5" t="n">
        <v>11.5455107475656</v>
      </c>
      <c r="S15" s="5" t="n">
        <v>0.370018086507247</v>
      </c>
      <c r="T15" s="5" t="n">
        <v>10.1789887349761</v>
      </c>
      <c r="U15" s="5" t="n">
        <v>57.0263382972195</v>
      </c>
      <c r="V15" s="5" t="n">
        <v>-25.5017452422894</v>
      </c>
      <c r="W15" s="5" t="n">
        <f aca="false">+V15+1</f>
        <v>-24.5017452422894</v>
      </c>
      <c r="X15" s="5" t="n">
        <v>1.07777572023678</v>
      </c>
      <c r="Y15" s="6" t="n">
        <v>0.003</v>
      </c>
      <c r="Z15" s="6" t="n">
        <f aca="false">+X15/10</f>
        <v>0.107777572023678</v>
      </c>
      <c r="AA15" s="6" t="n">
        <f aca="false">+S15/100</f>
        <v>0.00370018086507247</v>
      </c>
      <c r="AB15" s="6" t="n">
        <f aca="false">+O15*Z15</f>
        <v>0.0280221687261563</v>
      </c>
      <c r="AC15" s="1" t="n">
        <f aca="false">+O15*AA15</f>
        <v>0.000962047024918842</v>
      </c>
      <c r="AD15" s="2" t="n">
        <f aca="false">+AB15*1000</f>
        <v>28.0221687261563</v>
      </c>
      <c r="AE15" s="2" t="n">
        <f aca="false">+AC15*1000</f>
        <v>0.962047024918842</v>
      </c>
      <c r="AF15" s="2" t="n">
        <f aca="false">+AD15/Y15</f>
        <v>9340.72290871876</v>
      </c>
      <c r="AG15" s="2" t="n">
        <f aca="false">+AE15/Y15</f>
        <v>320.682341639614</v>
      </c>
      <c r="AH15" s="2" t="n">
        <f aca="false">+AB15/Y15</f>
        <v>9.34072290871876</v>
      </c>
      <c r="AI15" s="2" t="n">
        <f aca="false">+AC15/Y15</f>
        <v>0.320682341639614</v>
      </c>
      <c r="AJ15" s="7"/>
      <c r="AK15" s="7"/>
      <c r="AL15" s="7"/>
      <c r="AM15" s="7"/>
      <c r="AN15" s="7"/>
      <c r="AO15" s="7"/>
      <c r="AP15" s="7"/>
    </row>
    <row r="16" customFormat="false" ht="12.8" hidden="false" customHeight="false" outlineLevel="0" collapsed="false">
      <c r="A16" s="1" t="s">
        <v>65</v>
      </c>
      <c r="B16" s="1" t="s">
        <v>91</v>
      </c>
      <c r="C16" s="1" t="s">
        <v>92</v>
      </c>
      <c r="D16" s="1" t="s">
        <v>83</v>
      </c>
      <c r="H16" s="1" t="s">
        <v>68</v>
      </c>
      <c r="I16" s="1" t="s">
        <v>69</v>
      </c>
      <c r="J16" s="1" t="s">
        <v>86</v>
      </c>
      <c r="K16" s="1" t="s">
        <v>71</v>
      </c>
      <c r="L16" s="2" t="n">
        <v>1</v>
      </c>
      <c r="M16" s="2" t="n">
        <f aca="false">+L16/Y16</f>
        <v>333.333333333333</v>
      </c>
      <c r="N16" s="2" t="n">
        <f aca="false">+O16/Y16</f>
        <v>143</v>
      </c>
      <c r="O16" s="1" t="n">
        <f aca="false">+P16</f>
        <v>0.429</v>
      </c>
      <c r="P16" s="1" t="n">
        <v>0.429</v>
      </c>
      <c r="Q16" s="1" t="n">
        <f aca="false">+L16</f>
        <v>1</v>
      </c>
      <c r="R16" s="5" t="n">
        <v>28.7161201624136</v>
      </c>
      <c r="S16" s="5" t="n">
        <v>0.371897440903144</v>
      </c>
      <c r="T16" s="5" t="n">
        <v>15.328929137187</v>
      </c>
      <c r="U16" s="5" t="n">
        <v>119.101951683563</v>
      </c>
      <c r="V16" s="5" t="n">
        <v>-24.6437909149664</v>
      </c>
      <c r="W16" s="5" t="n">
        <f aca="false">+V16+1</f>
        <v>-23.6437909149664</v>
      </c>
      <c r="X16" s="5" t="n">
        <v>1.07871436497763</v>
      </c>
      <c r="Y16" s="6" t="n">
        <v>0.003</v>
      </c>
      <c r="Z16" s="6" t="n">
        <f aca="false">+X16/10</f>
        <v>0.107871436497763</v>
      </c>
      <c r="AA16" s="6" t="n">
        <f aca="false">+S16/100</f>
        <v>0.00371897440903144</v>
      </c>
      <c r="AB16" s="6" t="n">
        <f aca="false">+O16*Z16</f>
        <v>0.0462768462575403</v>
      </c>
      <c r="AC16" s="1" t="n">
        <f aca="false">+O16*AA16</f>
        <v>0.00159544002147449</v>
      </c>
      <c r="AD16" s="2" t="n">
        <f aca="false">+AB16*1000</f>
        <v>46.2768462575403</v>
      </c>
      <c r="AE16" s="2" t="n">
        <f aca="false">+AC16*1000</f>
        <v>1.59544002147449</v>
      </c>
      <c r="AF16" s="2" t="n">
        <f aca="false">+AD16/Y16</f>
        <v>15425.6154191801</v>
      </c>
      <c r="AG16" s="2" t="n">
        <f aca="false">+AE16/Y16</f>
        <v>531.813340491496</v>
      </c>
      <c r="AH16" s="2" t="n">
        <f aca="false">+AB16/Y16</f>
        <v>15.4256154191801</v>
      </c>
      <c r="AI16" s="2" t="n">
        <f aca="false">+AC16/Y16</f>
        <v>0.531813340491496</v>
      </c>
      <c r="AJ16" s="7"/>
      <c r="AK16" s="7"/>
      <c r="AL16" s="7"/>
      <c r="AM16" s="7"/>
      <c r="AN16" s="7"/>
      <c r="AO16" s="7"/>
      <c r="AP16" s="7"/>
    </row>
    <row r="17" customFormat="false" ht="12.8" hidden="false" customHeight="false" outlineLevel="0" collapsed="false">
      <c r="A17" s="1" t="s">
        <v>65</v>
      </c>
      <c r="B17" s="1" t="s">
        <v>91</v>
      </c>
      <c r="C17" s="1" t="s">
        <v>92</v>
      </c>
      <c r="D17" s="1" t="s">
        <v>83</v>
      </c>
      <c r="H17" s="1" t="s">
        <v>68</v>
      </c>
      <c r="I17" s="1" t="s">
        <v>69</v>
      </c>
      <c r="J17" s="1" t="s">
        <v>88</v>
      </c>
      <c r="K17" s="1" t="s">
        <v>71</v>
      </c>
      <c r="L17" s="2" t="n">
        <v>1</v>
      </c>
      <c r="M17" s="2" t="n">
        <f aca="false">+L17/Y17</f>
        <v>333.333333333333</v>
      </c>
      <c r="N17" s="2" t="n">
        <f aca="false">+O17/Y17</f>
        <v>61</v>
      </c>
      <c r="O17" s="1" t="n">
        <f aca="false">+P17</f>
        <v>0.183</v>
      </c>
      <c r="P17" s="1" t="n">
        <v>0.183</v>
      </c>
      <c r="Q17" s="1" t="n">
        <f aca="false">+L17</f>
        <v>1</v>
      </c>
      <c r="R17" s="5" t="n">
        <v>15.0879361429952</v>
      </c>
      <c r="S17" s="5" t="n">
        <v>0.371751079423788</v>
      </c>
      <c r="T17" s="5" t="n">
        <v>14.9278520392589</v>
      </c>
      <c r="U17" s="5" t="n">
        <v>55.2151643088698</v>
      </c>
      <c r="V17" s="5" t="n">
        <v>-24.5728736997343</v>
      </c>
      <c r="W17" s="5" t="n">
        <f aca="false">+V17+1</f>
        <v>-23.5728736997343</v>
      </c>
      <c r="X17" s="5" t="n">
        <v>1.07879195114412</v>
      </c>
      <c r="Y17" s="6" t="n">
        <v>0.003</v>
      </c>
      <c r="Z17" s="6" t="n">
        <f aca="false">+X17/10</f>
        <v>0.107879195114412</v>
      </c>
      <c r="AA17" s="6" t="n">
        <f aca="false">+S17/100</f>
        <v>0.00371751079423788</v>
      </c>
      <c r="AB17" s="6" t="n">
        <f aca="false">+O17*Z17</f>
        <v>0.0197418927059374</v>
      </c>
      <c r="AC17" s="1" t="n">
        <f aca="false">+O17*AA17</f>
        <v>0.000680304475345532</v>
      </c>
      <c r="AD17" s="2" t="n">
        <f aca="false">+AB17*1000</f>
        <v>19.7418927059374</v>
      </c>
      <c r="AE17" s="2" t="n">
        <f aca="false">+AC17*1000</f>
        <v>0.680304475345532</v>
      </c>
      <c r="AF17" s="2" t="n">
        <f aca="false">+AD17/Y17</f>
        <v>6580.63090197913</v>
      </c>
      <c r="AG17" s="2" t="n">
        <f aca="false">+AE17/Y17</f>
        <v>226.768158448511</v>
      </c>
      <c r="AH17" s="2" t="n">
        <f aca="false">+AB17/Y17</f>
        <v>6.58063090197913</v>
      </c>
      <c r="AI17" s="2" t="n">
        <f aca="false">+AC17/Y17</f>
        <v>0.226768158448511</v>
      </c>
      <c r="AJ17" s="7"/>
      <c r="AK17" s="7"/>
      <c r="AL17" s="7"/>
      <c r="AM17" s="7"/>
      <c r="AN17" s="7"/>
      <c r="AO17" s="7"/>
      <c r="AP17" s="7"/>
    </row>
    <row r="18" customFormat="false" ht="12.8" hidden="false" customHeight="false" outlineLevel="0" collapsed="false">
      <c r="A18" s="1" t="s">
        <v>75</v>
      </c>
      <c r="B18" s="1" t="s">
        <v>93</v>
      </c>
      <c r="C18" s="1" t="s">
        <v>94</v>
      </c>
      <c r="D18" s="1" t="s">
        <v>67</v>
      </c>
      <c r="H18" s="1" t="s">
        <v>68</v>
      </c>
      <c r="I18" s="1" t="s">
        <v>69</v>
      </c>
      <c r="J18" s="1" t="s">
        <v>86</v>
      </c>
      <c r="K18" s="1" t="s">
        <v>71</v>
      </c>
      <c r="L18" s="2" t="n">
        <v>2</v>
      </c>
      <c r="M18" s="2" t="n">
        <f aca="false">+L18/Y18</f>
        <v>666.666666666667</v>
      </c>
      <c r="N18" s="2" t="n">
        <f aca="false">+O18/Y18</f>
        <v>350.666666666667</v>
      </c>
      <c r="O18" s="1" t="n">
        <f aca="false">+P18</f>
        <v>1.052</v>
      </c>
      <c r="P18" s="1" t="n">
        <v>1.052</v>
      </c>
      <c r="Q18" s="1" t="n">
        <f aca="false">+L18</f>
        <v>2</v>
      </c>
      <c r="R18" s="5" t="n">
        <v>67.413004566254</v>
      </c>
      <c r="S18" s="5" t="n">
        <v>0.371394835397936</v>
      </c>
      <c r="T18" s="5" t="n">
        <v>13.9516348005019</v>
      </c>
      <c r="U18" s="5" t="n">
        <v>470.241866038012</v>
      </c>
      <c r="V18" s="5" t="n">
        <v>-26.290171613792</v>
      </c>
      <c r="W18" s="5" t="n">
        <f aca="false">+V18+1</f>
        <v>-25.290171613792</v>
      </c>
      <c r="X18" s="5" t="n">
        <v>1.07691312683402</v>
      </c>
      <c r="Y18" s="6" t="n">
        <v>0.003</v>
      </c>
      <c r="Z18" s="6" t="n">
        <f aca="false">+X18/10</f>
        <v>0.107691312683402</v>
      </c>
      <c r="AA18" s="6" t="n">
        <f aca="false">+S18/10</f>
        <v>0.0371394835397936</v>
      </c>
      <c r="AB18" s="6" t="n">
        <f aca="false">+O18*Z18</f>
        <v>0.113291260942939</v>
      </c>
      <c r="AC18" s="1" t="n">
        <f aca="false">+O18*AA18</f>
        <v>0.0390707366838629</v>
      </c>
      <c r="AD18" s="2" t="n">
        <f aca="false">+AB18*1000</f>
        <v>113.291260942939</v>
      </c>
      <c r="AE18" s="2" t="n">
        <f aca="false">+AC18*1000</f>
        <v>39.0707366838629</v>
      </c>
      <c r="AF18" s="2" t="n">
        <f aca="false">+AD18/Y18</f>
        <v>37763.7536476463</v>
      </c>
      <c r="AG18" s="2" t="n">
        <f aca="false">+AE18/Y18</f>
        <v>13023.578894621</v>
      </c>
      <c r="AH18" s="2" t="n">
        <f aca="false">+AB18/Y18</f>
        <v>37.7637536476463</v>
      </c>
      <c r="AI18" s="2" t="n">
        <f aca="false">+AC18/Y18</f>
        <v>13.023578894621</v>
      </c>
      <c r="AJ18" s="7"/>
      <c r="AK18" s="7"/>
      <c r="AL18" s="7"/>
      <c r="AM18" s="7"/>
      <c r="AN18" s="7"/>
      <c r="AO18" s="7"/>
      <c r="AP18" s="7"/>
    </row>
    <row r="19" customFormat="false" ht="12.8" hidden="false" customHeight="false" outlineLevel="0" collapsed="false">
      <c r="A19" s="1" t="s">
        <v>65</v>
      </c>
      <c r="B19" s="1" t="s">
        <v>95</v>
      </c>
      <c r="C19" s="1" t="s">
        <v>96</v>
      </c>
      <c r="D19" s="1" t="s">
        <v>85</v>
      </c>
      <c r="H19" s="1" t="s">
        <v>68</v>
      </c>
      <c r="I19" s="1" t="s">
        <v>69</v>
      </c>
      <c r="J19" s="1" t="s">
        <v>86</v>
      </c>
      <c r="K19" s="1" t="s">
        <v>71</v>
      </c>
      <c r="L19" s="2" t="n">
        <v>1</v>
      </c>
      <c r="M19" s="2" t="n">
        <f aca="false">+L19/Y19</f>
        <v>333.333333333333</v>
      </c>
      <c r="N19" s="2" t="n">
        <f aca="false">+O19/Y19</f>
        <v>105</v>
      </c>
      <c r="O19" s="1" t="n">
        <f aca="false">+P19</f>
        <v>0.315</v>
      </c>
      <c r="P19" s="1" t="n">
        <v>0.315</v>
      </c>
      <c r="Q19" s="1" t="n">
        <f aca="false">+L19</f>
        <v>1</v>
      </c>
      <c r="R19" s="5" t="n">
        <v>17.985902597557</v>
      </c>
      <c r="S19" s="5" t="n">
        <v>0.371109846803174</v>
      </c>
      <c r="T19" s="5" t="n">
        <v>13.1706841929315</v>
      </c>
      <c r="U19" s="5" t="n">
        <v>84.7753708445758</v>
      </c>
      <c r="V19" s="5" t="n">
        <v>-25.8937072986622</v>
      </c>
      <c r="W19" s="5" t="n">
        <f aca="false">+V19+1</f>
        <v>-24.8937072986622</v>
      </c>
      <c r="X19" s="5" t="n">
        <v>1.07734688830821</v>
      </c>
      <c r="Y19" s="6" t="n">
        <v>0.003</v>
      </c>
      <c r="Z19" s="6" t="n">
        <f aca="false">+X19/10</f>
        <v>0.107734688830821</v>
      </c>
      <c r="AA19" s="6" t="n">
        <f aca="false">+S19/100</f>
        <v>0.00371109846803174</v>
      </c>
      <c r="AB19" s="6" t="n">
        <f aca="false">+O19*Z19</f>
        <v>0.0339364269817086</v>
      </c>
      <c r="AC19" s="1" t="n">
        <f aca="false">+O19*AA19</f>
        <v>0.00116899601743</v>
      </c>
      <c r="AD19" s="2" t="n">
        <f aca="false">+AB19*1000</f>
        <v>33.9364269817086</v>
      </c>
      <c r="AE19" s="2" t="n">
        <f aca="false">+AC19*1000</f>
        <v>1.16899601743</v>
      </c>
      <c r="AF19" s="2" t="n">
        <f aca="false">+AD19/Y19</f>
        <v>11312.1423272362</v>
      </c>
      <c r="AG19" s="2" t="n">
        <f aca="false">+AE19/Y19</f>
        <v>389.665339143333</v>
      </c>
      <c r="AH19" s="2" t="n">
        <f aca="false">+AB19/Y19</f>
        <v>11.3121423272362</v>
      </c>
      <c r="AI19" s="2" t="n">
        <f aca="false">+AC19/Y19</f>
        <v>0.389665339143333</v>
      </c>
      <c r="AJ19" s="7"/>
      <c r="AK19" s="7"/>
      <c r="AL19" s="7"/>
      <c r="AM19" s="7"/>
      <c r="AN19" s="7"/>
      <c r="AO19" s="7"/>
      <c r="AP19" s="7"/>
    </row>
    <row r="20" customFormat="false" ht="12.8" hidden="false" customHeight="false" outlineLevel="0" collapsed="false">
      <c r="A20" s="1" t="s">
        <v>65</v>
      </c>
      <c r="B20" s="1" t="s">
        <v>97</v>
      </c>
      <c r="D20" s="1" t="s">
        <v>85</v>
      </c>
      <c r="H20" s="1" t="s">
        <v>68</v>
      </c>
      <c r="I20" s="1" t="s">
        <v>69</v>
      </c>
      <c r="J20" s="1" t="s">
        <v>74</v>
      </c>
      <c r="K20" s="1" t="s">
        <v>71</v>
      </c>
      <c r="L20" s="2" t="n">
        <v>1</v>
      </c>
      <c r="M20" s="2" t="n">
        <f aca="false">+L20/Y20</f>
        <v>333.333333333333</v>
      </c>
      <c r="N20" s="2" t="n">
        <f aca="false">+O20/Y20</f>
        <v>49.6666666666667</v>
      </c>
      <c r="O20" s="1" t="n">
        <v>0.149</v>
      </c>
      <c r="P20" s="1" t="n">
        <v>0.149</v>
      </c>
      <c r="Q20" s="1" t="n">
        <f aca="false">+L20</f>
        <v>1</v>
      </c>
      <c r="R20" s="5" t="n">
        <v>11.7602178000742</v>
      </c>
      <c r="S20" s="5" t="n">
        <v>0.370499778768954</v>
      </c>
      <c r="T20" s="5" t="n">
        <v>11.4989375668007</v>
      </c>
      <c r="U20" s="5" t="n">
        <v>54.4101409242757</v>
      </c>
      <c r="V20" s="5" t="n">
        <v>-25.5191844916717</v>
      </c>
      <c r="W20" s="5" t="n">
        <f aca="false">+V20+1</f>
        <v>-24.5191844916717</v>
      </c>
      <c r="X20" s="5" t="n">
        <v>1.07775664064516</v>
      </c>
      <c r="Y20" s="6" t="n">
        <v>0.003</v>
      </c>
      <c r="Z20" s="6" t="n">
        <f aca="false">+X20/10</f>
        <v>0.107775664064516</v>
      </c>
      <c r="AA20" s="6" t="n">
        <f aca="false">+S20/10</f>
        <v>0.0370499778768954</v>
      </c>
      <c r="AB20" s="6" t="n">
        <f aca="false">+O20*Z20</f>
        <v>0.0160585739456129</v>
      </c>
      <c r="AC20" s="1" t="n">
        <f aca="false">+O20*AA20</f>
        <v>0.00552044670365742</v>
      </c>
      <c r="AD20" s="2" t="n">
        <f aca="false">+AB20*1000</f>
        <v>16.0585739456129</v>
      </c>
      <c r="AE20" s="2" t="n">
        <f aca="false">+AC20*1000</f>
        <v>5.52044670365742</v>
      </c>
      <c r="AF20" s="2" t="n">
        <f aca="false">+AD20/Y20</f>
        <v>5352.85798187096</v>
      </c>
      <c r="AG20" s="2" t="n">
        <f aca="false">+AE20/Y20</f>
        <v>1840.14890121914</v>
      </c>
      <c r="AH20" s="2" t="n">
        <f aca="false">+AB20/Y20</f>
        <v>5.35285798187096</v>
      </c>
      <c r="AI20" s="2" t="n">
        <f aca="false">+AC20/Y20</f>
        <v>1.84014890121914</v>
      </c>
      <c r="AJ20" s="7"/>
      <c r="AK20" s="7"/>
      <c r="AL20" s="7"/>
      <c r="AM20" s="7"/>
      <c r="AN20" s="7"/>
      <c r="AO20" s="7"/>
      <c r="AP20" s="7"/>
    </row>
    <row r="21" customFormat="false" ht="12.8" hidden="false" customHeight="false" outlineLevel="0" collapsed="false">
      <c r="A21" s="1" t="s">
        <v>98</v>
      </c>
      <c r="B21" s="1" t="s">
        <v>99</v>
      </c>
      <c r="C21" s="1" t="s">
        <v>100</v>
      </c>
      <c r="D21" s="1" t="s">
        <v>67</v>
      </c>
      <c r="H21" s="1" t="s">
        <v>68</v>
      </c>
      <c r="I21" s="1" t="s">
        <v>69</v>
      </c>
      <c r="J21" s="1" t="s">
        <v>70</v>
      </c>
      <c r="K21" s="1" t="s">
        <v>71</v>
      </c>
      <c r="L21" s="2" t="n">
        <v>1</v>
      </c>
      <c r="M21" s="2" t="n">
        <f aca="false">+L21/Y21</f>
        <v>333.333333333333</v>
      </c>
      <c r="N21" s="2" t="n">
        <f aca="false">+O21/Y21</f>
        <v>183.333333333333</v>
      </c>
      <c r="O21" s="1" t="n">
        <f aca="false">+P21</f>
        <v>0.55</v>
      </c>
      <c r="P21" s="1" t="n">
        <v>0.55</v>
      </c>
      <c r="Q21" s="1" t="n">
        <f aca="false">+L21</f>
        <v>1</v>
      </c>
      <c r="R21" s="5" t="n">
        <v>46.8394793613039</v>
      </c>
      <c r="S21" s="5" t="n">
        <v>0.371772811259339</v>
      </c>
      <c r="T21" s="5" t="n">
        <v>14.987404119971</v>
      </c>
      <c r="U21" s="5" t="n">
        <v>204.736924687483</v>
      </c>
      <c r="V21" s="5" t="n">
        <v>-24.7778115862574</v>
      </c>
      <c r="W21" s="5" t="n">
        <f aca="false">+V21+1</f>
        <v>-23.7778115862574</v>
      </c>
      <c r="X21" s="5" t="n">
        <v>1.07856774086599</v>
      </c>
      <c r="Y21" s="6" t="n">
        <v>0.003</v>
      </c>
      <c r="Z21" s="6" t="n">
        <f aca="false">+X21/10</f>
        <v>0.107856774086599</v>
      </c>
      <c r="AA21" s="6" t="n">
        <f aca="false">+S21/100</f>
        <v>0.00371772811259339</v>
      </c>
      <c r="AB21" s="6" t="n">
        <f aca="false">+O21*Z21</f>
        <v>0.0593212257476294</v>
      </c>
      <c r="AC21" s="1" t="n">
        <f aca="false">+O21*AA21</f>
        <v>0.00204475046192636</v>
      </c>
      <c r="AD21" s="2" t="n">
        <f aca="false">+AB21*1000</f>
        <v>59.3212257476294</v>
      </c>
      <c r="AE21" s="2" t="n">
        <f aca="false">+AC21*1000</f>
        <v>2.04475046192636</v>
      </c>
      <c r="AF21" s="2" t="n">
        <f aca="false">+AD21/Y21</f>
        <v>19773.7419158765</v>
      </c>
      <c r="AG21" s="2" t="n">
        <f aca="false">+AE21/Y21</f>
        <v>681.583487308788</v>
      </c>
      <c r="AH21" s="2" t="n">
        <f aca="false">+AB21/Y21</f>
        <v>19.7737419158765</v>
      </c>
      <c r="AI21" s="2" t="n">
        <f aca="false">+AC21/Y21</f>
        <v>0.681583487308788</v>
      </c>
      <c r="AJ21" s="7"/>
      <c r="AK21" s="7"/>
      <c r="AL21" s="7"/>
      <c r="AM21" s="7"/>
      <c r="AN21" s="7"/>
      <c r="AO21" s="7"/>
      <c r="AP21" s="7"/>
    </row>
    <row r="22" customFormat="false" ht="12.8" hidden="false" customHeight="false" outlineLevel="0" collapsed="false">
      <c r="A22" s="1" t="s">
        <v>101</v>
      </c>
      <c r="B22" s="1" t="s">
        <v>101</v>
      </c>
      <c r="D22" s="1" t="s">
        <v>67</v>
      </c>
      <c r="H22" s="1" t="s">
        <v>68</v>
      </c>
      <c r="I22" s="1" t="s">
        <v>69</v>
      </c>
      <c r="J22" s="1" t="s">
        <v>86</v>
      </c>
      <c r="K22" s="1" t="s">
        <v>71</v>
      </c>
      <c r="L22" s="2" t="n">
        <v>1</v>
      </c>
      <c r="M22" s="2" t="n">
        <f aca="false">+L22/Y22</f>
        <v>333.333333333333</v>
      </c>
      <c r="N22" s="2" t="n">
        <f aca="false">+O22/Y22</f>
        <v>4</v>
      </c>
      <c r="O22" s="1" t="n">
        <v>0.012</v>
      </c>
      <c r="Y22" s="6" t="n">
        <v>0.003</v>
      </c>
      <c r="Z22" s="6"/>
      <c r="AA22" s="6"/>
      <c r="AB22" s="6"/>
      <c r="AD22" s="2"/>
      <c r="AE22" s="2"/>
      <c r="AF22" s="2"/>
      <c r="AG22" s="2"/>
      <c r="AH22" s="2"/>
      <c r="AI22" s="2"/>
      <c r="AJ22" s="7"/>
      <c r="AK22" s="7"/>
      <c r="AL22" s="7"/>
      <c r="AM22" s="7"/>
      <c r="AN22" s="7"/>
      <c r="AO22" s="7"/>
      <c r="AP22" s="7"/>
    </row>
    <row r="23" customFormat="false" ht="12.8" hidden="false" customHeight="false" outlineLevel="0" collapsed="false">
      <c r="A23" s="1" t="s">
        <v>101</v>
      </c>
      <c r="B23" s="1" t="s">
        <v>101</v>
      </c>
      <c r="D23" s="1" t="s">
        <v>67</v>
      </c>
      <c r="H23" s="1" t="s">
        <v>68</v>
      </c>
      <c r="I23" s="1" t="s">
        <v>69</v>
      </c>
      <c r="J23" s="1" t="s">
        <v>74</v>
      </c>
      <c r="K23" s="1" t="s">
        <v>71</v>
      </c>
      <c r="L23" s="2" t="n">
        <v>1</v>
      </c>
      <c r="M23" s="2" t="n">
        <f aca="false">+L23/Y23</f>
        <v>333.333333333333</v>
      </c>
      <c r="N23" s="2" t="n">
        <f aca="false">+O23/Y23</f>
        <v>11</v>
      </c>
      <c r="O23" s="1" t="n">
        <v>0.033</v>
      </c>
      <c r="Y23" s="6" t="n">
        <v>0.003</v>
      </c>
      <c r="Z23" s="6"/>
      <c r="AA23" s="6"/>
      <c r="AB23" s="6"/>
      <c r="AD23" s="2"/>
      <c r="AE23" s="2"/>
      <c r="AF23" s="2"/>
      <c r="AG23" s="2"/>
      <c r="AH23" s="2"/>
      <c r="AI23" s="2"/>
      <c r="AJ23" s="7"/>
      <c r="AK23" s="7"/>
      <c r="AL23" s="7"/>
      <c r="AM23" s="7"/>
      <c r="AN23" s="7"/>
      <c r="AO23" s="7"/>
      <c r="AP23" s="7"/>
    </row>
    <row r="24" customFormat="false" ht="12.8" hidden="false" customHeight="false" outlineLevel="0" collapsed="false">
      <c r="A24" s="1" t="s">
        <v>101</v>
      </c>
      <c r="B24" s="1" t="s">
        <v>101</v>
      </c>
      <c r="D24" s="1" t="s">
        <v>67</v>
      </c>
      <c r="H24" s="1" t="s">
        <v>68</v>
      </c>
      <c r="I24" s="1" t="s">
        <v>69</v>
      </c>
      <c r="J24" s="1" t="s">
        <v>70</v>
      </c>
      <c r="K24" s="1" t="s">
        <v>71</v>
      </c>
      <c r="L24" s="2" t="n">
        <v>1</v>
      </c>
      <c r="M24" s="2" t="n">
        <f aca="false">+L24/Y24</f>
        <v>333.333333333333</v>
      </c>
      <c r="N24" s="2" t="n">
        <f aca="false">+O24/Y24</f>
        <v>54.6666666666667</v>
      </c>
      <c r="O24" s="1" t="n">
        <v>0.164</v>
      </c>
      <c r="P24" s="8" t="n">
        <v>0.197</v>
      </c>
      <c r="Q24" s="1" t="n">
        <f aca="false">+L24</f>
        <v>1</v>
      </c>
      <c r="R24" s="5" t="n">
        <v>16.3759636334943</v>
      </c>
      <c r="S24" s="5" t="n">
        <v>0.371726784900014</v>
      </c>
      <c r="T24" s="5" t="n">
        <v>14.8612774156403</v>
      </c>
      <c r="U24" s="5" t="n">
        <v>73.9220405301707</v>
      </c>
      <c r="V24" s="5" t="n">
        <v>-25.0610088084631</v>
      </c>
      <c r="W24" s="5" t="n">
        <f aca="false">+V24+1</f>
        <v>-24.0610088084631</v>
      </c>
      <c r="X24" s="5" t="n">
        <v>1.07825791005909</v>
      </c>
      <c r="Y24" s="6" t="n">
        <v>0.003</v>
      </c>
      <c r="Z24" s="6" t="n">
        <f aca="false">+X24/10</f>
        <v>0.107825791005909</v>
      </c>
      <c r="AA24" s="6" t="n">
        <f aca="false">+S24/100</f>
        <v>0.00371726784900014</v>
      </c>
      <c r="AB24" s="6" t="n">
        <f aca="false">+O24*Z24</f>
        <v>0.0176834297249691</v>
      </c>
      <c r="AC24" s="1" t="n">
        <f aca="false">+O24*AA24</f>
        <v>0.000609631927236023</v>
      </c>
      <c r="AD24" s="2" t="n">
        <f aca="false">+AB24*1000</f>
        <v>17.6834297249691</v>
      </c>
      <c r="AE24" s="2" t="n">
        <f aca="false">+AC24*1000</f>
        <v>0.609631927236023</v>
      </c>
      <c r="AF24" s="2" t="n">
        <f aca="false">+AD24/Y24</f>
        <v>5894.47657498969</v>
      </c>
      <c r="AG24" s="2" t="n">
        <f aca="false">+AE24/Y24</f>
        <v>203.210642412008</v>
      </c>
      <c r="AH24" s="2" t="n">
        <f aca="false">+AB24/Y24</f>
        <v>5.89447657498969</v>
      </c>
      <c r="AI24" s="2" t="n">
        <f aca="false">+AC24/Y24</f>
        <v>0.203210642412008</v>
      </c>
      <c r="AJ24" s="7"/>
      <c r="AK24" s="7"/>
      <c r="AL24" s="7"/>
      <c r="AM24" s="7"/>
      <c r="AN24" s="7"/>
      <c r="AO24" s="7"/>
      <c r="AP24" s="7"/>
    </row>
    <row r="25" customFormat="false" ht="12.8" hidden="false" customHeight="false" outlineLevel="0" collapsed="false">
      <c r="A25" s="1" t="s">
        <v>65</v>
      </c>
      <c r="B25" s="1" t="s">
        <v>102</v>
      </c>
      <c r="C25" s="1" t="s">
        <v>103</v>
      </c>
      <c r="D25" s="1" t="s">
        <v>73</v>
      </c>
      <c r="H25" s="1" t="s">
        <v>68</v>
      </c>
      <c r="I25" s="1" t="s">
        <v>69</v>
      </c>
      <c r="J25" s="1" t="s">
        <v>88</v>
      </c>
      <c r="K25" s="1" t="s">
        <v>71</v>
      </c>
      <c r="L25" s="2" t="n">
        <v>1</v>
      </c>
      <c r="M25" s="2" t="n">
        <f aca="false">+L25/Y25</f>
        <v>333.333333333333</v>
      </c>
      <c r="N25" s="2" t="n">
        <f aca="false">+O25/Y25</f>
        <v>44.6666666666667</v>
      </c>
      <c r="O25" s="1" t="n">
        <f aca="false">+P25</f>
        <v>0.134</v>
      </c>
      <c r="P25" s="1" t="n">
        <v>0.134</v>
      </c>
      <c r="Q25" s="1" t="n">
        <f aca="false">+L25</f>
        <v>1</v>
      </c>
      <c r="R25" s="5" t="n">
        <v>9.36612753200877</v>
      </c>
      <c r="S25" s="5" t="n">
        <v>0.370033199960294</v>
      </c>
      <c r="T25" s="5" t="n">
        <v>10.2204029175514</v>
      </c>
      <c r="U25" s="5" t="n">
        <v>37.093628985592</v>
      </c>
      <c r="V25" s="5" t="n">
        <v>-25.2212169808573</v>
      </c>
      <c r="W25" s="5" t="n">
        <f aca="false">+V25+1</f>
        <v>-24.2212169808573</v>
      </c>
      <c r="X25" s="5" t="n">
        <v>1.07808263407877</v>
      </c>
      <c r="Y25" s="6" t="n">
        <v>0.003</v>
      </c>
      <c r="Z25" s="6" t="n">
        <f aca="false">+X25/10</f>
        <v>0.107808263407877</v>
      </c>
      <c r="AA25" s="6" t="n">
        <f aca="false">+S25/100</f>
        <v>0.00370033199960294</v>
      </c>
      <c r="AB25" s="6" t="n">
        <f aca="false">+O25*Z25</f>
        <v>0.0144463072966555</v>
      </c>
      <c r="AC25" s="1" t="n">
        <f aca="false">+O25*AA25</f>
        <v>0.000495844487946794</v>
      </c>
      <c r="AD25" s="2" t="n">
        <f aca="false">+AB25*1000</f>
        <v>14.4463072966555</v>
      </c>
      <c r="AE25" s="2" t="n">
        <f aca="false">+AC25*1000</f>
        <v>0.495844487946794</v>
      </c>
      <c r="AF25" s="2" t="n">
        <f aca="false">+AD25/Y25</f>
        <v>4815.43576555184</v>
      </c>
      <c r="AG25" s="2" t="n">
        <f aca="false">+AE25/Y25</f>
        <v>165.281495982265</v>
      </c>
      <c r="AH25" s="2" t="n">
        <f aca="false">+AB25/Y25</f>
        <v>4.81543576555184</v>
      </c>
      <c r="AI25" s="2" t="n">
        <f aca="false">+AC25/Y25</f>
        <v>0.165281495982265</v>
      </c>
      <c r="AJ25" s="7"/>
      <c r="AK25" s="7"/>
      <c r="AL25" s="7"/>
      <c r="AM25" s="7"/>
      <c r="AN25" s="7"/>
      <c r="AO25" s="7"/>
      <c r="AP25" s="7"/>
    </row>
    <row r="26" customFormat="false" ht="12.8" hidden="false" customHeight="false" outlineLevel="0" collapsed="false">
      <c r="A26" s="1" t="s">
        <v>65</v>
      </c>
      <c r="B26" s="1" t="s">
        <v>102</v>
      </c>
      <c r="C26" s="1" t="s">
        <v>103</v>
      </c>
      <c r="D26" s="1" t="s">
        <v>73</v>
      </c>
      <c r="H26" s="1" t="s">
        <v>68</v>
      </c>
      <c r="I26" s="1" t="s">
        <v>69</v>
      </c>
      <c r="J26" s="1" t="s">
        <v>77</v>
      </c>
      <c r="K26" s="1" t="s">
        <v>71</v>
      </c>
      <c r="L26" s="2" t="n">
        <v>1</v>
      </c>
      <c r="M26" s="2" t="n">
        <f aca="false">+L26/Y26</f>
        <v>333.333333333333</v>
      </c>
      <c r="N26" s="2" t="n">
        <f aca="false">+O26/Y26</f>
        <v>62.3333333333333</v>
      </c>
      <c r="O26" s="1" t="n">
        <f aca="false">+P26</f>
        <v>0.187</v>
      </c>
      <c r="P26" s="1" t="n">
        <v>0.187</v>
      </c>
      <c r="Q26" s="1" t="n">
        <f aca="false">+L26</f>
        <v>1</v>
      </c>
      <c r="R26" s="5" t="n">
        <v>13.1557677084986</v>
      </c>
      <c r="S26" s="5" t="n">
        <v>0.370319098397764</v>
      </c>
      <c r="T26" s="5" t="n">
        <v>11.0038298301963</v>
      </c>
      <c r="U26" s="5" t="n">
        <v>53.2025398848271</v>
      </c>
      <c r="V26" s="5" t="n">
        <v>-25.0694775210664</v>
      </c>
      <c r="W26" s="5" t="n">
        <f aca="false">+V26+1</f>
        <v>-24.0694775210664</v>
      </c>
      <c r="X26" s="5" t="n">
        <v>1.07824864486749</v>
      </c>
      <c r="Y26" s="6" t="n">
        <v>0.003</v>
      </c>
      <c r="Z26" s="6" t="n">
        <f aca="false">+X26/10</f>
        <v>0.107824864486749</v>
      </c>
      <c r="AA26" s="6" t="n">
        <f aca="false">+S26/100</f>
        <v>0.00370319098397764</v>
      </c>
      <c r="AB26" s="6" t="n">
        <f aca="false">+O26*Z26</f>
        <v>0.0201632496590221</v>
      </c>
      <c r="AC26" s="1" t="n">
        <f aca="false">+O26*AA26</f>
        <v>0.000692496714003819</v>
      </c>
      <c r="AD26" s="2" t="n">
        <f aca="false">+AB26*1000</f>
        <v>20.1632496590221</v>
      </c>
      <c r="AE26" s="2" t="n">
        <f aca="false">+AC26*1000</f>
        <v>0.692496714003819</v>
      </c>
      <c r="AF26" s="2" t="n">
        <f aca="false">+AD26/Y26</f>
        <v>6721.08321967402</v>
      </c>
      <c r="AG26" s="2" t="n">
        <f aca="false">+AE26/Y26</f>
        <v>230.832238001273</v>
      </c>
      <c r="AH26" s="2" t="n">
        <f aca="false">+AB26/Y26</f>
        <v>6.72108321967402</v>
      </c>
      <c r="AI26" s="2" t="n">
        <f aca="false">+AC26/Y26</f>
        <v>0.230832238001273</v>
      </c>
      <c r="AJ26" s="7"/>
      <c r="AK26" s="7"/>
      <c r="AL26" s="7"/>
      <c r="AM26" s="7"/>
      <c r="AN26" s="7"/>
      <c r="AO26" s="7"/>
      <c r="AP26" s="7"/>
    </row>
    <row r="27" customFormat="false" ht="12.8" hidden="false" customHeight="false" outlineLevel="0" collapsed="false">
      <c r="A27" s="1" t="s">
        <v>65</v>
      </c>
      <c r="B27" s="1" t="s">
        <v>104</v>
      </c>
      <c r="D27" s="1" t="s">
        <v>85</v>
      </c>
      <c r="H27" s="1" t="s">
        <v>68</v>
      </c>
      <c r="I27" s="1" t="s">
        <v>69</v>
      </c>
      <c r="J27" s="1" t="s">
        <v>88</v>
      </c>
      <c r="K27" s="1" t="s">
        <v>89</v>
      </c>
      <c r="L27" s="2" t="n">
        <v>1</v>
      </c>
      <c r="M27" s="2" t="n">
        <f aca="false">+L27/Y27</f>
        <v>333.333333333333</v>
      </c>
      <c r="N27" s="2" t="n">
        <f aca="false">+O27/Y27</f>
        <v>475.333333333333</v>
      </c>
      <c r="O27" s="1" t="n">
        <f aca="false">+P27</f>
        <v>1.426</v>
      </c>
      <c r="P27" s="1" t="n">
        <v>1.426</v>
      </c>
      <c r="Q27" s="1" t="n">
        <f aca="false">+L27</f>
        <v>1</v>
      </c>
      <c r="R27" s="5" t="n">
        <v>80.5837926404989</v>
      </c>
      <c r="S27" s="5" t="n">
        <v>0.372344175715652</v>
      </c>
      <c r="T27" s="5" t="n">
        <v>16.5531321828662</v>
      </c>
      <c r="U27" s="5" t="n">
        <v>377.56653337839</v>
      </c>
      <c r="V27" s="5" t="n">
        <v>-24.8780730498418</v>
      </c>
      <c r="W27" s="5" t="n">
        <f aca="false">+V27+1</f>
        <v>-23.8780730498418</v>
      </c>
      <c r="X27" s="5" t="n">
        <v>1.0784580504281</v>
      </c>
      <c r="Y27" s="6" t="n">
        <v>0.003</v>
      </c>
      <c r="Z27" s="6" t="n">
        <f aca="false">+X27/10</f>
        <v>0.10784580504281</v>
      </c>
      <c r="AA27" s="6" t="n">
        <f aca="false">+S27/100</f>
        <v>0.00372344175715652</v>
      </c>
      <c r="AB27" s="6" t="n">
        <f aca="false">+O27*Z27</f>
        <v>0.153788117991047</v>
      </c>
      <c r="AC27" s="1" t="n">
        <f aca="false">+O27*AA27</f>
        <v>0.0053096279457052</v>
      </c>
      <c r="AD27" s="2" t="n">
        <f aca="false">+AB27*1000</f>
        <v>153.788117991047</v>
      </c>
      <c r="AE27" s="2" t="n">
        <f aca="false">+AC27*1000</f>
        <v>5.3096279457052</v>
      </c>
      <c r="AF27" s="2" t="n">
        <f aca="false">+AD27/Y27</f>
        <v>51262.7059970157</v>
      </c>
      <c r="AG27" s="2" t="n">
        <f aca="false">+AE27/Y27</f>
        <v>1769.87598190173</v>
      </c>
      <c r="AH27" s="2" t="n">
        <f aca="false">+AB27/Y27</f>
        <v>51.2627059970157</v>
      </c>
      <c r="AI27" s="2" t="n">
        <f aca="false">+AC27/Y27</f>
        <v>1.76987598190173</v>
      </c>
      <c r="AJ27" s="7"/>
      <c r="AK27" s="7"/>
      <c r="AL27" s="7"/>
      <c r="AM27" s="7"/>
      <c r="AN27" s="7"/>
      <c r="AO27" s="7"/>
      <c r="AP27" s="7"/>
    </row>
    <row r="28" customFormat="false" ht="12.8" hidden="false" customHeight="false" outlineLevel="0" collapsed="false">
      <c r="A28" s="1" t="s">
        <v>80</v>
      </c>
      <c r="B28" s="1" t="s">
        <v>105</v>
      </c>
      <c r="C28" s="1" t="s">
        <v>106</v>
      </c>
      <c r="D28" s="1" t="s">
        <v>73</v>
      </c>
      <c r="H28" s="1" t="s">
        <v>68</v>
      </c>
      <c r="I28" s="1" t="s">
        <v>69</v>
      </c>
      <c r="J28" s="1" t="s">
        <v>86</v>
      </c>
      <c r="K28" s="1" t="s">
        <v>89</v>
      </c>
      <c r="L28" s="2" t="n">
        <v>1</v>
      </c>
      <c r="M28" s="2" t="n">
        <f aca="false">+L28/Y28</f>
        <v>333.333333333333</v>
      </c>
      <c r="N28" s="2" t="n">
        <f aca="false">+O28/Y28</f>
        <v>246</v>
      </c>
      <c r="O28" s="1" t="n">
        <f aca="false">+P28</f>
        <v>0.738</v>
      </c>
      <c r="P28" s="1" t="n">
        <v>0.738</v>
      </c>
      <c r="Q28" s="1" t="n">
        <f aca="false">+L28</f>
        <v>1</v>
      </c>
      <c r="R28" s="5" t="n">
        <v>43.4088700482078</v>
      </c>
      <c r="S28" s="5" t="n">
        <v>0.370977062946192</v>
      </c>
      <c r="T28" s="5" t="n">
        <v>12.8068198107845</v>
      </c>
      <c r="U28" s="5" t="n">
        <v>264.521334766173</v>
      </c>
      <c r="V28" s="5" t="n">
        <v>-23.6583046394032</v>
      </c>
      <c r="W28" s="5" t="n">
        <f aca="false">+V28+1</f>
        <v>-22.6583046394032</v>
      </c>
      <c r="X28" s="5" t="n">
        <v>1.07979251403667</v>
      </c>
      <c r="Y28" s="6" t="n">
        <v>0.003</v>
      </c>
      <c r="Z28" s="6" t="n">
        <f aca="false">+X28/10</f>
        <v>0.107979251403667</v>
      </c>
      <c r="AA28" s="6" t="n">
        <f aca="false">+S28/100</f>
        <v>0.00370977062946192</v>
      </c>
      <c r="AB28" s="6" t="n">
        <f aca="false">+O28*Z28</f>
        <v>0.0796886875359062</v>
      </c>
      <c r="AC28" s="1" t="n">
        <f aca="false">+O28*AA28</f>
        <v>0.0027378107245429</v>
      </c>
      <c r="AD28" s="2" t="n">
        <f aca="false">+AB28*1000</f>
        <v>79.6886875359062</v>
      </c>
      <c r="AE28" s="2" t="n">
        <f aca="false">+AC28*1000</f>
        <v>2.7378107245429</v>
      </c>
      <c r="AF28" s="2" t="n">
        <f aca="false">+AD28/Y28</f>
        <v>26562.8958453021</v>
      </c>
      <c r="AG28" s="2" t="n">
        <f aca="false">+AE28/Y28</f>
        <v>912.603574847632</v>
      </c>
      <c r="AH28" s="2" t="n">
        <f aca="false">+AB28/Y28</f>
        <v>26.5628958453021</v>
      </c>
      <c r="AI28" s="2" t="n">
        <f aca="false">+AC28/Y28</f>
        <v>0.912603574847632</v>
      </c>
      <c r="AJ28" s="7"/>
      <c r="AK28" s="7"/>
      <c r="AL28" s="7"/>
      <c r="AM28" s="7"/>
      <c r="AN28" s="7"/>
      <c r="AO28" s="7"/>
      <c r="AP28" s="7"/>
    </row>
    <row r="29" customFormat="false" ht="12.8" hidden="false" customHeight="false" outlineLevel="0" collapsed="false">
      <c r="A29" s="1" t="s">
        <v>80</v>
      </c>
      <c r="B29" s="1" t="s">
        <v>105</v>
      </c>
      <c r="C29" s="1" t="s">
        <v>106</v>
      </c>
      <c r="D29" s="1" t="s">
        <v>73</v>
      </c>
      <c r="H29" s="1" t="s">
        <v>68</v>
      </c>
      <c r="I29" s="1" t="s">
        <v>69</v>
      </c>
      <c r="J29" s="1" t="s">
        <v>74</v>
      </c>
      <c r="K29" s="1" t="s">
        <v>89</v>
      </c>
      <c r="L29" s="2" t="n">
        <v>1</v>
      </c>
      <c r="M29" s="2" t="n">
        <f aca="false">+L29/Y29</f>
        <v>333.333333333333</v>
      </c>
      <c r="N29" s="2" t="n">
        <f aca="false">+O29/Y29</f>
        <v>15.3333333333333</v>
      </c>
      <c r="O29" s="1" t="n">
        <v>0.046</v>
      </c>
      <c r="Y29" s="6" t="n">
        <v>0.003</v>
      </c>
      <c r="Z29" s="6"/>
      <c r="AA29" s="6"/>
      <c r="AB29" s="6"/>
      <c r="AD29" s="2"/>
      <c r="AE29" s="2"/>
      <c r="AF29" s="2"/>
      <c r="AG29" s="2"/>
      <c r="AH29" s="2"/>
      <c r="AI29" s="2"/>
      <c r="AJ29" s="7"/>
      <c r="AK29" s="7"/>
      <c r="AL29" s="7"/>
      <c r="AM29" s="7"/>
      <c r="AN29" s="7"/>
      <c r="AO29" s="7"/>
      <c r="AP29" s="7"/>
    </row>
    <row r="30" customFormat="false" ht="12.8" hidden="false" customHeight="false" outlineLevel="0" collapsed="false">
      <c r="A30" s="1" t="s">
        <v>80</v>
      </c>
      <c r="B30" s="1" t="s">
        <v>105</v>
      </c>
      <c r="C30" s="1" t="s">
        <v>106</v>
      </c>
      <c r="D30" s="1" t="s">
        <v>73</v>
      </c>
      <c r="H30" s="1" t="s">
        <v>68</v>
      </c>
      <c r="I30" s="1" t="s">
        <v>69</v>
      </c>
      <c r="J30" s="1" t="s">
        <v>88</v>
      </c>
      <c r="K30" s="1" t="s">
        <v>89</v>
      </c>
      <c r="L30" s="2" t="n">
        <v>2</v>
      </c>
      <c r="M30" s="2" t="n">
        <f aca="false">+L30/Y30</f>
        <v>666.666666666667</v>
      </c>
      <c r="N30" s="2" t="n">
        <f aca="false">+O30/Y30</f>
        <v>186.333333333333</v>
      </c>
      <c r="O30" s="1" t="n">
        <f aca="false">+P30</f>
        <v>0.559</v>
      </c>
      <c r="P30" s="1" t="n">
        <v>0.559</v>
      </c>
      <c r="Q30" s="1" t="n">
        <f aca="false">+L30</f>
        <v>2</v>
      </c>
      <c r="R30" s="5" t="n">
        <v>35.2592395086334</v>
      </c>
      <c r="S30" s="5" t="n">
        <v>0.370488395889597</v>
      </c>
      <c r="T30" s="5" t="n">
        <v>11.4677456826234</v>
      </c>
      <c r="U30" s="5" t="n">
        <v>252.580283764222</v>
      </c>
      <c r="V30" s="5" t="n">
        <v>-24.6200891078379</v>
      </c>
      <c r="W30" s="5" t="n">
        <f aca="false">+V30+1</f>
        <v>-23.6200891078379</v>
      </c>
      <c r="X30" s="5" t="n">
        <v>1.0787402956816</v>
      </c>
      <c r="Y30" s="6" t="n">
        <v>0.003</v>
      </c>
      <c r="Z30" s="6" t="n">
        <f aca="false">+X30/10</f>
        <v>0.10787402956816</v>
      </c>
      <c r="AA30" s="6" t="n">
        <f aca="false">+S30/100</f>
        <v>0.00370488395889597</v>
      </c>
      <c r="AB30" s="6" t="n">
        <f aca="false">+O30*Z30</f>
        <v>0.0603015825286014</v>
      </c>
      <c r="AC30" s="1" t="n">
        <f aca="false">+O30*AA30</f>
        <v>0.00207103013302285</v>
      </c>
      <c r="AD30" s="2" t="n">
        <f aca="false">+AB30*1000</f>
        <v>60.3015825286014</v>
      </c>
      <c r="AE30" s="2" t="n">
        <f aca="false">+AC30*1000</f>
        <v>2.07103013302285</v>
      </c>
      <c r="AF30" s="2" t="n">
        <f aca="false">+AD30/Y30</f>
        <v>20100.5275095338</v>
      </c>
      <c r="AG30" s="2" t="n">
        <f aca="false">+AE30/Y30</f>
        <v>690.343377674283</v>
      </c>
      <c r="AH30" s="2" t="n">
        <f aca="false">+AB30/Y30</f>
        <v>20.1005275095338</v>
      </c>
      <c r="AI30" s="2" t="n">
        <f aca="false">+AC30/Y30</f>
        <v>0.690343377674283</v>
      </c>
      <c r="AJ30" s="7"/>
      <c r="AK30" s="7"/>
      <c r="AL30" s="7"/>
      <c r="AM30" s="7"/>
      <c r="AN30" s="7"/>
      <c r="AO30" s="7"/>
      <c r="AP30" s="7"/>
    </row>
    <row r="31" customFormat="false" ht="12.8" hidden="false" customHeight="false" outlineLevel="0" collapsed="false">
      <c r="A31" s="1" t="s">
        <v>80</v>
      </c>
      <c r="B31" s="1" t="s">
        <v>105</v>
      </c>
      <c r="C31" s="1" t="s">
        <v>106</v>
      </c>
      <c r="D31" s="1" t="s">
        <v>73</v>
      </c>
      <c r="H31" s="1" t="s">
        <v>68</v>
      </c>
      <c r="I31" s="1" t="s">
        <v>69</v>
      </c>
      <c r="J31" s="1" t="s">
        <v>77</v>
      </c>
      <c r="K31" s="1" t="s">
        <v>89</v>
      </c>
      <c r="L31" s="2" t="n">
        <v>1</v>
      </c>
      <c r="M31" s="2" t="n">
        <f aca="false">+L31/Y31</f>
        <v>333.333333333333</v>
      </c>
      <c r="N31" s="2" t="n">
        <f aca="false">+O31/Y31</f>
        <v>110.333333333333</v>
      </c>
      <c r="O31" s="1" t="n">
        <f aca="false">+P31</f>
        <v>0.331</v>
      </c>
      <c r="P31" s="1" t="n">
        <v>0.331</v>
      </c>
      <c r="Q31" s="1" t="n">
        <f aca="false">+L31</f>
        <v>1</v>
      </c>
      <c r="R31" s="5" t="n">
        <v>22.6004734914297</v>
      </c>
      <c r="S31" s="5" t="n">
        <v>0.370854110481568</v>
      </c>
      <c r="T31" s="5" t="n">
        <v>12.4698970194639</v>
      </c>
      <c r="U31" s="5" t="n">
        <v>152.563516191959</v>
      </c>
      <c r="V31" s="5" t="n">
        <v>-24.101336128057</v>
      </c>
      <c r="W31" s="5" t="n">
        <f aca="false">+V31+1</f>
        <v>-23.101336128057</v>
      </c>
      <c r="X31" s="5" t="n">
        <v>1.07930782832481</v>
      </c>
      <c r="Y31" s="6" t="n">
        <v>0.003</v>
      </c>
      <c r="Z31" s="6" t="n">
        <f aca="false">+X31/10</f>
        <v>0.107930782832481</v>
      </c>
      <c r="AA31" s="6" t="n">
        <f aca="false">+S31/10</f>
        <v>0.0370854110481568</v>
      </c>
      <c r="AB31" s="6" t="n">
        <f aca="false">+O31*Z31</f>
        <v>0.0357250891175512</v>
      </c>
      <c r="AC31" s="1" t="n">
        <f aca="false">+O31*AA31</f>
        <v>0.0122752710569399</v>
      </c>
      <c r="AD31" s="2" t="n">
        <f aca="false">+AB31*1000</f>
        <v>35.7250891175512</v>
      </c>
      <c r="AE31" s="2" t="n">
        <f aca="false">+AC31*1000</f>
        <v>12.2752710569399</v>
      </c>
      <c r="AF31" s="2" t="n">
        <f aca="false">+AD31/Y31</f>
        <v>11908.3630391837</v>
      </c>
      <c r="AG31" s="2" t="n">
        <f aca="false">+AE31/Y31</f>
        <v>4091.75701897997</v>
      </c>
      <c r="AH31" s="2" t="n">
        <f aca="false">+AB31/Y31</f>
        <v>11.9083630391837</v>
      </c>
      <c r="AI31" s="2" t="n">
        <f aca="false">+AC31/Y31</f>
        <v>4.09175701897997</v>
      </c>
      <c r="AJ31" s="7"/>
      <c r="AK31" s="7"/>
      <c r="AL31" s="7"/>
      <c r="AM31" s="7"/>
      <c r="AN31" s="7"/>
      <c r="AO31" s="7"/>
      <c r="AP31" s="7"/>
    </row>
    <row r="32" customFormat="false" ht="12.8" hidden="false" customHeight="false" outlineLevel="0" collapsed="false">
      <c r="A32" s="1" t="s">
        <v>80</v>
      </c>
      <c r="B32" s="1" t="s">
        <v>105</v>
      </c>
      <c r="C32" s="1" t="s">
        <v>106</v>
      </c>
      <c r="D32" s="1" t="s">
        <v>73</v>
      </c>
      <c r="H32" s="1" t="s">
        <v>68</v>
      </c>
      <c r="I32" s="1" t="s">
        <v>69</v>
      </c>
      <c r="J32" s="1" t="s">
        <v>70</v>
      </c>
      <c r="K32" s="1" t="s">
        <v>71</v>
      </c>
      <c r="L32" s="2" t="n">
        <v>2</v>
      </c>
      <c r="M32" s="2" t="n">
        <f aca="false">+L32/Y32</f>
        <v>666.666666666667</v>
      </c>
      <c r="N32" s="2" t="n">
        <f aca="false">+O32/Y32</f>
        <v>113</v>
      </c>
      <c r="O32" s="1" t="n">
        <f aca="false">+P32</f>
        <v>0.339</v>
      </c>
      <c r="P32" s="1" t="n">
        <v>0.339</v>
      </c>
      <c r="Q32" s="1" t="n">
        <f aca="false">+L32</f>
        <v>2</v>
      </c>
      <c r="R32" s="5" t="n">
        <v>23.9954048370532</v>
      </c>
      <c r="S32" s="5" t="n">
        <v>0.37105608046874</v>
      </c>
      <c r="T32" s="5" t="n">
        <v>13.0233494941218</v>
      </c>
      <c r="U32" s="5" t="n">
        <v>133.335619162401</v>
      </c>
      <c r="V32" s="5" t="n">
        <v>-23.5336857035863</v>
      </c>
      <c r="W32" s="5" t="n">
        <f aca="false">+V32+1</f>
        <v>-22.5336857035863</v>
      </c>
      <c r="X32" s="5" t="n">
        <v>1.07992884890219</v>
      </c>
      <c r="Y32" s="6" t="n">
        <v>0.003</v>
      </c>
      <c r="Z32" s="6" t="n">
        <f aca="false">+X32/10</f>
        <v>0.107992884890219</v>
      </c>
      <c r="AA32" s="6" t="n">
        <f aca="false">+S32/100</f>
        <v>0.0037105608046874</v>
      </c>
      <c r="AB32" s="6" t="n">
        <f aca="false">+O32*Z32</f>
        <v>0.0366095879777842</v>
      </c>
      <c r="AC32" s="1" t="n">
        <f aca="false">+O32*AA32</f>
        <v>0.00125788011278903</v>
      </c>
      <c r="AD32" s="2" t="n">
        <f aca="false">+AB32*1000</f>
        <v>36.6095879777842</v>
      </c>
      <c r="AE32" s="2" t="n">
        <f aca="false">+AC32*1000</f>
        <v>1.25788011278903</v>
      </c>
      <c r="AF32" s="2" t="n">
        <f aca="false">+AD32/Y32</f>
        <v>12203.1959925948</v>
      </c>
      <c r="AG32" s="2" t="n">
        <f aca="false">+AE32/Y32</f>
        <v>419.293370929676</v>
      </c>
      <c r="AH32" s="2" t="n">
        <f aca="false">+AB32/Y32</f>
        <v>12.2031959925947</v>
      </c>
      <c r="AI32" s="2" t="n">
        <f aca="false">+AC32/Y32</f>
        <v>0.419293370929676</v>
      </c>
      <c r="AJ32" s="7"/>
      <c r="AK32" s="7"/>
      <c r="AL32" s="7"/>
      <c r="AM32" s="7"/>
      <c r="AN32" s="7"/>
      <c r="AO32" s="7"/>
      <c r="AP32" s="7"/>
    </row>
    <row r="33" customFormat="false" ht="12.8" hidden="false" customHeight="false" outlineLevel="0" collapsed="false">
      <c r="A33" s="1" t="s">
        <v>107</v>
      </c>
      <c r="C33" s="1" t="s">
        <v>107</v>
      </c>
      <c r="H33" s="1" t="s">
        <v>68</v>
      </c>
      <c r="I33" s="1" t="s">
        <v>69</v>
      </c>
      <c r="J33" s="1" t="s">
        <v>86</v>
      </c>
      <c r="K33" s="1" t="s">
        <v>71</v>
      </c>
      <c r="P33" s="2" t="s">
        <v>108</v>
      </c>
      <c r="R33" s="5" t="n">
        <v>19.9176894358093</v>
      </c>
      <c r="S33" s="5" t="n">
        <v>0.368537114527686</v>
      </c>
      <c r="T33" s="5" t="n">
        <v>6.12086100164408</v>
      </c>
      <c r="U33" s="5" t="n">
        <v>148.359145233876</v>
      </c>
      <c r="V33" s="5" t="n">
        <v>-25.2684631854535</v>
      </c>
      <c r="W33" s="5" t="n">
        <f aca="false">+V33+1</f>
        <v>-24.2684631854535</v>
      </c>
      <c r="X33" s="5" t="n">
        <v>1.07803094418241</v>
      </c>
    </row>
    <row r="34" customFormat="false" ht="12.8" hidden="false" customHeight="false" outlineLevel="0" collapsed="false">
      <c r="A34" s="1" t="s">
        <v>107</v>
      </c>
      <c r="C34" s="1" t="s">
        <v>107</v>
      </c>
      <c r="H34" s="1" t="s">
        <v>68</v>
      </c>
      <c r="I34" s="1" t="s">
        <v>69</v>
      </c>
      <c r="J34" s="1" t="s">
        <v>74</v>
      </c>
      <c r="K34" s="1" t="s">
        <v>71</v>
      </c>
      <c r="P34" s="2" t="s">
        <v>109</v>
      </c>
      <c r="R34" s="5" t="n">
        <v>24.1027039505097</v>
      </c>
      <c r="S34" s="5" t="n">
        <v>0.368058725286178</v>
      </c>
      <c r="T34" s="5" t="n">
        <v>4.81001481669544</v>
      </c>
      <c r="U34" s="5" t="n">
        <v>181.767099773083</v>
      </c>
      <c r="V34" s="5" t="n">
        <v>-25.2447719790638</v>
      </c>
      <c r="W34" s="5" t="n">
        <f aca="false">+V34+1</f>
        <v>-24.2447719790638</v>
      </c>
      <c r="X34" s="5" t="n">
        <v>1.07805686364689</v>
      </c>
    </row>
    <row r="35" customFormat="false" ht="12.8" hidden="false" customHeight="false" outlineLevel="0" collapsed="false">
      <c r="A35" s="1" t="s">
        <v>107</v>
      </c>
      <c r="C35" s="1" t="s">
        <v>107</v>
      </c>
      <c r="H35" s="1" t="s">
        <v>68</v>
      </c>
      <c r="I35" s="1" t="s">
        <v>69</v>
      </c>
      <c r="J35" s="1" t="s">
        <v>88</v>
      </c>
      <c r="K35" s="1" t="s">
        <v>71</v>
      </c>
      <c r="P35" s="2" t="s">
        <v>110</v>
      </c>
      <c r="R35" s="5" t="n">
        <v>15.9466286743648</v>
      </c>
      <c r="S35" s="5" t="n">
        <v>0.369071894372225</v>
      </c>
      <c r="T35" s="5" t="n">
        <v>7.58623937336662</v>
      </c>
      <c r="U35" s="5" t="n">
        <v>122.511022138019</v>
      </c>
      <c r="V35" s="5" t="n">
        <v>-25.0870446605676</v>
      </c>
      <c r="W35" s="5" t="n">
        <f aca="false">+V35+1</f>
        <v>-24.0870446605676</v>
      </c>
      <c r="X35" s="5" t="n">
        <v>1.07822942554009</v>
      </c>
    </row>
    <row r="36" customFormat="false" ht="12.8" hidden="false" customHeight="false" outlineLevel="0" collapsed="false">
      <c r="A36" s="1" t="s">
        <v>65</v>
      </c>
      <c r="B36" s="1" t="s">
        <v>66</v>
      </c>
      <c r="D36" s="1" t="s">
        <v>67</v>
      </c>
      <c r="H36" s="1" t="s">
        <v>68</v>
      </c>
      <c r="I36" s="1" t="s">
        <v>111</v>
      </c>
      <c r="J36" s="1" t="s">
        <v>112</v>
      </c>
      <c r="K36" s="1" t="s">
        <v>71</v>
      </c>
      <c r="L36" s="2" t="n">
        <v>1</v>
      </c>
      <c r="M36" s="2" t="n">
        <f aca="false">+L36/Y36</f>
        <v>333.333333333333</v>
      </c>
      <c r="N36" s="2" t="n">
        <f aca="false">+O36/Y36</f>
        <v>33.6666666666667</v>
      </c>
      <c r="O36" s="1" t="n">
        <f aca="false">+P36</f>
        <v>0.101</v>
      </c>
      <c r="P36" s="1" t="n">
        <v>0.101</v>
      </c>
      <c r="Q36" s="1" t="n">
        <f aca="false">+L36</f>
        <v>1</v>
      </c>
      <c r="R36" s="11" t="n">
        <v>4.35500714991609</v>
      </c>
      <c r="S36" s="11" t="n">
        <v>0.371749975013431</v>
      </c>
      <c r="T36" s="11" t="n">
        <v>14.92482560739</v>
      </c>
      <c r="U36" s="11" t="n">
        <v>28.3014900475274</v>
      </c>
      <c r="V36" s="11" t="n">
        <v>-25.8317607095221</v>
      </c>
      <c r="W36" s="11" t="n">
        <f aca="false">+V36+1</f>
        <v>-24.8317607095221</v>
      </c>
      <c r="X36" s="11" t="n">
        <v>1.07741466214452</v>
      </c>
      <c r="Y36" s="6" t="n">
        <v>0.003</v>
      </c>
      <c r="Z36" s="6" t="n">
        <f aca="false">+X36/10</f>
        <v>0.107741466214452</v>
      </c>
      <c r="AA36" s="6" t="n">
        <f aca="false">+S36/100</f>
        <v>0.00371749975013431</v>
      </c>
      <c r="AB36" s="6" t="n">
        <f aca="false">+O36*Z36</f>
        <v>0.0108818880876597</v>
      </c>
      <c r="AC36" s="1" t="n">
        <f aca="false">+O36*AA36</f>
        <v>0.000375467474763565</v>
      </c>
      <c r="AD36" s="2" t="n">
        <f aca="false">+AB36*1000</f>
        <v>10.8818880876597</v>
      </c>
      <c r="AE36" s="2" t="n">
        <f aca="false">+AC36*1000</f>
        <v>0.375467474763565</v>
      </c>
      <c r="AF36" s="2" t="n">
        <f aca="false">+AD36/Y36</f>
        <v>3627.29602921988</v>
      </c>
      <c r="AG36" s="2" t="n">
        <f aca="false">+AE36/Y36</f>
        <v>125.155824921188</v>
      </c>
      <c r="AH36" s="2" t="n">
        <f aca="false">+AB36/Y36</f>
        <v>3.62729602921988</v>
      </c>
      <c r="AI36" s="2" t="n">
        <f aca="false">+AC36/Y36</f>
        <v>0.125155824921188</v>
      </c>
      <c r="AJ36" s="7" t="n">
        <v>3.40672434351845</v>
      </c>
      <c r="AK36" s="7" t="n">
        <v>0.369694325072218</v>
      </c>
      <c r="AL36" s="7" t="n">
        <v>9.2918142730616</v>
      </c>
      <c r="AM36" s="7" t="n">
        <v>22.1803579153885</v>
      </c>
      <c r="AN36" s="7" t="n">
        <v>-26.4084712192586</v>
      </c>
      <c r="AO36" s="7" t="n">
        <f aca="false">+AN36+1</f>
        <v>-25.4084712192586</v>
      </c>
      <c r="AP36" s="7" t="n">
        <v>1.07678369752236</v>
      </c>
      <c r="AQ36" s="1" t="n">
        <f aca="false">+W36-AO36</f>
        <v>0.5767105097365</v>
      </c>
      <c r="AR36" s="1" t="n">
        <f aca="false">(W36/1000+1)*0.0112372</f>
        <v>0.010958160538555</v>
      </c>
      <c r="AS36" s="1" t="n">
        <f aca="false">(AO36/1000+1)*0.0112372</f>
        <v>0.0109516799272149</v>
      </c>
      <c r="AT36" s="1" t="n">
        <f aca="false">AR36/(AR36+1)</f>
        <v>0.0108393808629205</v>
      </c>
      <c r="AU36" s="1" t="n">
        <f aca="false">AS36/(AS36+1)</f>
        <v>0.0108330399411408</v>
      </c>
      <c r="AV36" s="1" t="n">
        <f aca="false">+AT36-AU36</f>
        <v>6.34092177969822E-006</v>
      </c>
      <c r="AW36" s="1" t="n">
        <f aca="false">AV36*U36</f>
        <v>0.000179457534640279</v>
      </c>
      <c r="AX36" s="2" t="n">
        <v>0.6101</v>
      </c>
      <c r="AY36" s="1" t="n">
        <f aca="false">+AW36/AX36</f>
        <v>0.000294144459334993</v>
      </c>
      <c r="AZ36" s="1" t="n">
        <f aca="false">+AY36/Y36</f>
        <v>0.0980481531116642</v>
      </c>
      <c r="BA36" s="1" t="n">
        <f aca="false">+AZ36/1000</f>
        <v>9.80481531116642E-005</v>
      </c>
      <c r="BB36" s="1" t="n">
        <f aca="false">+AZ36/(U36/1000/0.003)</f>
        <v>0.010393249925747</v>
      </c>
      <c r="BC36" s="1" t="n">
        <f aca="false">+T36-AL36</f>
        <v>5.6330113343284</v>
      </c>
      <c r="BD36" s="1" t="n">
        <f aca="false">(T36/1000+1)*0.0036765</f>
        <v>0.00373137112134557</v>
      </c>
      <c r="BE36" s="1" t="n">
        <f aca="false">(AL36/1000+1)*0.0036765</f>
        <v>0.00371066135517491</v>
      </c>
      <c r="BF36" s="1" t="n">
        <f aca="false">BD36/(BD36+1)</f>
        <v>0.00371749975013431</v>
      </c>
      <c r="BG36" s="1" t="n">
        <f aca="false">BE36/(BE36+1)</f>
        <v>0.00369694325072218</v>
      </c>
      <c r="BH36" s="1" t="n">
        <f aca="false">+BF36-BG36</f>
        <v>2.05564994121277E-005</v>
      </c>
      <c r="BI36" s="1" t="n">
        <f aca="false">BH36*R36</f>
        <v>8.95237019170619E-005</v>
      </c>
      <c r="BJ36" s="1" t="n">
        <v>0.365</v>
      </c>
      <c r="BK36" s="1" t="n">
        <f aca="false">+BI36/BJ36</f>
        <v>0.000245270416211128</v>
      </c>
      <c r="BL36" s="1" t="n">
        <f aca="false">+BK36/Y36</f>
        <v>0.0817568054037095</v>
      </c>
      <c r="BM36" s="1" t="n">
        <f aca="false">+BL36/1000</f>
        <v>8.17568054037095E-005</v>
      </c>
      <c r="BN36" s="1" t="n">
        <f aca="false">+BL36/(R36/1000/0.003)</f>
        <v>0.0563191764715827</v>
      </c>
    </row>
    <row r="37" customFormat="false" ht="12.8" hidden="false" customHeight="false" outlineLevel="0" collapsed="false">
      <c r="A37" s="1" t="s">
        <v>65</v>
      </c>
      <c r="B37" s="1" t="s">
        <v>66</v>
      </c>
      <c r="D37" s="1" t="s">
        <v>67</v>
      </c>
      <c r="H37" s="1" t="s">
        <v>68</v>
      </c>
      <c r="I37" s="1" t="s">
        <v>111</v>
      </c>
      <c r="J37" s="1" t="s">
        <v>113</v>
      </c>
      <c r="K37" s="1" t="s">
        <v>71</v>
      </c>
      <c r="L37" s="2" t="n">
        <v>1</v>
      </c>
      <c r="M37" s="2" t="n">
        <f aca="false">+L37/Y37</f>
        <v>333.333333333333</v>
      </c>
      <c r="N37" s="2" t="n">
        <f aca="false">+O37/Y37</f>
        <v>46.3333333333333</v>
      </c>
      <c r="O37" s="1" t="n">
        <f aca="false">+P37</f>
        <v>0.139</v>
      </c>
      <c r="P37" s="1" t="n">
        <v>0.139</v>
      </c>
      <c r="Q37" s="1" t="n">
        <f aca="false">+L37</f>
        <v>1</v>
      </c>
      <c r="R37" s="11" t="n">
        <v>4.82538913511967</v>
      </c>
      <c r="S37" s="11" t="n">
        <v>0.385669010610922</v>
      </c>
      <c r="T37" s="11" t="n">
        <v>53.0726918026641</v>
      </c>
      <c r="U37" s="11" t="n">
        <v>32.6541373202594</v>
      </c>
      <c r="V37" s="11" t="n">
        <v>-9.88743166512557</v>
      </c>
      <c r="W37" s="11" t="n">
        <f aca="false">+V37+1</f>
        <v>-8.88743166512557</v>
      </c>
      <c r="X37" s="11" t="n">
        <v>1.09485576905199</v>
      </c>
      <c r="Y37" s="6" t="n">
        <v>0.003</v>
      </c>
      <c r="Z37" s="6" t="n">
        <f aca="false">+X37/10</f>
        <v>0.109485576905199</v>
      </c>
      <c r="AA37" s="6" t="n">
        <f aca="false">+S37/100</f>
        <v>0.00385669010610922</v>
      </c>
      <c r="AB37" s="6" t="n">
        <f aca="false">+O37*Z37</f>
        <v>0.0152184951898227</v>
      </c>
      <c r="AC37" s="1" t="n">
        <f aca="false">+O37*AA37</f>
        <v>0.000536079924749182</v>
      </c>
      <c r="AD37" s="2" t="n">
        <f aca="false">+AB37*1000</f>
        <v>15.2184951898227</v>
      </c>
      <c r="AE37" s="2" t="n">
        <f aca="false">+AC37*1000</f>
        <v>0.536079924749182</v>
      </c>
      <c r="AF37" s="2" t="n">
        <f aca="false">+AD37/Y37</f>
        <v>5072.83172994089</v>
      </c>
      <c r="AG37" s="2" t="n">
        <f aca="false">+AE37/Y37</f>
        <v>178.693308249727</v>
      </c>
      <c r="AH37" s="2" t="n">
        <f aca="false">+AB37/Y37</f>
        <v>5.07283172994089</v>
      </c>
      <c r="AI37" s="2" t="n">
        <f aca="false">+AC37/Y37</f>
        <v>0.178693308249727</v>
      </c>
      <c r="AJ37" s="7" t="n">
        <v>3.40672434351845</v>
      </c>
      <c r="AK37" s="7" t="n">
        <v>0.369694325072218</v>
      </c>
      <c r="AL37" s="7" t="n">
        <v>9.2918142730616</v>
      </c>
      <c r="AM37" s="7" t="n">
        <v>22.1803579153885</v>
      </c>
      <c r="AN37" s="7" t="n">
        <v>-26.4084712192586</v>
      </c>
      <c r="AO37" s="7" t="n">
        <f aca="false">+AN37+1</f>
        <v>-25.4084712192586</v>
      </c>
      <c r="AP37" s="7" t="n">
        <v>1.07678369752236</v>
      </c>
      <c r="AQ37" s="1" t="n">
        <f aca="false">+W37-AO37</f>
        <v>16.521039554133</v>
      </c>
      <c r="AR37" s="1" t="n">
        <f aca="false">(W37/1000+1)*0.0112372</f>
        <v>0.0111373301528926</v>
      </c>
      <c r="AS37" s="1" t="n">
        <f aca="false">(AO37/1000+1)*0.0112372</f>
        <v>0.0109516799272149</v>
      </c>
      <c r="AT37" s="1" t="n">
        <f aca="false">AR37/(AR37+1)</f>
        <v>0.0110146562892783</v>
      </c>
      <c r="AU37" s="1" t="n">
        <f aca="false">AS37/(AS37+1)</f>
        <v>0.0108330399411408</v>
      </c>
      <c r="AV37" s="1" t="n">
        <f aca="false">+AT37-AU37</f>
        <v>0.000181616348137483</v>
      </c>
      <c r="AW37" s="1" t="n">
        <f aca="false">AV37*U37</f>
        <v>0.00593052517168541</v>
      </c>
      <c r="AX37" s="2" t="n">
        <v>0.6101</v>
      </c>
      <c r="AY37" s="1" t="n">
        <f aca="false">+AW37/AX37</f>
        <v>0.00972057887507853</v>
      </c>
      <c r="AZ37" s="1" t="n">
        <f aca="false">+AY37/Y37</f>
        <v>3.24019295835951</v>
      </c>
      <c r="BA37" s="1" t="n">
        <f aca="false">+AZ37/1000</f>
        <v>0.00324019295835951</v>
      </c>
      <c r="BB37" s="1" t="n">
        <f aca="false">+AZ37/(U37/1000/0.003)</f>
        <v>0.297682917779844</v>
      </c>
      <c r="BC37" s="1" t="n">
        <f aca="false">+T37-AL37</f>
        <v>43.7808775296025</v>
      </c>
      <c r="BD37" s="1" t="n">
        <f aca="false">(T37/1000+1)*0.0036765</f>
        <v>0.00387162175141249</v>
      </c>
      <c r="BE37" s="1" t="n">
        <f aca="false">(AL37/1000+1)*0.0036765</f>
        <v>0.00371066135517491</v>
      </c>
      <c r="BF37" s="1" t="n">
        <f aca="false">BD37/(BD37+1)</f>
        <v>0.00385669010610922</v>
      </c>
      <c r="BG37" s="1" t="n">
        <f aca="false">BE37/(BE37+1)</f>
        <v>0.00369694325072218</v>
      </c>
      <c r="BH37" s="1" t="n">
        <f aca="false">+BF37-BG37</f>
        <v>0.000159746855387043</v>
      </c>
      <c r="BI37" s="1" t="n">
        <f aca="false">BH37*R37</f>
        <v>0.00077084074035417</v>
      </c>
      <c r="BJ37" s="1" t="n">
        <v>0.365</v>
      </c>
      <c r="BK37" s="1" t="n">
        <f aca="false">+BI37/BJ37</f>
        <v>0.00211189243932649</v>
      </c>
      <c r="BL37" s="1" t="n">
        <f aca="false">+BK37/Y37</f>
        <v>0.703964146442165</v>
      </c>
      <c r="BM37" s="1" t="n">
        <f aca="false">+BL37/1000</f>
        <v>0.000703964146442165</v>
      </c>
      <c r="BN37" s="1" t="n">
        <f aca="false">+BL37/(R37/1000/0.003)</f>
        <v>0.437662617498748</v>
      </c>
    </row>
    <row r="38" customFormat="false" ht="12.8" hidden="false" customHeight="false" outlineLevel="0" collapsed="false">
      <c r="A38" s="1" t="s">
        <v>114</v>
      </c>
      <c r="B38" s="1" t="s">
        <v>115</v>
      </c>
      <c r="C38" s="1" t="s">
        <v>116</v>
      </c>
      <c r="D38" s="1" t="s">
        <v>85</v>
      </c>
      <c r="H38" s="1" t="s">
        <v>68</v>
      </c>
      <c r="I38" s="1" t="s">
        <v>111</v>
      </c>
      <c r="J38" s="1" t="s">
        <v>117</v>
      </c>
      <c r="K38" s="1" t="s">
        <v>71</v>
      </c>
      <c r="L38" s="2" t="n">
        <v>1</v>
      </c>
      <c r="M38" s="2" t="n">
        <f aca="false">+L38/Y38</f>
        <v>333.333333333333</v>
      </c>
      <c r="N38" s="2" t="n">
        <f aca="false">+O38/Y38</f>
        <v>1186</v>
      </c>
      <c r="O38" s="1" t="n">
        <v>3.558</v>
      </c>
      <c r="P38" s="1" t="n">
        <v>1.911</v>
      </c>
      <c r="Q38" s="1" t="n">
        <f aca="false">+L38</f>
        <v>1</v>
      </c>
      <c r="R38" s="11" t="n">
        <v>55.0150821839196</v>
      </c>
      <c r="S38" s="11" t="n">
        <v>0.371378931296032</v>
      </c>
      <c r="T38" s="11" t="n">
        <v>13.9080528754033</v>
      </c>
      <c r="U38" s="11" t="n">
        <v>332.909198544137</v>
      </c>
      <c r="V38" s="11" t="n">
        <v>-19.8911984803369</v>
      </c>
      <c r="W38" s="11" t="n">
        <f aca="false">+V38+1</f>
        <v>-18.8911984803369</v>
      </c>
      <c r="X38" s="11" t="n">
        <v>1.0839136150515</v>
      </c>
      <c r="Y38" s="6" t="n">
        <v>0.003</v>
      </c>
      <c r="Z38" s="6" t="n">
        <f aca="false">+X38/10</f>
        <v>0.10839136150515</v>
      </c>
      <c r="AA38" s="6" t="n">
        <f aca="false">+S38/100</f>
        <v>0.00371378931296032</v>
      </c>
      <c r="AB38" s="6" t="n">
        <f aca="false">+O38*Z38</f>
        <v>0.385656464235324</v>
      </c>
      <c r="AC38" s="1" t="n">
        <f aca="false">+O38*AA38</f>
        <v>0.0132136623755128</v>
      </c>
      <c r="AD38" s="2" t="n">
        <f aca="false">+AB38*1000</f>
        <v>385.656464235324</v>
      </c>
      <c r="AE38" s="2" t="n">
        <f aca="false">+AC38*1000</f>
        <v>13.2136623755128</v>
      </c>
      <c r="AF38" s="2" t="n">
        <f aca="false">+AD38/Y38</f>
        <v>128552.154745108</v>
      </c>
      <c r="AG38" s="2" t="n">
        <f aca="false">+AE38/Y38</f>
        <v>4404.55412517094</v>
      </c>
      <c r="AH38" s="2" t="n">
        <f aca="false">+AB38/Y38</f>
        <v>128.552154745108</v>
      </c>
      <c r="AI38" s="2" t="n">
        <f aca="false">+AC38/Y38</f>
        <v>4.40455412517094</v>
      </c>
      <c r="AJ38" s="7" t="n">
        <v>65.7110927149996</v>
      </c>
      <c r="AK38" s="7" t="n">
        <v>0.371834720338389</v>
      </c>
      <c r="AL38" s="7" t="n">
        <v>15.1570546568103</v>
      </c>
      <c r="AM38" s="7" t="n">
        <v>453.821262188908</v>
      </c>
      <c r="AN38" s="7" t="n">
        <v>-18.789784354069</v>
      </c>
      <c r="AO38" s="7" t="n">
        <v>-17.789784354069</v>
      </c>
      <c r="AP38" s="7" t="n">
        <v>1.08511846415743</v>
      </c>
      <c r="AQ38" s="1" t="n">
        <f aca="false">+W38-AO38</f>
        <v>-1.1014141262679</v>
      </c>
      <c r="AR38" s="1" t="n">
        <f aca="false">(W38/1000+1)*0.0112372</f>
        <v>0.0110249158244368</v>
      </c>
      <c r="AS38" s="1" t="n">
        <f aca="false">(AO38/1000+1)*0.0112372</f>
        <v>0.0110372926352565</v>
      </c>
      <c r="AT38" s="1" t="n">
        <f aca="false">AR38/(AR38+1)</f>
        <v>0.0109046925074507</v>
      </c>
      <c r="AU38" s="1" t="n">
        <f aca="false">AS38/(AS38+1)</f>
        <v>0.0109168007111665</v>
      </c>
      <c r="AV38" s="1" t="n">
        <f aca="false">+AT38-AU38</f>
        <v>-1.21082037157876E-005</v>
      </c>
      <c r="AW38" s="1" t="n">
        <f aca="false">AV38*U38</f>
        <v>-0.00403093239483198</v>
      </c>
      <c r="AX38" s="2" t="n">
        <v>0.6101</v>
      </c>
      <c r="AY38" s="1" t="n">
        <f aca="false">+AW38/AX38</f>
        <v>-0.00660700277795767</v>
      </c>
      <c r="AZ38" s="1" t="n">
        <f aca="false">+AY38/Y38</f>
        <v>-2.20233425931922</v>
      </c>
      <c r="BA38" s="1" t="n">
        <f aca="false">+AZ38/1000</f>
        <v>-0.00220233425931922</v>
      </c>
      <c r="BB38" s="1" t="n">
        <f aca="false">+AZ38/(U38/1000/0.003)</f>
        <v>-0.0198462608027988</v>
      </c>
      <c r="BC38" s="1" t="n">
        <f aca="false">+T38-AL38</f>
        <v>-1.249001781407</v>
      </c>
      <c r="BD38" s="1" t="n">
        <f aca="false">(T38/1000+1)*0.0036765</f>
        <v>0.00372763295639642</v>
      </c>
      <c r="BE38" s="1" t="n">
        <f aca="false">(AL38/1000+1)*0.0036765</f>
        <v>0.00373222491144576</v>
      </c>
      <c r="BF38" s="1" t="n">
        <f aca="false">BD38/(BD38+1)</f>
        <v>0.00371378931296032</v>
      </c>
      <c r="BG38" s="1" t="n">
        <f aca="false">BE38/(BE38+1)</f>
        <v>0.00371834720338389</v>
      </c>
      <c r="BH38" s="1" t="n">
        <f aca="false">+BF38-BG38</f>
        <v>-4.55789042357307E-006</v>
      </c>
      <c r="BI38" s="1" t="n">
        <f aca="false">BH38*R38</f>
        <v>-0.000250752716238172</v>
      </c>
      <c r="BJ38" s="1" t="n">
        <v>0.365</v>
      </c>
      <c r="BK38" s="1" t="n">
        <f aca="false">+BI38/BJ38</f>
        <v>-0.000686993743118281</v>
      </c>
      <c r="BL38" s="1" t="n">
        <f aca="false">+BK38/Y38</f>
        <v>-0.22899791437276</v>
      </c>
      <c r="BM38" s="1" t="n">
        <f aca="false">+BL38/1000</f>
        <v>-0.00022899791437276</v>
      </c>
      <c r="BN38" s="1" t="n">
        <f aca="false">+BL38/(R38/1000/0.003)</f>
        <v>-0.0124873710234879</v>
      </c>
    </row>
    <row r="39" customFormat="false" ht="12.8" hidden="false" customHeight="false" outlineLevel="0" collapsed="false">
      <c r="A39" s="1" t="s">
        <v>114</v>
      </c>
      <c r="B39" s="1" t="s">
        <v>115</v>
      </c>
      <c r="C39" s="1" t="s">
        <v>116</v>
      </c>
      <c r="D39" s="1" t="s">
        <v>85</v>
      </c>
      <c r="H39" s="1" t="s">
        <v>68</v>
      </c>
      <c r="I39" s="1" t="s">
        <v>111</v>
      </c>
      <c r="J39" s="1" t="s">
        <v>113</v>
      </c>
      <c r="K39" s="1" t="s">
        <v>71</v>
      </c>
      <c r="L39" s="2" t="n">
        <v>1</v>
      </c>
      <c r="M39" s="2" t="n">
        <f aca="false">+L39/Y39</f>
        <v>333.333333333333</v>
      </c>
      <c r="N39" s="2" t="n">
        <f aca="false">+O39/Y39</f>
        <v>475.666666666667</v>
      </c>
      <c r="O39" s="1" t="n">
        <f aca="false">+P39</f>
        <v>1.427</v>
      </c>
      <c r="P39" s="1" t="n">
        <v>1.427</v>
      </c>
      <c r="Q39" s="1" t="n">
        <f aca="false">+L39</f>
        <v>1</v>
      </c>
      <c r="R39" s="11" t="n">
        <v>40.033275559846</v>
      </c>
      <c r="S39" s="11" t="n">
        <v>0.368036352424648</v>
      </c>
      <c r="T39" s="11" t="n">
        <v>4.74871069395336</v>
      </c>
      <c r="U39" s="11" t="n">
        <v>272.178698867716</v>
      </c>
      <c r="V39" s="11" t="n">
        <v>-20.9366134589533</v>
      </c>
      <c r="W39" s="11" t="n">
        <f aca="false">+V39+1</f>
        <v>-19.9366134589533</v>
      </c>
      <c r="X39" s="11" t="n">
        <v>1.08276999688164</v>
      </c>
      <c r="Y39" s="6" t="n">
        <v>0.003</v>
      </c>
      <c r="Z39" s="6" t="n">
        <f aca="false">+X39/10</f>
        <v>0.108276999688164</v>
      </c>
      <c r="AA39" s="6" t="n">
        <f aca="false">+S39/100</f>
        <v>0.00368036352424648</v>
      </c>
      <c r="AB39" s="6" t="n">
        <f aca="false">+O39*Z39</f>
        <v>0.15451127855501</v>
      </c>
      <c r="AC39" s="1" t="n">
        <f aca="false">+O39*AA39</f>
        <v>0.00525187874909973</v>
      </c>
      <c r="AD39" s="2" t="n">
        <f aca="false">+AB39*1000</f>
        <v>154.51127855501</v>
      </c>
      <c r="AE39" s="2" t="n">
        <f aca="false">+AC39*1000</f>
        <v>5.25187874909973</v>
      </c>
      <c r="AF39" s="2" t="n">
        <f aca="false">+AD39/Y39</f>
        <v>51503.7595183367</v>
      </c>
      <c r="AG39" s="2" t="n">
        <f aca="false">+AE39/Y39</f>
        <v>1750.62624969991</v>
      </c>
      <c r="AH39" s="2" t="n">
        <f aca="false">+AB39/Y39</f>
        <v>51.5037595183367</v>
      </c>
      <c r="AI39" s="2" t="n">
        <f aca="false">+AC39/Y39</f>
        <v>1.75062624969991</v>
      </c>
      <c r="AJ39" s="7" t="n">
        <v>65.7110927149996</v>
      </c>
      <c r="AK39" s="7" t="n">
        <v>0.371834720338389</v>
      </c>
      <c r="AL39" s="7" t="n">
        <v>15.1570546568103</v>
      </c>
      <c r="AM39" s="7" t="n">
        <v>453.821262188908</v>
      </c>
      <c r="AN39" s="7" t="n">
        <v>-18.789784354069</v>
      </c>
      <c r="AO39" s="7" t="n">
        <v>-17.789784354069</v>
      </c>
      <c r="AP39" s="7" t="n">
        <v>1.08511846415743</v>
      </c>
      <c r="AQ39" s="1" t="n">
        <f aca="false">+W39-AO39</f>
        <v>-2.1468291048843</v>
      </c>
      <c r="AR39" s="1" t="n">
        <f aca="false">(W39/1000+1)*0.0112372</f>
        <v>0.0110131682872391</v>
      </c>
      <c r="AS39" s="1" t="n">
        <f aca="false">(AO39/1000+1)*0.0112372</f>
        <v>0.0110372926352565</v>
      </c>
      <c r="AT39" s="1" t="n">
        <f aca="false">AR39/(AR39+1)</f>
        <v>0.0108931996463473</v>
      </c>
      <c r="AU39" s="1" t="n">
        <f aca="false">AS39/(AS39+1)</f>
        <v>0.0109168007111665</v>
      </c>
      <c r="AV39" s="1" t="n">
        <f aca="false">+AT39-AU39</f>
        <v>-2.36010648191984E-005</v>
      </c>
      <c r="AW39" s="1" t="n">
        <f aca="false">AV39*U39</f>
        <v>-0.00642370711438206</v>
      </c>
      <c r="AX39" s="2" t="n">
        <v>0.6101</v>
      </c>
      <c r="AY39" s="1" t="n">
        <f aca="false">+AW39/AX39</f>
        <v>-0.0105289413446682</v>
      </c>
      <c r="AZ39" s="1" t="n">
        <f aca="false">+AY39/Y39</f>
        <v>-3.5096471148894</v>
      </c>
      <c r="BA39" s="1" t="n">
        <f aca="false">+AZ39/1000</f>
        <v>-0.0035096471148894</v>
      </c>
      <c r="BB39" s="1" t="n">
        <f aca="false">+AZ39/(U39/1000/0.003)</f>
        <v>-0.0386839285677732</v>
      </c>
      <c r="BC39" s="1" t="n">
        <f aca="false">+T39-AL39</f>
        <v>-10.4083439628569</v>
      </c>
      <c r="BD39" s="1" t="n">
        <f aca="false">(T39/1000+1)*0.0036765</f>
        <v>0.00369395863486632</v>
      </c>
      <c r="BE39" s="1" t="n">
        <f aca="false">(AL39/1000+1)*0.0036765</f>
        <v>0.00373222491144576</v>
      </c>
      <c r="BF39" s="1" t="n">
        <f aca="false">BD39/(BD39+1)</f>
        <v>0.00368036352424648</v>
      </c>
      <c r="BG39" s="1" t="n">
        <f aca="false">BE39/(BE39+1)</f>
        <v>0.00371834720338389</v>
      </c>
      <c r="BH39" s="1" t="n">
        <f aca="false">+BF39-BG39</f>
        <v>-3.79836791374066E-005</v>
      </c>
      <c r="BI39" s="1" t="n">
        <f aca="false">BH39*R39</f>
        <v>-0.00152061109368457</v>
      </c>
      <c r="BJ39" s="1" t="n">
        <v>0.365</v>
      </c>
      <c r="BK39" s="1" t="n">
        <f aca="false">+BI39/BJ39</f>
        <v>-0.00416605779091663</v>
      </c>
      <c r="BL39" s="1" t="n">
        <f aca="false">+BK39/Y39</f>
        <v>-1.38868593030554</v>
      </c>
      <c r="BM39" s="1" t="n">
        <f aca="false">+BL39/1000</f>
        <v>-0.00138868593030554</v>
      </c>
      <c r="BN39" s="1" t="n">
        <f aca="false">+BL39/(R39/1000/0.003)</f>
        <v>-0.104064874349059</v>
      </c>
    </row>
    <row r="40" customFormat="false" ht="12.8" hidden="false" customHeight="false" outlineLevel="0" collapsed="false">
      <c r="A40" s="1" t="s">
        <v>65</v>
      </c>
      <c r="B40" s="1" t="s">
        <v>72</v>
      </c>
      <c r="D40" s="1" t="s">
        <v>73</v>
      </c>
      <c r="H40" s="1" t="s">
        <v>68</v>
      </c>
      <c r="I40" s="1" t="s">
        <v>111</v>
      </c>
      <c r="J40" s="1" t="s">
        <v>117</v>
      </c>
      <c r="K40" s="1" t="s">
        <v>71</v>
      </c>
      <c r="L40" s="2" t="n">
        <v>1</v>
      </c>
      <c r="M40" s="2" t="n">
        <f aca="false">+L40/Y40</f>
        <v>333.333333333333</v>
      </c>
      <c r="N40" s="2" t="n">
        <f aca="false">+O40/Y40</f>
        <v>76.3333333333333</v>
      </c>
      <c r="O40" s="1" t="n">
        <f aca="false">+P40</f>
        <v>0.229</v>
      </c>
      <c r="P40" s="1" t="n">
        <v>0.229</v>
      </c>
      <c r="Q40" s="1" t="n">
        <f aca="false">+L40</f>
        <v>1</v>
      </c>
      <c r="R40" s="11" t="n">
        <v>13.9347209568146</v>
      </c>
      <c r="S40" s="11" t="n">
        <v>0.371358875225401</v>
      </c>
      <c r="T40" s="11" t="n">
        <v>13.8530933525242</v>
      </c>
      <c r="U40" s="11" t="n">
        <v>95.2962937679773</v>
      </c>
      <c r="V40" s="11" t="n">
        <v>-25.1584135894088</v>
      </c>
      <c r="W40" s="11" t="n">
        <f aca="false">+V40+1</f>
        <v>-24.1584135894088</v>
      </c>
      <c r="X40" s="11" t="n">
        <v>1.07815134429309</v>
      </c>
      <c r="Y40" s="6" t="n">
        <v>0.003</v>
      </c>
      <c r="Z40" s="6" t="n">
        <f aca="false">+X40/10</f>
        <v>0.107815134429309</v>
      </c>
      <c r="AA40" s="6" t="n">
        <f aca="false">+S40/100</f>
        <v>0.00371358875225401</v>
      </c>
      <c r="AB40" s="6" t="n">
        <f aca="false">+O40*Z40</f>
        <v>0.0246896657843118</v>
      </c>
      <c r="AC40" s="1" t="n">
        <f aca="false">+O40*AA40</f>
        <v>0.000850411824266168</v>
      </c>
      <c r="AD40" s="2" t="n">
        <f aca="false">+AB40*1000</f>
        <v>24.6896657843118</v>
      </c>
      <c r="AE40" s="2" t="n">
        <f aca="false">+AC40*1000</f>
        <v>0.850411824266168</v>
      </c>
      <c r="AF40" s="2" t="n">
        <f aca="false">+AD40/Y40</f>
        <v>8229.88859477059</v>
      </c>
      <c r="AG40" s="2" t="n">
        <f aca="false">+AE40/Y40</f>
        <v>283.470608088723</v>
      </c>
      <c r="AH40" s="2" t="n">
        <f aca="false">+AB40/Y40</f>
        <v>8.22988859477059</v>
      </c>
      <c r="AI40" s="2" t="n">
        <f aca="false">+AC40/Y40</f>
        <v>0.283470608088723</v>
      </c>
      <c r="AJ40" s="7" t="n">
        <v>11.4381565146516</v>
      </c>
      <c r="AK40" s="7" t="n">
        <v>0.370240061790462</v>
      </c>
      <c r="AL40" s="7" t="n">
        <v>10.787251053635</v>
      </c>
      <c r="AM40" s="7" t="n">
        <v>56.6238705799608</v>
      </c>
      <c r="AN40" s="7" t="n">
        <v>-25.3193781461686</v>
      </c>
      <c r="AO40" s="7" t="n">
        <f aca="false">+AN40+1</f>
        <v>-24.3193781461686</v>
      </c>
      <c r="AP40" s="7" t="n">
        <v>1.07797524040848</v>
      </c>
      <c r="AQ40" s="1" t="n">
        <f aca="false">+W40-AO40</f>
        <v>0.160964556759801</v>
      </c>
      <c r="AR40" s="1" t="n">
        <f aca="false">(W40/1000+1)*0.0112372</f>
        <v>0.0109657270748131</v>
      </c>
      <c r="AS40" s="1" t="n">
        <f aca="false">(AO40/1000+1)*0.0112372</f>
        <v>0.0109639182838959</v>
      </c>
      <c r="AT40" s="1" t="n">
        <f aca="false">AR40/(AR40+1)</f>
        <v>0.0108467841996404</v>
      </c>
      <c r="AU40" s="1" t="n">
        <f aca="false">AS40/(AS40+1)</f>
        <v>0.0108450144318771</v>
      </c>
      <c r="AV40" s="1" t="n">
        <f aca="false">+AT40-AU40</f>
        <v>1.76976776334117E-006</v>
      </c>
      <c r="AW40" s="1" t="n">
        <f aca="false">AV40*U40</f>
        <v>0.000168652308676457</v>
      </c>
      <c r="AX40" s="2" t="n">
        <v>0.6101</v>
      </c>
      <c r="AY40" s="1" t="n">
        <f aca="false">+AW40/AX40</f>
        <v>0.000276433877522466</v>
      </c>
      <c r="AZ40" s="1" t="n">
        <f aca="false">+AY40/Y40</f>
        <v>0.0921446258408221</v>
      </c>
      <c r="BA40" s="1" t="n">
        <f aca="false">+AZ40/1000</f>
        <v>9.2144625840822E-005</v>
      </c>
      <c r="BB40" s="1" t="n">
        <f aca="false">+AZ40/(U40/1000/0.003)</f>
        <v>0.00290078309021664</v>
      </c>
      <c r="BC40" s="1" t="n">
        <f aca="false">+T40-AL40</f>
        <v>3.0658422988892</v>
      </c>
      <c r="BD40" s="1" t="n">
        <f aca="false">(T40/1000+1)*0.0036765</f>
        <v>0.00372743089771055</v>
      </c>
      <c r="BE40" s="1" t="n">
        <f aca="false">(AL40/1000+1)*0.0036765</f>
        <v>0.00371615932849869</v>
      </c>
      <c r="BF40" s="1" t="n">
        <f aca="false">BD40/(BD40+1)</f>
        <v>0.00371358875225401</v>
      </c>
      <c r="BG40" s="1" t="n">
        <f aca="false">BE40/(BE40+1)</f>
        <v>0.00370240061790462</v>
      </c>
      <c r="BH40" s="1" t="n">
        <f aca="false">+BF40-BG40</f>
        <v>1.11881343493893E-005</v>
      </c>
      <c r="BI40" s="1" t="n">
        <f aca="false">BH40*R40</f>
        <v>0.000155903530186093</v>
      </c>
      <c r="BJ40" s="1" t="n">
        <v>0.365</v>
      </c>
      <c r="BK40" s="1" t="n">
        <f aca="false">+BI40/BJ40</f>
        <v>0.000427132959413953</v>
      </c>
      <c r="BL40" s="1" t="n">
        <f aca="false">+BK40/Y40</f>
        <v>0.142377653137984</v>
      </c>
      <c r="BM40" s="1" t="n">
        <f aca="false">+BL40/1000</f>
        <v>0.000142377653137984</v>
      </c>
      <c r="BN40" s="1" t="n">
        <f aca="false">+BL40/(R40/1000/0.003)</f>
        <v>0.0306524228750393</v>
      </c>
    </row>
    <row r="41" customFormat="false" ht="12.8" hidden="false" customHeight="false" outlineLevel="0" collapsed="false">
      <c r="A41" s="1" t="s">
        <v>65</v>
      </c>
      <c r="B41" s="1" t="s">
        <v>72</v>
      </c>
      <c r="D41" s="1" t="s">
        <v>73</v>
      </c>
      <c r="H41" s="1" t="s">
        <v>68</v>
      </c>
      <c r="I41" s="1" t="s">
        <v>111</v>
      </c>
      <c r="J41" s="1" t="s">
        <v>117</v>
      </c>
      <c r="K41" s="1" t="s">
        <v>71</v>
      </c>
      <c r="L41" s="2" t="n">
        <v>2</v>
      </c>
      <c r="M41" s="2" t="n">
        <f aca="false">+L41/Y41</f>
        <v>666.666666666667</v>
      </c>
      <c r="N41" s="2" t="n">
        <f aca="false">+O41/Y41</f>
        <v>57.3333333333333</v>
      </c>
      <c r="O41" s="1" t="n">
        <f aca="false">+P41</f>
        <v>0.172</v>
      </c>
      <c r="P41" s="1" t="n">
        <v>0.172</v>
      </c>
      <c r="Q41" s="1" t="n">
        <f aca="false">+L41</f>
        <v>2</v>
      </c>
      <c r="R41" s="11" t="n">
        <v>12.3308238161188</v>
      </c>
      <c r="S41" s="11" t="n">
        <v>0.371624557106869</v>
      </c>
      <c r="T41" s="11" t="n">
        <v>14.5811415186717</v>
      </c>
      <c r="U41" s="11" t="n">
        <v>60.7321282754468</v>
      </c>
      <c r="V41" s="11" t="n">
        <v>-24.4451340293486</v>
      </c>
      <c r="W41" s="11" t="n">
        <f aca="false">+V41+1</f>
        <v>-23.4451340293486</v>
      </c>
      <c r="X41" s="11" t="n">
        <v>1.07893170295934</v>
      </c>
      <c r="Y41" s="6" t="n">
        <v>0.003</v>
      </c>
      <c r="Z41" s="6" t="n">
        <f aca="false">+X41/10</f>
        <v>0.107893170295934</v>
      </c>
      <c r="AA41" s="6" t="n">
        <f aca="false">+S41/100</f>
        <v>0.00371624557106869</v>
      </c>
      <c r="AB41" s="6" t="n">
        <f aca="false">+O41*Z41</f>
        <v>0.0185576252909006</v>
      </c>
      <c r="AC41" s="1" t="n">
        <f aca="false">+O41*AA41</f>
        <v>0.000639194238223815</v>
      </c>
      <c r="AD41" s="2" t="n">
        <f aca="false">+AB41*1000</f>
        <v>18.5576252909007</v>
      </c>
      <c r="AE41" s="2" t="n">
        <f aca="false">+AC41*1000</f>
        <v>0.639194238223815</v>
      </c>
      <c r="AF41" s="2" t="n">
        <f aca="false">+AD41/Y41</f>
        <v>6185.87509696688</v>
      </c>
      <c r="AG41" s="2" t="n">
        <f aca="false">+AE41/Y41</f>
        <v>213.064746074605</v>
      </c>
      <c r="AH41" s="2" t="n">
        <f aca="false">+AB41/Y41</f>
        <v>6.18587509696688</v>
      </c>
      <c r="AI41" s="2" t="n">
        <f aca="false">+AC41/Y41</f>
        <v>0.213064746074605</v>
      </c>
      <c r="AJ41" s="7" t="n">
        <v>8.77562082200132</v>
      </c>
      <c r="AK41" s="7" t="n">
        <v>0.37108999109315</v>
      </c>
      <c r="AL41" s="7" t="n">
        <v>13.11627401075</v>
      </c>
      <c r="AM41" s="7" t="n">
        <v>48.5726692831772</v>
      </c>
      <c r="AN41" s="7" t="n">
        <v>-25.7075044930469</v>
      </c>
      <c r="AO41" s="7" t="n">
        <f aca="false">+AN41+1</f>
        <v>-24.7075044930469</v>
      </c>
      <c r="AP41" s="7" t="n">
        <v>1.07755060672598</v>
      </c>
      <c r="AQ41" s="1" t="n">
        <f aca="false">+W41-AO41</f>
        <v>1.2623704636983</v>
      </c>
      <c r="AR41" s="1" t="n">
        <f aca="false">(W41/1000+1)*0.0112372</f>
        <v>0.0109737423398854</v>
      </c>
      <c r="AS41" s="1" t="n">
        <f aca="false">(AO41/1000+1)*0.0112372</f>
        <v>0.0109595568305107</v>
      </c>
      <c r="AT41" s="1" t="n">
        <f aca="false">AR41/(AR41+1)</f>
        <v>0.0108546264658534</v>
      </c>
      <c r="AU41" s="1" t="n">
        <f aca="false">AS41/(AS41+1)</f>
        <v>0.0108407470471622</v>
      </c>
      <c r="AV41" s="1" t="n">
        <f aca="false">+AT41-AU41</f>
        <v>1.38794186912618E-005</v>
      </c>
      <c r="AW41" s="1" t="n">
        <f aca="false">AV41*U41</f>
        <v>0.000842926636346348</v>
      </c>
      <c r="AX41" s="2" t="n">
        <v>0.6101</v>
      </c>
      <c r="AY41" s="1" t="n">
        <f aca="false">+AW41/AX41</f>
        <v>0.00138162044967439</v>
      </c>
      <c r="AZ41" s="1" t="n">
        <f aca="false">+AY41/Y41</f>
        <v>0.460540149891465</v>
      </c>
      <c r="BA41" s="1" t="n">
        <f aca="false">+AZ41/1000</f>
        <v>0.000460540149891465</v>
      </c>
      <c r="BB41" s="1" t="n">
        <f aca="false">+AZ41/(U41/1000/0.003)</f>
        <v>0.022749415983055</v>
      </c>
      <c r="BC41" s="1" t="n">
        <f aca="false">+T41-AL41</f>
        <v>1.4648675079217</v>
      </c>
      <c r="BD41" s="1" t="n">
        <f aca="false">(T41/1000+1)*0.0036765</f>
        <v>0.0037301075667934</v>
      </c>
      <c r="BE41" s="1" t="n">
        <f aca="false">(AL41/1000+1)*0.0036765</f>
        <v>0.00372472198140052</v>
      </c>
      <c r="BF41" s="1" t="n">
        <f aca="false">BD41/(BD41+1)</f>
        <v>0.00371624557106869</v>
      </c>
      <c r="BG41" s="1" t="n">
        <f aca="false">BE41/(BE41+1)</f>
        <v>0.0037108999109315</v>
      </c>
      <c r="BH41" s="1" t="n">
        <f aca="false">+BF41-BG41</f>
        <v>5.34566013719135E-006</v>
      </c>
      <c r="BI41" s="1" t="n">
        <f aca="false">BH41*R41</f>
        <v>6.5916393332556E-005</v>
      </c>
      <c r="BJ41" s="1" t="n">
        <v>0.365</v>
      </c>
      <c r="BK41" s="1" t="n">
        <f aca="false">+BI41/BJ41</f>
        <v>0.000180592858445359</v>
      </c>
      <c r="BL41" s="1" t="n">
        <f aca="false">+BK41/Y41</f>
        <v>0.0601976194817863</v>
      </c>
      <c r="BM41" s="1" t="n">
        <f aca="false">+BL41/1000</f>
        <v>6.01976194817863E-005</v>
      </c>
      <c r="BN41" s="1" t="n">
        <f aca="false">+BL41/(R41/1000/0.003)</f>
        <v>0.0146456442114832</v>
      </c>
    </row>
    <row r="42" customFormat="false" ht="12.8" hidden="false" customHeight="false" outlineLevel="0" collapsed="false">
      <c r="A42" s="1" t="s">
        <v>65</v>
      </c>
      <c r="B42" s="1" t="s">
        <v>72</v>
      </c>
      <c r="D42" s="1" t="s">
        <v>73</v>
      </c>
      <c r="H42" s="1" t="s">
        <v>68</v>
      </c>
      <c r="I42" s="1" t="s">
        <v>111</v>
      </c>
      <c r="J42" s="1" t="s">
        <v>113</v>
      </c>
      <c r="K42" s="1" t="s">
        <v>89</v>
      </c>
      <c r="L42" s="2" t="n">
        <v>1</v>
      </c>
      <c r="M42" s="2" t="n">
        <f aca="false">+L42/Y42</f>
        <v>333.333333333333</v>
      </c>
      <c r="N42" s="2" t="n">
        <f aca="false">+O42/Y42</f>
        <v>840.333333333333</v>
      </c>
      <c r="O42" s="1" t="n">
        <v>2.521</v>
      </c>
      <c r="P42" s="1" t="n">
        <v>1.002</v>
      </c>
      <c r="Q42" s="1" t="n">
        <f aca="false">+L42</f>
        <v>1</v>
      </c>
      <c r="R42" s="11" t="n">
        <v>81.1388249562306</v>
      </c>
      <c r="S42" s="11" t="n">
        <v>0.370996113176977</v>
      </c>
      <c r="T42" s="11" t="n">
        <v>12.859022636481</v>
      </c>
      <c r="U42" s="11" t="n">
        <v>352.470864151807</v>
      </c>
      <c r="V42" s="11" t="n">
        <v>-24.4720143165369</v>
      </c>
      <c r="W42" s="11" t="n">
        <f aca="false">+V42+1</f>
        <v>-23.4720143165369</v>
      </c>
      <c r="X42" s="11" t="n">
        <v>1.07890229498665</v>
      </c>
      <c r="Y42" s="6" t="n">
        <v>0.003</v>
      </c>
      <c r="Z42" s="6" t="n">
        <f aca="false">+X42/10</f>
        <v>0.107890229498665</v>
      </c>
      <c r="AA42" s="6" t="n">
        <f aca="false">+S42/100</f>
        <v>0.00370996113176977</v>
      </c>
      <c r="AB42" s="6" t="n">
        <f aca="false">+O42*Z42</f>
        <v>0.271991268566134</v>
      </c>
      <c r="AC42" s="1" t="n">
        <f aca="false">+O42*AA42</f>
        <v>0.00935281201319159</v>
      </c>
      <c r="AD42" s="2" t="n">
        <f aca="false">+AB42*1000</f>
        <v>271.991268566134</v>
      </c>
      <c r="AE42" s="2" t="n">
        <f aca="false">+AC42*1000</f>
        <v>9.35281201319159</v>
      </c>
      <c r="AF42" s="2" t="n">
        <f aca="false">+AD42/Y42</f>
        <v>90663.7561887115</v>
      </c>
      <c r="AG42" s="2" t="n">
        <f aca="false">+AE42/Y42</f>
        <v>3117.6040043972</v>
      </c>
      <c r="AH42" s="2" t="n">
        <f aca="false">+AB42/Y42</f>
        <v>90.6637561887115</v>
      </c>
      <c r="AI42" s="2" t="n">
        <f aca="false">+AC42/Y42</f>
        <v>3.1176040043972</v>
      </c>
      <c r="AJ42" s="7" t="n">
        <v>11.4381565146516</v>
      </c>
      <c r="AK42" s="7" t="n">
        <v>0.370240061790462</v>
      </c>
      <c r="AL42" s="7" t="n">
        <v>10.787251053635</v>
      </c>
      <c r="AM42" s="7" t="n">
        <v>56.6238705799608</v>
      </c>
      <c r="AN42" s="7" t="n">
        <v>-25.3193781461686</v>
      </c>
      <c r="AO42" s="7" t="n">
        <f aca="false">+AN42+1</f>
        <v>-24.3193781461686</v>
      </c>
      <c r="AP42" s="7" t="n">
        <v>1.07797524040848</v>
      </c>
      <c r="AQ42" s="1" t="n">
        <f aca="false">+W42-AO42</f>
        <v>0.8473638296317</v>
      </c>
      <c r="AR42" s="1" t="n">
        <f aca="false">(W42/1000+1)*0.0112372</f>
        <v>0.0109734402807222</v>
      </c>
      <c r="AS42" s="1" t="n">
        <f aca="false">(AO42/1000+1)*0.0112372</f>
        <v>0.0109639182838959</v>
      </c>
      <c r="AT42" s="1" t="n">
        <f aca="false">AR42/(AR42+1)</f>
        <v>0.0108543309284912</v>
      </c>
      <c r="AU42" s="1" t="n">
        <f aca="false">AS42/(AS42+1)</f>
        <v>0.0108450144318771</v>
      </c>
      <c r="AV42" s="1" t="n">
        <f aca="false">+AT42-AU42</f>
        <v>9.31649661411321E-006</v>
      </c>
      <c r="AW42" s="1" t="n">
        <f aca="false">AV42*U42</f>
        <v>0.00328379361244387</v>
      </c>
      <c r="AX42" s="2" t="n">
        <v>0.6101</v>
      </c>
      <c r="AY42" s="1" t="n">
        <f aca="false">+AW42/AX42</f>
        <v>0.00538238585878359</v>
      </c>
      <c r="AZ42" s="1" t="n">
        <f aca="false">+AY42/Y42</f>
        <v>1.79412861959453</v>
      </c>
      <c r="BA42" s="1" t="n">
        <f aca="false">+AZ42/1000</f>
        <v>0.00179412861959453</v>
      </c>
      <c r="BB42" s="1" t="n">
        <f aca="false">+AZ42/(U42/1000/0.003)</f>
        <v>0.015270441917904</v>
      </c>
      <c r="BC42" s="1" t="n">
        <f aca="false">+T42-AL42</f>
        <v>2.071771582846</v>
      </c>
      <c r="BD42" s="1" t="n">
        <f aca="false">(T42/1000+1)*0.0036765</f>
        <v>0.00372377619672302</v>
      </c>
      <c r="BE42" s="1" t="n">
        <f aca="false">(AL42/1000+1)*0.0036765</f>
        <v>0.00371615932849869</v>
      </c>
      <c r="BF42" s="1" t="n">
        <f aca="false">BD42/(BD42+1)</f>
        <v>0.00370996113176977</v>
      </c>
      <c r="BG42" s="1" t="n">
        <f aca="false">BE42/(BE42+1)</f>
        <v>0.00370240061790462</v>
      </c>
      <c r="BH42" s="1" t="n">
        <f aca="false">+BF42-BG42</f>
        <v>7.56051386514682E-006</v>
      </c>
      <c r="BI42" s="1" t="n">
        <f aca="false">BH42*R42</f>
        <v>0.000613451211083302</v>
      </c>
      <c r="BJ42" s="1" t="n">
        <v>0.365</v>
      </c>
      <c r="BK42" s="1" t="n">
        <f aca="false">+BI42/BJ42</f>
        <v>0.00168068824954329</v>
      </c>
      <c r="BL42" s="1" t="n">
        <f aca="false">+BK42/Y42</f>
        <v>0.560229416514431</v>
      </c>
      <c r="BM42" s="1" t="n">
        <f aca="false">+BL42/1000</f>
        <v>0.000560229416514431</v>
      </c>
      <c r="BN42" s="1" t="n">
        <f aca="false">+BL42/(R42/1000/0.003)</f>
        <v>0.0207137366168406</v>
      </c>
    </row>
    <row r="43" customFormat="false" ht="12.8" hidden="false" customHeight="false" outlineLevel="0" collapsed="false">
      <c r="A43" s="1" t="s">
        <v>65</v>
      </c>
      <c r="B43" s="1" t="s">
        <v>72</v>
      </c>
      <c r="D43" s="1" t="s">
        <v>73</v>
      </c>
      <c r="H43" s="1" t="s">
        <v>68</v>
      </c>
      <c r="I43" s="1" t="s">
        <v>111</v>
      </c>
      <c r="J43" s="1" t="s">
        <v>118</v>
      </c>
      <c r="K43" s="1" t="s">
        <v>89</v>
      </c>
      <c r="L43" s="2" t="n">
        <v>1</v>
      </c>
      <c r="M43" s="2" t="n">
        <f aca="false">+L43/Y43</f>
        <v>333.333333333333</v>
      </c>
      <c r="N43" s="2" t="n">
        <f aca="false">+O43/Y43</f>
        <v>699</v>
      </c>
      <c r="O43" s="1" t="n">
        <f aca="false">+P43</f>
        <v>2.097</v>
      </c>
      <c r="P43" s="1" t="n">
        <v>2.097</v>
      </c>
      <c r="Q43" s="1" t="n">
        <f aca="false">+L43</f>
        <v>1</v>
      </c>
      <c r="R43" s="11" t="n">
        <v>98.4921178237473</v>
      </c>
      <c r="S43" s="11" t="n">
        <v>0.374840923650308</v>
      </c>
      <c r="T43" s="11" t="n">
        <v>23.3952601011478</v>
      </c>
      <c r="U43" s="11" t="n">
        <v>677.073031118412</v>
      </c>
      <c r="V43" s="11" t="n">
        <v>-21.5558288784897</v>
      </c>
      <c r="W43" s="11" t="n">
        <f aca="false">+V43+1</f>
        <v>-20.5558288784897</v>
      </c>
      <c r="X43" s="11" t="n">
        <v>1.08209260172654</v>
      </c>
      <c r="Y43" s="6" t="n">
        <v>0.003</v>
      </c>
      <c r="Z43" s="6" t="n">
        <f aca="false">+X43/10</f>
        <v>0.108209260172654</v>
      </c>
      <c r="AA43" s="6" t="n">
        <f aca="false">+S43/100</f>
        <v>0.00374840923650308</v>
      </c>
      <c r="AB43" s="6" t="n">
        <f aca="false">+O43*Z43</f>
        <v>0.226914818582055</v>
      </c>
      <c r="AC43" s="1" t="n">
        <f aca="false">+O43*AA43</f>
        <v>0.00786041416894696</v>
      </c>
      <c r="AD43" s="2" t="n">
        <f aca="false">+AB43*1000</f>
        <v>226.914818582055</v>
      </c>
      <c r="AE43" s="2" t="n">
        <f aca="false">+AC43*1000</f>
        <v>7.86041416894696</v>
      </c>
      <c r="AF43" s="2" t="n">
        <f aca="false">+AD43/Y43</f>
        <v>75638.2728606851</v>
      </c>
      <c r="AG43" s="2" t="n">
        <f aca="false">+AE43/Y43</f>
        <v>2620.13805631565</v>
      </c>
      <c r="AH43" s="2" t="n">
        <f aca="false">+AB43/Y43</f>
        <v>75.6382728606851</v>
      </c>
      <c r="AI43" s="2" t="n">
        <f aca="false">+AC43/Y43</f>
        <v>2.62013805631565</v>
      </c>
      <c r="AJ43" s="7" t="n">
        <v>8.77562082200132</v>
      </c>
      <c r="AK43" s="7" t="n">
        <v>0.37108999109315</v>
      </c>
      <c r="AL43" s="7" t="n">
        <v>13.11627401075</v>
      </c>
      <c r="AM43" s="7" t="n">
        <v>48.5726692831772</v>
      </c>
      <c r="AN43" s="7" t="n">
        <v>-25.7075044930469</v>
      </c>
      <c r="AO43" s="7" t="n">
        <f aca="false">+AN43+1</f>
        <v>-24.7075044930469</v>
      </c>
      <c r="AP43" s="7" t="n">
        <v>1.07755060672598</v>
      </c>
      <c r="AQ43" s="1" t="n">
        <f aca="false">+W43-AO43</f>
        <v>4.1516756145572</v>
      </c>
      <c r="AR43" s="1" t="n">
        <f aca="false">(W43/1000+1)*0.0112372</f>
        <v>0.0110062100397266</v>
      </c>
      <c r="AS43" s="1" t="n">
        <f aca="false">(AO43/1000+1)*0.0112372</f>
        <v>0.0109595568305107</v>
      </c>
      <c r="AT43" s="1" t="n">
        <f aca="false">AR43/(AR43+1)</f>
        <v>0.010886392121463</v>
      </c>
      <c r="AU43" s="1" t="n">
        <f aca="false">AS43/(AS43+1)</f>
        <v>0.0108407470471622</v>
      </c>
      <c r="AV43" s="1" t="n">
        <f aca="false">+AT43-AU43</f>
        <v>4.56450743008211E-005</v>
      </c>
      <c r="AW43" s="1" t="n">
        <f aca="false">AV43*U43</f>
        <v>0.0309050488124821</v>
      </c>
      <c r="AX43" s="2" t="n">
        <v>0.6101</v>
      </c>
      <c r="AY43" s="1" t="n">
        <f aca="false">+AW43/AX43</f>
        <v>0.0506557102318998</v>
      </c>
      <c r="AZ43" s="1" t="n">
        <f aca="false">+AY43/Y43</f>
        <v>16.8852367439666</v>
      </c>
      <c r="BA43" s="1" t="n">
        <f aca="false">+AZ43/1000</f>
        <v>0.0168852367439666</v>
      </c>
      <c r="BB43" s="1" t="n">
        <f aca="false">+AZ43/(U43/1000/0.003)</f>
        <v>0.0748157257840045</v>
      </c>
      <c r="BC43" s="1" t="n">
        <f aca="false">+T43-AL43</f>
        <v>10.2789860903978</v>
      </c>
      <c r="BD43" s="1" t="n">
        <f aca="false">(T43/1000+1)*0.0036765</f>
        <v>0.00376251267376187</v>
      </c>
      <c r="BE43" s="1" t="n">
        <f aca="false">(AL43/1000+1)*0.0036765</f>
        <v>0.00372472198140052</v>
      </c>
      <c r="BF43" s="1" t="n">
        <f aca="false">BD43/(BD43+1)</f>
        <v>0.00374840923650308</v>
      </c>
      <c r="BG43" s="1" t="n">
        <f aca="false">BE43/(BE43+1)</f>
        <v>0.0037108999109315</v>
      </c>
      <c r="BH43" s="1" t="n">
        <f aca="false">+BF43-BG43</f>
        <v>3.75093255715821E-005</v>
      </c>
      <c r="BI43" s="1" t="n">
        <f aca="false">BH43*R43</f>
        <v>0.00369437291368556</v>
      </c>
      <c r="BJ43" s="1" t="n">
        <v>0.365</v>
      </c>
      <c r="BK43" s="1" t="n">
        <f aca="false">+BI43/BJ43</f>
        <v>0.0101215696265358</v>
      </c>
      <c r="BL43" s="1" t="n">
        <f aca="false">+BK43/Y43</f>
        <v>3.37385654217859</v>
      </c>
      <c r="BM43" s="1" t="n">
        <f aca="false">+BL43/1000</f>
        <v>0.00337385654217859</v>
      </c>
      <c r="BN43" s="1" t="n">
        <f aca="false">+BL43/(R43/1000/0.003)</f>
        <v>0.102765275538581</v>
      </c>
    </row>
    <row r="44" customFormat="false" ht="12.8" hidden="false" customHeight="false" outlineLevel="0" collapsed="false">
      <c r="A44" s="1" t="s">
        <v>65</v>
      </c>
      <c r="B44" s="1" t="s">
        <v>72</v>
      </c>
      <c r="D44" s="1" t="s">
        <v>73</v>
      </c>
      <c r="H44" s="1" t="s">
        <v>68</v>
      </c>
      <c r="I44" s="1" t="s">
        <v>111</v>
      </c>
      <c r="J44" s="1" t="s">
        <v>118</v>
      </c>
      <c r="K44" s="1" t="s">
        <v>71</v>
      </c>
      <c r="L44" s="2" t="n">
        <v>1</v>
      </c>
      <c r="M44" s="2" t="n">
        <f aca="false">+L44/Y44</f>
        <v>333.333333333333</v>
      </c>
      <c r="N44" s="2" t="n">
        <f aca="false">+O44/Y44</f>
        <v>40</v>
      </c>
      <c r="O44" s="1" t="n">
        <v>0.12</v>
      </c>
      <c r="P44" s="1" t="n">
        <v>0.144</v>
      </c>
      <c r="Q44" s="1" t="n">
        <f aca="false">+L44</f>
        <v>1</v>
      </c>
      <c r="R44" s="11" t="n">
        <v>9.700563446437</v>
      </c>
      <c r="S44" s="11" t="n">
        <v>0.371817480814467</v>
      </c>
      <c r="T44" s="11" t="n">
        <v>15.1098128653905</v>
      </c>
      <c r="U44" s="11" t="n">
        <v>55.1978666157813</v>
      </c>
      <c r="V44" s="11" t="n">
        <v>-24.7250070609749</v>
      </c>
      <c r="W44" s="11" t="n">
        <f aca="false">+V44+1</f>
        <v>-23.7250070609749</v>
      </c>
      <c r="X44" s="11" t="n">
        <v>1.07862551123447</v>
      </c>
      <c r="Y44" s="6" t="n">
        <v>0.003</v>
      </c>
      <c r="Z44" s="6" t="n">
        <f aca="false">+X44/10</f>
        <v>0.107862551123447</v>
      </c>
      <c r="AA44" s="6" t="n">
        <f aca="false">+S44/100</f>
        <v>0.00371817480814467</v>
      </c>
      <c r="AB44" s="6" t="n">
        <f aca="false">+O44*Z44</f>
        <v>0.0129435061348136</v>
      </c>
      <c r="AC44" s="1" t="n">
        <f aca="false">+O44*AA44</f>
        <v>0.00044618097697736</v>
      </c>
      <c r="AD44" s="2" t="n">
        <f aca="false">+AB44*1000</f>
        <v>12.9435061348136</v>
      </c>
      <c r="AE44" s="2" t="n">
        <f aca="false">+AC44*1000</f>
        <v>0.44618097697736</v>
      </c>
      <c r="AF44" s="2" t="n">
        <f aca="false">+AD44/Y44</f>
        <v>4314.50204493788</v>
      </c>
      <c r="AG44" s="2" t="n">
        <f aca="false">+AE44/Y44</f>
        <v>148.726992325787</v>
      </c>
      <c r="AH44" s="2" t="n">
        <f aca="false">+AB44/Y44</f>
        <v>4.31450204493788</v>
      </c>
      <c r="AI44" s="2" t="n">
        <f aca="false">+AC44/Y44</f>
        <v>0.148726992325787</v>
      </c>
      <c r="AJ44" s="7" t="n">
        <v>8.77562082200132</v>
      </c>
      <c r="AK44" s="7" t="n">
        <v>0.37108999109315</v>
      </c>
      <c r="AL44" s="7" t="n">
        <v>13.11627401075</v>
      </c>
      <c r="AM44" s="7" t="n">
        <v>48.5726692831772</v>
      </c>
      <c r="AN44" s="7" t="n">
        <v>-25.7075044930469</v>
      </c>
      <c r="AO44" s="7" t="n">
        <f aca="false">+AN44+1</f>
        <v>-24.7075044930469</v>
      </c>
      <c r="AP44" s="7" t="n">
        <v>1.07755060672598</v>
      </c>
      <c r="AQ44" s="1" t="n">
        <f aca="false">+W44-AO44</f>
        <v>0.982497432072002</v>
      </c>
      <c r="AR44" s="1" t="n">
        <f aca="false">(W44/1000+1)*0.0112372</f>
        <v>0.0109705973506544</v>
      </c>
      <c r="AS44" s="1" t="n">
        <f aca="false">(AO44/1000+1)*0.0112372</f>
        <v>0.0109595568305107</v>
      </c>
      <c r="AT44" s="1" t="n">
        <f aca="false">AR44/(AR44+1)</f>
        <v>0.0108515493718649</v>
      </c>
      <c r="AU44" s="1" t="n">
        <f aca="false">AS44/(AS44+1)</f>
        <v>0.0108407470471622</v>
      </c>
      <c r="AV44" s="1" t="n">
        <f aca="false">+AT44-AU44</f>
        <v>1.08023247027689E-005</v>
      </c>
      <c r="AW44" s="1" t="n">
        <f aca="false">AV44*U44</f>
        <v>0.000596265278083796</v>
      </c>
      <c r="AX44" s="2" t="n">
        <v>0.6101</v>
      </c>
      <c r="AY44" s="1" t="n">
        <f aca="false">+AW44/AX44</f>
        <v>0.000977323845408614</v>
      </c>
      <c r="AZ44" s="1" t="n">
        <f aca="false">+AY44/Y44</f>
        <v>0.325774615136205</v>
      </c>
      <c r="BA44" s="1" t="n">
        <f aca="false">+AZ44/1000</f>
        <v>0.000325774615136205</v>
      </c>
      <c r="BB44" s="1" t="n">
        <f aca="false">+AZ44/(U44/1000/0.003)</f>
        <v>0.0177058264264364</v>
      </c>
      <c r="BC44" s="1" t="n">
        <f aca="false">+T44-AL44</f>
        <v>1.9935388546405</v>
      </c>
      <c r="BD44" s="1" t="n">
        <f aca="false">(T44/1000+1)*0.0036765</f>
        <v>0.00373205122699961</v>
      </c>
      <c r="BE44" s="1" t="n">
        <f aca="false">(AL44/1000+1)*0.0036765</f>
        <v>0.00372472198140052</v>
      </c>
      <c r="BF44" s="1" t="n">
        <f aca="false">BD44/(BD44+1)</f>
        <v>0.00371817480814467</v>
      </c>
      <c r="BG44" s="1" t="n">
        <f aca="false">BE44/(BE44+1)</f>
        <v>0.0037108999109315</v>
      </c>
      <c r="BH44" s="1" t="n">
        <f aca="false">+BF44-BG44</f>
        <v>7.27489721317424E-006</v>
      </c>
      <c r="BI44" s="1" t="n">
        <f aca="false">BH44*R44</f>
        <v>7.05706019827044E-005</v>
      </c>
      <c r="BJ44" s="1" t="n">
        <v>0.365</v>
      </c>
      <c r="BK44" s="1" t="n">
        <f aca="false">+BI44/BJ44</f>
        <v>0.000193344115021108</v>
      </c>
      <c r="BL44" s="1" t="n">
        <f aca="false">+BK44/Y44</f>
        <v>0.0644480383403693</v>
      </c>
      <c r="BM44" s="1" t="n">
        <f aca="false">+BL44/1000</f>
        <v>6.44480383403693E-005</v>
      </c>
      <c r="BN44" s="1" t="n">
        <f aca="false">+BL44/(R44/1000/0.003)</f>
        <v>0.0199312252415732</v>
      </c>
    </row>
    <row r="45" customFormat="false" ht="12.8" hidden="false" customHeight="false" outlineLevel="0" collapsed="false">
      <c r="A45" s="1" t="s">
        <v>65</v>
      </c>
      <c r="B45" s="1" t="s">
        <v>72</v>
      </c>
      <c r="D45" s="1" t="s">
        <v>73</v>
      </c>
      <c r="H45" s="1" t="s">
        <v>68</v>
      </c>
      <c r="I45" s="1" t="s">
        <v>111</v>
      </c>
      <c r="J45" s="1" t="s">
        <v>119</v>
      </c>
      <c r="K45" s="1" t="s">
        <v>71</v>
      </c>
      <c r="L45" s="2" t="n">
        <v>1</v>
      </c>
      <c r="M45" s="2" t="n">
        <f aca="false">+L45/Y45</f>
        <v>333.333333333333</v>
      </c>
      <c r="N45" s="2" t="n">
        <f aca="false">+O45/Y45</f>
        <v>8</v>
      </c>
      <c r="O45" s="1" t="n">
        <v>0.024</v>
      </c>
      <c r="Y45" s="6" t="n">
        <v>0.003</v>
      </c>
      <c r="Z45" s="6"/>
      <c r="AA45" s="6"/>
      <c r="AB45" s="6"/>
      <c r="AD45" s="2"/>
      <c r="AE45" s="2"/>
      <c r="AF45" s="2"/>
      <c r="AG45" s="2"/>
      <c r="AH45" s="2"/>
      <c r="AI45" s="2"/>
      <c r="AJ45" s="7"/>
      <c r="AK45" s="7"/>
      <c r="AL45" s="7"/>
      <c r="AM45" s="7"/>
      <c r="AN45" s="7"/>
      <c r="AO45" s="7"/>
      <c r="AP45" s="7"/>
    </row>
    <row r="46" customFormat="false" ht="12.8" hidden="false" customHeight="false" outlineLevel="0" collapsed="false">
      <c r="A46" s="1" t="s">
        <v>65</v>
      </c>
      <c r="B46" s="1" t="s">
        <v>120</v>
      </c>
      <c r="C46" s="1" t="s">
        <v>121</v>
      </c>
      <c r="D46" s="1" t="s">
        <v>85</v>
      </c>
      <c r="H46" s="1" t="s">
        <v>68</v>
      </c>
      <c r="I46" s="1" t="s">
        <v>111</v>
      </c>
      <c r="J46" s="1" t="s">
        <v>112</v>
      </c>
      <c r="K46" s="1" t="s">
        <v>71</v>
      </c>
      <c r="L46" s="2" t="n">
        <v>1</v>
      </c>
      <c r="M46" s="2" t="n">
        <f aca="false">+L46/Y46</f>
        <v>333.333333333333</v>
      </c>
      <c r="N46" s="2" t="n">
        <f aca="false">+O46/Y46</f>
        <v>638.333333333333</v>
      </c>
      <c r="O46" s="1" t="n">
        <f aca="false">+P46</f>
        <v>1.915</v>
      </c>
      <c r="P46" s="1" t="n">
        <v>1.915</v>
      </c>
      <c r="Q46" s="1" t="n">
        <f aca="false">+L46</f>
        <v>1</v>
      </c>
      <c r="R46" s="11" t="n">
        <v>149.307088405216</v>
      </c>
      <c r="S46" s="11" t="n">
        <v>0.371481976369264</v>
      </c>
      <c r="T46" s="11" t="n">
        <v>14.1904269835648</v>
      </c>
      <c r="U46" s="11" t="n">
        <v>648.077404936792</v>
      </c>
      <c r="V46" s="11" t="n">
        <v>-24.2560766628386</v>
      </c>
      <c r="W46" s="11" t="n">
        <f aca="false">+V46+1</f>
        <v>-23.2560766628386</v>
      </c>
      <c r="X46" s="11" t="n">
        <v>1.07913853782512</v>
      </c>
      <c r="Y46" s="6" t="n">
        <v>0.003</v>
      </c>
      <c r="Z46" s="6" t="n">
        <f aca="false">+X46/10</f>
        <v>0.107913853782512</v>
      </c>
      <c r="AA46" s="6" t="n">
        <f aca="false">+S46/100</f>
        <v>0.00371481976369264</v>
      </c>
      <c r="AB46" s="6" t="n">
        <f aca="false">+O46*Z46</f>
        <v>0.20665502999351</v>
      </c>
      <c r="AC46" s="1" t="n">
        <f aca="false">+O46*AA46</f>
        <v>0.00711387984747141</v>
      </c>
      <c r="AD46" s="2" t="n">
        <f aca="false">+AB46*1000</f>
        <v>206.65502999351</v>
      </c>
      <c r="AE46" s="2" t="n">
        <f aca="false">+AC46*1000</f>
        <v>7.11387984747141</v>
      </c>
      <c r="AF46" s="2" t="n">
        <f aca="false">+AD46/Y46</f>
        <v>68885.0099978368</v>
      </c>
      <c r="AG46" s="2" t="n">
        <f aca="false">+AE46/Y46</f>
        <v>2371.29328249047</v>
      </c>
      <c r="AH46" s="2" t="n">
        <f aca="false">+AB46/Y46</f>
        <v>68.8850099978368</v>
      </c>
      <c r="AI46" s="2" t="n">
        <f aca="false">+AC46/Y46</f>
        <v>2.37129328249047</v>
      </c>
      <c r="AJ46" s="7" t="n">
        <v>13.1557677084986</v>
      </c>
      <c r="AK46" s="7" t="n">
        <v>0.371357612868986</v>
      </c>
      <c r="AL46" s="7" t="n">
        <v>13.8496341260027</v>
      </c>
      <c r="AM46" s="7" t="n">
        <v>56.4226334232035</v>
      </c>
      <c r="AN46" s="7" t="n">
        <v>-24.205448638556</v>
      </c>
      <c r="AO46" s="7" t="n">
        <v>-23.205448638556</v>
      </c>
      <c r="AP46" s="7" t="n">
        <v>1.07919392637221</v>
      </c>
      <c r="AQ46" s="1" t="n">
        <f aca="false">+W46-AO46</f>
        <v>-0.0506280242825987</v>
      </c>
      <c r="AR46" s="1" t="n">
        <f aca="false">(W46/1000+1)*0.0112372</f>
        <v>0.0109758668153244</v>
      </c>
      <c r="AS46" s="1" t="n">
        <f aca="false">(AO46/1000+1)*0.0112372</f>
        <v>0.0109764357325588</v>
      </c>
      <c r="AT46" s="1" t="n">
        <f aca="false">AR46/(AR46+1)</f>
        <v>0.0108567050664616</v>
      </c>
      <c r="AU46" s="1" t="n">
        <f aca="false">AS46/(AS46+1)</f>
        <v>0.0108572616973068</v>
      </c>
      <c r="AV46" s="1" t="n">
        <f aca="false">+AT46-AU46</f>
        <v>-5.56630845147468E-007</v>
      </c>
      <c r="AW46" s="1" t="n">
        <f aca="false">AV46*U46</f>
        <v>-0.000360739873630945</v>
      </c>
      <c r="AX46" s="2" t="n">
        <v>0.6101</v>
      </c>
      <c r="AY46" s="1" t="n">
        <f aca="false">+AW46/AX46</f>
        <v>-0.00059127991088501</v>
      </c>
      <c r="AZ46" s="1" t="n">
        <f aca="false">+AY46/Y46</f>
        <v>-0.197093303628337</v>
      </c>
      <c r="BA46" s="1" t="n">
        <f aca="false">+AZ46/1000</f>
        <v>-0.000197093303628337</v>
      </c>
      <c r="BB46" s="1" t="n">
        <f aca="false">+AZ46/(U46/1000/0.003)</f>
        <v>-0.000912360014993392</v>
      </c>
      <c r="BC46" s="1" t="n">
        <f aca="false">+T46-AL46</f>
        <v>0.3407928575621</v>
      </c>
      <c r="BD46" s="1" t="n">
        <f aca="false">(T46/1000+1)*0.0036765</f>
        <v>0.00372867110480508</v>
      </c>
      <c r="BE46" s="1" t="n">
        <f aca="false">(AL46/1000+1)*0.0036765</f>
        <v>0.00372741817986425</v>
      </c>
      <c r="BF46" s="1" t="n">
        <f aca="false">BD46/(BD46+1)</f>
        <v>0.00371481976369264</v>
      </c>
      <c r="BG46" s="1" t="n">
        <f aca="false">BE46/(BE46+1)</f>
        <v>0.00371357612868986</v>
      </c>
      <c r="BH46" s="1" t="n">
        <f aca="false">+BF46-BG46</f>
        <v>1.24363500277752E-006</v>
      </c>
      <c r="BI46" s="1" t="n">
        <f aca="false">BH46*R46</f>
        <v>0.000185683521303524</v>
      </c>
      <c r="BJ46" s="1" t="n">
        <v>0.365</v>
      </c>
      <c r="BK46" s="1" t="n">
        <f aca="false">+BI46/BJ46</f>
        <v>0.000508721976174039</v>
      </c>
      <c r="BL46" s="1" t="n">
        <f aca="false">+BK46/Y46</f>
        <v>0.169573992058013</v>
      </c>
      <c r="BM46" s="1" t="n">
        <f aca="false">+BL46/1000</f>
        <v>0.000169573992058013</v>
      </c>
      <c r="BN46" s="1" t="n">
        <f aca="false">+BL46/(R46/1000/0.003)</f>
        <v>0.00340721918569184</v>
      </c>
    </row>
    <row r="47" customFormat="false" ht="12.8" hidden="false" customHeight="false" outlineLevel="0" collapsed="false">
      <c r="A47" s="1" t="s">
        <v>65</v>
      </c>
      <c r="B47" s="1" t="s">
        <v>120</v>
      </c>
      <c r="C47" s="1" t="s">
        <v>121</v>
      </c>
      <c r="D47" s="1" t="s">
        <v>85</v>
      </c>
      <c r="H47" s="1" t="s">
        <v>68</v>
      </c>
      <c r="I47" s="1" t="s">
        <v>111</v>
      </c>
      <c r="J47" s="1" t="s">
        <v>112</v>
      </c>
      <c r="K47" s="1" t="s">
        <v>89</v>
      </c>
      <c r="L47" s="2" t="n">
        <v>1</v>
      </c>
      <c r="M47" s="2" t="n">
        <f aca="false">+L47/Y47</f>
        <v>333.333333333333</v>
      </c>
      <c r="N47" s="2" t="n">
        <f aca="false">+O47/Y47</f>
        <v>336.333333333333</v>
      </c>
      <c r="O47" s="1" t="n">
        <f aca="false">+P47</f>
        <v>1.009</v>
      </c>
      <c r="P47" s="1" t="n">
        <v>1.009</v>
      </c>
      <c r="Q47" s="1" t="n">
        <f aca="false">+L47</f>
        <v>1</v>
      </c>
      <c r="R47" s="11" t="n">
        <v>94.9566155933956</v>
      </c>
      <c r="S47" s="11" t="n">
        <v>0.371319407715494</v>
      </c>
      <c r="T47" s="11" t="n">
        <v>13.7449408505817</v>
      </c>
      <c r="U47" s="11" t="n">
        <v>375.926306798198</v>
      </c>
      <c r="V47" s="11" t="n">
        <v>-23.5983559183709</v>
      </c>
      <c r="W47" s="11" t="n">
        <f aca="false">+V47+1</f>
        <v>-22.5983559183709</v>
      </c>
      <c r="X47" s="11" t="n">
        <v>1.07985809882611</v>
      </c>
      <c r="Y47" s="6" t="n">
        <v>0.003</v>
      </c>
      <c r="Z47" s="6" t="n">
        <f aca="false">+X47/10</f>
        <v>0.107985809882611</v>
      </c>
      <c r="AA47" s="6" t="n">
        <f aca="false">+S47/100</f>
        <v>0.00371319407715494</v>
      </c>
      <c r="AB47" s="6" t="n">
        <f aca="false">+O47*Z47</f>
        <v>0.108957682171554</v>
      </c>
      <c r="AC47" s="1" t="n">
        <f aca="false">+O47*AA47</f>
        <v>0.00374661282384933</v>
      </c>
      <c r="AD47" s="2" t="n">
        <f aca="false">+AB47*1000</f>
        <v>108.957682171555</v>
      </c>
      <c r="AE47" s="2" t="n">
        <f aca="false">+AC47*1000</f>
        <v>3.74661282384933</v>
      </c>
      <c r="AF47" s="2" t="n">
        <f aca="false">+AD47/Y47</f>
        <v>36319.2273905182</v>
      </c>
      <c r="AG47" s="2" t="n">
        <f aca="false">+AE47/Y47</f>
        <v>1248.87094128311</v>
      </c>
      <c r="AH47" s="2" t="n">
        <f aca="false">+AB47/Y47</f>
        <v>36.3192273905182</v>
      </c>
      <c r="AI47" s="2" t="n">
        <f aca="false">+AC47/Y47</f>
        <v>1.24887094128311</v>
      </c>
      <c r="AJ47" s="7" t="n">
        <v>13.1557677084986</v>
      </c>
      <c r="AK47" s="7" t="n">
        <v>0.371357612868986</v>
      </c>
      <c r="AL47" s="7" t="n">
        <v>13.8496341260027</v>
      </c>
      <c r="AM47" s="7" t="n">
        <v>56.4226334232035</v>
      </c>
      <c r="AN47" s="7" t="n">
        <v>-24.205448638556</v>
      </c>
      <c r="AO47" s="7" t="n">
        <v>-23.205448638556</v>
      </c>
      <c r="AP47" s="7" t="n">
        <v>1.07919392637221</v>
      </c>
      <c r="AQ47" s="1" t="n">
        <f aca="false">+W47-AO47</f>
        <v>0.607092720185101</v>
      </c>
      <c r="AR47" s="1" t="n">
        <f aca="false">(W47/1000+1)*0.0112372</f>
        <v>0.0109832577548741</v>
      </c>
      <c r="AS47" s="1" t="n">
        <f aca="false">(AO47/1000+1)*0.0112372</f>
        <v>0.0109764357325588</v>
      </c>
      <c r="AT47" s="1" t="n">
        <f aca="false">AR47/(AR47+1)</f>
        <v>0.0108639363417996</v>
      </c>
      <c r="AU47" s="1" t="n">
        <f aca="false">AS47/(AS47+1)</f>
        <v>0.0108572616973068</v>
      </c>
      <c r="AV47" s="1" t="n">
        <f aca="false">+AT47-AU47</f>
        <v>6.67464449279585E-006</v>
      </c>
      <c r="AW47" s="1" t="n">
        <f aca="false">AV47*U47</f>
        <v>0.00250917445336768</v>
      </c>
      <c r="AX47" s="2" t="n">
        <v>0.6101</v>
      </c>
      <c r="AY47" s="1" t="n">
        <f aca="false">+AW47/AX47</f>
        <v>0.00411272652576246</v>
      </c>
      <c r="AZ47" s="1" t="n">
        <f aca="false">+AY47/Y47</f>
        <v>1.37090884192082</v>
      </c>
      <c r="BA47" s="1" t="n">
        <f aca="false">+AZ47/1000</f>
        <v>0.00137090884192082</v>
      </c>
      <c r="BB47" s="1" t="n">
        <f aca="false">+AZ47/(U47/1000/0.003)</f>
        <v>0.0109402466690638</v>
      </c>
      <c r="BC47" s="1" t="n">
        <f aca="false">+T47-AL47</f>
        <v>-0.104693275420999</v>
      </c>
      <c r="BD47" s="1" t="n">
        <f aca="false">(T47/1000+1)*0.0036765</f>
        <v>0.00372703327503716</v>
      </c>
      <c r="BE47" s="1" t="n">
        <f aca="false">(AL47/1000+1)*0.0036765</f>
        <v>0.00372741817986425</v>
      </c>
      <c r="BF47" s="1" t="n">
        <f aca="false">BD47/(BD47+1)</f>
        <v>0.00371319407715494</v>
      </c>
      <c r="BG47" s="1" t="n">
        <f aca="false">BE47/(BE47+1)</f>
        <v>0.00371357612868986</v>
      </c>
      <c r="BH47" s="1" t="n">
        <f aca="false">+BF47-BG47</f>
        <v>-3.82051534923624E-007</v>
      </c>
      <c r="BI47" s="1" t="n">
        <f aca="false">BH47*R47</f>
        <v>-3.62783207386093E-005</v>
      </c>
      <c r="BJ47" s="1" t="n">
        <v>0.365</v>
      </c>
      <c r="BK47" s="1" t="n">
        <f aca="false">+BI47/BJ47</f>
        <v>-9.93926595578338E-005</v>
      </c>
      <c r="BL47" s="1" t="n">
        <f aca="false">+BK47/Y47</f>
        <v>-0.0331308865192779</v>
      </c>
      <c r="BM47" s="1" t="n">
        <f aca="false">+BL47/1000</f>
        <v>-3.31308865192779E-005</v>
      </c>
      <c r="BN47" s="1" t="n">
        <f aca="false">+BL47/(R47/1000/0.003)</f>
        <v>-0.00104671653403733</v>
      </c>
    </row>
    <row r="48" customFormat="false" ht="12.8" hidden="false" customHeight="false" outlineLevel="0" collapsed="false">
      <c r="A48" s="1" t="s">
        <v>65</v>
      </c>
      <c r="B48" s="1" t="s">
        <v>120</v>
      </c>
      <c r="C48" s="1" t="s">
        <v>121</v>
      </c>
      <c r="D48" s="1" t="s">
        <v>85</v>
      </c>
      <c r="H48" s="1" t="s">
        <v>68</v>
      </c>
      <c r="I48" s="1" t="s">
        <v>111</v>
      </c>
      <c r="J48" s="1" t="s">
        <v>117</v>
      </c>
      <c r="K48" s="1" t="s">
        <v>71</v>
      </c>
      <c r="L48" s="2" t="n">
        <v>1</v>
      </c>
      <c r="M48" s="2" t="n">
        <f aca="false">+L48/Y48</f>
        <v>333.333333333333</v>
      </c>
      <c r="N48" s="2" t="n">
        <f aca="false">+O48/Y48</f>
        <v>606</v>
      </c>
      <c r="O48" s="1" t="n">
        <f aca="false">+P48</f>
        <v>1.818</v>
      </c>
      <c r="P48" s="1" t="n">
        <v>1.818</v>
      </c>
      <c r="Q48" s="1" t="n">
        <f aca="false">+L48</f>
        <v>1</v>
      </c>
      <c r="R48" s="11" t="n">
        <v>157.889411990984</v>
      </c>
      <c r="S48" s="11" t="n">
        <v>0.371283431680528</v>
      </c>
      <c r="T48" s="11" t="n">
        <v>13.6463560841681</v>
      </c>
      <c r="U48" s="11" t="n">
        <v>702.176988907088</v>
      </c>
      <c r="V48" s="11" t="n">
        <v>-23.6011958332943</v>
      </c>
      <c r="W48" s="11" t="n">
        <f aca="false">+V48+1</f>
        <v>-22.6011958332943</v>
      </c>
      <c r="X48" s="11" t="n">
        <v>1.07985499191905</v>
      </c>
      <c r="Y48" s="6" t="n">
        <v>0.003</v>
      </c>
      <c r="Z48" s="6" t="n">
        <f aca="false">+X48/10</f>
        <v>0.107985499191905</v>
      </c>
      <c r="AA48" s="6" t="n">
        <f aca="false">+S48/100</f>
        <v>0.00371283431680528</v>
      </c>
      <c r="AB48" s="6" t="n">
        <f aca="false">+O48*Z48</f>
        <v>0.196317637530883</v>
      </c>
      <c r="AC48" s="1" t="n">
        <f aca="false">+O48*AA48</f>
        <v>0.006749932787952</v>
      </c>
      <c r="AD48" s="2" t="n">
        <f aca="false">+AB48*1000</f>
        <v>196.317637530883</v>
      </c>
      <c r="AE48" s="2" t="n">
        <f aca="false">+AC48*1000</f>
        <v>6.749932787952</v>
      </c>
      <c r="AF48" s="2" t="n">
        <f aca="false">+AD48/Y48</f>
        <v>65439.2125102944</v>
      </c>
      <c r="AG48" s="2" t="n">
        <f aca="false">+AE48/Y48</f>
        <v>2249.977595984</v>
      </c>
      <c r="AH48" s="2" t="n">
        <f aca="false">+AB48/Y48</f>
        <v>65.4392125102944</v>
      </c>
      <c r="AI48" s="2" t="n">
        <f aca="false">+AC48/Y48</f>
        <v>2.249977595984</v>
      </c>
      <c r="AJ48" s="7" t="n">
        <v>13.1557677084986</v>
      </c>
      <c r="AK48" s="7" t="n">
        <v>0.371357612868986</v>
      </c>
      <c r="AL48" s="7" t="n">
        <v>13.8496341260027</v>
      </c>
      <c r="AM48" s="7" t="n">
        <v>56.4226334232035</v>
      </c>
      <c r="AN48" s="7" t="n">
        <v>-24.205448638556</v>
      </c>
      <c r="AO48" s="7" t="n">
        <v>-23.205448638556</v>
      </c>
      <c r="AP48" s="7" t="n">
        <v>1.07919392637221</v>
      </c>
      <c r="AQ48" s="1" t="n">
        <f aca="false">+W48-AO48</f>
        <v>0.604252805261698</v>
      </c>
      <c r="AR48" s="1" t="n">
        <f aca="false">(W48/1000+1)*0.0112372</f>
        <v>0.0109832258421821</v>
      </c>
      <c r="AS48" s="1" t="n">
        <f aca="false">(AO48/1000+1)*0.0112372</f>
        <v>0.0109764357325588</v>
      </c>
      <c r="AT48" s="1" t="n">
        <f aca="false">AR48/(AR48+1)</f>
        <v>0.010863905118735</v>
      </c>
      <c r="AU48" s="1" t="n">
        <f aca="false">AS48/(AS48+1)</f>
        <v>0.0108572616973068</v>
      </c>
      <c r="AV48" s="1" t="n">
        <f aca="false">+AT48-AU48</f>
        <v>6.64342142824362E-006</v>
      </c>
      <c r="AW48" s="1" t="n">
        <f aca="false">AV48*U48</f>
        <v>0.00466485765452493</v>
      </c>
      <c r="AX48" s="2" t="n">
        <v>0.6101</v>
      </c>
      <c r="AY48" s="1" t="n">
        <f aca="false">+AW48/AX48</f>
        <v>0.00764605417886401</v>
      </c>
      <c r="AZ48" s="1" t="n">
        <f aca="false">+AY48/Y48</f>
        <v>2.548684726288</v>
      </c>
      <c r="BA48" s="1" t="n">
        <f aca="false">+AZ48/1000</f>
        <v>0.002548684726288</v>
      </c>
      <c r="BB48" s="1" t="n">
        <f aca="false">+AZ48/(U48/1000/0.003)</f>
        <v>0.0108890697070048</v>
      </c>
      <c r="BC48" s="1" t="n">
        <f aca="false">+T48-AL48</f>
        <v>-0.203278041834599</v>
      </c>
      <c r="BD48" s="1" t="n">
        <f aca="false">(T48/1000+1)*0.0036765</f>
        <v>0.00372667082814344</v>
      </c>
      <c r="BE48" s="1" t="n">
        <f aca="false">(AL48/1000+1)*0.0036765</f>
        <v>0.00372741817986425</v>
      </c>
      <c r="BF48" s="1" t="n">
        <f aca="false">BD48/(BD48+1)</f>
        <v>0.00371283431680528</v>
      </c>
      <c r="BG48" s="1" t="n">
        <f aca="false">BE48/(BE48+1)</f>
        <v>0.00371357612868986</v>
      </c>
      <c r="BH48" s="1" t="n">
        <f aca="false">+BF48-BG48</f>
        <v>-7.4181188458285E-007</v>
      </c>
      <c r="BI48" s="1" t="n">
        <f aca="false">BH48*R48</f>
        <v>-0.00011712424226471</v>
      </c>
      <c r="BJ48" s="1" t="n">
        <v>0.365</v>
      </c>
      <c r="BK48" s="1" t="n">
        <f aca="false">+BI48/BJ48</f>
        <v>-0.000320888334971808</v>
      </c>
      <c r="BL48" s="1" t="n">
        <f aca="false">+BK48/Y48</f>
        <v>-0.106962778323936</v>
      </c>
      <c r="BM48" s="1" t="n">
        <f aca="false">+BL48/1000</f>
        <v>-0.000106962778323936</v>
      </c>
      <c r="BN48" s="1" t="n">
        <f aca="false">+BL48/(R48/1000/0.003)</f>
        <v>-0.00203236132762425</v>
      </c>
    </row>
    <row r="49" customFormat="false" ht="12.8" hidden="false" customHeight="false" outlineLevel="0" collapsed="false">
      <c r="A49" s="1" t="s">
        <v>75</v>
      </c>
      <c r="B49" s="1" t="s">
        <v>122</v>
      </c>
      <c r="C49" s="1" t="s">
        <v>123</v>
      </c>
      <c r="D49" s="1" t="s">
        <v>67</v>
      </c>
      <c r="H49" s="1" t="s">
        <v>68</v>
      </c>
      <c r="I49" s="1" t="s">
        <v>111</v>
      </c>
      <c r="J49" s="1" t="s">
        <v>118</v>
      </c>
      <c r="K49" s="1" t="s">
        <v>71</v>
      </c>
      <c r="L49" s="2" t="n">
        <v>1</v>
      </c>
      <c r="M49" s="2" t="n">
        <f aca="false">+L49/Y49</f>
        <v>333.333333333333</v>
      </c>
      <c r="N49" s="2" t="n">
        <f aca="false">+O49/Y49</f>
        <v>10.6666666666667</v>
      </c>
      <c r="O49" s="1" t="n">
        <v>0.032</v>
      </c>
      <c r="Y49" s="6" t="n">
        <v>0.003</v>
      </c>
      <c r="Z49" s="6"/>
      <c r="AA49" s="6"/>
      <c r="AB49" s="6"/>
      <c r="AD49" s="2"/>
      <c r="AE49" s="2"/>
      <c r="AF49" s="2"/>
      <c r="AG49" s="2"/>
      <c r="AH49" s="2"/>
      <c r="AI49" s="2"/>
      <c r="AJ49" s="7"/>
      <c r="AK49" s="7"/>
      <c r="AL49" s="7"/>
      <c r="AM49" s="7"/>
      <c r="AN49" s="7"/>
      <c r="AO49" s="7"/>
      <c r="AP49" s="7"/>
    </row>
    <row r="50" customFormat="false" ht="12.8" hidden="false" customHeight="false" outlineLevel="0" collapsed="false">
      <c r="A50" s="12" t="s">
        <v>80</v>
      </c>
      <c r="B50" s="12" t="s">
        <v>81</v>
      </c>
      <c r="C50" s="12" t="s">
        <v>82</v>
      </c>
      <c r="D50" s="12" t="s">
        <v>83</v>
      </c>
      <c r="E50" s="12"/>
      <c r="F50" s="12"/>
      <c r="G50" s="12"/>
      <c r="H50" s="12" t="s">
        <v>68</v>
      </c>
      <c r="I50" s="12" t="s">
        <v>111</v>
      </c>
      <c r="J50" s="12" t="s">
        <v>113</v>
      </c>
      <c r="K50" s="12" t="s">
        <v>71</v>
      </c>
      <c r="L50" s="13" t="n">
        <v>1</v>
      </c>
      <c r="M50" s="13" t="n">
        <f aca="false">+L50/Y50</f>
        <v>333.333333333333</v>
      </c>
      <c r="N50" s="13" t="n">
        <f aca="false">+O50/Y50</f>
        <v>20</v>
      </c>
      <c r="O50" s="12" t="n">
        <f aca="false">+P50</f>
        <v>0.06</v>
      </c>
      <c r="P50" s="12" t="n">
        <v>0.06</v>
      </c>
      <c r="Q50" s="1" t="n">
        <f aca="false">+L50</f>
        <v>1</v>
      </c>
      <c r="R50" s="11" t="n">
        <v>1.63972197622305</v>
      </c>
      <c r="S50" s="11" t="n">
        <v>0.725173971727754</v>
      </c>
      <c r="T50" s="11" t="n">
        <v>986.865656030838</v>
      </c>
      <c r="U50" s="11" t="n">
        <v>10.7653047421736</v>
      </c>
      <c r="V50" s="11" t="n">
        <v>269.81906116605</v>
      </c>
      <c r="W50" s="11" t="n">
        <f aca="false">+V50+1</f>
        <v>270.81906116605</v>
      </c>
      <c r="X50" s="11" t="n">
        <v>1.39982258247526</v>
      </c>
      <c r="Y50" s="14" t="n">
        <v>0.003</v>
      </c>
      <c r="Z50" s="14" t="n">
        <f aca="false">+X50/10</f>
        <v>0.139982258247526</v>
      </c>
      <c r="AA50" s="14" t="n">
        <f aca="false">+S50/100</f>
        <v>0.00725173971727754</v>
      </c>
      <c r="AB50" s="14" t="n">
        <f aca="false">+O50*Z50</f>
        <v>0.00839893549485156</v>
      </c>
      <c r="AC50" s="12" t="n">
        <f aca="false">+O50*AA50</f>
        <v>0.000435104383036652</v>
      </c>
      <c r="AD50" s="13" t="n">
        <f aca="false">+AB50*1000</f>
        <v>8.39893549485156</v>
      </c>
      <c r="AE50" s="13" t="n">
        <f aca="false">+AC50*1000</f>
        <v>0.435104383036652</v>
      </c>
      <c r="AF50" s="13" t="n">
        <f aca="false">+AD50/Y50</f>
        <v>2799.64516495052</v>
      </c>
      <c r="AG50" s="13" t="n">
        <f aca="false">+AE50/Y50</f>
        <v>145.034794345551</v>
      </c>
      <c r="AH50" s="13" t="n">
        <f aca="false">+AB50/Y50</f>
        <v>2.79964516495052</v>
      </c>
      <c r="AI50" s="13" t="n">
        <f aca="false">+AC50/Y50</f>
        <v>0.145034794345551</v>
      </c>
      <c r="AJ50" s="15" t="n">
        <v>2.86976991852992</v>
      </c>
      <c r="AK50" s="15" t="n">
        <v>0.37060313216619</v>
      </c>
      <c r="AL50" s="15" t="n">
        <v>11.7821515768376</v>
      </c>
      <c r="AM50" s="15" t="n">
        <v>27.6230816572013</v>
      </c>
      <c r="AN50" s="15" t="n">
        <v>-10.8041230957176</v>
      </c>
      <c r="AO50" s="15" t="n">
        <v>-9.80412309571759</v>
      </c>
      <c r="AP50" s="15" t="n">
        <v>1.09385318961687</v>
      </c>
      <c r="AQ50" s="12" t="n">
        <f aca="false">+W50-AO50</f>
        <v>280.623184261768</v>
      </c>
      <c r="AR50" s="12" t="n">
        <f aca="false">(W50/1000+1)*0.0112372</f>
        <v>0.0142804479541351</v>
      </c>
      <c r="AS50" s="12" t="n">
        <f aca="false">(AO50/1000+1)*0.0112372</f>
        <v>0.0111270291079488</v>
      </c>
      <c r="AT50" s="12" t="n">
        <f aca="false">AR50/(AR50+1)</f>
        <v>0.0140793879867641</v>
      </c>
      <c r="AU50" s="12" t="n">
        <f aca="false">AS50/(AS50+1)</f>
        <v>0.0110045808168786</v>
      </c>
      <c r="AV50" s="12" t="n">
        <f aca="false">+AT50-AU50</f>
        <v>0.00307480716988546</v>
      </c>
      <c r="AW50" s="12" t="n">
        <f aca="false">AV50*U50</f>
        <v>0.0331012362072373</v>
      </c>
      <c r="AX50" s="13" t="n">
        <v>0.6101</v>
      </c>
      <c r="AY50" s="12" t="n">
        <f aca="false">+AW50/AX50</f>
        <v>0.0542554273188613</v>
      </c>
      <c r="AZ50" s="12" t="n">
        <f aca="false">+AY50/Y50</f>
        <v>18.0851424396204</v>
      </c>
      <c r="BA50" s="12" t="n">
        <f aca="false">+AZ50/1000</f>
        <v>0.0180851424396204</v>
      </c>
      <c r="BB50" s="12" t="n">
        <f aca="false">+AZ50/(U50/1000/0.003)</f>
        <v>5.03984128812565</v>
      </c>
      <c r="BC50" s="12" t="n">
        <f aca="false">+T50-AL50</f>
        <v>975.083504454</v>
      </c>
      <c r="BD50" s="12" t="n">
        <f aca="false">(T50/1000+1)*0.0036765</f>
        <v>0.00730471158439738</v>
      </c>
      <c r="BE50" s="12" t="n">
        <f aca="false">(AL50/1000+1)*0.0036765</f>
        <v>0.00371981708027224</v>
      </c>
      <c r="BF50" s="12" t="n">
        <f aca="false">BD50/(BD50+1)</f>
        <v>0.00725173971727754</v>
      </c>
      <c r="BG50" s="12" t="n">
        <f aca="false">BE50/(BE50+1)</f>
        <v>0.0037060313216619</v>
      </c>
      <c r="BH50" s="12" t="n">
        <f aca="false">+BF50-BG50</f>
        <v>0.00354570839561564</v>
      </c>
      <c r="BI50" s="12" t="n">
        <f aca="false">BH50*R50</f>
        <v>0.00581397597756954</v>
      </c>
      <c r="BJ50" s="12" t="n">
        <v>0.365</v>
      </c>
      <c r="BK50" s="12" t="n">
        <f aca="false">+BI50/BJ50</f>
        <v>0.0159287013084097</v>
      </c>
      <c r="BL50" s="12" t="n">
        <f aca="false">+BK50/Y50</f>
        <v>5.30956710280323</v>
      </c>
      <c r="BM50" s="12" t="n">
        <f aca="false">+BL50/1000</f>
        <v>0.00530956710280323</v>
      </c>
      <c r="BN50" s="12" t="n">
        <f aca="false">+BL50/(R50/1000/0.003)</f>
        <v>9.71426957702916</v>
      </c>
    </row>
    <row r="51" customFormat="false" ht="12.8" hidden="false" customHeight="false" outlineLevel="0" collapsed="false">
      <c r="A51" s="1" t="s">
        <v>84</v>
      </c>
      <c r="B51" s="1" t="s">
        <v>84</v>
      </c>
      <c r="C51" s="1" t="s">
        <v>84</v>
      </c>
      <c r="D51" s="1" t="s">
        <v>85</v>
      </c>
      <c r="H51" s="1" t="s">
        <v>68</v>
      </c>
      <c r="I51" s="1" t="s">
        <v>111</v>
      </c>
      <c r="J51" s="1" t="s">
        <v>112</v>
      </c>
      <c r="K51" s="1" t="s">
        <v>71</v>
      </c>
      <c r="L51" s="2" t="n">
        <v>1</v>
      </c>
      <c r="M51" s="2" t="n">
        <f aca="false">+L51/Y51</f>
        <v>333.333333333333</v>
      </c>
      <c r="N51" s="2" t="n">
        <f aca="false">+O51/Y51</f>
        <v>0</v>
      </c>
      <c r="O51" s="1" t="n">
        <f aca="false">+P51</f>
        <v>0</v>
      </c>
      <c r="Y51" s="6" t="n">
        <v>0.003</v>
      </c>
      <c r="Z51" s="6"/>
      <c r="AA51" s="6"/>
      <c r="AB51" s="6"/>
      <c r="AD51" s="2"/>
      <c r="AE51" s="2"/>
      <c r="AF51" s="2"/>
      <c r="AG51" s="2"/>
      <c r="AH51" s="2"/>
      <c r="AI51" s="2"/>
      <c r="AJ51" s="7"/>
      <c r="AK51" s="7"/>
      <c r="AL51" s="7"/>
      <c r="AM51" s="7"/>
      <c r="AN51" s="7"/>
      <c r="AO51" s="7"/>
      <c r="AP51" s="7"/>
    </row>
    <row r="52" customFormat="false" ht="12.8" hidden="false" customHeight="false" outlineLevel="0" collapsed="false">
      <c r="A52" s="1" t="s">
        <v>84</v>
      </c>
      <c r="B52" s="1" t="s">
        <v>84</v>
      </c>
      <c r="C52" s="1" t="s">
        <v>84</v>
      </c>
      <c r="D52" s="1" t="s">
        <v>85</v>
      </c>
      <c r="H52" s="1" t="s">
        <v>68</v>
      </c>
      <c r="I52" s="1" t="s">
        <v>111</v>
      </c>
      <c r="J52" s="1" t="s">
        <v>113</v>
      </c>
      <c r="K52" s="1" t="s">
        <v>71</v>
      </c>
      <c r="L52" s="2" t="n">
        <v>2</v>
      </c>
      <c r="M52" s="2" t="n">
        <f aca="false">+L52/Y52</f>
        <v>666.666666666667</v>
      </c>
      <c r="N52" s="2" t="n">
        <f aca="false">+O52/Y52</f>
        <v>0</v>
      </c>
      <c r="O52" s="1" t="n">
        <f aca="false">+P52</f>
        <v>0</v>
      </c>
      <c r="Y52" s="6" t="n">
        <v>0.003</v>
      </c>
      <c r="Z52" s="6"/>
      <c r="AA52" s="6"/>
      <c r="AB52" s="6"/>
      <c r="AD52" s="2"/>
      <c r="AE52" s="2"/>
      <c r="AF52" s="2"/>
      <c r="AG52" s="2"/>
      <c r="AH52" s="2"/>
      <c r="AI52" s="2"/>
      <c r="AJ52" s="7"/>
      <c r="AK52" s="7"/>
      <c r="AL52" s="7"/>
      <c r="AM52" s="7"/>
      <c r="AN52" s="7"/>
      <c r="AO52" s="7"/>
      <c r="AP52" s="7"/>
    </row>
    <row r="53" customFormat="false" ht="12.8" hidden="false" customHeight="false" outlineLevel="0" collapsed="false">
      <c r="A53" s="1" t="s">
        <v>65</v>
      </c>
      <c r="B53" s="1" t="s">
        <v>91</v>
      </c>
      <c r="C53" s="1" t="s">
        <v>92</v>
      </c>
      <c r="D53" s="1" t="s">
        <v>83</v>
      </c>
      <c r="H53" s="1" t="s">
        <v>68</v>
      </c>
      <c r="I53" s="1" t="s">
        <v>111</v>
      </c>
      <c r="J53" s="1" t="s">
        <v>112</v>
      </c>
      <c r="K53" s="1" t="s">
        <v>71</v>
      </c>
      <c r="L53" s="2" t="n">
        <v>1</v>
      </c>
      <c r="M53" s="2" t="n">
        <f aca="false">+L53/Y53</f>
        <v>333.333333333333</v>
      </c>
      <c r="N53" s="2" t="n">
        <f aca="false">+O53/Y53</f>
        <v>197</v>
      </c>
      <c r="O53" s="1" t="n">
        <f aca="false">+P53</f>
        <v>0.591</v>
      </c>
      <c r="P53" s="1" t="n">
        <v>0.591</v>
      </c>
      <c r="Q53" s="1" t="n">
        <f aca="false">+L53</f>
        <v>1</v>
      </c>
      <c r="R53" s="11" t="n">
        <v>42.1732110546182</v>
      </c>
      <c r="S53" s="11" t="n">
        <v>0.372851012243137</v>
      </c>
      <c r="T53" s="11" t="n">
        <v>17.9420473558258</v>
      </c>
      <c r="U53" s="11" t="n">
        <v>177.484246155268</v>
      </c>
      <c r="V53" s="11" t="n">
        <v>-23.583587192842</v>
      </c>
      <c r="W53" s="11" t="n">
        <f aca="false">+V53+1</f>
        <v>-22.583587192842</v>
      </c>
      <c r="X53" s="11" t="n">
        <v>1.0798742560174</v>
      </c>
      <c r="Y53" s="6" t="n">
        <v>0.003</v>
      </c>
      <c r="Z53" s="6" t="n">
        <f aca="false">+X53/10</f>
        <v>0.10798742560174</v>
      </c>
      <c r="AA53" s="6" t="n">
        <f aca="false">+S53/100</f>
        <v>0.00372851012243137</v>
      </c>
      <c r="AB53" s="6" t="n">
        <f aca="false">+O53*Z53</f>
        <v>0.0638205685306283</v>
      </c>
      <c r="AC53" s="1" t="n">
        <f aca="false">+O53*AA53</f>
        <v>0.00220354948235694</v>
      </c>
      <c r="AD53" s="2" t="n">
        <f aca="false">+AB53*1000</f>
        <v>63.8205685306283</v>
      </c>
      <c r="AE53" s="2" t="n">
        <f aca="false">+AC53*1000</f>
        <v>2.20354948235694</v>
      </c>
      <c r="AF53" s="2" t="n">
        <f aca="false">+AD53/Y53</f>
        <v>21273.5228435428</v>
      </c>
      <c r="AG53" s="2" t="n">
        <f aca="false">+AE53/Y53</f>
        <v>734.51649411898</v>
      </c>
      <c r="AH53" s="2" t="n">
        <f aca="false">+AB53/Y53</f>
        <v>21.2735228435428</v>
      </c>
      <c r="AI53" s="2" t="n">
        <f aca="false">+AC53/Y53</f>
        <v>0.73451649411898</v>
      </c>
      <c r="AJ53" s="7" t="n">
        <v>28.7161201624136</v>
      </c>
      <c r="AK53" s="7" t="n">
        <v>0.371897440903144</v>
      </c>
      <c r="AL53" s="7" t="n">
        <v>15.328929137187</v>
      </c>
      <c r="AM53" s="7" t="n">
        <v>119.101951683563</v>
      </c>
      <c r="AN53" s="7" t="n">
        <v>-24.6437909149664</v>
      </c>
      <c r="AO53" s="7" t="n">
        <f aca="false">+AN53+1</f>
        <v>-23.6437909149664</v>
      </c>
      <c r="AP53" s="7" t="n">
        <v>1.07871436497763</v>
      </c>
      <c r="AQ53" s="1" t="n">
        <f aca="false">+W53-AO53</f>
        <v>1.0602037221244</v>
      </c>
      <c r="AR53" s="1" t="n">
        <f aca="false">(W53/1000+1)*0.0112372</f>
        <v>0.0109834237139966</v>
      </c>
      <c r="AS53" s="1" t="n">
        <f aca="false">(AO53/1000+1)*0.0112372</f>
        <v>0.0109715099927303</v>
      </c>
      <c r="AT53" s="1" t="n">
        <f aca="false">AR53/(AR53+1)</f>
        <v>0.0108640987145441</v>
      </c>
      <c r="AU53" s="1" t="n">
        <f aca="false">AS53/(AS53+1)</f>
        <v>0.0108524423134429</v>
      </c>
      <c r="AV53" s="1" t="n">
        <f aca="false">+AT53-AU53</f>
        <v>1.16564011012014E-005</v>
      </c>
      <c r="AW53" s="1" t="n">
        <f aca="false">AV53*U53</f>
        <v>0.00206882756233016</v>
      </c>
      <c r="AX53" s="2" t="n">
        <v>0.6101</v>
      </c>
      <c r="AY53" s="1" t="n">
        <f aca="false">+AW53/AX53</f>
        <v>0.00339096469813172</v>
      </c>
      <c r="AZ53" s="1" t="n">
        <f aca="false">+AY53/Y53</f>
        <v>1.13032156604391</v>
      </c>
      <c r="BA53" s="1" t="n">
        <f aca="false">+AZ53/1000</f>
        <v>0.00113032156604391</v>
      </c>
      <c r="BB53" s="1" t="n">
        <f aca="false">+AZ53/(U53/1000/0.003)</f>
        <v>0.0191057221786615</v>
      </c>
      <c r="BC53" s="1" t="n">
        <f aca="false">+T53-AL53</f>
        <v>2.6131182186388</v>
      </c>
      <c r="BD53" s="1" t="n">
        <f aca="false">(T53/1000+1)*0.0036765</f>
        <v>0.00374246393710369</v>
      </c>
      <c r="BE53" s="1" t="n">
        <f aca="false">(AL53/1000+1)*0.0036765</f>
        <v>0.00373285680797287</v>
      </c>
      <c r="BF53" s="1" t="n">
        <f aca="false">BD53/(BD53+1)</f>
        <v>0.00372851012243137</v>
      </c>
      <c r="BG53" s="1" t="n">
        <f aca="false">BE53/(BE53+1)</f>
        <v>0.00371897440903144</v>
      </c>
      <c r="BH53" s="1" t="n">
        <f aca="false">+BF53-BG53</f>
        <v>9.53571339993003E-006</v>
      </c>
      <c r="BI53" s="1" t="n">
        <f aca="false">BH53*R53</f>
        <v>0.0004021516537716</v>
      </c>
      <c r="BJ53" s="1" t="n">
        <v>0.365</v>
      </c>
      <c r="BK53" s="1" t="n">
        <f aca="false">+BI53/BJ53</f>
        <v>0.0011017853527989</v>
      </c>
      <c r="BL53" s="1" t="n">
        <f aca="false">+BK53/Y53</f>
        <v>0.367261784266301</v>
      </c>
      <c r="BM53" s="1" t="n">
        <f aca="false">+BL53/1000</f>
        <v>0.000367261784266301</v>
      </c>
      <c r="BN53" s="1" t="n">
        <f aca="false">+BL53/(R53/1000/0.003)</f>
        <v>0.0261252421915891</v>
      </c>
    </row>
    <row r="54" customFormat="false" ht="12.8" hidden="false" customHeight="false" outlineLevel="0" collapsed="false">
      <c r="A54" s="1" t="s">
        <v>65</v>
      </c>
      <c r="B54" s="1" t="s">
        <v>91</v>
      </c>
      <c r="C54" s="1" t="s">
        <v>92</v>
      </c>
      <c r="D54" s="1" t="s">
        <v>83</v>
      </c>
      <c r="H54" s="1" t="s">
        <v>68</v>
      </c>
      <c r="I54" s="1" t="s">
        <v>111</v>
      </c>
      <c r="J54" s="1" t="s">
        <v>118</v>
      </c>
      <c r="K54" s="1" t="s">
        <v>71</v>
      </c>
      <c r="L54" s="2" t="n">
        <v>1</v>
      </c>
      <c r="M54" s="2" t="n">
        <f aca="false">+L54/Y54</f>
        <v>333.333333333333</v>
      </c>
      <c r="N54" s="2" t="n">
        <f aca="false">+O54/Y54</f>
        <v>129.666666666667</v>
      </c>
      <c r="O54" s="1" t="n">
        <f aca="false">+P54</f>
        <v>0.389</v>
      </c>
      <c r="P54" s="1" t="n">
        <v>0.389</v>
      </c>
      <c r="Q54" s="1" t="n">
        <f aca="false">+L54</f>
        <v>1</v>
      </c>
      <c r="R54" s="11" t="n">
        <v>33.9350493442196</v>
      </c>
      <c r="S54" s="11" t="n">
        <v>0.372849121339204</v>
      </c>
      <c r="T54" s="11" t="n">
        <v>17.9368655697243</v>
      </c>
      <c r="U54" s="11" t="n">
        <v>126.465816040214</v>
      </c>
      <c r="V54" s="11" t="n">
        <v>-21.5565995729711</v>
      </c>
      <c r="W54" s="11" t="n">
        <f aca="false">+V54+1</f>
        <v>-20.5565995729711</v>
      </c>
      <c r="X54" s="11" t="n">
        <v>1.082091758614</v>
      </c>
      <c r="Y54" s="6" t="n">
        <v>0.003</v>
      </c>
      <c r="Z54" s="6" t="n">
        <f aca="false">+X54/10</f>
        <v>0.1082091758614</v>
      </c>
      <c r="AA54" s="6" t="n">
        <f aca="false">+S54/100</f>
        <v>0.00372849121339204</v>
      </c>
      <c r="AB54" s="6" t="n">
        <f aca="false">+O54*Z54</f>
        <v>0.0420933694100846</v>
      </c>
      <c r="AC54" s="1" t="n">
        <f aca="false">+O54*AA54</f>
        <v>0.0014503830820095</v>
      </c>
      <c r="AD54" s="2" t="n">
        <f aca="false">+AB54*1000</f>
        <v>42.0933694100846</v>
      </c>
      <c r="AE54" s="2" t="n">
        <f aca="false">+AC54*1000</f>
        <v>1.4503830820095</v>
      </c>
      <c r="AF54" s="2" t="n">
        <f aca="false">+AD54/Y54</f>
        <v>14031.1231366949</v>
      </c>
      <c r="AG54" s="2" t="n">
        <f aca="false">+AE54/Y54</f>
        <v>483.461027336501</v>
      </c>
      <c r="AH54" s="2" t="n">
        <f aca="false">+AB54/Y54</f>
        <v>14.0311231366949</v>
      </c>
      <c r="AI54" s="2" t="n">
        <f aca="false">+AC54/Y54</f>
        <v>0.483461027336501</v>
      </c>
      <c r="AJ54" s="7" t="n">
        <v>15.0879361429952</v>
      </c>
      <c r="AK54" s="7" t="n">
        <v>0.371751079423788</v>
      </c>
      <c r="AL54" s="7" t="n">
        <v>14.9278520392589</v>
      </c>
      <c r="AM54" s="7" t="n">
        <v>55.2151643088698</v>
      </c>
      <c r="AN54" s="7" t="n">
        <v>-24.5728736997343</v>
      </c>
      <c r="AO54" s="7" t="n">
        <f aca="false">+AN54+1</f>
        <v>-23.5728736997343</v>
      </c>
      <c r="AP54" s="7" t="n">
        <v>1.07879195114412</v>
      </c>
      <c r="AQ54" s="1" t="n">
        <f aca="false">+W54-AO54</f>
        <v>3.0162741267632</v>
      </c>
      <c r="AR54" s="1" t="n">
        <f aca="false">(W54/1000+1)*0.0112372</f>
        <v>0.0110062013792786</v>
      </c>
      <c r="AS54" s="1" t="n">
        <f aca="false">(AO54/1000+1)*0.0112372</f>
        <v>0.0109723069036613</v>
      </c>
      <c r="AT54" s="1" t="n">
        <f aca="false">AR54/(AR54+1)</f>
        <v>0.0108863836485506</v>
      </c>
      <c r="AU54" s="1" t="n">
        <f aca="false">AS54/(AS54+1)</f>
        <v>0.010853222020756</v>
      </c>
      <c r="AV54" s="1" t="n">
        <f aca="false">+AT54-AU54</f>
        <v>3.31616277945423E-005</v>
      </c>
      <c r="AW54" s="1" t="n">
        <f aca="false">AV54*U54</f>
        <v>0.00419381232025864</v>
      </c>
      <c r="AX54" s="2" t="n">
        <v>0.6101</v>
      </c>
      <c r="AY54" s="1" t="n">
        <f aca="false">+AW54/AX54</f>
        <v>0.00687397528316447</v>
      </c>
      <c r="AZ54" s="1" t="n">
        <f aca="false">+AY54/Y54</f>
        <v>2.29132509438816</v>
      </c>
      <c r="BA54" s="1" t="n">
        <f aca="false">+AZ54/1000</f>
        <v>0.00229132509438816</v>
      </c>
      <c r="BB54" s="1" t="n">
        <f aca="false">+AZ54/(U54/1000/0.003)</f>
        <v>0.0543544136937262</v>
      </c>
      <c r="BC54" s="1" t="n">
        <f aca="false">+T54-AL54</f>
        <v>3.0090135304654</v>
      </c>
      <c r="BD54" s="1" t="n">
        <f aca="false">(T54/1000+1)*0.0036765</f>
        <v>0.00374244488626709</v>
      </c>
      <c r="BE54" s="1" t="n">
        <f aca="false">(AL54/1000+1)*0.0036765</f>
        <v>0.00373138224802233</v>
      </c>
      <c r="BF54" s="1" t="n">
        <f aca="false">BD54/(BD54+1)</f>
        <v>0.00372849121339204</v>
      </c>
      <c r="BG54" s="1" t="n">
        <f aca="false">BE54/(BE54+1)</f>
        <v>0.00371751079423788</v>
      </c>
      <c r="BH54" s="1" t="n">
        <f aca="false">+BF54-BG54</f>
        <v>1.09804191541561E-005</v>
      </c>
      <c r="BI54" s="1" t="n">
        <f aca="false">BH54*R54</f>
        <v>0.000372621065816501</v>
      </c>
      <c r="BJ54" s="1" t="n">
        <v>0.365</v>
      </c>
      <c r="BK54" s="1" t="n">
        <f aca="false">+BI54/BJ54</f>
        <v>0.00102087963237398</v>
      </c>
      <c r="BL54" s="1" t="n">
        <f aca="false">+BK54/Y54</f>
        <v>0.340293210791326</v>
      </c>
      <c r="BM54" s="1" t="n">
        <f aca="false">+BL54/1000</f>
        <v>0.000340293210791326</v>
      </c>
      <c r="BN54" s="1" t="n">
        <f aca="false">+BL54/(R54/1000/0.003)</f>
        <v>0.0300833401483729</v>
      </c>
    </row>
    <row r="55" customFormat="false" ht="12.8" hidden="false" customHeight="false" outlineLevel="0" collapsed="false">
      <c r="A55" s="1" t="s">
        <v>65</v>
      </c>
      <c r="B55" s="1" t="s">
        <v>124</v>
      </c>
      <c r="C55" s="1" t="s">
        <v>125</v>
      </c>
      <c r="D55" s="1" t="s">
        <v>67</v>
      </c>
      <c r="H55" s="1" t="s">
        <v>68</v>
      </c>
      <c r="I55" s="1" t="s">
        <v>111</v>
      </c>
      <c r="J55" s="1" t="s">
        <v>117</v>
      </c>
      <c r="K55" s="1" t="s">
        <v>89</v>
      </c>
      <c r="L55" s="2" t="n">
        <v>1</v>
      </c>
      <c r="M55" s="2" t="n">
        <f aca="false">+L55/Y55</f>
        <v>333.333333333333</v>
      </c>
      <c r="N55" s="2" t="n">
        <f aca="false">+O55/Y55</f>
        <v>49.3333333333333</v>
      </c>
      <c r="O55" s="1" t="n">
        <v>0.148</v>
      </c>
      <c r="Y55" s="6" t="n">
        <v>0.003</v>
      </c>
      <c r="Z55" s="6"/>
      <c r="AA55" s="6"/>
      <c r="AB55" s="6"/>
      <c r="AD55" s="2"/>
      <c r="AE55" s="2"/>
      <c r="AF55" s="2"/>
      <c r="AG55" s="2"/>
      <c r="AH55" s="2"/>
      <c r="AI55" s="2"/>
      <c r="AJ55" s="7"/>
      <c r="AK55" s="7"/>
      <c r="AL55" s="7"/>
      <c r="AM55" s="7"/>
      <c r="AN55" s="7"/>
      <c r="AO55" s="7"/>
      <c r="AP55" s="7"/>
    </row>
    <row r="56" customFormat="false" ht="12.8" hidden="false" customHeight="false" outlineLevel="0" collapsed="false">
      <c r="A56" s="1" t="s">
        <v>75</v>
      </c>
      <c r="B56" s="1" t="s">
        <v>93</v>
      </c>
      <c r="C56" s="1" t="s">
        <v>94</v>
      </c>
      <c r="D56" s="1" t="s">
        <v>67</v>
      </c>
      <c r="H56" s="1" t="s">
        <v>68</v>
      </c>
      <c r="I56" s="1" t="s">
        <v>111</v>
      </c>
      <c r="J56" s="1" t="s">
        <v>117</v>
      </c>
      <c r="K56" s="1" t="s">
        <v>71</v>
      </c>
      <c r="L56" s="2" t="n">
        <v>1</v>
      </c>
      <c r="M56" s="2" t="n">
        <f aca="false">+L56/Y56</f>
        <v>333.333333333333</v>
      </c>
      <c r="N56" s="2" t="n">
        <f aca="false">+O56/Y56</f>
        <v>298</v>
      </c>
      <c r="O56" s="1" t="n">
        <f aca="false">+P56</f>
        <v>0.894</v>
      </c>
      <c r="P56" s="1" t="n">
        <v>0.894</v>
      </c>
      <c r="Q56" s="1" t="n">
        <f aca="false">+L56</f>
        <v>1</v>
      </c>
      <c r="R56" s="11" t="n">
        <v>34.2559868436055</v>
      </c>
      <c r="S56" s="11" t="n">
        <v>0.372427274145597</v>
      </c>
      <c r="T56" s="11" t="n">
        <v>16.7808509305243</v>
      </c>
      <c r="U56" s="11" t="n">
        <v>240.781068120432</v>
      </c>
      <c r="V56" s="11" t="n">
        <v>-25.3967792919836</v>
      </c>
      <c r="W56" s="11" t="n">
        <f aca="false">+V56+1</f>
        <v>-24.3967792919836</v>
      </c>
      <c r="X56" s="11" t="n">
        <v>1.07789055916771</v>
      </c>
      <c r="Y56" s="6" t="n">
        <v>0.003</v>
      </c>
      <c r="Z56" s="6" t="n">
        <f aca="false">+X56/10</f>
        <v>0.107789055916771</v>
      </c>
      <c r="AA56" s="6" t="n">
        <f aca="false">+S56/10</f>
        <v>0.0372427274145597</v>
      </c>
      <c r="AB56" s="6" t="n">
        <f aca="false">+O56*Z56</f>
        <v>0.0963634159895933</v>
      </c>
      <c r="AC56" s="1" t="n">
        <f aca="false">+O56*AA56</f>
        <v>0.0332949983086164</v>
      </c>
      <c r="AD56" s="2" t="n">
        <f aca="false">+AB56*1000</f>
        <v>96.3634159895933</v>
      </c>
      <c r="AE56" s="2" t="n">
        <f aca="false">+AC56*1000</f>
        <v>33.2949983086164</v>
      </c>
      <c r="AF56" s="2" t="n">
        <f aca="false">+AD56/Y56</f>
        <v>32121.1386631978</v>
      </c>
      <c r="AG56" s="2" t="n">
        <f aca="false">+AE56/Y56</f>
        <v>11098.3327695388</v>
      </c>
      <c r="AH56" s="2" t="n">
        <f aca="false">+AB56/Y56</f>
        <v>32.1211386631978</v>
      </c>
      <c r="AI56" s="2" t="n">
        <f aca="false">+AC56/Y56</f>
        <v>11.0983327695388</v>
      </c>
      <c r="AJ56" s="7" t="n">
        <v>67.413004566254</v>
      </c>
      <c r="AK56" s="7" t="n">
        <v>0.371394835397936</v>
      </c>
      <c r="AL56" s="7" t="n">
        <v>13.9516348005019</v>
      </c>
      <c r="AM56" s="7" t="n">
        <v>470.241866038012</v>
      </c>
      <c r="AN56" s="7" t="n">
        <v>-26.290171613792</v>
      </c>
      <c r="AO56" s="7" t="n">
        <f aca="false">+AN56+1</f>
        <v>-25.290171613792</v>
      </c>
      <c r="AP56" s="7" t="n">
        <v>1.07691312683402</v>
      </c>
      <c r="AQ56" s="1" t="n">
        <f aca="false">+W56-AO56</f>
        <v>0.893392321808403</v>
      </c>
      <c r="AR56" s="1" t="n">
        <f aca="false">(W56/1000+1)*0.0112372</f>
        <v>0.0109630485117401</v>
      </c>
      <c r="AS56" s="1" t="n">
        <f aca="false">(AO56/1000+1)*0.0112372</f>
        <v>0.0109530092835415</v>
      </c>
      <c r="AT56" s="1" t="n">
        <f aca="false">AR56/(AR56+1)</f>
        <v>0.0108441634220747</v>
      </c>
      <c r="AU56" s="1" t="n">
        <f aca="false">AS56/(AS56+1)</f>
        <v>0.0108343406498229</v>
      </c>
      <c r="AV56" s="1" t="n">
        <f aca="false">+AT56-AU56</f>
        <v>9.82277225174653E-006</v>
      </c>
      <c r="AW56" s="1" t="n">
        <f aca="false">AV56*U56</f>
        <v>0.00236513759467927</v>
      </c>
      <c r="AX56" s="2" t="n">
        <v>0.6101</v>
      </c>
      <c r="AY56" s="1" t="n">
        <f aca="false">+AW56/AX56</f>
        <v>0.00387663923074786</v>
      </c>
      <c r="AZ56" s="1" t="n">
        <f aca="false">+AY56/Y56</f>
        <v>1.29221307691595</v>
      </c>
      <c r="BA56" s="1" t="n">
        <f aca="false">+AZ56/1000</f>
        <v>0.00129221307691595</v>
      </c>
      <c r="BB56" s="1" t="n">
        <f aca="false">+AZ56/(U56/1000/0.003)</f>
        <v>0.0161002659428725</v>
      </c>
      <c r="BC56" s="1" t="n">
        <f aca="false">+T56-AL56</f>
        <v>2.8292161300224</v>
      </c>
      <c r="BD56" s="1" t="n">
        <f aca="false">(T56/1000+1)*0.0036765</f>
        <v>0.00373819479844607</v>
      </c>
      <c r="BE56" s="1" t="n">
        <f aca="false">(AL56/1000+1)*0.0036765</f>
        <v>0.00372779318534405</v>
      </c>
      <c r="BF56" s="1" t="n">
        <f aca="false">BD56/(BD56+1)</f>
        <v>0.00372427274145597</v>
      </c>
      <c r="BG56" s="1" t="n">
        <f aca="false">BE56/(BE56+1)</f>
        <v>0.00371394835397936</v>
      </c>
      <c r="BH56" s="1" t="n">
        <f aca="false">+BF56-BG56</f>
        <v>1.03243874766058E-005</v>
      </c>
      <c r="BI56" s="1" t="n">
        <f aca="false">BH56*R56</f>
        <v>0.000353672081566895</v>
      </c>
      <c r="BJ56" s="1" t="n">
        <v>0.365</v>
      </c>
      <c r="BK56" s="1" t="n">
        <f aca="false">+BI56/BJ56</f>
        <v>0.00096896460703259</v>
      </c>
      <c r="BL56" s="1" t="n">
        <f aca="false">+BK56/Y56</f>
        <v>0.322988202344197</v>
      </c>
      <c r="BM56" s="1" t="n">
        <f aca="false">+BL56/1000</f>
        <v>0.000322988202344197</v>
      </c>
      <c r="BN56" s="1" t="n">
        <f aca="false">+BL56/(R56/1000/0.003)</f>
        <v>0.0282859930865914</v>
      </c>
    </row>
    <row r="57" customFormat="false" ht="12.8" hidden="false" customHeight="false" outlineLevel="0" collapsed="false">
      <c r="A57" s="1" t="s">
        <v>101</v>
      </c>
      <c r="B57" s="1" t="s">
        <v>101</v>
      </c>
      <c r="D57" s="1" t="s">
        <v>67</v>
      </c>
      <c r="H57" s="1" t="s">
        <v>68</v>
      </c>
      <c r="I57" s="1" t="s">
        <v>111</v>
      </c>
      <c r="J57" s="1" t="s">
        <v>117</v>
      </c>
      <c r="K57" s="1" t="s">
        <v>71</v>
      </c>
      <c r="L57" s="2" t="n">
        <v>1</v>
      </c>
      <c r="M57" s="2" t="n">
        <f aca="false">+L57/Y57</f>
        <v>333.333333333333</v>
      </c>
      <c r="N57" s="2" t="n">
        <f aca="false">+O57/Y57</f>
        <v>98.3333333333333</v>
      </c>
      <c r="O57" s="1" t="n">
        <f aca="false">+P57</f>
        <v>0.295</v>
      </c>
      <c r="P57" s="1" t="n">
        <v>0.295</v>
      </c>
      <c r="Q57" s="1" t="n">
        <f aca="false">+L57</f>
        <v>1</v>
      </c>
      <c r="R57" s="11" t="n">
        <v>10.4383029877652</v>
      </c>
      <c r="S57" s="11" t="n">
        <v>0.372325644011718</v>
      </c>
      <c r="T57" s="11" t="n">
        <v>16.5023488875619</v>
      </c>
      <c r="U57" s="11" t="n">
        <v>46.8944076534243</v>
      </c>
      <c r="V57" s="11" t="n">
        <v>-24.3772041052554</v>
      </c>
      <c r="W57" s="11" t="n">
        <f aca="false">+V57+1</f>
        <v>-23.3772041052554</v>
      </c>
      <c r="X57" s="11" t="n">
        <v>1.07900602059008</v>
      </c>
      <c r="Y57" s="6" t="n">
        <v>0.003</v>
      </c>
      <c r="Z57" s="6" t="n">
        <f aca="false">+X57/10</f>
        <v>0.107900602059008</v>
      </c>
      <c r="AA57" s="6" t="n">
        <f aca="false">+S57/100</f>
        <v>0.00372325644011718</v>
      </c>
      <c r="AB57" s="6" t="n">
        <f aca="false">+O57*Z57</f>
        <v>0.0318306776074074</v>
      </c>
      <c r="AC57" s="1" t="n">
        <f aca="false">+O57*AA57</f>
        <v>0.00109836064983457</v>
      </c>
      <c r="AD57" s="2" t="n">
        <f aca="false">+AB57*1000</f>
        <v>31.8306776074074</v>
      </c>
      <c r="AE57" s="2" t="n">
        <f aca="false">+AC57*1000</f>
        <v>1.09836064983457</v>
      </c>
      <c r="AF57" s="2" t="n">
        <f aca="false">+AD57/Y57</f>
        <v>10610.2258691358</v>
      </c>
      <c r="AG57" s="2" t="n">
        <f aca="false">+AE57/Y57</f>
        <v>366.120216611523</v>
      </c>
      <c r="AH57" s="2" t="n">
        <f aca="false">+AB57/Y57</f>
        <v>10.6102258691358</v>
      </c>
      <c r="AI57" s="2" t="n">
        <f aca="false">+AC57/Y57</f>
        <v>0.366120216611523</v>
      </c>
      <c r="AJ57" s="7" t="n">
        <v>16.3759636334943</v>
      </c>
      <c r="AK57" s="7" t="n">
        <v>0.371726784900014</v>
      </c>
      <c r="AL57" s="7" t="n">
        <v>14.8612774156403</v>
      </c>
      <c r="AM57" s="7" t="n">
        <v>73.9220405301707</v>
      </c>
      <c r="AN57" s="7" t="n">
        <v>-25.0610088084631</v>
      </c>
      <c r="AO57" s="7" t="n">
        <v>-24.0610088084631</v>
      </c>
      <c r="AP57" s="7" t="n">
        <v>1.07825791005909</v>
      </c>
      <c r="AQ57" s="1" t="n">
        <f aca="false">+W57-AO57</f>
        <v>0.683804703207699</v>
      </c>
      <c r="AR57" s="1" t="n">
        <f aca="false">(W57/1000+1)*0.0112372</f>
        <v>0.0109745056820284</v>
      </c>
      <c r="AS57" s="1" t="n">
        <f aca="false">(AO57/1000+1)*0.0112372</f>
        <v>0.0109668216318175</v>
      </c>
      <c r="AT57" s="1" t="n">
        <f aca="false">AR57/(AR57+1)</f>
        <v>0.0108553733257841</v>
      </c>
      <c r="AU57" s="1" t="n">
        <f aca="false">AS57/(AS57+1)</f>
        <v>0.0108478551394158</v>
      </c>
      <c r="AV57" s="1" t="n">
        <f aca="false">+AT57-AU57</f>
        <v>7.51818636829556E-006</v>
      </c>
      <c r="AW57" s="1" t="n">
        <f aca="false">AV57*U57</f>
        <v>0.000352560896369269</v>
      </c>
      <c r="AX57" s="2" t="n">
        <v>0.6101</v>
      </c>
      <c r="AY57" s="1" t="n">
        <f aca="false">+AW57/AX57</f>
        <v>0.000577873949138288</v>
      </c>
      <c r="AZ57" s="1" t="n">
        <f aca="false">+AY57/Y57</f>
        <v>0.192624649712763</v>
      </c>
      <c r="BA57" s="1" t="n">
        <f aca="false">+AZ57/1000</f>
        <v>0.000192624649712763</v>
      </c>
      <c r="BB57" s="1" t="n">
        <f aca="false">+AZ57/(U57/1000/0.003)</f>
        <v>0.0123228755421989</v>
      </c>
      <c r="BC57" s="1" t="n">
        <f aca="false">+T57-AL57</f>
        <v>1.6410714719216</v>
      </c>
      <c r="BD57" s="1" t="n">
        <f aca="false">(T57/1000+1)*0.0036765</f>
        <v>0.00373717088568512</v>
      </c>
      <c r="BE57" s="1" t="n">
        <f aca="false">(AL57/1000+1)*0.0036765</f>
        <v>0.0037311374864186</v>
      </c>
      <c r="BF57" s="1" t="n">
        <f aca="false">BD57/(BD57+1)</f>
        <v>0.00372325644011718</v>
      </c>
      <c r="BG57" s="1" t="n">
        <f aca="false">BE57/(BE57+1)</f>
        <v>0.00371726784900014</v>
      </c>
      <c r="BH57" s="1" t="n">
        <f aca="false">+BF57-BG57</f>
        <v>5.9885911170383E-006</v>
      </c>
      <c r="BI57" s="1" t="n">
        <f aca="false">BH57*R57</f>
        <v>6.25107285494851E-005</v>
      </c>
      <c r="BJ57" s="1" t="n">
        <v>0.365</v>
      </c>
      <c r="BK57" s="1" t="n">
        <f aca="false">+BI57/BJ57</f>
        <v>0.000171262269998589</v>
      </c>
      <c r="BL57" s="1" t="n">
        <f aca="false">+BK57/Y57</f>
        <v>0.0570874233328631</v>
      </c>
      <c r="BM57" s="1" t="n">
        <f aca="false">+BL57/1000</f>
        <v>5.70874233328631E-005</v>
      </c>
      <c r="BN57" s="1" t="n">
        <f aca="false">+BL57/(R57/1000/0.003)</f>
        <v>0.0164070989507899</v>
      </c>
    </row>
    <row r="58" customFormat="false" ht="12.8" hidden="false" customHeight="false" outlineLevel="0" collapsed="false">
      <c r="A58" s="1" t="s">
        <v>101</v>
      </c>
      <c r="B58" s="1" t="s">
        <v>101</v>
      </c>
      <c r="D58" s="1" t="s">
        <v>67</v>
      </c>
      <c r="H58" s="1" t="s">
        <v>68</v>
      </c>
      <c r="I58" s="1" t="s">
        <v>111</v>
      </c>
      <c r="J58" s="1" t="s">
        <v>118</v>
      </c>
      <c r="K58" s="1" t="s">
        <v>71</v>
      </c>
      <c r="L58" s="2" t="n">
        <v>1</v>
      </c>
      <c r="M58" s="2" t="n">
        <f aca="false">+L58/Y58</f>
        <v>333.333333333333</v>
      </c>
      <c r="N58" s="2" t="n">
        <f aca="false">+O58/Y58</f>
        <v>155.333333333333</v>
      </c>
      <c r="O58" s="1" t="n">
        <f aca="false">+P58</f>
        <v>0.466</v>
      </c>
      <c r="P58" s="1" t="n">
        <v>0.466</v>
      </c>
      <c r="Q58" s="1" t="n">
        <f aca="false">+L58</f>
        <v>1</v>
      </c>
      <c r="R58" s="11" t="n">
        <v>20.0300817278505</v>
      </c>
      <c r="S58" s="11" t="n">
        <v>0.372982207389414</v>
      </c>
      <c r="T58" s="11" t="n">
        <v>18.3015717515023</v>
      </c>
      <c r="U58" s="11" t="n">
        <v>89.966345522444</v>
      </c>
      <c r="V58" s="11" t="n">
        <v>-22.4016247578154</v>
      </c>
      <c r="W58" s="11" t="n">
        <f aca="false">+V58+1</f>
        <v>-21.4016247578154</v>
      </c>
      <c r="X58" s="11" t="n">
        <v>1.08116732225897</v>
      </c>
      <c r="Y58" s="6" t="n">
        <v>0.003</v>
      </c>
      <c r="Z58" s="6" t="n">
        <f aca="false">+X58/10</f>
        <v>0.108116732225897</v>
      </c>
      <c r="AA58" s="6" t="n">
        <f aca="false">+S58/100</f>
        <v>0.00372982207389414</v>
      </c>
      <c r="AB58" s="6" t="n">
        <f aca="false">+O58*Z58</f>
        <v>0.050382397217268</v>
      </c>
      <c r="AC58" s="1" t="n">
        <f aca="false">+O58*AA58</f>
        <v>0.00173809708643467</v>
      </c>
      <c r="AD58" s="2" t="n">
        <f aca="false">+AB58*1000</f>
        <v>50.382397217268</v>
      </c>
      <c r="AE58" s="2" t="n">
        <f aca="false">+AC58*1000</f>
        <v>1.73809708643467</v>
      </c>
      <c r="AF58" s="2" t="n">
        <f aca="false">+AD58/Y58</f>
        <v>16794.132405756</v>
      </c>
      <c r="AG58" s="2" t="n">
        <f aca="false">+AE58/Y58</f>
        <v>579.365695478223</v>
      </c>
      <c r="AH58" s="2" t="n">
        <f aca="false">+AB58/Y58</f>
        <v>16.794132405756</v>
      </c>
      <c r="AI58" s="2" t="n">
        <f aca="false">+AC58/Y58</f>
        <v>0.579365695478223</v>
      </c>
      <c r="AJ58" s="7" t="n">
        <v>16.3759636334943</v>
      </c>
      <c r="AK58" s="7" t="n">
        <v>0.371726784900014</v>
      </c>
      <c r="AL58" s="7" t="n">
        <v>14.8612774156403</v>
      </c>
      <c r="AM58" s="7" t="n">
        <v>73.9220405301707</v>
      </c>
      <c r="AN58" s="7" t="n">
        <v>-25.0610088084631</v>
      </c>
      <c r="AO58" s="7" t="n">
        <v>-24.0610088084631</v>
      </c>
      <c r="AP58" s="7" t="n">
        <v>1.07825791005909</v>
      </c>
      <c r="AQ58" s="1" t="n">
        <f aca="false">+W58-AO58</f>
        <v>2.6593840506477</v>
      </c>
      <c r="AR58" s="1" t="n">
        <f aca="false">(W58/1000+1)*0.0112372</f>
        <v>0.0109967056622715</v>
      </c>
      <c r="AS58" s="1" t="n">
        <f aca="false">(AO58/1000+1)*0.0112372</f>
        <v>0.0109668216318175</v>
      </c>
      <c r="AT58" s="1" t="n">
        <f aca="false">AR58/(AR58+1)</f>
        <v>0.0108770934669544</v>
      </c>
      <c r="AU58" s="1" t="n">
        <f aca="false">AS58/(AS58+1)</f>
        <v>0.0108478551394158</v>
      </c>
      <c r="AV58" s="1" t="n">
        <f aca="false">+AT58-AU58</f>
        <v>2.92383275385926E-005</v>
      </c>
      <c r="AW58" s="1" t="n">
        <f aca="false">AV58*U58</f>
        <v>0.00263046547783541</v>
      </c>
      <c r="AX58" s="2" t="n">
        <v>0.6101</v>
      </c>
      <c r="AY58" s="1" t="n">
        <f aca="false">+AW58/AX58</f>
        <v>0.00431153167978268</v>
      </c>
      <c r="AZ58" s="1" t="n">
        <f aca="false">+AY58/Y58</f>
        <v>1.43717722659423</v>
      </c>
      <c r="BA58" s="1" t="n">
        <f aca="false">+AZ58/1000</f>
        <v>0.00143717722659423</v>
      </c>
      <c r="BB58" s="1" t="n">
        <f aca="false">+AZ58/(U58/1000/0.003)</f>
        <v>0.0479238281242298</v>
      </c>
      <c r="BC58" s="1" t="n">
        <f aca="false">+T58-AL58</f>
        <v>3.440294335862</v>
      </c>
      <c r="BD58" s="1" t="n">
        <f aca="false">(T58/1000+1)*0.0036765</f>
        <v>0.0037437857285444</v>
      </c>
      <c r="BE58" s="1" t="n">
        <f aca="false">(AL58/1000+1)*0.0036765</f>
        <v>0.0037311374864186</v>
      </c>
      <c r="BF58" s="1" t="n">
        <f aca="false">BD58/(BD58+1)</f>
        <v>0.00372982207389414</v>
      </c>
      <c r="BG58" s="1" t="n">
        <f aca="false">BE58/(BE58+1)</f>
        <v>0.00371726784900014</v>
      </c>
      <c r="BH58" s="1" t="n">
        <f aca="false">+BF58-BG58</f>
        <v>1.2554224894005E-005</v>
      </c>
      <c r="BI58" s="1" t="n">
        <f aca="false">BH58*R58</f>
        <v>0.000251462150656736</v>
      </c>
      <c r="BJ58" s="1" t="n">
        <v>0.365</v>
      </c>
      <c r="BK58" s="1" t="n">
        <f aca="false">+BI58/BJ58</f>
        <v>0.00068893739905955</v>
      </c>
      <c r="BL58" s="1" t="n">
        <f aca="false">+BK58/Y58</f>
        <v>0.229645799686517</v>
      </c>
      <c r="BM58" s="1" t="n">
        <f aca="false">+BL58/1000</f>
        <v>0.000229645799686517</v>
      </c>
      <c r="BN58" s="1" t="n">
        <f aca="false">+BL58/(R58/1000/0.003)</f>
        <v>0.0343951366959042</v>
      </c>
    </row>
    <row r="59" customFormat="false" ht="12.8" hidden="false" customHeight="false" outlineLevel="0" collapsed="false">
      <c r="A59" s="1" t="s">
        <v>65</v>
      </c>
      <c r="B59" s="1" t="s">
        <v>102</v>
      </c>
      <c r="C59" s="1" t="s">
        <v>103</v>
      </c>
      <c r="D59" s="1" t="s">
        <v>73</v>
      </c>
      <c r="H59" s="1" t="s">
        <v>68</v>
      </c>
      <c r="I59" s="1" t="s">
        <v>111</v>
      </c>
      <c r="J59" s="1" t="s">
        <v>112</v>
      </c>
      <c r="K59" s="1" t="s">
        <v>71</v>
      </c>
      <c r="L59" s="2" t="n">
        <v>1</v>
      </c>
      <c r="M59" s="2" t="n">
        <f aca="false">+L59/Y59</f>
        <v>333.333333333333</v>
      </c>
      <c r="N59" s="2" t="n">
        <f aca="false">+O59/Y59</f>
        <v>141.333333333333</v>
      </c>
      <c r="O59" s="1" t="n">
        <f aca="false">+P59</f>
        <v>0.424</v>
      </c>
      <c r="P59" s="1" t="n">
        <v>0.424</v>
      </c>
      <c r="Q59" s="1" t="n">
        <f aca="false">+L59</f>
        <v>1</v>
      </c>
      <c r="R59" s="11" t="n">
        <v>30.1909572891034</v>
      </c>
      <c r="S59" s="11" t="n">
        <v>0.371930230048354</v>
      </c>
      <c r="T59" s="11" t="n">
        <v>15.4187820063327</v>
      </c>
      <c r="U59" s="11" t="n">
        <v>143.416756103957</v>
      </c>
      <c r="V59" s="11" t="n">
        <v>-22.951534702146</v>
      </c>
      <c r="W59" s="11" t="n">
        <f aca="false">+V59+1</f>
        <v>-21.951534702146</v>
      </c>
      <c r="X59" s="11" t="n">
        <v>1.08056572529333</v>
      </c>
      <c r="Y59" s="6" t="n">
        <v>0.003</v>
      </c>
      <c r="Z59" s="6" t="n">
        <f aca="false">+X59/10</f>
        <v>0.108056572529333</v>
      </c>
      <c r="AA59" s="6" t="n">
        <f aca="false">+S59/100</f>
        <v>0.00371930230048354</v>
      </c>
      <c r="AB59" s="6" t="n">
        <f aca="false">+O59*Z59</f>
        <v>0.0458159867524372</v>
      </c>
      <c r="AC59" s="1" t="n">
        <f aca="false">+O59*AA59</f>
        <v>0.00157698417540502</v>
      </c>
      <c r="AD59" s="2" t="n">
        <f aca="false">+AB59*1000</f>
        <v>45.8159867524372</v>
      </c>
      <c r="AE59" s="2" t="n">
        <f aca="false">+AC59*1000</f>
        <v>1.57698417540502</v>
      </c>
      <c r="AF59" s="2" t="n">
        <f aca="false">+AD59/Y59</f>
        <v>15271.9955841457</v>
      </c>
      <c r="AG59" s="2" t="n">
        <f aca="false">+AE59/Y59</f>
        <v>525.661391801674</v>
      </c>
      <c r="AH59" s="2" t="n">
        <f aca="false">+AB59/Y59</f>
        <v>15.2719955841457</v>
      </c>
      <c r="AI59" s="2" t="n">
        <f aca="false">+AC59/Y59</f>
        <v>0.525661391801674</v>
      </c>
      <c r="AJ59" s="7" t="n">
        <v>9.36612753200877</v>
      </c>
      <c r="AK59" s="7" t="n">
        <v>0.370033199960294</v>
      </c>
      <c r="AL59" s="7" t="n">
        <v>10.2204029175514</v>
      </c>
      <c r="AM59" s="7" t="n">
        <v>37.093628985592</v>
      </c>
      <c r="AN59" s="7" t="n">
        <v>-25.2212169808573</v>
      </c>
      <c r="AO59" s="7" t="n">
        <f aca="false">+AN59+1</f>
        <v>-24.2212169808573</v>
      </c>
      <c r="AP59" s="7" t="n">
        <v>1.07808263407877</v>
      </c>
      <c r="AQ59" s="1" t="n">
        <f aca="false">+W59-AO59</f>
        <v>2.2696822787113</v>
      </c>
      <c r="AR59" s="1" t="n">
        <f aca="false">(W59/1000+1)*0.0112372</f>
        <v>0.010990526214245</v>
      </c>
      <c r="AS59" s="1" t="n">
        <f aca="false">(AO59/1000+1)*0.0112372</f>
        <v>0.0109650213405427</v>
      </c>
      <c r="AT59" s="1" t="n">
        <f aca="false">AR59/(AR59+1)</f>
        <v>0.0108710476797445</v>
      </c>
      <c r="AU59" s="1" t="n">
        <f aca="false">AS59/(AS59+1)</f>
        <v>0.0108460936917511</v>
      </c>
      <c r="AV59" s="1" t="n">
        <f aca="false">+AT59-AU59</f>
        <v>2.49539879933723E-005</v>
      </c>
      <c r="AW59" s="1" t="n">
        <f aca="false">AV59*U59</f>
        <v>0.00357882000986655</v>
      </c>
      <c r="AX59" s="2" t="n">
        <v>0.6101</v>
      </c>
      <c r="AY59" s="1" t="n">
        <f aca="false">+AW59/AX59</f>
        <v>0.00586595641676209</v>
      </c>
      <c r="AZ59" s="1" t="n">
        <f aca="false">+AY59/Y59</f>
        <v>1.95531880558736</v>
      </c>
      <c r="BA59" s="1" t="n">
        <f aca="false">+AZ59/1000</f>
        <v>0.00195531880558736</v>
      </c>
      <c r="BB59" s="1" t="n">
        <f aca="false">+AZ59/(U59/1000/0.003)</f>
        <v>0.0409014718789908</v>
      </c>
      <c r="BC59" s="1" t="n">
        <f aca="false">+T59-AL59</f>
        <v>5.1983790887813</v>
      </c>
      <c r="BD59" s="1" t="n">
        <f aca="false">(T59/1000+1)*0.0036765</f>
        <v>0.00373318715204628</v>
      </c>
      <c r="BE59" s="1" t="n">
        <f aca="false">(AL59/1000+1)*0.0036765</f>
        <v>0.00371407531132638</v>
      </c>
      <c r="BF59" s="1" t="n">
        <f aca="false">BD59/(BD59+1)</f>
        <v>0.00371930230048354</v>
      </c>
      <c r="BG59" s="1" t="n">
        <f aca="false">BE59/(BE59+1)</f>
        <v>0.00370033199960294</v>
      </c>
      <c r="BH59" s="1" t="n">
        <f aca="false">+BF59-BG59</f>
        <v>1.89703008805987E-005</v>
      </c>
      <c r="BI59" s="1" t="n">
        <f aca="false">BH59*R59</f>
        <v>0.000572731543647597</v>
      </c>
      <c r="BJ59" s="1" t="n">
        <v>0.365</v>
      </c>
      <c r="BK59" s="1" t="n">
        <f aca="false">+BI59/BJ59</f>
        <v>0.00156912751684273</v>
      </c>
      <c r="BL59" s="1" t="n">
        <f aca="false">+BK59/Y59</f>
        <v>0.523042505614244</v>
      </c>
      <c r="BM59" s="1" t="n">
        <f aca="false">+BL59/1000</f>
        <v>0.000523042505614244</v>
      </c>
      <c r="BN59" s="1" t="n">
        <f aca="false">+BL59/(R59/1000/0.003)</f>
        <v>0.0519734270701335</v>
      </c>
    </row>
    <row r="60" customFormat="false" ht="12.8" hidden="false" customHeight="false" outlineLevel="0" collapsed="false">
      <c r="A60" s="1" t="s">
        <v>65</v>
      </c>
      <c r="B60" s="1" t="s">
        <v>102</v>
      </c>
      <c r="C60" s="1" t="s">
        <v>103</v>
      </c>
      <c r="D60" s="1" t="s">
        <v>73</v>
      </c>
      <c r="H60" s="1" t="s">
        <v>68</v>
      </c>
      <c r="I60" s="1" t="s">
        <v>111</v>
      </c>
      <c r="J60" s="1" t="s">
        <v>112</v>
      </c>
      <c r="K60" s="1" t="s">
        <v>71</v>
      </c>
      <c r="L60" s="2" t="n">
        <v>1</v>
      </c>
      <c r="M60" s="2" t="n">
        <f aca="false">+L60/Y60</f>
        <v>333.333333333333</v>
      </c>
      <c r="N60" s="2" t="n">
        <f aca="false">+O60/Y60</f>
        <v>108.666666666667</v>
      </c>
      <c r="O60" s="1" t="n">
        <f aca="false">+P60</f>
        <v>0.326</v>
      </c>
      <c r="P60" s="1" t="n">
        <v>0.326</v>
      </c>
      <c r="Q60" s="1" t="n">
        <f aca="false">+L60</f>
        <v>1</v>
      </c>
      <c r="R60" s="11" t="n">
        <v>18.9606570143393</v>
      </c>
      <c r="S60" s="11" t="n">
        <v>1.02521261785084</v>
      </c>
      <c r="T60" s="11" t="n">
        <v>1817.44077038464</v>
      </c>
      <c r="U60" s="11" t="n">
        <v>75.9456650391647</v>
      </c>
      <c r="V60" s="11" t="n">
        <v>1015.6978916955</v>
      </c>
      <c r="W60" s="11" t="n">
        <f aca="false">+V60+1</f>
        <v>1016.6978916955</v>
      </c>
      <c r="X60" s="11" t="n">
        <v>2.20394243109796</v>
      </c>
      <c r="Y60" s="6" t="n">
        <v>0.003</v>
      </c>
      <c r="Z60" s="6" t="n">
        <f aca="false">+X60/10</f>
        <v>0.220394243109796</v>
      </c>
      <c r="AA60" s="6" t="n">
        <f aca="false">+S60/100</f>
        <v>0.0102521261785084</v>
      </c>
      <c r="AB60" s="6" t="n">
        <f aca="false">+O60*Z60</f>
        <v>0.0718485232537935</v>
      </c>
      <c r="AC60" s="1" t="n">
        <f aca="false">+O60*AA60</f>
        <v>0.00334219313419374</v>
      </c>
      <c r="AD60" s="2" t="n">
        <f aca="false">+AB60*1000</f>
        <v>71.8485232537935</v>
      </c>
      <c r="AE60" s="2" t="n">
        <f aca="false">+AC60*1000</f>
        <v>3.34219313419374</v>
      </c>
      <c r="AF60" s="2" t="n">
        <f aca="false">+AD60/Y60</f>
        <v>23949.5077512645</v>
      </c>
      <c r="AG60" s="2" t="n">
        <f aca="false">+AE60/Y60</f>
        <v>1114.06437806458</v>
      </c>
      <c r="AH60" s="2" t="n">
        <f aca="false">+AB60/Y60</f>
        <v>23.9495077512645</v>
      </c>
      <c r="AI60" s="2" t="n">
        <f aca="false">+AC60/Y60</f>
        <v>1.11406437806458</v>
      </c>
      <c r="AJ60" s="7" t="n">
        <v>9.36612753200877</v>
      </c>
      <c r="AK60" s="7" t="n">
        <v>0.370033199960294</v>
      </c>
      <c r="AL60" s="7" t="n">
        <v>10.2204029175514</v>
      </c>
      <c r="AM60" s="7" t="n">
        <v>37.093628985592</v>
      </c>
      <c r="AN60" s="7" t="n">
        <v>-25.2212169808573</v>
      </c>
      <c r="AO60" s="7" t="n">
        <f aca="false">+AN60+1</f>
        <v>-24.2212169808573</v>
      </c>
      <c r="AP60" s="7" t="n">
        <v>1.07808263407877</v>
      </c>
      <c r="AQ60" s="1" t="n">
        <f aca="false">+W60-AO60</f>
        <v>1040.91910867636</v>
      </c>
      <c r="AR60" s="1" t="n">
        <f aca="false">(W60/1000+1)*0.0112372</f>
        <v>0.0226620375485607</v>
      </c>
      <c r="AS60" s="1" t="n">
        <f aca="false">(AO60/1000+1)*0.0112372</f>
        <v>0.0109650213405427</v>
      </c>
      <c r="AT60" s="1" t="n">
        <f aca="false">AR60/(AR60+1)</f>
        <v>0.0221598501914515</v>
      </c>
      <c r="AU60" s="1" t="n">
        <f aca="false">AS60/(AS60+1)</f>
        <v>0.0108460936917511</v>
      </c>
      <c r="AV60" s="1" t="n">
        <f aca="false">+AT60-AU60</f>
        <v>0.0113137564997004</v>
      </c>
      <c r="AW60" s="1" t="n">
        <f aca="false">AV60*U60</f>
        <v>0.859230761460918</v>
      </c>
      <c r="AX60" s="2" t="n">
        <v>0.6101</v>
      </c>
      <c r="AY60" s="1" t="n">
        <f aca="false">+AW60/AX60</f>
        <v>1.40834414269942</v>
      </c>
      <c r="AZ60" s="1" t="n">
        <f aca="false">+AY60/Y60</f>
        <v>469.448047566474</v>
      </c>
      <c r="BA60" s="1" t="n">
        <f aca="false">+AZ60/1000</f>
        <v>0.469448047566474</v>
      </c>
      <c r="BB60" s="1" t="n">
        <f aca="false">+AZ60/(U60/1000/0.003)</f>
        <v>18.5441017861013</v>
      </c>
      <c r="BC60" s="1" t="n">
        <f aca="false">+T60-AL60</f>
        <v>1807.22036746709</v>
      </c>
      <c r="BD60" s="1" t="n">
        <f aca="false">(T60/1000+1)*0.0036765</f>
        <v>0.0103583209923191</v>
      </c>
      <c r="BE60" s="1" t="n">
        <f aca="false">(AL60/1000+1)*0.0036765</f>
        <v>0.00371407531132638</v>
      </c>
      <c r="BF60" s="1" t="n">
        <f aca="false">BD60/(BD60+1)</f>
        <v>0.0102521261785084</v>
      </c>
      <c r="BG60" s="1" t="n">
        <f aca="false">BE60/(BE60+1)</f>
        <v>0.00370033199960294</v>
      </c>
      <c r="BH60" s="1" t="n">
        <f aca="false">+BF60-BG60</f>
        <v>0.00655179417890544</v>
      </c>
      <c r="BI60" s="1" t="n">
        <f aca="false">BH60*R60</f>
        <v>0.124226322254771</v>
      </c>
      <c r="BJ60" s="1" t="n">
        <v>0.365</v>
      </c>
      <c r="BK60" s="1" t="n">
        <f aca="false">+BI60/BJ60</f>
        <v>0.340346088369235</v>
      </c>
      <c r="BL60" s="1" t="n">
        <f aca="false">+BK60/Y60</f>
        <v>113.448696123078</v>
      </c>
      <c r="BM60" s="1" t="n">
        <f aca="false">+BL60/1000</f>
        <v>0.113448696123078</v>
      </c>
      <c r="BN60" s="1" t="n">
        <f aca="false">+BL60/(R60/1000/0.003)</f>
        <v>17.9501210380971</v>
      </c>
    </row>
    <row r="61" customFormat="false" ht="12.8" hidden="false" customHeight="false" outlineLevel="0" collapsed="false">
      <c r="A61" s="1" t="s">
        <v>65</v>
      </c>
      <c r="B61" s="1" t="s">
        <v>102</v>
      </c>
      <c r="C61" s="1" t="s">
        <v>103</v>
      </c>
      <c r="D61" s="1" t="s">
        <v>73</v>
      </c>
      <c r="H61" s="1" t="s">
        <v>68</v>
      </c>
      <c r="I61" s="1" t="s">
        <v>111</v>
      </c>
      <c r="J61" s="1" t="s">
        <v>118</v>
      </c>
      <c r="K61" s="1" t="s">
        <v>89</v>
      </c>
      <c r="L61" s="2" t="n">
        <v>1</v>
      </c>
      <c r="M61" s="2" t="n">
        <f aca="false">+L61/Y61</f>
        <v>333.333333333333</v>
      </c>
      <c r="N61" s="2" t="n">
        <f aca="false">+O61/Y61</f>
        <v>305.333333333333</v>
      </c>
      <c r="O61" s="1" t="n">
        <f aca="false">+P61</f>
        <v>0.916</v>
      </c>
      <c r="P61" s="1" t="n">
        <v>0.916</v>
      </c>
      <c r="Q61" s="1" t="n">
        <f aca="false">+L61</f>
        <v>1</v>
      </c>
      <c r="R61" s="11" t="n">
        <v>45.5973315116914</v>
      </c>
      <c r="S61" s="11" t="n">
        <v>0.400015549551474</v>
      </c>
      <c r="T61" s="11" t="n">
        <v>92.403373870592</v>
      </c>
      <c r="U61" s="11" t="n">
        <v>236.853833902093</v>
      </c>
      <c r="V61" s="11" t="n">
        <v>44.454128843095</v>
      </c>
      <c r="W61" s="11" t="n">
        <f aca="false">+V61+1</f>
        <v>45.454128843095</v>
      </c>
      <c r="X61" s="11" t="n">
        <v>1.15425248501138</v>
      </c>
      <c r="Y61" s="6" t="n">
        <v>0.003</v>
      </c>
      <c r="Z61" s="6" t="n">
        <f aca="false">+X61/10</f>
        <v>0.115425248501138</v>
      </c>
      <c r="AA61" s="6" t="n">
        <f aca="false">+S61/100</f>
        <v>0.00400015549551474</v>
      </c>
      <c r="AB61" s="6" t="n">
        <f aca="false">+O61*Z61</f>
        <v>0.105729527627042</v>
      </c>
      <c r="AC61" s="1" t="n">
        <f aca="false">+O61*AA61</f>
        <v>0.0036641424338915</v>
      </c>
      <c r="AD61" s="2" t="n">
        <f aca="false">+AB61*1000</f>
        <v>105.729527627042</v>
      </c>
      <c r="AE61" s="2" t="n">
        <f aca="false">+AC61*1000</f>
        <v>3.6641424338915</v>
      </c>
      <c r="AF61" s="2" t="n">
        <f aca="false">+AD61/Y61</f>
        <v>35243.1758756808</v>
      </c>
      <c r="AG61" s="2" t="n">
        <f aca="false">+AE61/Y61</f>
        <v>1221.38081129717</v>
      </c>
      <c r="AH61" s="2" t="n">
        <f aca="false">+AB61/Y61</f>
        <v>35.2431758756808</v>
      </c>
      <c r="AI61" s="2" t="n">
        <f aca="false">+AC61/Y61</f>
        <v>1.22138081129717</v>
      </c>
      <c r="AJ61" s="7" t="n">
        <v>13.1557677084986</v>
      </c>
      <c r="AK61" s="7" t="n">
        <v>0.370319098397764</v>
      </c>
      <c r="AL61" s="7" t="n">
        <v>11.0038298301963</v>
      </c>
      <c r="AM61" s="7" t="n">
        <v>53.2025398848271</v>
      </c>
      <c r="AN61" s="7" t="n">
        <v>-25.0694775210664</v>
      </c>
      <c r="AO61" s="7" t="n">
        <f aca="false">+AN61+1</f>
        <v>-24.0694775210664</v>
      </c>
      <c r="AP61" s="7" t="n">
        <v>1.07824864486749</v>
      </c>
      <c r="AQ61" s="1" t="n">
        <f aca="false">+W61-AO61</f>
        <v>69.5236063641614</v>
      </c>
      <c r="AR61" s="1" t="n">
        <f aca="false">(W61/1000+1)*0.0112372</f>
        <v>0.0117479771366356</v>
      </c>
      <c r="AS61" s="1" t="n">
        <f aca="false">(AO61/1000+1)*0.0112372</f>
        <v>0.0109667264672003</v>
      </c>
      <c r="AT61" s="1" t="n">
        <f aca="false">AR61/(AR61+1)</f>
        <v>0.0116115647395548</v>
      </c>
      <c r="AU61" s="1" t="n">
        <f aca="false">AS61/(AS61+1)</f>
        <v>0.0108477620282551</v>
      </c>
      <c r="AV61" s="1" t="n">
        <f aca="false">+AT61-AU61</f>
        <v>0.000763802711299655</v>
      </c>
      <c r="AW61" s="1" t="n">
        <f aca="false">AV61*U61</f>
        <v>0.180909600516137</v>
      </c>
      <c r="AX61" s="2" t="n">
        <v>0.6101</v>
      </c>
      <c r="AY61" s="1" t="n">
        <f aca="false">+AW61/AX61</f>
        <v>0.29652450502563</v>
      </c>
      <c r="AZ61" s="1" t="n">
        <f aca="false">+AY61/Y61</f>
        <v>98.84150167521</v>
      </c>
      <c r="BA61" s="1" t="n">
        <f aca="false">+AZ61/1000</f>
        <v>0.09884150167521</v>
      </c>
      <c r="BB61" s="1" t="n">
        <f aca="false">+AZ61/(U61/1000/0.003)</f>
        <v>1.25193035780963</v>
      </c>
      <c r="BC61" s="1" t="n">
        <f aca="false">+T61-AL61</f>
        <v>81.3995440403957</v>
      </c>
      <c r="BD61" s="1" t="n">
        <f aca="false">(T61/1000+1)*0.0036765</f>
        <v>0.00401622100403523</v>
      </c>
      <c r="BE61" s="1" t="n">
        <f aca="false">(AL61/1000+1)*0.0036765</f>
        <v>0.00371695558037072</v>
      </c>
      <c r="BF61" s="1" t="n">
        <f aca="false">BD61/(BD61+1)</f>
        <v>0.00400015549551474</v>
      </c>
      <c r="BG61" s="1" t="n">
        <f aca="false">BE61/(BE61+1)</f>
        <v>0.00370319098397764</v>
      </c>
      <c r="BH61" s="1" t="n">
        <f aca="false">+BF61-BG61</f>
        <v>0.000296964511537096</v>
      </c>
      <c r="BI61" s="1" t="n">
        <f aca="false">BH61*R61</f>
        <v>0.0135407892797645</v>
      </c>
      <c r="BJ61" s="1" t="n">
        <v>0.365</v>
      </c>
      <c r="BK61" s="1" t="n">
        <f aca="false">+BI61/BJ61</f>
        <v>0.0370980528212725</v>
      </c>
      <c r="BL61" s="1" t="n">
        <f aca="false">+BK61/Y61</f>
        <v>12.3660176070908</v>
      </c>
      <c r="BM61" s="1" t="n">
        <f aca="false">+BL61/1000</f>
        <v>0.0123660176070908</v>
      </c>
      <c r="BN61" s="1" t="n">
        <f aca="false">+BL61/(R61/1000/0.003)</f>
        <v>0.813601401471496</v>
      </c>
    </row>
    <row r="62" customFormat="false" ht="12.8" hidden="false" customHeight="false" outlineLevel="0" collapsed="false">
      <c r="A62" s="1" t="s">
        <v>65</v>
      </c>
      <c r="B62" s="1" t="s">
        <v>102</v>
      </c>
      <c r="C62" s="1" t="s">
        <v>103</v>
      </c>
      <c r="D62" s="1" t="s">
        <v>73</v>
      </c>
      <c r="H62" s="1" t="s">
        <v>68</v>
      </c>
      <c r="I62" s="1" t="s">
        <v>111</v>
      </c>
      <c r="J62" s="1" t="s">
        <v>118</v>
      </c>
      <c r="K62" s="1" t="s">
        <v>71</v>
      </c>
      <c r="L62" s="2" t="n">
        <v>1</v>
      </c>
      <c r="M62" s="2" t="n">
        <f aca="false">+L62/Y62</f>
        <v>333.333333333333</v>
      </c>
      <c r="N62" s="2" t="n">
        <f aca="false">+O62/Y62</f>
        <v>112.333333333333</v>
      </c>
      <c r="O62" s="1" t="n">
        <f aca="false">+P62</f>
        <v>0.337</v>
      </c>
      <c r="P62" s="1" t="n">
        <v>0.337</v>
      </c>
      <c r="Q62" s="1" t="n">
        <f aca="false">+L62</f>
        <v>1</v>
      </c>
      <c r="R62" s="11" t="n">
        <v>26.9819976355099</v>
      </c>
      <c r="S62" s="11" t="n">
        <v>0.860037790446817</v>
      </c>
      <c r="T62" s="11" t="n">
        <v>1359.57733249703</v>
      </c>
      <c r="U62" s="11" t="n">
        <v>109.701763541924</v>
      </c>
      <c r="V62" s="11" t="n">
        <v>789.120599688562</v>
      </c>
      <c r="W62" s="11" t="n">
        <f aca="false">+V62+1</f>
        <v>790.120599688562</v>
      </c>
      <c r="X62" s="11" t="n">
        <v>1.96106353637296</v>
      </c>
      <c r="Y62" s="6" t="n">
        <v>0.003</v>
      </c>
      <c r="Z62" s="6" t="n">
        <f aca="false">+X62/10</f>
        <v>0.196106353637296</v>
      </c>
      <c r="AA62" s="6" t="n">
        <f aca="false">+S62/100</f>
        <v>0.00860037790446817</v>
      </c>
      <c r="AB62" s="6" t="n">
        <f aca="false">+O62*Z62</f>
        <v>0.0660878411757688</v>
      </c>
      <c r="AC62" s="1" t="n">
        <f aca="false">+O62*AA62</f>
        <v>0.00289832735380577</v>
      </c>
      <c r="AD62" s="2" t="n">
        <f aca="false">+AB62*1000</f>
        <v>66.0878411757688</v>
      </c>
      <c r="AE62" s="2" t="n">
        <f aca="false">+AC62*1000</f>
        <v>2.89832735380577</v>
      </c>
      <c r="AF62" s="2" t="n">
        <f aca="false">+AD62/Y62</f>
        <v>22029.2803919229</v>
      </c>
      <c r="AG62" s="2" t="n">
        <f aca="false">+AE62/Y62</f>
        <v>966.109117935258</v>
      </c>
      <c r="AH62" s="2" t="n">
        <f aca="false">+AB62/Y62</f>
        <v>22.0292803919229</v>
      </c>
      <c r="AI62" s="2" t="n">
        <f aca="false">+AC62/Y62</f>
        <v>0.966109117935258</v>
      </c>
      <c r="AJ62" s="7" t="n">
        <v>13.1557677084986</v>
      </c>
      <c r="AK62" s="7" t="n">
        <v>0.370319098397764</v>
      </c>
      <c r="AL62" s="7" t="n">
        <v>11.0038298301963</v>
      </c>
      <c r="AM62" s="7" t="n">
        <v>53.2025398848271</v>
      </c>
      <c r="AN62" s="7" t="n">
        <v>-25.0694775210664</v>
      </c>
      <c r="AO62" s="7" t="n">
        <f aca="false">+AN62+1</f>
        <v>-24.0694775210664</v>
      </c>
      <c r="AP62" s="7" t="n">
        <v>1.07824864486749</v>
      </c>
      <c r="AQ62" s="1" t="n">
        <f aca="false">+W62-AO62</f>
        <v>814.190077209628</v>
      </c>
      <c r="AR62" s="1" t="n">
        <f aca="false">(W62/1000+1)*0.0112372</f>
        <v>0.0201159432028203</v>
      </c>
      <c r="AS62" s="1" t="n">
        <f aca="false">(AO62/1000+1)*0.0112372</f>
        <v>0.0109667264672003</v>
      </c>
      <c r="AT62" s="1" t="n">
        <f aca="false">AR62/(AR62+1)</f>
        <v>0.0197192714581668</v>
      </c>
      <c r="AU62" s="1" t="n">
        <f aca="false">AS62/(AS62+1)</f>
        <v>0.0108477620282551</v>
      </c>
      <c r="AV62" s="1" t="n">
        <f aca="false">+AT62-AU62</f>
        <v>0.00887150942991171</v>
      </c>
      <c r="AW62" s="1" t="n">
        <f aca="false">AV62*U62</f>
        <v>0.973220229740123</v>
      </c>
      <c r="AX62" s="2" t="n">
        <v>0.6101</v>
      </c>
      <c r="AY62" s="1" t="n">
        <f aca="false">+AW62/AX62</f>
        <v>1.59518149441095</v>
      </c>
      <c r="AZ62" s="1" t="n">
        <f aca="false">+AY62/Y62</f>
        <v>531.727164803652</v>
      </c>
      <c r="BA62" s="1" t="n">
        <f aca="false">+AZ62/1000</f>
        <v>0.531727164803651</v>
      </c>
      <c r="BB62" s="1" t="n">
        <f aca="false">+AZ62/(U62/1000/0.003)</f>
        <v>14.5410742991505</v>
      </c>
      <c r="BC62" s="1" t="n">
        <f aca="false">+T62-AL62</f>
        <v>1348.57350266683</v>
      </c>
      <c r="BD62" s="1" t="n">
        <f aca="false">(T62/1000+1)*0.0036765</f>
        <v>0.00867498606292533</v>
      </c>
      <c r="BE62" s="1" t="n">
        <f aca="false">(AL62/1000+1)*0.0036765</f>
        <v>0.00371695558037072</v>
      </c>
      <c r="BF62" s="1" t="n">
        <f aca="false">BD62/(BD62+1)</f>
        <v>0.00860037790446818</v>
      </c>
      <c r="BG62" s="1" t="n">
        <f aca="false">BE62/(BE62+1)</f>
        <v>0.00370319098397764</v>
      </c>
      <c r="BH62" s="1" t="n">
        <f aca="false">+BF62-BG62</f>
        <v>0.00489718692049054</v>
      </c>
      <c r="BI62" s="1" t="n">
        <f aca="false">BH62*R62</f>
        <v>0.132135885909326</v>
      </c>
      <c r="BJ62" s="1" t="n">
        <v>0.365</v>
      </c>
      <c r="BK62" s="1" t="n">
        <f aca="false">+BI62/BJ62</f>
        <v>0.362016125778974</v>
      </c>
      <c r="BL62" s="1" t="n">
        <f aca="false">+BK62/Y62</f>
        <v>120.672041926325</v>
      </c>
      <c r="BM62" s="1" t="n">
        <f aca="false">+BL62/1000</f>
        <v>0.120672041926325</v>
      </c>
      <c r="BN62" s="1" t="n">
        <f aca="false">+BL62/(R62/1000/0.003)</f>
        <v>13.4169504670974</v>
      </c>
    </row>
    <row r="63" customFormat="false" ht="12.8" hidden="false" customHeight="false" outlineLevel="0" collapsed="false">
      <c r="A63" s="1" t="s">
        <v>65</v>
      </c>
      <c r="B63" s="1" t="s">
        <v>104</v>
      </c>
      <c r="D63" s="1" t="s">
        <v>85</v>
      </c>
      <c r="H63" s="1" t="s">
        <v>68</v>
      </c>
      <c r="I63" s="1" t="s">
        <v>111</v>
      </c>
      <c r="J63" s="1" t="s">
        <v>113</v>
      </c>
      <c r="K63" s="1" t="s">
        <v>71</v>
      </c>
      <c r="L63" s="2" t="n">
        <v>1</v>
      </c>
      <c r="M63" s="2" t="n">
        <f aca="false">+L63/Y63</f>
        <v>333.333333333333</v>
      </c>
      <c r="N63" s="2" t="n">
        <f aca="false">+O63/Y63</f>
        <v>382.333333333333</v>
      </c>
      <c r="O63" s="1" t="n">
        <f aca="false">+P63</f>
        <v>1.147</v>
      </c>
      <c r="P63" s="1" t="n">
        <v>1.147</v>
      </c>
      <c r="Q63" s="1" t="n">
        <f aca="false">+L63</f>
        <v>1</v>
      </c>
      <c r="R63" s="11" t="n">
        <v>84.2447601816463</v>
      </c>
      <c r="S63" s="11" t="n">
        <v>0.372110534791941</v>
      </c>
      <c r="T63" s="11" t="n">
        <v>15.9128764110509</v>
      </c>
      <c r="U63" s="11" t="n">
        <v>375.926306798198</v>
      </c>
      <c r="V63" s="11" t="n">
        <v>-22.7282137475738</v>
      </c>
      <c r="W63" s="11" t="n">
        <f aca="false">+V63+1</f>
        <v>-21.7282137475738</v>
      </c>
      <c r="X63" s="11" t="n">
        <v>1.08081003746712</v>
      </c>
      <c r="Y63" s="6" t="n">
        <v>0.003</v>
      </c>
      <c r="Z63" s="6" t="n">
        <f aca="false">+X63/10</f>
        <v>0.108081003746712</v>
      </c>
      <c r="AA63" s="6" t="n">
        <f aca="false">+S63/100</f>
        <v>0.00372110534791941</v>
      </c>
      <c r="AB63" s="6" t="n">
        <f aca="false">+O63*Z63</f>
        <v>0.123968911297479</v>
      </c>
      <c r="AC63" s="1" t="n">
        <f aca="false">+O63*AA63</f>
        <v>0.00426810783406356</v>
      </c>
      <c r="AD63" s="2" t="n">
        <f aca="false">+AB63*1000</f>
        <v>123.968911297479</v>
      </c>
      <c r="AE63" s="2" t="n">
        <f aca="false">+AC63*1000</f>
        <v>4.26810783406356</v>
      </c>
      <c r="AF63" s="2" t="n">
        <f aca="false">+AD63/Y63</f>
        <v>41322.9704324929</v>
      </c>
      <c r="AG63" s="2" t="n">
        <f aca="false">+AE63/Y63</f>
        <v>1422.70261135452</v>
      </c>
      <c r="AH63" s="2" t="n">
        <f aca="false">+AB63/Y63</f>
        <v>41.3229704324929</v>
      </c>
      <c r="AI63" s="2" t="n">
        <f aca="false">+AC63/Y63</f>
        <v>1.42270261135452</v>
      </c>
      <c r="AJ63" s="7" t="n">
        <v>80.5837926404989</v>
      </c>
      <c r="AK63" s="7" t="n">
        <v>0.372344175715652</v>
      </c>
      <c r="AL63" s="7" t="n">
        <v>16.5531321828662</v>
      </c>
      <c r="AM63" s="7" t="n">
        <v>377.56653337839</v>
      </c>
      <c r="AN63" s="7" t="n">
        <v>-24.8780730498418</v>
      </c>
      <c r="AO63" s="7" t="n">
        <f aca="false">+AN63+1</f>
        <v>-23.8780730498418</v>
      </c>
      <c r="AP63" s="7" t="n">
        <v>1.0784580504281</v>
      </c>
      <c r="AQ63" s="1" t="n">
        <f aca="false">+W63-AO63</f>
        <v>2.149859302268</v>
      </c>
      <c r="AR63" s="1" t="n">
        <f aca="false">(W63/1000+1)*0.0112372</f>
        <v>0.0109930357164758</v>
      </c>
      <c r="AS63" s="1" t="n">
        <f aca="false">(AO63/1000+1)*0.0112372</f>
        <v>0.0109688773175243</v>
      </c>
      <c r="AT63" s="1" t="n">
        <f aca="false">AR63/(AR63+1)</f>
        <v>0.0108735029106162</v>
      </c>
      <c r="AU63" s="1" t="n">
        <f aca="false">AS63/(AS63+1)</f>
        <v>0.010849866463376</v>
      </c>
      <c r="AV63" s="1" t="n">
        <f aca="false">+AT63-AU63</f>
        <v>2.36364472401308E-005</v>
      </c>
      <c r="AW63" s="1" t="n">
        <f aca="false">AV63*U63</f>
        <v>0.00888556231681285</v>
      </c>
      <c r="AX63" s="2" t="n">
        <v>0.6101</v>
      </c>
      <c r="AY63" s="1" t="n">
        <f aca="false">+AW63/AX63</f>
        <v>0.014564108042637</v>
      </c>
      <c r="AZ63" s="1" t="n">
        <f aca="false">+AY63/Y63</f>
        <v>4.85470268087901</v>
      </c>
      <c r="BA63" s="1" t="n">
        <f aca="false">+AZ63/1000</f>
        <v>0.00485470268087901</v>
      </c>
      <c r="BB63" s="1" t="n">
        <f aca="false">+AZ63/(U63/1000/0.003)</f>
        <v>0.0387419230292261</v>
      </c>
      <c r="BC63" s="1" t="n">
        <f aca="false">+T63-AL63</f>
        <v>-0.6402557718153</v>
      </c>
      <c r="BD63" s="1" t="n">
        <f aca="false">(T63/1000+1)*0.0036765</f>
        <v>0.00373500369012523</v>
      </c>
      <c r="BE63" s="1" t="n">
        <f aca="false">(AL63/1000+1)*0.0036765</f>
        <v>0.00373735759047031</v>
      </c>
      <c r="BF63" s="1" t="n">
        <f aca="false">BD63/(BD63+1)</f>
        <v>0.00372110534791941</v>
      </c>
      <c r="BG63" s="1" t="n">
        <f aca="false">BE63/(BE63+1)</f>
        <v>0.00372344175715652</v>
      </c>
      <c r="BH63" s="1" t="n">
        <f aca="false">+BF63-BG63</f>
        <v>-2.33640923711937E-006</v>
      </c>
      <c r="BI63" s="1" t="n">
        <f aca="false">BH63*R63</f>
        <v>-0.000196830235867305</v>
      </c>
      <c r="BJ63" s="1" t="n">
        <v>0.365</v>
      </c>
      <c r="BK63" s="1" t="n">
        <f aca="false">+BI63/BJ63</f>
        <v>-0.000539260920184396</v>
      </c>
      <c r="BL63" s="1" t="n">
        <f aca="false">+BK63/Y63</f>
        <v>-0.179753640061465</v>
      </c>
      <c r="BM63" s="1" t="n">
        <f aca="false">+BL63/1000</f>
        <v>-0.000179753640061465</v>
      </c>
      <c r="BN63" s="1" t="n">
        <f aca="false">+BL63/(R63/1000/0.003)</f>
        <v>-0.00640112119758732</v>
      </c>
    </row>
    <row r="64" customFormat="false" ht="12.8" hidden="false" customHeight="false" outlineLevel="0" collapsed="false">
      <c r="A64" s="1" t="s">
        <v>80</v>
      </c>
      <c r="B64" s="1" t="s">
        <v>105</v>
      </c>
      <c r="C64" s="1" t="s">
        <v>106</v>
      </c>
      <c r="D64" s="1" t="s">
        <v>73</v>
      </c>
      <c r="H64" s="1" t="s">
        <v>68</v>
      </c>
      <c r="I64" s="1" t="s">
        <v>111</v>
      </c>
      <c r="J64" s="1" t="s">
        <v>119</v>
      </c>
      <c r="K64" s="1" t="s">
        <v>71</v>
      </c>
      <c r="L64" s="2" t="n">
        <v>1</v>
      </c>
      <c r="M64" s="2" t="n">
        <f aca="false">+L64/Y64</f>
        <v>333.333333333333</v>
      </c>
      <c r="N64" s="2" t="n">
        <f aca="false">+O64/Y64</f>
        <v>105</v>
      </c>
      <c r="O64" s="1" t="n">
        <f aca="false">+P64</f>
        <v>0.315</v>
      </c>
      <c r="P64" s="1" t="n">
        <v>0.315</v>
      </c>
      <c r="Q64" s="1" t="n">
        <f aca="false">+L64</f>
        <v>1</v>
      </c>
      <c r="R64" s="11" t="n">
        <v>12.6515984053423</v>
      </c>
      <c r="S64" s="11" t="n">
        <v>0.37127870693932</v>
      </c>
      <c r="T64" s="11" t="n">
        <v>13.633408928695</v>
      </c>
      <c r="U64" s="11" t="n">
        <v>69.031454292086</v>
      </c>
      <c r="V64" s="11" t="n">
        <v>-24.4478826551201</v>
      </c>
      <c r="W64" s="11" t="n">
        <f aca="false">+V64+1</f>
        <v>-23.4478826551201</v>
      </c>
      <c r="X64" s="11" t="n">
        <v>1.07892869586758</v>
      </c>
      <c r="Y64" s="6" t="n">
        <v>0.003</v>
      </c>
      <c r="Z64" s="6" t="n">
        <f aca="false">+X64/10</f>
        <v>0.107892869586758</v>
      </c>
      <c r="AA64" s="6" t="n">
        <f aca="false">+S64/100</f>
        <v>0.0037127870693932</v>
      </c>
      <c r="AB64" s="6" t="n">
        <f aca="false">+O64*Z64</f>
        <v>0.0339862539198288</v>
      </c>
      <c r="AC64" s="1" t="n">
        <f aca="false">+O64*AA64</f>
        <v>0.00116952792685886</v>
      </c>
      <c r="AD64" s="2" t="n">
        <f aca="false">+AB64*1000</f>
        <v>33.9862539198288</v>
      </c>
      <c r="AE64" s="2" t="n">
        <f aca="false">+AC64*1000</f>
        <v>1.16952792685886</v>
      </c>
      <c r="AF64" s="2" t="n">
        <f aca="false">+AD64/Y64</f>
        <v>11328.7513066096</v>
      </c>
      <c r="AG64" s="2" t="n">
        <f aca="false">+AE64/Y64</f>
        <v>389.842642286286</v>
      </c>
      <c r="AH64" s="2" t="n">
        <f aca="false">+AB64/Y64</f>
        <v>11.3287513066096</v>
      </c>
      <c r="AI64" s="2" t="n">
        <f aca="false">+AC64/Y64</f>
        <v>0.389842642286286</v>
      </c>
      <c r="AJ64" s="7" t="n">
        <v>23.9954048370532</v>
      </c>
      <c r="AK64" s="7" t="n">
        <v>0.37105608046874</v>
      </c>
      <c r="AL64" s="7" t="n">
        <v>13.0233494941218</v>
      </c>
      <c r="AM64" s="7" t="n">
        <v>133.335619162401</v>
      </c>
      <c r="AN64" s="7" t="n">
        <v>-23.5336857035863</v>
      </c>
      <c r="AO64" s="7" t="n">
        <f aca="false">+AN64+1</f>
        <v>-22.5336857035863</v>
      </c>
      <c r="AP64" s="7" t="n">
        <v>1.07992884890219</v>
      </c>
      <c r="AQ64" s="1" t="n">
        <f aca="false">+W64-AO64</f>
        <v>-0.9141969515338</v>
      </c>
      <c r="AR64" s="1" t="n">
        <f aca="false">(W64/1000+1)*0.0112372</f>
        <v>0.0109737114530279</v>
      </c>
      <c r="AS64" s="1" t="n">
        <f aca="false">(AO64/1000+1)*0.0112372</f>
        <v>0.0109839844670117</v>
      </c>
      <c r="AT64" s="1" t="n">
        <f aca="false">AR64/(AR64+1)</f>
        <v>0.0108545962458864</v>
      </c>
      <c r="AU64" s="1" t="n">
        <f aca="false">AS64/(AS64+1)</f>
        <v>0.0108646473492875</v>
      </c>
      <c r="AV64" s="1" t="n">
        <f aca="false">+AT64-AU64</f>
        <v>-1.00511034011198E-005</v>
      </c>
      <c r="AW64" s="1" t="n">
        <f aca="false">AV64*U64</f>
        <v>-0.000693842285019429</v>
      </c>
      <c r="AX64" s="2" t="n">
        <v>0.6101</v>
      </c>
      <c r="AY64" s="1" t="n">
        <f aca="false">+AW64/AX64</f>
        <v>-0.00113725993282975</v>
      </c>
      <c r="AZ64" s="1" t="n">
        <f aca="false">+AY64/Y64</f>
        <v>-0.379086644276583</v>
      </c>
      <c r="BA64" s="1" t="n">
        <f aca="false">+AZ64/1000</f>
        <v>-0.000379086644276583</v>
      </c>
      <c r="BB64" s="1" t="n">
        <f aca="false">+AZ64/(U64/1000/0.003)</f>
        <v>-0.0164745179497128</v>
      </c>
      <c r="BC64" s="1" t="n">
        <f aca="false">+T64-AL64</f>
        <v>0.610059434573198</v>
      </c>
      <c r="BD64" s="1" t="n">
        <f aca="false">(T64/1000+1)*0.0036765</f>
        <v>0.00372662322792635</v>
      </c>
      <c r="BE64" s="1" t="n">
        <f aca="false">(AL64/1000+1)*0.0036765</f>
        <v>0.00372438034441514</v>
      </c>
      <c r="BF64" s="1" t="n">
        <f aca="false">BD64/(BD64+1)</f>
        <v>0.0037127870693932</v>
      </c>
      <c r="BG64" s="1" t="n">
        <f aca="false">BE64/(BE64+1)</f>
        <v>0.0037105608046874</v>
      </c>
      <c r="BH64" s="1" t="n">
        <f aca="false">+BF64-BG64</f>
        <v>2.22626470579778E-006</v>
      </c>
      <c r="BI64" s="1" t="n">
        <f aca="false">BH64*R64</f>
        <v>2.81658070017411E-005</v>
      </c>
      <c r="BJ64" s="1" t="n">
        <v>0.365</v>
      </c>
      <c r="BK64" s="1" t="n">
        <f aca="false">+BI64/BJ64</f>
        <v>7.7166594525318E-005</v>
      </c>
      <c r="BL64" s="1" t="n">
        <f aca="false">+BK64/Y64</f>
        <v>0.025722198175106</v>
      </c>
      <c r="BM64" s="1" t="n">
        <f aca="false">+BL64/1000</f>
        <v>2.5722198175106E-005</v>
      </c>
      <c r="BN64" s="1" t="n">
        <f aca="false">+BL64/(R64/1000/0.003)</f>
        <v>0.00609935535835009</v>
      </c>
    </row>
    <row r="65" customFormat="false" ht="12.8" hidden="false" customHeight="false" outlineLevel="0" collapsed="false">
      <c r="A65" s="1" t="s">
        <v>80</v>
      </c>
      <c r="B65" s="1" t="s">
        <v>105</v>
      </c>
      <c r="C65" s="1" t="s">
        <v>106</v>
      </c>
      <c r="D65" s="1" t="s">
        <v>73</v>
      </c>
      <c r="H65" s="1" t="s">
        <v>68</v>
      </c>
      <c r="I65" s="1" t="s">
        <v>111</v>
      </c>
      <c r="J65" s="1" t="s">
        <v>118</v>
      </c>
      <c r="K65" s="1" t="s">
        <v>71</v>
      </c>
      <c r="L65" s="2" t="n">
        <v>1</v>
      </c>
      <c r="M65" s="2" t="n">
        <f aca="false">+L65/Y65</f>
        <v>333.333333333333</v>
      </c>
      <c r="N65" s="2" t="n">
        <f aca="false">+O65/Y65</f>
        <v>8.66666666666667</v>
      </c>
      <c r="O65" s="1" t="n">
        <v>0.026</v>
      </c>
      <c r="Y65" s="6" t="n">
        <v>0.003</v>
      </c>
      <c r="Z65" s="6"/>
      <c r="AA65" s="6"/>
      <c r="AB65" s="6"/>
      <c r="AD65" s="2"/>
      <c r="AE65" s="2"/>
      <c r="AF65" s="2"/>
      <c r="AG65" s="2"/>
      <c r="AH65" s="2"/>
      <c r="AI65" s="2"/>
      <c r="AJ65" s="7"/>
      <c r="AK65" s="7"/>
      <c r="AL65" s="7"/>
      <c r="AM65" s="7"/>
      <c r="AN65" s="7"/>
      <c r="AO65" s="7"/>
      <c r="AP65" s="7"/>
    </row>
    <row r="66" customFormat="false" ht="12.8" hidden="false" customHeight="false" outlineLevel="0" collapsed="false">
      <c r="A66" s="1" t="s">
        <v>80</v>
      </c>
      <c r="B66" s="1" t="s">
        <v>126</v>
      </c>
      <c r="C66" s="1" t="s">
        <v>127</v>
      </c>
      <c r="D66" s="1" t="s">
        <v>73</v>
      </c>
      <c r="H66" s="1" t="s">
        <v>68</v>
      </c>
      <c r="I66" s="1" t="s">
        <v>111</v>
      </c>
      <c r="J66" s="1" t="s">
        <v>112</v>
      </c>
      <c r="K66" s="1" t="s">
        <v>71</v>
      </c>
      <c r="L66" s="2" t="n">
        <v>1</v>
      </c>
      <c r="M66" s="2" t="n">
        <f aca="false">+L66/Y66</f>
        <v>333.333333333333</v>
      </c>
      <c r="N66" s="2" t="n">
        <f aca="false">+O66/Y66</f>
        <v>75.3333333333333</v>
      </c>
      <c r="O66" s="1" t="n">
        <f aca="false">+P66</f>
        <v>0.226</v>
      </c>
      <c r="P66" s="2" t="n">
        <v>0.226</v>
      </c>
      <c r="Q66" s="1" t="n">
        <f aca="false">+L66</f>
        <v>1</v>
      </c>
      <c r="R66" s="11" t="n">
        <v>10.0640856788654</v>
      </c>
      <c r="S66" s="11" t="n">
        <v>0.373986892082558</v>
      </c>
      <c r="T66" s="11" t="n">
        <v>21.054819761776</v>
      </c>
      <c r="U66" s="11" t="n">
        <v>43.928285631394</v>
      </c>
      <c r="V66" s="11" t="n">
        <v>-22.8384876310097</v>
      </c>
      <c r="W66" s="11" t="n">
        <f aca="false">+V66+1</f>
        <v>-21.8384876310097</v>
      </c>
      <c r="X66" s="11" t="n">
        <v>1.08068939845883</v>
      </c>
      <c r="Y66" s="6" t="n">
        <v>0.003</v>
      </c>
      <c r="Z66" s="6" t="n">
        <f aca="false">+X66/10</f>
        <v>0.108068939845883</v>
      </c>
      <c r="AA66" s="6" t="n">
        <f aca="false">+S66/100</f>
        <v>0.00373986892082558</v>
      </c>
      <c r="AB66" s="6" t="n">
        <f aca="false">+O66*Z66</f>
        <v>0.0244235804051696</v>
      </c>
      <c r="AC66" s="1" t="n">
        <f aca="false">+O66*AA66</f>
        <v>0.000845210376106581</v>
      </c>
      <c r="AD66" s="2" t="n">
        <f aca="false">+AB66*1000</f>
        <v>24.4235804051696</v>
      </c>
      <c r="AE66" s="2" t="n">
        <f aca="false">+AC66*1000</f>
        <v>0.845210376106581</v>
      </c>
      <c r="AF66" s="2" t="n">
        <f aca="false">+AD66/Y66</f>
        <v>8141.19346838985</v>
      </c>
      <c r="AG66" s="2" t="n">
        <f aca="false">+AE66/Y66</f>
        <v>281.736792035527</v>
      </c>
      <c r="AH66" s="2" t="n">
        <f aca="false">+AB66/Y66</f>
        <v>8.14119346838985</v>
      </c>
      <c r="AI66" s="2" t="n">
        <f aca="false">+AC66/Y66</f>
        <v>0.281736792035527</v>
      </c>
      <c r="AJ66" s="7" t="n">
        <v>11.3308018106312</v>
      </c>
      <c r="AK66" s="7" t="n">
        <v>0.372831869126989</v>
      </c>
      <c r="AL66" s="7" t="n">
        <v>17.8895880455982</v>
      </c>
      <c r="AM66" s="7" t="n">
        <v>47.5660217614888</v>
      </c>
      <c r="AN66" s="7" t="n">
        <v>-23.4808024242951</v>
      </c>
      <c r="AO66" s="7" t="n">
        <v>-22.4808024242951</v>
      </c>
      <c r="AP66" s="7" t="n">
        <v>1.07998670383867</v>
      </c>
      <c r="AQ66" s="1" t="n">
        <f aca="false">+W66-AO66</f>
        <v>0.642314793285401</v>
      </c>
      <c r="AR66" s="1" t="n">
        <f aca="false">(W66/1000+1)*0.0112372</f>
        <v>0.0109917965467928</v>
      </c>
      <c r="AS66" s="1" t="n">
        <f aca="false">(AO66/1000+1)*0.0112372</f>
        <v>0.0109845787269977</v>
      </c>
      <c r="AT66" s="1" t="n">
        <f aca="false">AR66/(AR66+1)</f>
        <v>0.0108722905411667</v>
      </c>
      <c r="AU66" s="1" t="n">
        <f aca="false">AS66/(AS66+1)</f>
        <v>0.0108652287662282</v>
      </c>
      <c r="AV66" s="1" t="n">
        <f aca="false">+AT66-AU66</f>
        <v>7.0617749384598E-006</v>
      </c>
      <c r="AW66" s="1" t="n">
        <f aca="false">AV66*U66</f>
        <v>0.000310211666561282</v>
      </c>
      <c r="AX66" s="2" t="n">
        <v>0.6101</v>
      </c>
      <c r="AY66" s="1" t="n">
        <f aca="false">+AW66/AX66</f>
        <v>0.000508460361516607</v>
      </c>
      <c r="AZ66" s="1" t="n">
        <f aca="false">+AY66/Y66</f>
        <v>0.169486787172202</v>
      </c>
      <c r="BA66" s="1" t="n">
        <f aca="false">+AZ66/1000</f>
        <v>0.000169486787172202</v>
      </c>
      <c r="BB66" s="1" t="n">
        <f aca="false">+AZ66/(U66/1000/0.003)</f>
        <v>0.0115747827216191</v>
      </c>
      <c r="BC66" s="1" t="n">
        <f aca="false">+T66-AL66</f>
        <v>3.1652317161778</v>
      </c>
      <c r="BD66" s="1" t="n">
        <f aca="false">(T66/1000+1)*0.0036765</f>
        <v>0.00375390804485417</v>
      </c>
      <c r="BE66" s="1" t="n">
        <f aca="false">(AL66/1000+1)*0.0036765</f>
        <v>0.00374227107044964</v>
      </c>
      <c r="BF66" s="1" t="n">
        <f aca="false">BD66/(BD66+1)</f>
        <v>0.00373986892082558</v>
      </c>
      <c r="BG66" s="1" t="n">
        <f aca="false">BE66/(BE66+1)</f>
        <v>0.00372831869126989</v>
      </c>
      <c r="BH66" s="1" t="n">
        <f aca="false">+BF66-BG66</f>
        <v>1.1550229555696E-005</v>
      </c>
      <c r="BI66" s="1" t="n">
        <f aca="false">BH66*R66</f>
        <v>0.000116242499859088</v>
      </c>
      <c r="BJ66" s="1" t="n">
        <v>0.365</v>
      </c>
      <c r="BK66" s="1" t="n">
        <f aca="false">+BI66/BJ66</f>
        <v>0.000318472602353666</v>
      </c>
      <c r="BL66" s="1" t="n">
        <f aca="false">+BK66/Y66</f>
        <v>0.106157534117889</v>
      </c>
      <c r="BM66" s="1" t="n">
        <f aca="false">+BL66/1000</f>
        <v>0.000106157534117889</v>
      </c>
      <c r="BN66" s="1" t="n">
        <f aca="false">+BL66/(R66/1000/0.003)</f>
        <v>0.0316444645361534</v>
      </c>
    </row>
    <row r="67" customFormat="false" ht="12.8" hidden="false" customHeight="false" outlineLevel="0" collapsed="false">
      <c r="A67" s="1" t="s">
        <v>80</v>
      </c>
      <c r="B67" s="1" t="s">
        <v>126</v>
      </c>
      <c r="C67" s="1" t="s">
        <v>127</v>
      </c>
      <c r="D67" s="1" t="s">
        <v>73</v>
      </c>
      <c r="H67" s="1" t="s">
        <v>68</v>
      </c>
      <c r="I67" s="1" t="s">
        <v>111</v>
      </c>
      <c r="J67" s="1" t="s">
        <v>113</v>
      </c>
      <c r="K67" s="1" t="s">
        <v>71</v>
      </c>
      <c r="L67" s="2" t="n">
        <v>1</v>
      </c>
      <c r="M67" s="2" t="n">
        <f aca="false">+L67/Y67</f>
        <v>333.333333333333</v>
      </c>
      <c r="N67" s="2" t="n">
        <f aca="false">+O67/Y67</f>
        <v>37.3333333333333</v>
      </c>
      <c r="O67" s="1" t="n">
        <v>0.112</v>
      </c>
      <c r="P67" s="16" t="n">
        <v>0.167</v>
      </c>
      <c r="Q67" s="1" t="n">
        <f aca="false">+L67</f>
        <v>1</v>
      </c>
      <c r="R67" s="11" t="n">
        <v>10.2137722072472</v>
      </c>
      <c r="S67" s="11" t="n">
        <v>0.373863379525949</v>
      </c>
      <c r="T67" s="11" t="n">
        <v>20.7163417190486</v>
      </c>
      <c r="U67" s="11" t="n">
        <v>42.7417482594593</v>
      </c>
      <c r="V67" s="11" t="n">
        <v>-21.0973812160114</v>
      </c>
      <c r="W67" s="11" t="n">
        <f aca="false">+V67+1</f>
        <v>-20.0973812160114</v>
      </c>
      <c r="X67" s="11" t="n">
        <v>1.08259412473094</v>
      </c>
      <c r="Y67" s="6" t="n">
        <v>0.003</v>
      </c>
      <c r="Z67" s="6" t="n">
        <f aca="false">+X67/10</f>
        <v>0.108259412473094</v>
      </c>
      <c r="AA67" s="6" t="n">
        <f aca="false">+S67/100</f>
        <v>0.00373863379525949</v>
      </c>
      <c r="AB67" s="6" t="n">
        <f aca="false">+O67*Z67</f>
        <v>0.0121250541969865</v>
      </c>
      <c r="AC67" s="1" t="n">
        <f aca="false">+O67*AA67</f>
        <v>0.000418726985069063</v>
      </c>
      <c r="AD67" s="2" t="n">
        <f aca="false">+AB67*1000</f>
        <v>12.1250541969865</v>
      </c>
      <c r="AE67" s="2" t="n">
        <f aca="false">+AC67*1000</f>
        <v>0.418726985069063</v>
      </c>
      <c r="AF67" s="2" t="n">
        <f aca="false">+AD67/Y67</f>
        <v>4041.68473232884</v>
      </c>
      <c r="AG67" s="2" t="n">
        <f aca="false">+AE67/Y67</f>
        <v>139.575661689688</v>
      </c>
      <c r="AH67" s="2" t="n">
        <f aca="false">+AB67/Y67</f>
        <v>4.04168473232884</v>
      </c>
      <c r="AI67" s="2" t="n">
        <f aca="false">+AC67/Y67</f>
        <v>0.139575661689688</v>
      </c>
      <c r="AJ67" s="7" t="n">
        <v>11.3308018106312</v>
      </c>
      <c r="AK67" s="7" t="n">
        <v>0.372831869126989</v>
      </c>
      <c r="AL67" s="7" t="n">
        <v>17.8895880455982</v>
      </c>
      <c r="AM67" s="7" t="n">
        <v>47.5660217614888</v>
      </c>
      <c r="AN67" s="7" t="n">
        <v>-23.4808024242951</v>
      </c>
      <c r="AO67" s="7" t="n">
        <v>-22.4808024242951</v>
      </c>
      <c r="AP67" s="7" t="n">
        <v>1.07998670383867</v>
      </c>
      <c r="AQ67" s="1" t="n">
        <f aca="false">+W67-AO67</f>
        <v>2.3834212082837</v>
      </c>
      <c r="AR67" s="1" t="n">
        <f aca="false">(W67/1000+1)*0.0112372</f>
        <v>0.0110113617077994</v>
      </c>
      <c r="AS67" s="1" t="n">
        <f aca="false">(AO67/1000+1)*0.0112372</f>
        <v>0.0109845787269977</v>
      </c>
      <c r="AT67" s="1" t="n">
        <f aca="false">AR67/(AR67+1)</f>
        <v>0.0108914322082385</v>
      </c>
      <c r="AU67" s="1" t="n">
        <f aca="false">AS67/(AS67+1)</f>
        <v>0.0108652287662282</v>
      </c>
      <c r="AV67" s="1" t="n">
        <f aca="false">+AT67-AU67</f>
        <v>2.6203442010311E-005</v>
      </c>
      <c r="AW67" s="1" t="n">
        <f aca="false">AV67*U67</f>
        <v>0.00111998092193605</v>
      </c>
      <c r="AX67" s="2" t="n">
        <v>0.6101</v>
      </c>
      <c r="AY67" s="1" t="n">
        <f aca="false">+AW67/AX67</f>
        <v>0.00183573335836101</v>
      </c>
      <c r="AZ67" s="1" t="n">
        <f aca="false">+AY67/Y67</f>
        <v>0.61191111945367</v>
      </c>
      <c r="BA67" s="1" t="n">
        <f aca="false">+AZ67/1000</f>
        <v>0.00061191111945367</v>
      </c>
      <c r="BB67" s="1" t="n">
        <f aca="false">+AZ67/(U67/1000/0.003)</f>
        <v>0.0429494214232273</v>
      </c>
      <c r="BC67" s="1" t="n">
        <f aca="false">+T67-AL67</f>
        <v>2.8267536734504</v>
      </c>
      <c r="BD67" s="1" t="n">
        <f aca="false">(T67/1000+1)*0.0036765</f>
        <v>0.00375266363033008</v>
      </c>
      <c r="BE67" s="1" t="n">
        <f aca="false">(AL67/1000+1)*0.0036765</f>
        <v>0.00374227107044964</v>
      </c>
      <c r="BF67" s="1" t="n">
        <f aca="false">BD67/(BD67+1)</f>
        <v>0.00373863379525949</v>
      </c>
      <c r="BG67" s="1" t="n">
        <f aca="false">BE67/(BE67+1)</f>
        <v>0.00372831869126989</v>
      </c>
      <c r="BH67" s="1" t="n">
        <f aca="false">+BF67-BG67</f>
        <v>1.03151039896028E-005</v>
      </c>
      <c r="BI67" s="1" t="n">
        <f aca="false">BH67*R67</f>
        <v>0.00010535612244387</v>
      </c>
      <c r="BJ67" s="1" t="n">
        <v>0.365</v>
      </c>
      <c r="BK67" s="1" t="n">
        <f aca="false">+BI67/BJ67</f>
        <v>0.000288646910805124</v>
      </c>
      <c r="BL67" s="1" t="n">
        <f aca="false">+BK67/Y67</f>
        <v>0.0962156369350413</v>
      </c>
      <c r="BM67" s="1" t="n">
        <f aca="false">+BL67/1000</f>
        <v>9.62156369350413E-005</v>
      </c>
      <c r="BN67" s="1" t="n">
        <f aca="false">+BL67/(R67/1000/0.003)</f>
        <v>0.0282605588756242</v>
      </c>
    </row>
    <row r="68" customFormat="false" ht="12.8" hidden="false" customHeight="false" outlineLevel="0" collapsed="false">
      <c r="A68" s="1" t="s">
        <v>80</v>
      </c>
      <c r="B68" s="1" t="s">
        <v>126</v>
      </c>
      <c r="C68" s="1" t="s">
        <v>127</v>
      </c>
      <c r="D68" s="1" t="s">
        <v>73</v>
      </c>
      <c r="H68" s="1" t="s">
        <v>68</v>
      </c>
      <c r="I68" s="1" t="s">
        <v>111</v>
      </c>
      <c r="J68" s="1" t="s">
        <v>118</v>
      </c>
      <c r="K68" s="1" t="s">
        <v>71</v>
      </c>
      <c r="L68" s="2" t="n">
        <v>1</v>
      </c>
      <c r="M68" s="2" t="n">
        <f aca="false">+L68/Y68</f>
        <v>333.333333333333</v>
      </c>
      <c r="N68" s="2" t="n">
        <f aca="false">+O68/Y68</f>
        <v>18.3333333333333</v>
      </c>
      <c r="O68" s="1" t="n">
        <v>0.055</v>
      </c>
      <c r="P68" s="2"/>
      <c r="Q68" s="1" t="n">
        <f aca="false">+L68</f>
        <v>1</v>
      </c>
      <c r="Y68" s="6" t="n">
        <v>0.003</v>
      </c>
      <c r="Z68" s="6"/>
      <c r="AA68" s="6"/>
      <c r="AB68" s="6"/>
      <c r="AD68" s="2"/>
      <c r="AE68" s="2"/>
      <c r="AF68" s="2"/>
      <c r="AG68" s="2"/>
      <c r="AH68" s="2"/>
      <c r="AI68" s="2"/>
      <c r="AJ68" s="7"/>
      <c r="AK68" s="7"/>
      <c r="AL68" s="7"/>
      <c r="AM68" s="7"/>
      <c r="AN68" s="7"/>
      <c r="AO68" s="7"/>
      <c r="AP68" s="7"/>
    </row>
    <row r="69" customFormat="false" ht="12.8" hidden="false" customHeight="false" outlineLevel="0" collapsed="false">
      <c r="A69" s="1" t="s">
        <v>128</v>
      </c>
      <c r="B69" s="1" t="s">
        <v>129</v>
      </c>
      <c r="C69" s="1" t="s">
        <v>130</v>
      </c>
      <c r="D69" s="1" t="s">
        <v>73</v>
      </c>
      <c r="H69" s="1" t="s">
        <v>68</v>
      </c>
      <c r="I69" s="1" t="s">
        <v>131</v>
      </c>
      <c r="J69" s="1" t="s">
        <v>132</v>
      </c>
      <c r="K69" s="1" t="s">
        <v>71</v>
      </c>
      <c r="L69" s="2" t="n">
        <v>1</v>
      </c>
      <c r="M69" s="2" t="n">
        <f aca="false">+L69/Y69</f>
        <v>333.333333333333</v>
      </c>
      <c r="N69" s="2" t="n">
        <f aca="false">+O69/Y69</f>
        <v>413.666666666667</v>
      </c>
      <c r="O69" s="1" t="n">
        <f aca="false">+P69</f>
        <v>1.241</v>
      </c>
      <c r="P69" s="1" t="n">
        <v>1.241</v>
      </c>
      <c r="Q69" s="1" t="n">
        <f aca="false">+L69</f>
        <v>1</v>
      </c>
      <c r="R69" s="17" t="n">
        <v>30.297926777734</v>
      </c>
      <c r="S69" s="17" t="n">
        <v>0.563151224759367</v>
      </c>
      <c r="T69" s="17" t="n">
        <v>540.434050494833</v>
      </c>
      <c r="U69" s="17" t="n">
        <v>151.297371748238</v>
      </c>
      <c r="V69" s="17" t="n">
        <v>152.680325199685</v>
      </c>
      <c r="W69" s="17" t="n">
        <f aca="false">+V69+1</f>
        <v>153.680325199685</v>
      </c>
      <c r="X69" s="17" t="n">
        <v>1.27233421617468</v>
      </c>
      <c r="Y69" s="6" t="n">
        <v>0.003</v>
      </c>
      <c r="Z69" s="6" t="n">
        <f aca="false">+X69/10</f>
        <v>0.127233421617468</v>
      </c>
      <c r="AA69" s="6" t="n">
        <f aca="false">+S69/100</f>
        <v>0.00563151224759367</v>
      </c>
      <c r="AB69" s="6" t="n">
        <f aca="false">+O69*Z69</f>
        <v>0.157896676227278</v>
      </c>
      <c r="AC69" s="1" t="n">
        <f aca="false">+O69*AA69</f>
        <v>0.00698870669926375</v>
      </c>
      <c r="AD69" s="2" t="n">
        <f aca="false">+AB69*1000</f>
        <v>157.896676227278</v>
      </c>
      <c r="AE69" s="2" t="n">
        <f aca="false">+AC69*1000</f>
        <v>6.98870669926375</v>
      </c>
      <c r="AF69" s="2" t="n">
        <f aca="false">+AD69/Y69</f>
        <v>52632.2254090926</v>
      </c>
      <c r="AG69" s="2" t="n">
        <f aca="false">+AE69/Y69</f>
        <v>2329.56889975458</v>
      </c>
      <c r="AH69" s="2" t="n">
        <f aca="false">+AB69/Y69</f>
        <v>52.6322254090926</v>
      </c>
      <c r="AI69" s="2" t="n">
        <f aca="false">+AC69/Y69</f>
        <v>2.32956889975458</v>
      </c>
      <c r="AJ69" s="7" t="n">
        <v>14.8732582990881</v>
      </c>
      <c r="AK69" s="7" t="n">
        <v>0.370580483076618</v>
      </c>
      <c r="AL69" s="7" t="n">
        <v>11.7200873888278</v>
      </c>
      <c r="AM69" s="7" t="n">
        <v>72.1125287982686</v>
      </c>
      <c r="AN69" s="7" t="n">
        <v>-24.4780832374281</v>
      </c>
      <c r="AO69" s="7" t="n">
        <v>-23.4780832374281</v>
      </c>
      <c r="AP69" s="7" t="n">
        <v>1.07889565537288</v>
      </c>
      <c r="AQ69" s="1" t="n">
        <f aca="false">+W69-AO69</f>
        <v>177.158408437113</v>
      </c>
      <c r="AR69" s="1" t="n">
        <f aca="false">(W69/1000+1)*0.0112372</f>
        <v>0.0129641365503339</v>
      </c>
      <c r="AS69" s="1" t="n">
        <f aca="false">(AO69/1000+1)*0.0112372</f>
        <v>0.0109733720830444</v>
      </c>
      <c r="AT69" s="1" t="n">
        <f aca="false">AR69/(AR69+1)</f>
        <v>0.0127982186955636</v>
      </c>
      <c r="AU69" s="1" t="n">
        <f aca="false">AS69/(AS69+1)</f>
        <v>0.0108542642032544</v>
      </c>
      <c r="AV69" s="1" t="n">
        <f aca="false">+AT69-AU69</f>
        <v>0.00194395449230918</v>
      </c>
      <c r="AW69" s="1" t="n">
        <f aca="false">AV69*U69</f>
        <v>0.29411520548456</v>
      </c>
      <c r="AX69" s="18" t="n">
        <v>0.5376</v>
      </c>
      <c r="AY69" s="1" t="n">
        <f aca="false">+AW69/AX69</f>
        <v>0.54708929591622</v>
      </c>
      <c r="AZ69" s="1" t="n">
        <f aca="false">+AY69/Y69</f>
        <v>182.36309863874</v>
      </c>
      <c r="BA69" s="1" t="n">
        <f aca="false">+AZ69/1000</f>
        <v>0.18236309863874</v>
      </c>
      <c r="BB69" s="1" t="n">
        <f aca="false">+AZ69/(U69/1000/0.003)</f>
        <v>3.61598677884893</v>
      </c>
      <c r="BC69" s="1" t="n">
        <f aca="false">+T69-AL69</f>
        <v>528.713963106005</v>
      </c>
      <c r="BD69" s="1" t="n">
        <f aca="false">(T69/1000+1)*0.0036765</f>
        <v>0.00566340578664425</v>
      </c>
      <c r="BE69" s="1" t="n">
        <f aca="false">(AL69/1000+1)*0.0036765</f>
        <v>0.00371958890128503</v>
      </c>
      <c r="BF69" s="1" t="n">
        <f aca="false">BD69/(BD69+1)</f>
        <v>0.00563151224759367</v>
      </c>
      <c r="BG69" s="1" t="n">
        <f aca="false">BE69/(BE69+1)</f>
        <v>0.00370580483076618</v>
      </c>
      <c r="BH69" s="1" t="n">
        <f aca="false">+BF69-BG69</f>
        <v>0.00192570741682749</v>
      </c>
      <c r="BI69" s="1" t="n">
        <f aca="false">BH69*R69</f>
        <v>0.0583449423103787</v>
      </c>
      <c r="BJ69" s="1" t="n">
        <v>0.459</v>
      </c>
      <c r="BK69" s="1" t="n">
        <f aca="false">+BI69/BJ69</f>
        <v>0.127113164074899</v>
      </c>
      <c r="BL69" s="1" t="n">
        <f aca="false">+BK69/Y69</f>
        <v>42.371054691633</v>
      </c>
      <c r="BM69" s="1" t="n">
        <f aca="false">+BL69/1000</f>
        <v>0.042371054691633</v>
      </c>
      <c r="BN69" s="1" t="n">
        <f aca="false">+BL69/(R69/1000/0.003)</f>
        <v>4.19544099526687</v>
      </c>
    </row>
    <row r="70" customFormat="false" ht="12.8" hidden="false" customHeight="false" outlineLevel="0" collapsed="false">
      <c r="A70" s="1" t="s">
        <v>128</v>
      </c>
      <c r="B70" s="1" t="s">
        <v>129</v>
      </c>
      <c r="C70" s="1" t="s">
        <v>130</v>
      </c>
      <c r="D70" s="1" t="s">
        <v>73</v>
      </c>
      <c r="H70" s="1" t="s">
        <v>68</v>
      </c>
      <c r="I70" s="1" t="s">
        <v>131</v>
      </c>
      <c r="J70" s="1" t="s">
        <v>133</v>
      </c>
      <c r="K70" s="1" t="s">
        <v>71</v>
      </c>
      <c r="L70" s="2" t="n">
        <v>1</v>
      </c>
      <c r="M70" s="2" t="n">
        <f aca="false">+L70/Y70</f>
        <v>333.333333333333</v>
      </c>
      <c r="N70" s="2" t="n">
        <f aca="false">+O70/Y70</f>
        <v>24</v>
      </c>
      <c r="O70" s="1" t="n">
        <v>0.072</v>
      </c>
      <c r="R70" s="19"/>
      <c r="S70" s="19"/>
      <c r="T70" s="19"/>
      <c r="U70" s="19"/>
      <c r="V70" s="19"/>
      <c r="W70" s="19"/>
      <c r="X70" s="19"/>
      <c r="Y70" s="6" t="n">
        <v>0.003</v>
      </c>
      <c r="Z70" s="6"/>
      <c r="AA70" s="6"/>
      <c r="AB70" s="6"/>
      <c r="AD70" s="2"/>
      <c r="AE70" s="2"/>
      <c r="AF70" s="2"/>
      <c r="AG70" s="2"/>
      <c r="AH70" s="2"/>
      <c r="AI70" s="2"/>
      <c r="AJ70" s="7"/>
      <c r="AK70" s="7"/>
      <c r="AL70" s="7"/>
      <c r="AM70" s="7"/>
      <c r="AN70" s="7"/>
      <c r="AO70" s="7"/>
      <c r="AP70" s="7"/>
    </row>
    <row r="71" customFormat="false" ht="12.8" hidden="false" customHeight="false" outlineLevel="0" collapsed="false">
      <c r="A71" s="1" t="s">
        <v>65</v>
      </c>
      <c r="B71" s="1" t="s">
        <v>66</v>
      </c>
      <c r="D71" s="1" t="s">
        <v>67</v>
      </c>
      <c r="H71" s="1" t="s">
        <v>68</v>
      </c>
      <c r="I71" s="1" t="s">
        <v>131</v>
      </c>
      <c r="J71" s="1" t="s">
        <v>134</v>
      </c>
      <c r="K71" s="1" t="s">
        <v>71</v>
      </c>
      <c r="L71" s="2" t="n">
        <v>1</v>
      </c>
      <c r="M71" s="2" t="n">
        <f aca="false">+L71/Y71</f>
        <v>333.333333333333</v>
      </c>
      <c r="N71" s="2" t="n">
        <f aca="false">+O71/Y71</f>
        <v>32</v>
      </c>
      <c r="O71" s="1" t="n">
        <f aca="false">+P71</f>
        <v>0.096</v>
      </c>
      <c r="P71" s="1" t="n">
        <v>0.096</v>
      </c>
      <c r="Q71" s="1" t="n">
        <f aca="false">+L71</f>
        <v>1</v>
      </c>
      <c r="R71" s="17" t="n">
        <v>5.93722178919928</v>
      </c>
      <c r="S71" s="17" t="n">
        <v>0.370660115941488</v>
      </c>
      <c r="T71" s="17" t="n">
        <v>11.9383015430049</v>
      </c>
      <c r="U71" s="17" t="n">
        <v>34.6323884311034</v>
      </c>
      <c r="V71" s="17" t="n">
        <v>-25.1740925004319</v>
      </c>
      <c r="W71" s="17" t="n">
        <f aca="false">+V71+1</f>
        <v>-24.1740925004319</v>
      </c>
      <c r="X71" s="17" t="n">
        <v>1.07813419074851</v>
      </c>
      <c r="Y71" s="6" t="n">
        <v>0.003</v>
      </c>
      <c r="Z71" s="6" t="n">
        <f aca="false">+X71/10</f>
        <v>0.107813419074851</v>
      </c>
      <c r="AA71" s="6" t="n">
        <f aca="false">+S71/100</f>
        <v>0.00370660115941488</v>
      </c>
      <c r="AB71" s="6" t="n">
        <f aca="false">+O71*Z71</f>
        <v>0.0103500882311857</v>
      </c>
      <c r="AC71" s="1" t="n">
        <f aca="false">+O71*AA71</f>
        <v>0.000355833711303828</v>
      </c>
      <c r="AD71" s="2" t="n">
        <f aca="false">+AB71*1000</f>
        <v>10.3500882311857</v>
      </c>
      <c r="AE71" s="2" t="n">
        <f aca="false">+AC71*1000</f>
        <v>0.355833711303828</v>
      </c>
      <c r="AF71" s="2" t="n">
        <f aca="false">+AD71/Y71</f>
        <v>3450.02941039523</v>
      </c>
      <c r="AG71" s="2" t="n">
        <f aca="false">+AE71/Y71</f>
        <v>118.611237101276</v>
      </c>
      <c r="AH71" s="2" t="n">
        <f aca="false">+AB71/Y71</f>
        <v>3.45002941039523</v>
      </c>
      <c r="AI71" s="2" t="n">
        <f aca="false">+AC71/Y71</f>
        <v>0.118611237101276</v>
      </c>
      <c r="AJ71" s="7" t="n">
        <v>3.40672434351845</v>
      </c>
      <c r="AK71" s="7" t="n">
        <v>0.369694325072218</v>
      </c>
      <c r="AL71" s="7" t="n">
        <v>9.2918142730616</v>
      </c>
      <c r="AM71" s="7" t="n">
        <v>22.1803579153885</v>
      </c>
      <c r="AN71" s="7" t="n">
        <v>-26.4084712192586</v>
      </c>
      <c r="AO71" s="7" t="n">
        <f aca="false">+AN71+1</f>
        <v>-25.4084712192586</v>
      </c>
      <c r="AP71" s="7" t="n">
        <v>1.07678369752236</v>
      </c>
      <c r="AQ71" s="1" t="n">
        <f aca="false">+W71-AO71</f>
        <v>1.2343787188267</v>
      </c>
      <c r="AR71" s="1" t="n">
        <f aca="false">(W71/1000+1)*0.0112372</f>
        <v>0.0109655508877541</v>
      </c>
      <c r="AS71" s="1" t="n">
        <f aca="false">(AO71/1000+1)*0.0112372</f>
        <v>0.0109516799272149</v>
      </c>
      <c r="AT71" s="1" t="n">
        <f aca="false">AR71/(AR71+1)</f>
        <v>0.0108466118139486</v>
      </c>
      <c r="AU71" s="1" t="n">
        <f aca="false">AS71/(AS71+1)</f>
        <v>0.0108330399411408</v>
      </c>
      <c r="AV71" s="1" t="n">
        <f aca="false">+AT71-AU71</f>
        <v>1.35718728077397E-005</v>
      </c>
      <c r="AW71" s="1" t="n">
        <f aca="false">AV71*U71</f>
        <v>0.000470026370815171</v>
      </c>
      <c r="AX71" s="18" t="n">
        <v>0.5376</v>
      </c>
      <c r="AY71" s="1" t="n">
        <f aca="false">+AW71/AX71</f>
        <v>0.000874305005236553</v>
      </c>
      <c r="AZ71" s="1" t="n">
        <f aca="false">+AY71/Y71</f>
        <v>0.291435001745518</v>
      </c>
      <c r="BA71" s="1" t="n">
        <f aca="false">+AZ71/1000</f>
        <v>0.000291435001745518</v>
      </c>
      <c r="BB71" s="1" t="n">
        <f aca="false">+AZ71/(U71/1000/0.003)</f>
        <v>0.0252452991215396</v>
      </c>
      <c r="BC71" s="1" t="n">
        <f aca="false">+T71-AL71</f>
        <v>2.6464872699433</v>
      </c>
      <c r="BD71" s="1" t="n">
        <f aca="false">(T71/1000+1)*0.0036765</f>
        <v>0.00372039116562286</v>
      </c>
      <c r="BE71" s="1" t="n">
        <f aca="false">(AL71/1000+1)*0.0036765</f>
        <v>0.00371066135517491</v>
      </c>
      <c r="BF71" s="1" t="n">
        <f aca="false">BD71/(BD71+1)</f>
        <v>0.00370660115941488</v>
      </c>
      <c r="BG71" s="1" t="n">
        <f aca="false">BE71/(BE71+1)</f>
        <v>0.00369694325072218</v>
      </c>
      <c r="BH71" s="1" t="n">
        <f aca="false">+BF71-BG71</f>
        <v>9.6579086927011E-006</v>
      </c>
      <c r="BI71" s="1" t="n">
        <f aca="false">BH71*R71</f>
        <v>5.73411459284021E-005</v>
      </c>
      <c r="BJ71" s="1" t="n">
        <v>0.459</v>
      </c>
      <c r="BK71" s="1" t="n">
        <f aca="false">+BI71/BJ71</f>
        <v>0.000124926243852728</v>
      </c>
      <c r="BL71" s="1" t="n">
        <f aca="false">+BK71/Y71</f>
        <v>0.0416420812842426</v>
      </c>
      <c r="BM71" s="1" t="n">
        <f aca="false">+BL71/1000</f>
        <v>4.16420812842426E-005</v>
      </c>
      <c r="BN71" s="1" t="n">
        <f aca="false">+BL71/(R71/1000/0.003)</f>
        <v>0.0210411954089349</v>
      </c>
    </row>
    <row r="72" customFormat="false" ht="12.8" hidden="false" customHeight="false" outlineLevel="0" collapsed="false">
      <c r="A72" s="1" t="s">
        <v>65</v>
      </c>
      <c r="B72" s="1" t="s">
        <v>66</v>
      </c>
      <c r="D72" s="1" t="s">
        <v>67</v>
      </c>
      <c r="H72" s="1" t="s">
        <v>68</v>
      </c>
      <c r="I72" s="1" t="s">
        <v>131</v>
      </c>
      <c r="J72" s="1" t="s">
        <v>133</v>
      </c>
      <c r="K72" s="1" t="s">
        <v>71</v>
      </c>
      <c r="L72" s="2" t="n">
        <v>1</v>
      </c>
      <c r="M72" s="2" t="n">
        <f aca="false">+L72/Y72</f>
        <v>333.333333333333</v>
      </c>
      <c r="N72" s="2" t="n">
        <f aca="false">+O72/Y72</f>
        <v>25</v>
      </c>
      <c r="O72" s="1" t="n">
        <v>0.075</v>
      </c>
      <c r="P72" s="8" t="n">
        <v>0.124</v>
      </c>
      <c r="Q72" s="1" t="n">
        <f aca="false">+L72</f>
        <v>1</v>
      </c>
      <c r="R72" s="17" t="n">
        <v>7.86161624924794</v>
      </c>
      <c r="S72" s="17" t="n">
        <v>0.423219050143525</v>
      </c>
      <c r="T72" s="17" t="n">
        <v>156.039185276746</v>
      </c>
      <c r="U72" s="17" t="n">
        <v>54.0118100150833</v>
      </c>
      <c r="V72" s="17" t="n">
        <v>28.5679408015515</v>
      </c>
      <c r="W72" s="17" t="n">
        <f aca="false">+V72+1</f>
        <v>29.5679408015515</v>
      </c>
      <c r="X72" s="17" t="n">
        <v>1.13689585568762</v>
      </c>
      <c r="Y72" s="6" t="n">
        <v>0.003</v>
      </c>
      <c r="Z72" s="6" t="n">
        <f aca="false">+X72/10</f>
        <v>0.113689585568762</v>
      </c>
      <c r="AA72" s="6" t="n">
        <f aca="false">+S72/100</f>
        <v>0.00423219050143525</v>
      </c>
      <c r="AB72" s="6" t="n">
        <f aca="false">+P72*Z72</f>
        <v>0.0140975086105265</v>
      </c>
      <c r="AC72" s="1" t="n">
        <f aca="false">+P72*AA72</f>
        <v>0.000524791622177971</v>
      </c>
      <c r="AD72" s="2" t="n">
        <f aca="false">+AB72*1000</f>
        <v>14.0975086105265</v>
      </c>
      <c r="AE72" s="2" t="n">
        <f aca="false">+AC72*1000</f>
        <v>0.524791622177971</v>
      </c>
      <c r="AF72" s="2" t="n">
        <f aca="false">+AD72/Y72</f>
        <v>4699.16953684216</v>
      </c>
      <c r="AG72" s="2" t="n">
        <f aca="false">+AE72/Y72</f>
        <v>174.93054072599</v>
      </c>
      <c r="AH72" s="2" t="n">
        <f aca="false">+AB72/Y72</f>
        <v>4.69916953684216</v>
      </c>
      <c r="AI72" s="2" t="n">
        <f aca="false">+AC72/Y72</f>
        <v>0.17493054072599</v>
      </c>
      <c r="AJ72" s="7" t="n">
        <v>3.40672434351845</v>
      </c>
      <c r="AK72" s="7" t="n">
        <v>0.369694325072218</v>
      </c>
      <c r="AL72" s="7" t="n">
        <v>9.2918142730616</v>
      </c>
      <c r="AM72" s="7" t="n">
        <v>22.1803579153885</v>
      </c>
      <c r="AN72" s="7" t="n">
        <v>-26.4084712192586</v>
      </c>
      <c r="AO72" s="7" t="n">
        <f aca="false">+AN72+1</f>
        <v>-25.4084712192586</v>
      </c>
      <c r="AP72" s="7" t="n">
        <v>1.07678369752236</v>
      </c>
      <c r="AQ72" s="1" t="n">
        <f aca="false">+W72-AO72</f>
        <v>54.9764120208101</v>
      </c>
      <c r="AR72" s="1" t="n">
        <f aca="false">(W72/1000+1)*0.0112372</f>
        <v>0.0115694608643752</v>
      </c>
      <c r="AS72" s="1" t="n">
        <f aca="false">(AO72/1000+1)*0.0112372</f>
        <v>0.0109516799272149</v>
      </c>
      <c r="AT72" s="1" t="n">
        <f aca="false">AR72/(AR72+1)</f>
        <v>0.0114371393285135</v>
      </c>
      <c r="AU72" s="1" t="n">
        <f aca="false">AS72/(AS72+1)</f>
        <v>0.0108330399411408</v>
      </c>
      <c r="AV72" s="1" t="n">
        <f aca="false">+AT72-AU72</f>
        <v>0.000604099387372712</v>
      </c>
      <c r="AW72" s="1" t="n">
        <f aca="false">AV72*U72</f>
        <v>0.0326285013410031</v>
      </c>
      <c r="AX72" s="18" t="n">
        <v>0.5376</v>
      </c>
      <c r="AY72" s="1" t="n">
        <f aca="false">+AW72/AX72</f>
        <v>0.0606928968396636</v>
      </c>
      <c r="AZ72" s="20" t="n">
        <f aca="false">+AY72/Y72/2</f>
        <v>10.1154828066106</v>
      </c>
      <c r="BA72" s="20" t="n">
        <f aca="false">+AZ72/1000</f>
        <v>0.0101154828066106</v>
      </c>
      <c r="BB72" s="20" t="n">
        <f aca="false">+AZ72/(U72/1000/0.003)</f>
        <v>0.56184838855349</v>
      </c>
      <c r="BC72" s="1" t="n">
        <f aca="false">+T72-AL72</f>
        <v>146.747371003684</v>
      </c>
      <c r="BD72" s="1" t="n">
        <f aca="false">(T72/1000+1)*0.0036765</f>
        <v>0.00425017806466996</v>
      </c>
      <c r="BE72" s="1" t="n">
        <f aca="false">(AL72/1000+1)*0.0036765</f>
        <v>0.00371066135517491</v>
      </c>
      <c r="BF72" s="1" t="n">
        <f aca="false">BD72/(BD72+1)</f>
        <v>0.00423219050143525</v>
      </c>
      <c r="BG72" s="1" t="n">
        <f aca="false">BE72/(BE72+1)</f>
        <v>0.00369694325072218</v>
      </c>
      <c r="BH72" s="1" t="n">
        <f aca="false">+BF72-BG72</f>
        <v>0.000535247250713071</v>
      </c>
      <c r="BI72" s="1" t="n">
        <f aca="false">BH72*R72</f>
        <v>0.00420790848357116</v>
      </c>
      <c r="BJ72" s="1" t="n">
        <v>0.459</v>
      </c>
      <c r="BK72" s="1" t="n">
        <f aca="false">+BI72/BJ72</f>
        <v>0.0091675566090875</v>
      </c>
      <c r="BL72" s="20" t="n">
        <f aca="false">+BK72/Y72/2</f>
        <v>1.52792610151458</v>
      </c>
      <c r="BM72" s="20" t="n">
        <f aca="false">+BL72/1000</f>
        <v>0.00152792610151458</v>
      </c>
      <c r="BN72" s="20" t="n">
        <f aca="false">+BL72/(R72/1000/0.003)</f>
        <v>0.583058007312713</v>
      </c>
    </row>
    <row r="73" customFormat="false" ht="12.8" hidden="false" customHeight="false" outlineLevel="0" collapsed="false">
      <c r="A73" s="1" t="s">
        <v>65</v>
      </c>
      <c r="B73" s="1" t="s">
        <v>66</v>
      </c>
      <c r="D73" s="1" t="s">
        <v>67</v>
      </c>
      <c r="H73" s="1" t="s">
        <v>68</v>
      </c>
      <c r="I73" s="1" t="s">
        <v>131</v>
      </c>
      <c r="J73" s="1" t="s">
        <v>135</v>
      </c>
      <c r="K73" s="1" t="s">
        <v>71</v>
      </c>
      <c r="L73" s="2" t="n">
        <v>1</v>
      </c>
      <c r="M73" s="2" t="n">
        <f aca="false">+L73/Y73</f>
        <v>333.333333333333</v>
      </c>
      <c r="N73" s="2" t="n">
        <f aca="false">+O73/Y73</f>
        <v>16.3333333333333</v>
      </c>
      <c r="O73" s="1" t="n">
        <v>0.049</v>
      </c>
      <c r="P73" s="8"/>
      <c r="R73" s="19"/>
      <c r="S73" s="19"/>
      <c r="T73" s="19"/>
      <c r="U73" s="19"/>
      <c r="V73" s="19"/>
      <c r="W73" s="19"/>
      <c r="X73" s="19"/>
      <c r="Y73" s="6" t="n">
        <v>0.003</v>
      </c>
      <c r="Z73" s="6"/>
      <c r="AA73" s="6"/>
      <c r="AB73" s="6"/>
      <c r="AD73" s="2"/>
      <c r="AE73" s="2"/>
      <c r="AF73" s="2"/>
      <c r="AG73" s="2"/>
      <c r="AH73" s="2"/>
      <c r="AI73" s="2"/>
      <c r="AJ73" s="7"/>
      <c r="AK73" s="7"/>
      <c r="AL73" s="7"/>
      <c r="AM73" s="7"/>
      <c r="AN73" s="7"/>
      <c r="AO73" s="7"/>
      <c r="AP73" s="7"/>
      <c r="AZ73" s="20" t="n">
        <v>10.1154828066106</v>
      </c>
      <c r="BA73" s="20" t="n">
        <v>0.0101154828066106</v>
      </c>
      <c r="BB73" s="20" t="n">
        <v>0.56184838855349</v>
      </c>
      <c r="BL73" s="20" t="n">
        <v>1.30453512015475</v>
      </c>
      <c r="BM73" s="20" t="n">
        <v>0.00130453512015475</v>
      </c>
      <c r="BN73" s="20" t="n">
        <v>0.497811803118555</v>
      </c>
    </row>
    <row r="74" customFormat="false" ht="12.8" hidden="false" customHeight="false" outlineLevel="0" collapsed="false">
      <c r="A74" s="1" t="s">
        <v>128</v>
      </c>
      <c r="B74" s="1" t="s">
        <v>136</v>
      </c>
      <c r="C74" s="1" t="s">
        <v>136</v>
      </c>
      <c r="D74" s="1" t="s">
        <v>85</v>
      </c>
      <c r="H74" s="1" t="s">
        <v>68</v>
      </c>
      <c r="I74" s="1" t="s">
        <v>131</v>
      </c>
      <c r="J74" s="1" t="s">
        <v>134</v>
      </c>
      <c r="K74" s="1" t="s">
        <v>71</v>
      </c>
      <c r="L74" s="2" t="n">
        <v>1</v>
      </c>
      <c r="M74" s="2" t="n">
        <f aca="false">+L74/Y74</f>
        <v>333.333333333333</v>
      </c>
      <c r="N74" s="2" t="n">
        <f aca="false">+O74/Y74</f>
        <v>0</v>
      </c>
      <c r="O74" s="1" t="n">
        <f aca="false">+P74</f>
        <v>0</v>
      </c>
      <c r="R74" s="19"/>
      <c r="S74" s="19"/>
      <c r="T74" s="19"/>
      <c r="U74" s="19"/>
      <c r="V74" s="19"/>
      <c r="W74" s="19"/>
      <c r="X74" s="19"/>
      <c r="Y74" s="6" t="n">
        <v>0.003</v>
      </c>
      <c r="Z74" s="6"/>
      <c r="AA74" s="6"/>
      <c r="AB74" s="6"/>
      <c r="AD74" s="2"/>
      <c r="AE74" s="2"/>
      <c r="AF74" s="2"/>
      <c r="AG74" s="2"/>
      <c r="AH74" s="2"/>
      <c r="AI74" s="2"/>
      <c r="AJ74" s="7"/>
      <c r="AK74" s="7"/>
      <c r="AL74" s="7"/>
      <c r="AM74" s="7"/>
      <c r="AN74" s="7"/>
      <c r="AO74" s="7"/>
      <c r="AP74" s="7"/>
    </row>
    <row r="75" customFormat="false" ht="12.8" hidden="false" customHeight="false" outlineLevel="0" collapsed="false">
      <c r="A75" s="1" t="s">
        <v>65</v>
      </c>
      <c r="B75" s="1" t="s">
        <v>72</v>
      </c>
      <c r="D75" s="1" t="s">
        <v>73</v>
      </c>
      <c r="H75" s="1" t="s">
        <v>68</v>
      </c>
      <c r="I75" s="1" t="s">
        <v>131</v>
      </c>
      <c r="J75" s="1" t="s">
        <v>134</v>
      </c>
      <c r="K75" s="1" t="s">
        <v>71</v>
      </c>
      <c r="L75" s="2" t="n">
        <v>1</v>
      </c>
      <c r="M75" s="2" t="n">
        <f aca="false">+L75/Y75</f>
        <v>333.333333333333</v>
      </c>
      <c r="N75" s="2" t="n">
        <f aca="false">+O75/Y75</f>
        <v>590.333333333333</v>
      </c>
      <c r="O75" s="1" t="n">
        <f aca="false">+P75</f>
        <v>1.771</v>
      </c>
      <c r="P75" s="1" t="n">
        <v>1.771</v>
      </c>
      <c r="Q75" s="1" t="n">
        <f aca="false">+L75</f>
        <v>1</v>
      </c>
      <c r="R75" s="17" t="n">
        <v>136.436828970374</v>
      </c>
      <c r="S75" s="17" t="n">
        <v>0.371174041695563</v>
      </c>
      <c r="T75" s="17" t="n">
        <v>13.3465962470712</v>
      </c>
      <c r="U75" s="17" t="n">
        <v>626.793843313888</v>
      </c>
      <c r="V75" s="17" t="n">
        <v>-24.1868044395387</v>
      </c>
      <c r="W75" s="17" t="n">
        <f aca="false">+V75+1</f>
        <v>-23.1868044395387</v>
      </c>
      <c r="X75" s="17" t="n">
        <v>1.07921432365847</v>
      </c>
      <c r="Y75" s="6" t="n">
        <v>0.003</v>
      </c>
      <c r="Z75" s="6" t="n">
        <f aca="false">+X75/10</f>
        <v>0.107921432365847</v>
      </c>
      <c r="AA75" s="6" t="n">
        <f aca="false">+S75/100</f>
        <v>0.00371174041695563</v>
      </c>
      <c r="AB75" s="6" t="n">
        <f aca="false">+O75*Z75</f>
        <v>0.191128856719915</v>
      </c>
      <c r="AC75" s="1" t="n">
        <f aca="false">+O75*AA75</f>
        <v>0.00657349227842842</v>
      </c>
      <c r="AD75" s="2" t="n">
        <f aca="false">+AB75*1000</f>
        <v>191.128856719915</v>
      </c>
      <c r="AE75" s="2" t="n">
        <f aca="false">+AC75*1000</f>
        <v>6.57349227842842</v>
      </c>
      <c r="AF75" s="2" t="n">
        <f aca="false">+AD75/Y75</f>
        <v>63709.6189066383</v>
      </c>
      <c r="AG75" s="2" t="n">
        <f aca="false">+AE75/Y75</f>
        <v>2191.16409280947</v>
      </c>
      <c r="AH75" s="2" t="n">
        <f aca="false">+AB75/Y75</f>
        <v>63.7096189066383</v>
      </c>
      <c r="AI75" s="2" t="n">
        <f aca="false">+AC75/Y75</f>
        <v>2.19116409280947</v>
      </c>
      <c r="AJ75" s="7" t="n">
        <v>11.4381565146516</v>
      </c>
      <c r="AK75" s="7" t="n">
        <v>0.370240061790462</v>
      </c>
      <c r="AL75" s="7" t="n">
        <v>10.787251053635</v>
      </c>
      <c r="AM75" s="7" t="n">
        <v>56.6238705799608</v>
      </c>
      <c r="AN75" s="7" t="n">
        <v>-25.3193781461686</v>
      </c>
      <c r="AO75" s="7" t="n">
        <f aca="false">+AN75+1</f>
        <v>-24.3193781461686</v>
      </c>
      <c r="AP75" s="7" t="n">
        <v>1.07797524040848</v>
      </c>
      <c r="AQ75" s="1" t="n">
        <f aca="false">+W75-AO75</f>
        <v>1.1325737066299</v>
      </c>
      <c r="AR75" s="1" t="n">
        <f aca="false">(W75/1000+1)*0.0112372</f>
        <v>0.010976645241152</v>
      </c>
      <c r="AS75" s="1" t="n">
        <f aca="false">(AO75/1000+1)*0.0112372</f>
        <v>0.0109639182838959</v>
      </c>
      <c r="AT75" s="1" t="n">
        <f aca="false">AR75/(AR75+1)</f>
        <v>0.0108574666811751</v>
      </c>
      <c r="AU75" s="1" t="n">
        <f aca="false">AS75/(AS75+1)</f>
        <v>0.0108450144318771</v>
      </c>
      <c r="AV75" s="1" t="n">
        <f aca="false">+AT75-AU75</f>
        <v>1.24522492980263E-005</v>
      </c>
      <c r="AW75" s="1" t="n">
        <f aca="false">AV75*U75</f>
        <v>0.00780499319541255</v>
      </c>
      <c r="AX75" s="18" t="n">
        <v>0.5376</v>
      </c>
      <c r="AY75" s="1" t="n">
        <f aca="false">+AW75/AX75</f>
        <v>0.0145182165093239</v>
      </c>
      <c r="AZ75" s="1" t="n">
        <f aca="false">+AY75/Y75</f>
        <v>4.83940550310798</v>
      </c>
      <c r="BA75" s="1" t="n">
        <f aca="false">+AZ75/1000</f>
        <v>0.00483940550310798</v>
      </c>
      <c r="BB75" s="1" t="n">
        <f aca="false">+AZ75/(U75/1000/0.003)</f>
        <v>0.0231626661049596</v>
      </c>
      <c r="BC75" s="1" t="n">
        <f aca="false">+T75-AL75</f>
        <v>2.5593451934362</v>
      </c>
      <c r="BD75" s="1" t="n">
        <f aca="false">(T75/1000+1)*0.0036765</f>
        <v>0.00372556876110236</v>
      </c>
      <c r="BE75" s="1" t="n">
        <f aca="false">(AL75/1000+1)*0.0036765</f>
        <v>0.00371615932849869</v>
      </c>
      <c r="BF75" s="1" t="n">
        <f aca="false">BD75/(BD75+1)</f>
        <v>0.00371174041695563</v>
      </c>
      <c r="BG75" s="1" t="n">
        <f aca="false">BE75/(BE75+1)</f>
        <v>0.00370240061790462</v>
      </c>
      <c r="BH75" s="1" t="n">
        <f aca="false">+BF75-BG75</f>
        <v>9.33979905100215E-006</v>
      </c>
      <c r="BI75" s="1" t="n">
        <f aca="false">BH75*R75</f>
        <v>0.00127429256573924</v>
      </c>
      <c r="BJ75" s="1" t="n">
        <v>0.459</v>
      </c>
      <c r="BK75" s="1" t="n">
        <f aca="false">+BI75/BJ75</f>
        <v>0.00277623652666501</v>
      </c>
      <c r="BL75" s="1" t="n">
        <f aca="false">+BK75/Y75</f>
        <v>0.925412175555005</v>
      </c>
      <c r="BM75" s="1" t="n">
        <f aca="false">+BL75/1000</f>
        <v>0.000925412175555005</v>
      </c>
      <c r="BN75" s="1" t="n">
        <f aca="false">+BL75/(R75/1000/0.003)</f>
        <v>0.0203481460806147</v>
      </c>
    </row>
    <row r="76" customFormat="false" ht="12.8" hidden="false" customHeight="false" outlineLevel="0" collapsed="false">
      <c r="A76" s="1" t="s">
        <v>65</v>
      </c>
      <c r="B76" s="1" t="s">
        <v>72</v>
      </c>
      <c r="D76" s="1" t="s">
        <v>73</v>
      </c>
      <c r="H76" s="1" t="s">
        <v>68</v>
      </c>
      <c r="I76" s="1" t="s">
        <v>131</v>
      </c>
      <c r="J76" s="1" t="s">
        <v>134</v>
      </c>
      <c r="K76" s="1" t="s">
        <v>71</v>
      </c>
      <c r="L76" s="2" t="n">
        <v>1</v>
      </c>
      <c r="M76" s="2" t="n">
        <f aca="false">+L76/Y76</f>
        <v>333.333333333333</v>
      </c>
      <c r="N76" s="2" t="n">
        <f aca="false">+O76/Y76</f>
        <v>417.666666666667</v>
      </c>
      <c r="O76" s="1" t="n">
        <f aca="false">+P76</f>
        <v>1.253</v>
      </c>
      <c r="P76" s="1" t="n">
        <v>1.253</v>
      </c>
      <c r="Q76" s="1" t="n">
        <f aca="false">+L76</f>
        <v>1</v>
      </c>
      <c r="R76" s="17" t="n">
        <v>112.851407531376</v>
      </c>
      <c r="S76" s="17" t="n">
        <v>0.370761692715485</v>
      </c>
      <c r="T76" s="17" t="n">
        <v>12.2166480545009</v>
      </c>
      <c r="U76" s="17" t="n">
        <v>446.171176740764</v>
      </c>
      <c r="V76" s="17" t="n">
        <v>-23.1164399053207</v>
      </c>
      <c r="W76" s="17" t="n">
        <f aca="false">+V76+1</f>
        <v>-22.1164399053207</v>
      </c>
      <c r="X76" s="17" t="n">
        <v>1.08038531892835</v>
      </c>
      <c r="Y76" s="6" t="n">
        <v>0.003</v>
      </c>
      <c r="Z76" s="6" t="n">
        <f aca="false">+X76/10</f>
        <v>0.108038531892835</v>
      </c>
      <c r="AA76" s="6" t="n">
        <f aca="false">+S76/100</f>
        <v>0.00370761692715485</v>
      </c>
      <c r="AB76" s="6" t="n">
        <f aca="false">+O76*Z76</f>
        <v>0.135372280461722</v>
      </c>
      <c r="AC76" s="1" t="n">
        <f aca="false">+O76*AA76</f>
        <v>0.00464564400972503</v>
      </c>
      <c r="AD76" s="2" t="n">
        <f aca="false">+AB76*1000</f>
        <v>135.372280461722</v>
      </c>
      <c r="AE76" s="2" t="n">
        <f aca="false">+AC76*1000</f>
        <v>4.64564400972503</v>
      </c>
      <c r="AF76" s="2" t="n">
        <f aca="false">+AD76/Y76</f>
        <v>45124.0934872408</v>
      </c>
      <c r="AG76" s="2" t="n">
        <f aca="false">+AE76/Y76</f>
        <v>1548.54800324168</v>
      </c>
      <c r="AH76" s="2" t="n">
        <f aca="false">+AB76/Y76</f>
        <v>45.1240934872408</v>
      </c>
      <c r="AI76" s="2" t="n">
        <f aca="false">+AC76/Y76</f>
        <v>1.54854800324168</v>
      </c>
      <c r="AJ76" s="7" t="n">
        <v>8.77562082200132</v>
      </c>
      <c r="AK76" s="7" t="n">
        <v>0.37108999109315</v>
      </c>
      <c r="AL76" s="7" t="n">
        <v>13.11627401075</v>
      </c>
      <c r="AM76" s="7" t="n">
        <v>48.5726692831772</v>
      </c>
      <c r="AN76" s="7" t="n">
        <v>-25.7075044930469</v>
      </c>
      <c r="AO76" s="7" t="n">
        <f aca="false">+AN76+1</f>
        <v>-24.7075044930469</v>
      </c>
      <c r="AP76" s="7" t="n">
        <v>1.07755060672598</v>
      </c>
      <c r="AQ76" s="1" t="n">
        <f aca="false">+W76-AO76</f>
        <v>2.5910645877262</v>
      </c>
      <c r="AR76" s="1" t="n">
        <f aca="false">(W76/1000+1)*0.0112372</f>
        <v>0.0109886731414959</v>
      </c>
      <c r="AS76" s="1" t="n">
        <f aca="false">(AO76/1000+1)*0.0112372</f>
        <v>0.0109595568305107</v>
      </c>
      <c r="AT76" s="1" t="n">
        <f aca="false">AR76/(AR76+1)</f>
        <v>0.0108692346743612</v>
      </c>
      <c r="AU76" s="1" t="n">
        <f aca="false">AS76/(AS76+1)</f>
        <v>0.0108407470471622</v>
      </c>
      <c r="AV76" s="1" t="n">
        <f aca="false">+AT76-AU76</f>
        <v>2.84876271989948E-005</v>
      </c>
      <c r="AW76" s="1" t="n">
        <f aca="false">AV76*U76</f>
        <v>0.0127103581499277</v>
      </c>
      <c r="AX76" s="18" t="n">
        <v>0.5376</v>
      </c>
      <c r="AY76" s="1" t="n">
        <f aca="false">+AW76/AX76</f>
        <v>0.0236427792967405</v>
      </c>
      <c r="AZ76" s="1" t="n">
        <f aca="false">+AY76/Y76</f>
        <v>7.88092643224683</v>
      </c>
      <c r="BA76" s="1" t="n">
        <f aca="false">+AZ76/1000</f>
        <v>0.00788092643224683</v>
      </c>
      <c r="BB76" s="1" t="n">
        <f aca="false">+AZ76/(U76/1000/0.003)</f>
        <v>0.0529903779743206</v>
      </c>
      <c r="BC76" s="1" t="n">
        <f aca="false">+T76-AL76</f>
        <v>-0.8996259562491</v>
      </c>
      <c r="BD76" s="1" t="n">
        <f aca="false">(T76/1000+1)*0.0036765</f>
        <v>0.00372141450657237</v>
      </c>
      <c r="BE76" s="1" t="n">
        <f aca="false">(AL76/1000+1)*0.0036765</f>
        <v>0.00372472198140052</v>
      </c>
      <c r="BF76" s="1" t="n">
        <f aca="false">BD76/(BD76+1)</f>
        <v>0.00370761692715485</v>
      </c>
      <c r="BG76" s="1" t="n">
        <f aca="false">BE76/(BE76+1)</f>
        <v>0.0037108999109315</v>
      </c>
      <c r="BH76" s="1" t="n">
        <f aca="false">+BF76-BG76</f>
        <v>-3.28298377665287E-006</v>
      </c>
      <c r="BI76" s="1" t="n">
        <f aca="false">BH76*R76</f>
        <v>-0.000370489340097949</v>
      </c>
      <c r="BJ76" s="1" t="n">
        <v>0.459</v>
      </c>
      <c r="BK76" s="1" t="n">
        <f aca="false">+BI76/BJ76</f>
        <v>-0.000807166318296186</v>
      </c>
      <c r="BL76" s="1" t="n">
        <f aca="false">+BK76/Y76</f>
        <v>-0.269055439432062</v>
      </c>
      <c r="BM76" s="1" t="n">
        <f aca="false">+BL76/1000</f>
        <v>-0.000269055439432062</v>
      </c>
      <c r="BN76" s="1" t="n">
        <f aca="false">+BL76/(R76/1000/0.003)</f>
        <v>-0.00715247010164025</v>
      </c>
    </row>
    <row r="77" customFormat="false" ht="12.8" hidden="false" customHeight="false" outlineLevel="0" collapsed="false">
      <c r="A77" s="1" t="s">
        <v>65</v>
      </c>
      <c r="B77" s="1" t="s">
        <v>72</v>
      </c>
      <c r="D77" s="1" t="s">
        <v>73</v>
      </c>
      <c r="H77" s="1" t="s">
        <v>68</v>
      </c>
      <c r="I77" s="1" t="s">
        <v>131</v>
      </c>
      <c r="J77" s="1" t="s">
        <v>134</v>
      </c>
      <c r="K77" s="1" t="s">
        <v>71</v>
      </c>
      <c r="L77" s="2" t="n">
        <v>1</v>
      </c>
      <c r="M77" s="2" t="n">
        <f aca="false">+L77/Y77</f>
        <v>333.333333333333</v>
      </c>
      <c r="N77" s="2" t="n">
        <f aca="false">+O77/Y77</f>
        <v>41</v>
      </c>
      <c r="O77" s="1" t="n">
        <v>0.123</v>
      </c>
      <c r="P77" s="1" t="n">
        <v>0.123</v>
      </c>
      <c r="Q77" s="1" t="n">
        <f aca="false">+L77</f>
        <v>1</v>
      </c>
      <c r="R77" s="17" t="n">
        <v>5.74478713372097</v>
      </c>
      <c r="S77" s="17" t="n">
        <v>0.373392157276521</v>
      </c>
      <c r="T77" s="17" t="n">
        <v>19.4249958275296</v>
      </c>
      <c r="U77" s="17" t="n">
        <v>26.3227890922514</v>
      </c>
      <c r="V77" s="17" t="n">
        <v>-24.4180737725694</v>
      </c>
      <c r="W77" s="17" t="n">
        <f aca="false">+V77+1</f>
        <v>-23.4180737725694</v>
      </c>
      <c r="X77" s="17" t="n">
        <v>1.07896130780738</v>
      </c>
      <c r="Y77" s="6" t="n">
        <v>0.003</v>
      </c>
      <c r="Z77" s="6" t="n">
        <f aca="false">+X77/10</f>
        <v>0.107896130780738</v>
      </c>
      <c r="AA77" s="6" t="n">
        <f aca="false">+S77/100</f>
        <v>0.00373392157276521</v>
      </c>
      <c r="AB77" s="6" t="n">
        <f aca="false">+O77*Z77</f>
        <v>0.0132712240860308</v>
      </c>
      <c r="AC77" s="1" t="n">
        <f aca="false">+O77*AA77</f>
        <v>0.000459272353450121</v>
      </c>
      <c r="AD77" s="2" t="n">
        <f aca="false">+AB77*1000</f>
        <v>13.2712240860308</v>
      </c>
      <c r="AE77" s="2" t="n">
        <f aca="false">+AC77*1000</f>
        <v>0.459272353450121</v>
      </c>
      <c r="AF77" s="2" t="n">
        <f aca="false">+AD77/Y77</f>
        <v>4423.74136201026</v>
      </c>
      <c r="AG77" s="2" t="n">
        <f aca="false">+AE77/Y77</f>
        <v>153.090784483374</v>
      </c>
      <c r="AH77" s="2" t="n">
        <f aca="false">+AB77/Y77</f>
        <v>4.42374136201026</v>
      </c>
      <c r="AI77" s="2" t="n">
        <f aca="false">+AC77/Y77</f>
        <v>0.153090784483374</v>
      </c>
      <c r="AJ77" s="7" t="n">
        <v>11.4381565146516</v>
      </c>
      <c r="AK77" s="7" t="n">
        <v>0.370240061790462</v>
      </c>
      <c r="AL77" s="7" t="n">
        <v>10.787251053635</v>
      </c>
      <c r="AM77" s="7" t="n">
        <v>56.6238705799608</v>
      </c>
      <c r="AN77" s="7" t="n">
        <v>-25.3193781461686</v>
      </c>
      <c r="AO77" s="7" t="n">
        <f aca="false">+AN77+1</f>
        <v>-24.3193781461686</v>
      </c>
      <c r="AP77" s="7" t="n">
        <v>1.07797524040848</v>
      </c>
      <c r="AQ77" s="1" t="n">
        <f aca="false">+W77-AO77</f>
        <v>0.901304373599199</v>
      </c>
      <c r="AR77" s="1" t="n">
        <f aca="false">(W77/1000+1)*0.0112372</f>
        <v>0.0109740464214029</v>
      </c>
      <c r="AS77" s="1" t="n">
        <f aca="false">(AO77/1000+1)*0.0112372</f>
        <v>0.0109639182838959</v>
      </c>
      <c r="AT77" s="1" t="n">
        <f aca="false">AR77/(AR77+1)</f>
        <v>0.0108549239817266</v>
      </c>
      <c r="AU77" s="1" t="n">
        <f aca="false">AS77/(AS77+1)</f>
        <v>0.0108450144318771</v>
      </c>
      <c r="AV77" s="1" t="n">
        <f aca="false">+AT77-AU77</f>
        <v>9.90954984951206E-006</v>
      </c>
      <c r="AW77" s="1" t="n">
        <f aca="false">AV77*U77</f>
        <v>0.000260846990687858</v>
      </c>
      <c r="AX77" s="18" t="n">
        <v>0.5376</v>
      </c>
      <c r="AY77" s="1" t="n">
        <f aca="false">+AW77/AX77</f>
        <v>0.000485206455892592</v>
      </c>
      <c r="AZ77" s="1" t="n">
        <f aca="false">+AY77/Y77</f>
        <v>0.161735485297531</v>
      </c>
      <c r="BA77" s="1" t="n">
        <f aca="false">+AZ77/1000</f>
        <v>0.000161735485297531</v>
      </c>
      <c r="BB77" s="1" t="n">
        <f aca="false">+AZ77/(U77/1000/0.003)</f>
        <v>0.0184329424284079</v>
      </c>
      <c r="BC77" s="1" t="n">
        <f aca="false">+T77-AL77</f>
        <v>8.6377447738946</v>
      </c>
      <c r="BD77" s="1" t="n">
        <f aca="false">(T77/1000+1)*0.0036765</f>
        <v>0.00374791599715991</v>
      </c>
      <c r="BE77" s="1" t="n">
        <f aca="false">(AL77/1000+1)*0.0036765</f>
        <v>0.00371615932849869</v>
      </c>
      <c r="BF77" s="1" t="n">
        <f aca="false">BD77/(BD77+1)</f>
        <v>0.0037339215727652</v>
      </c>
      <c r="BG77" s="1" t="n">
        <f aca="false">BE77/(BE77+1)</f>
        <v>0.00370240061790462</v>
      </c>
      <c r="BH77" s="1" t="n">
        <f aca="false">+BF77-BG77</f>
        <v>3.15209548605818E-005</v>
      </c>
      <c r="BI77" s="1" t="n">
        <f aca="false">BH77*R77</f>
        <v>0.00018108117592567</v>
      </c>
      <c r="BJ77" s="1" t="n">
        <v>0.459</v>
      </c>
      <c r="BK77" s="1" t="n">
        <f aca="false">+BI77/BJ77</f>
        <v>0.000394512365851133</v>
      </c>
      <c r="BL77" s="1" t="n">
        <f aca="false">+BK77/Y77</f>
        <v>0.131504121950378</v>
      </c>
      <c r="BM77" s="1" t="n">
        <f aca="false">+BL77/1000</f>
        <v>0.000131504121950378</v>
      </c>
      <c r="BN77" s="1" t="n">
        <f aca="false">+BL77/(R77/1000/0.003)</f>
        <v>0.0686731042714201</v>
      </c>
    </row>
    <row r="78" customFormat="false" ht="12.8" hidden="false" customHeight="false" outlineLevel="0" collapsed="false">
      <c r="A78" s="1" t="s">
        <v>65</v>
      </c>
      <c r="B78" s="1" t="s">
        <v>72</v>
      </c>
      <c r="D78" s="1" t="s">
        <v>73</v>
      </c>
      <c r="H78" s="1" t="s">
        <v>68</v>
      </c>
      <c r="I78" s="1" t="s">
        <v>131</v>
      </c>
      <c r="J78" s="1" t="s">
        <v>137</v>
      </c>
      <c r="K78" s="1" t="s">
        <v>89</v>
      </c>
      <c r="L78" s="2" t="n">
        <v>1</v>
      </c>
      <c r="M78" s="2" t="n">
        <f aca="false">+L78/Y78</f>
        <v>333.333333333333</v>
      </c>
      <c r="N78" s="2" t="n">
        <f aca="false">+O78/Y78</f>
        <v>297.333333333333</v>
      </c>
      <c r="O78" s="1" t="n">
        <f aca="false">+P78</f>
        <v>0.892</v>
      </c>
      <c r="P78" s="1" t="n">
        <v>0.892</v>
      </c>
      <c r="Q78" s="1" t="n">
        <f aca="false">+L78</f>
        <v>1</v>
      </c>
      <c r="R78" s="17" t="n">
        <v>54.5869574446959</v>
      </c>
      <c r="S78" s="17" t="n">
        <v>0.371109544072506</v>
      </c>
      <c r="T78" s="17" t="n">
        <v>13.1698546263231</v>
      </c>
      <c r="U78" s="17" t="n">
        <v>327.037957622329</v>
      </c>
      <c r="V78" s="17" t="n">
        <v>-24.8182652683823</v>
      </c>
      <c r="W78" s="17" t="n">
        <f aca="false">+V78+1</f>
        <v>-23.8182652683823</v>
      </c>
      <c r="X78" s="17" t="n">
        <v>1.07852348279302</v>
      </c>
      <c r="Y78" s="6" t="n">
        <v>0.003</v>
      </c>
      <c r="Z78" s="6" t="n">
        <f aca="false">+X78/10</f>
        <v>0.107852348279302</v>
      </c>
      <c r="AA78" s="6" t="n">
        <f aca="false">+S78/100</f>
        <v>0.00371109544072506</v>
      </c>
      <c r="AB78" s="6" t="n">
        <f aca="false">+O78*Z78</f>
        <v>0.0962042946651374</v>
      </c>
      <c r="AC78" s="1" t="n">
        <f aca="false">+O78*AA78</f>
        <v>0.00331029713312675</v>
      </c>
      <c r="AD78" s="2" t="n">
        <f aca="false">+AB78*1000</f>
        <v>96.2042946651374</v>
      </c>
      <c r="AE78" s="2" t="n">
        <f aca="false">+AC78*1000</f>
        <v>3.31029713312675</v>
      </c>
      <c r="AF78" s="2" t="n">
        <f aca="false">+AD78/Y78</f>
        <v>32068.0982217125</v>
      </c>
      <c r="AG78" s="2" t="n">
        <f aca="false">+AE78/Y78</f>
        <v>1103.43237770892</v>
      </c>
      <c r="AH78" s="2" t="n">
        <f aca="false">+AB78/Y78</f>
        <v>32.0680982217125</v>
      </c>
      <c r="AI78" s="2" t="n">
        <f aca="false">+AC78/Y78</f>
        <v>1.10343237770892</v>
      </c>
      <c r="AJ78" s="7" t="n">
        <v>11.4381565146516</v>
      </c>
      <c r="AK78" s="7" t="n">
        <v>0.370240061790462</v>
      </c>
      <c r="AL78" s="7" t="n">
        <v>10.787251053635</v>
      </c>
      <c r="AM78" s="7" t="n">
        <v>56.6238705799608</v>
      </c>
      <c r="AN78" s="7" t="n">
        <v>-25.3193781461686</v>
      </c>
      <c r="AO78" s="7" t="n">
        <f aca="false">+AN78+1</f>
        <v>-24.3193781461686</v>
      </c>
      <c r="AP78" s="7" t="n">
        <v>1.07797524040848</v>
      </c>
      <c r="AQ78" s="1" t="n">
        <f aca="false">+W78-AO78</f>
        <v>0.501112877786298</v>
      </c>
      <c r="AR78" s="1" t="n">
        <f aca="false">(W78/1000+1)*0.0112372</f>
        <v>0.0109695493895261</v>
      </c>
      <c r="AS78" s="1" t="n">
        <f aca="false">(AO78/1000+1)*0.0112372</f>
        <v>0.0109639182838959</v>
      </c>
      <c r="AT78" s="1" t="n">
        <f aca="false">AR78/(AR78+1)</f>
        <v>0.0108505240302738</v>
      </c>
      <c r="AU78" s="1" t="n">
        <f aca="false">AS78/(AS78+1)</f>
        <v>0.0108450144318771</v>
      </c>
      <c r="AV78" s="1" t="n">
        <f aca="false">+AT78-AU78</f>
        <v>5.50959839670448E-006</v>
      </c>
      <c r="AW78" s="1" t="n">
        <f aca="false">AV78*U78</f>
        <v>0.00180184780697749</v>
      </c>
      <c r="AX78" s="18" t="n">
        <v>0.5376</v>
      </c>
      <c r="AY78" s="1" t="n">
        <f aca="false">+AW78/AX78</f>
        <v>0.00335165142666944</v>
      </c>
      <c r="AZ78" s="1" t="n">
        <f aca="false">+AY78/Y78</f>
        <v>1.11721714222315</v>
      </c>
      <c r="BA78" s="1" t="n">
        <f aca="false">+AZ78/1000</f>
        <v>0.00111721714222315</v>
      </c>
      <c r="BB78" s="1" t="n">
        <f aca="false">+AZ78/(U78/1000/0.003)</f>
        <v>0.0102485089224414</v>
      </c>
      <c r="BC78" s="1" t="n">
        <f aca="false">+T78-AL78</f>
        <v>2.3826035726881</v>
      </c>
      <c r="BD78" s="1" t="n">
        <f aca="false">(T78/1000+1)*0.0036765</f>
        <v>0.00372491897053368</v>
      </c>
      <c r="BE78" s="1" t="n">
        <f aca="false">(AL78/1000+1)*0.0036765</f>
        <v>0.00371615932849869</v>
      </c>
      <c r="BF78" s="1" t="n">
        <f aca="false">BD78/(BD78+1)</f>
        <v>0.00371109544072506</v>
      </c>
      <c r="BG78" s="1" t="n">
        <f aca="false">BE78/(BE78+1)</f>
        <v>0.00370240061790462</v>
      </c>
      <c r="BH78" s="1" t="n">
        <f aca="false">+BF78-BG78</f>
        <v>8.69482282043468E-006</v>
      </c>
      <c r="BI78" s="1" t="n">
        <f aca="false">BH78*R78</f>
        <v>0.000474623923288239</v>
      </c>
      <c r="BJ78" s="1" t="n">
        <v>0.459</v>
      </c>
      <c r="BK78" s="1" t="n">
        <f aca="false">+BI78/BJ78</f>
        <v>0.00103403904855825</v>
      </c>
      <c r="BL78" s="1" t="n">
        <f aca="false">+BK78/Y78</f>
        <v>0.344679682852751</v>
      </c>
      <c r="BM78" s="1" t="n">
        <f aca="false">+BL78/1000</f>
        <v>0.000344679682852751</v>
      </c>
      <c r="BN78" s="1" t="n">
        <f aca="false">+BL78/(R78/1000/0.003)</f>
        <v>0.0189429691077008</v>
      </c>
    </row>
    <row r="79" customFormat="false" ht="12.8" hidden="false" customHeight="false" outlineLevel="0" collapsed="false">
      <c r="A79" s="1" t="s">
        <v>65</v>
      </c>
      <c r="B79" s="1" t="s">
        <v>72</v>
      </c>
      <c r="D79" s="1" t="s">
        <v>73</v>
      </c>
      <c r="H79" s="1" t="s">
        <v>68</v>
      </c>
      <c r="I79" s="1" t="s">
        <v>131</v>
      </c>
      <c r="J79" s="1" t="s">
        <v>137</v>
      </c>
      <c r="K79" s="1" t="s">
        <v>71</v>
      </c>
      <c r="L79" s="2" t="n">
        <v>1</v>
      </c>
      <c r="M79" s="2" t="n">
        <f aca="false">+L79/Y79</f>
        <v>333.333333333333</v>
      </c>
      <c r="N79" s="2" t="n">
        <f aca="false">+O79/Y79</f>
        <v>52.6666666666667</v>
      </c>
      <c r="O79" s="1" t="n">
        <v>0.158</v>
      </c>
      <c r="P79" s="8" t="n">
        <v>0.261</v>
      </c>
      <c r="Q79" s="1" t="n">
        <f aca="false">+L79</f>
        <v>1</v>
      </c>
      <c r="R79" s="17" t="n">
        <v>15.110950635822</v>
      </c>
      <c r="S79" s="17" t="n">
        <v>0.373662767125356</v>
      </c>
      <c r="T79" s="17" t="n">
        <v>20.16657841038</v>
      </c>
      <c r="U79" s="17" t="n">
        <v>110.688165429887</v>
      </c>
      <c r="V79" s="17" t="n">
        <v>-23.1777587333654</v>
      </c>
      <c r="W79" s="17" t="n">
        <f aca="false">+V79+1</f>
        <v>-22.1777587333654</v>
      </c>
      <c r="X79" s="17" t="n">
        <v>1.08031823593559</v>
      </c>
      <c r="Y79" s="6" t="n">
        <v>0.003</v>
      </c>
      <c r="Z79" s="6" t="n">
        <f aca="false">+X79/10</f>
        <v>0.108031823593559</v>
      </c>
      <c r="AA79" s="6" t="n">
        <f aca="false">+S79/100</f>
        <v>0.00373662767125356</v>
      </c>
      <c r="AB79" s="6" t="n">
        <f aca="false">+O79*Z79</f>
        <v>0.0170690281277823</v>
      </c>
      <c r="AC79" s="1" t="n">
        <f aca="false">+O79*AA79</f>
        <v>0.000590387172058063</v>
      </c>
      <c r="AD79" s="2" t="n">
        <f aca="false">+AB79*1000</f>
        <v>17.0690281277823</v>
      </c>
      <c r="AE79" s="2" t="n">
        <f aca="false">+AC79*1000</f>
        <v>0.590387172058062</v>
      </c>
      <c r="AF79" s="2" t="n">
        <f aca="false">+AD79/Y79</f>
        <v>5689.67604259411</v>
      </c>
      <c r="AG79" s="2" t="n">
        <f aca="false">+AE79/Y79</f>
        <v>196.795724019354</v>
      </c>
      <c r="AH79" s="2" t="n">
        <f aca="false">+AB79/Y79</f>
        <v>5.68967604259411</v>
      </c>
      <c r="AI79" s="2" t="n">
        <f aca="false">+AC79/Y79</f>
        <v>0.196795724019354</v>
      </c>
      <c r="AJ79" s="7" t="n">
        <v>8.77562082200132</v>
      </c>
      <c r="AK79" s="7" t="n">
        <v>0.37108999109315</v>
      </c>
      <c r="AL79" s="7" t="n">
        <v>13.11627401075</v>
      </c>
      <c r="AM79" s="7" t="n">
        <v>48.5726692831772</v>
      </c>
      <c r="AN79" s="7" t="n">
        <v>-25.7075044930469</v>
      </c>
      <c r="AO79" s="7" t="n">
        <f aca="false">+AN79+1</f>
        <v>-24.7075044930469</v>
      </c>
      <c r="AP79" s="7" t="n">
        <v>1.07755060672598</v>
      </c>
      <c r="AQ79" s="1" t="n">
        <f aca="false">+W79-AO79</f>
        <v>2.5297457596815</v>
      </c>
      <c r="AR79" s="1" t="n">
        <f aca="false">(W79/1000+1)*0.0112372</f>
        <v>0.0109879840895614</v>
      </c>
      <c r="AS79" s="1" t="n">
        <f aca="false">(AO79/1000+1)*0.0112372</f>
        <v>0.0109595568305107</v>
      </c>
      <c r="AT79" s="1" t="n">
        <f aca="false">AR79/(AR79+1)</f>
        <v>0.0108685605194968</v>
      </c>
      <c r="AU79" s="1" t="n">
        <f aca="false">AS79/(AS79+1)</f>
        <v>0.0108407470471622</v>
      </c>
      <c r="AV79" s="1" t="n">
        <f aca="false">+AT79-AU79</f>
        <v>2.78134723345931E-005</v>
      </c>
      <c r="AW79" s="1" t="n">
        <f aca="false">AV79*U79</f>
        <v>0.00307862222695103</v>
      </c>
      <c r="AX79" s="18" t="n">
        <v>0.5376</v>
      </c>
      <c r="AY79" s="1" t="n">
        <f aca="false">+AW79/AX79</f>
        <v>0.00572660384477498</v>
      </c>
      <c r="AZ79" s="1" t="n">
        <f aca="false">+AY79/Y79</f>
        <v>1.90886794825833</v>
      </c>
      <c r="BA79" s="1" t="n">
        <f aca="false">+AZ79/1000</f>
        <v>0.00190886794825833</v>
      </c>
      <c r="BB79" s="1" t="n">
        <f aca="false">+AZ79/(U79/1000/0.003)</f>
        <v>0.0517363696700021</v>
      </c>
      <c r="BC79" s="1" t="n">
        <f aca="false">+T79-AL79</f>
        <v>7.05030439963</v>
      </c>
      <c r="BD79" s="1" t="n">
        <f aca="false">(T79/1000+1)*0.0036765</f>
        <v>0.00375064242552576</v>
      </c>
      <c r="BE79" s="1" t="n">
        <f aca="false">(AL79/1000+1)*0.0036765</f>
        <v>0.00372472198140052</v>
      </c>
      <c r="BF79" s="1" t="n">
        <f aca="false">BD79/(BD79+1)</f>
        <v>0.00373662767125356</v>
      </c>
      <c r="BG79" s="1" t="n">
        <f aca="false">BE79/(BE79+1)</f>
        <v>0.0037108999109315</v>
      </c>
      <c r="BH79" s="1" t="n">
        <f aca="false">+BF79-BG79</f>
        <v>2.57277603220659E-005</v>
      </c>
      <c r="BI79" s="1" t="n">
        <f aca="false">BH79*R79</f>
        <v>0.000388770916196997</v>
      </c>
      <c r="BJ79" s="1" t="n">
        <v>0.459</v>
      </c>
      <c r="BK79" s="1" t="n">
        <f aca="false">+BI79/BJ79</f>
        <v>0.000846995460124176</v>
      </c>
      <c r="BL79" s="1" t="n">
        <f aca="false">+BK79/Y79</f>
        <v>0.282331820041392</v>
      </c>
      <c r="BM79" s="1" t="n">
        <f aca="false">+BL79/1000</f>
        <v>0.000282331820041392</v>
      </c>
      <c r="BN79" s="1" t="n">
        <f aca="false">+BL79/(R79/1000/0.003)</f>
        <v>0.0560517654075509</v>
      </c>
    </row>
    <row r="80" customFormat="false" ht="12.8" hidden="false" customHeight="false" outlineLevel="0" collapsed="false">
      <c r="A80" s="1" t="s">
        <v>65</v>
      </c>
      <c r="B80" s="1" t="s">
        <v>72</v>
      </c>
      <c r="D80" s="1" t="s">
        <v>73</v>
      </c>
      <c r="H80" s="1" t="s">
        <v>68</v>
      </c>
      <c r="I80" s="1" t="s">
        <v>131</v>
      </c>
      <c r="J80" s="1" t="s">
        <v>133</v>
      </c>
      <c r="K80" s="1" t="s">
        <v>71</v>
      </c>
      <c r="L80" s="2" t="n">
        <v>2</v>
      </c>
      <c r="M80" s="2" t="n">
        <f aca="false">+L80/Y80</f>
        <v>666.666666666667</v>
      </c>
      <c r="N80" s="2" t="n">
        <f aca="false">+O80/Y80</f>
        <v>282.333333333333</v>
      </c>
      <c r="O80" s="1" t="n">
        <f aca="false">+P80</f>
        <v>0.847</v>
      </c>
      <c r="P80" s="1" t="n">
        <v>0.847</v>
      </c>
      <c r="Q80" s="1" t="n">
        <f aca="false">+L80</f>
        <v>2</v>
      </c>
      <c r="R80" s="17" t="n">
        <v>58.5472754024068</v>
      </c>
      <c r="S80" s="17" t="n">
        <v>0.390653214232012</v>
      </c>
      <c r="T80" s="17" t="n">
        <v>66.7354785996374</v>
      </c>
      <c r="U80" s="17" t="n">
        <v>252.559396942213</v>
      </c>
      <c r="V80" s="17" t="n">
        <v>-5.22373367016143</v>
      </c>
      <c r="W80" s="17" t="n">
        <f aca="false">+V80+1</f>
        <v>-4.22373367016143</v>
      </c>
      <c r="X80" s="17" t="n">
        <v>1.09995611038108</v>
      </c>
      <c r="Y80" s="6" t="n">
        <v>0.003</v>
      </c>
      <c r="Z80" s="6" t="n">
        <f aca="false">+X80/10</f>
        <v>0.109995611038108</v>
      </c>
      <c r="AA80" s="6" t="n">
        <f aca="false">+S80/100</f>
        <v>0.00390653214232012</v>
      </c>
      <c r="AB80" s="6" t="n">
        <f aca="false">+O80*Z80</f>
        <v>0.0931662825492775</v>
      </c>
      <c r="AC80" s="1" t="n">
        <f aca="false">+O80*AA80</f>
        <v>0.00330883272454514</v>
      </c>
      <c r="AD80" s="2" t="n">
        <f aca="false">+AB80*1000</f>
        <v>93.1662825492775</v>
      </c>
      <c r="AE80" s="2" t="n">
        <f aca="false">+AC80*1000</f>
        <v>3.30883272454514</v>
      </c>
      <c r="AF80" s="2" t="n">
        <f aca="false">+AD80/Y80</f>
        <v>31055.4275164258</v>
      </c>
      <c r="AG80" s="2" t="n">
        <f aca="false">+AE80/Y80</f>
        <v>1102.94424151505</v>
      </c>
      <c r="AH80" s="2" t="n">
        <f aca="false">+AB80/Y80</f>
        <v>31.0554275164258</v>
      </c>
      <c r="AI80" s="2" t="n">
        <f aca="false">+AC80/Y80</f>
        <v>1.10294424151505</v>
      </c>
      <c r="AJ80" s="7" t="n">
        <v>8.77562082200132</v>
      </c>
      <c r="AK80" s="7" t="n">
        <v>0.37108999109315</v>
      </c>
      <c r="AL80" s="7" t="n">
        <v>13.11627401075</v>
      </c>
      <c r="AM80" s="7" t="n">
        <v>48.5726692831772</v>
      </c>
      <c r="AN80" s="7" t="n">
        <v>-25.7075044930469</v>
      </c>
      <c r="AO80" s="7" t="n">
        <f aca="false">+AN80+1</f>
        <v>-24.7075044930469</v>
      </c>
      <c r="AP80" s="7" t="n">
        <v>1.07755060672598</v>
      </c>
      <c r="AQ80" s="1" t="n">
        <f aca="false">+W80-AO80</f>
        <v>20.4837708228855</v>
      </c>
      <c r="AR80" s="1" t="n">
        <f aca="false">(W80/1000+1)*0.0112372</f>
        <v>0.0111897370600017</v>
      </c>
      <c r="AS80" s="1" t="n">
        <f aca="false">(AO80/1000+1)*0.0112372</f>
        <v>0.0109595568305107</v>
      </c>
      <c r="AT80" s="1" t="n">
        <f aca="false">AR80/(AR80+1)</f>
        <v>0.0110659124098069</v>
      </c>
      <c r="AU80" s="1" t="n">
        <f aca="false">AS80/(AS80+1)</f>
        <v>0.0108407470471622</v>
      </c>
      <c r="AV80" s="1" t="n">
        <f aca="false">+AT80-AU80</f>
        <v>0.000225165362644747</v>
      </c>
      <c r="AW80" s="1" t="n">
        <f aca="false">AV80*U80</f>
        <v>0.056867628201832</v>
      </c>
      <c r="AX80" s="18" t="n">
        <v>0.5376</v>
      </c>
      <c r="AY80" s="1" t="n">
        <f aca="false">+AW80/AX80</f>
        <v>0.105780558411146</v>
      </c>
      <c r="AZ80" s="1" t="n">
        <f aca="false">+AY80/Y80</f>
        <v>35.2601861370486</v>
      </c>
      <c r="BA80" s="1" t="n">
        <f aca="false">+AZ80/1000</f>
        <v>0.0352601861370486</v>
      </c>
      <c r="BB80" s="1" t="n">
        <f aca="false">+AZ80/(U80/1000/0.003)</f>
        <v>0.418834379919544</v>
      </c>
      <c r="BC80" s="1" t="n">
        <f aca="false">+T80-AL80</f>
        <v>53.6192045888874</v>
      </c>
      <c r="BD80" s="1" t="n">
        <f aca="false">(T80/1000+1)*0.0036765</f>
        <v>0.00392185298707157</v>
      </c>
      <c r="BE80" s="1" t="n">
        <f aca="false">(AL80/1000+1)*0.0036765</f>
        <v>0.00372472198140052</v>
      </c>
      <c r="BF80" s="1" t="n">
        <f aca="false">BD80/(BD80+1)</f>
        <v>0.00390653214232012</v>
      </c>
      <c r="BG80" s="1" t="n">
        <f aca="false">BE80/(BE80+1)</f>
        <v>0.0037108999109315</v>
      </c>
      <c r="BH80" s="1" t="n">
        <f aca="false">+BF80-BG80</f>
        <v>0.00019563223138862</v>
      </c>
      <c r="BI80" s="1" t="n">
        <f aca="false">BH80*R80</f>
        <v>0.0114537341286969</v>
      </c>
      <c r="BJ80" s="1" t="n">
        <v>0.459</v>
      </c>
      <c r="BK80" s="1" t="n">
        <f aca="false">+BI80/BJ80</f>
        <v>0.0249536691257013</v>
      </c>
      <c r="BL80" s="1" t="n">
        <f aca="false">+BK80/Y80</f>
        <v>8.3178897085671</v>
      </c>
      <c r="BM80" s="1" t="n">
        <f aca="false">+BL80/1000</f>
        <v>0.0083178897085671</v>
      </c>
      <c r="BN80" s="1" t="n">
        <f aca="false">+BL80/(R80/1000/0.003)</f>
        <v>0.426214011739913</v>
      </c>
    </row>
    <row r="81" customFormat="false" ht="12.8" hidden="false" customHeight="false" outlineLevel="0" collapsed="false">
      <c r="A81" s="1" t="s">
        <v>65</v>
      </c>
      <c r="B81" s="1" t="s">
        <v>72</v>
      </c>
      <c r="D81" s="1" t="s">
        <v>73</v>
      </c>
      <c r="H81" s="1" t="s">
        <v>68</v>
      </c>
      <c r="I81" s="1" t="s">
        <v>131</v>
      </c>
      <c r="J81" s="1" t="s">
        <v>132</v>
      </c>
      <c r="K81" s="1" t="s">
        <v>71</v>
      </c>
      <c r="L81" s="2" t="n">
        <v>1</v>
      </c>
      <c r="M81" s="2" t="n">
        <f aca="false">+L81/Y81</f>
        <v>333.333333333333</v>
      </c>
      <c r="N81" s="2" t="n">
        <f aca="false">+O81/Y81</f>
        <v>32.3333333333333</v>
      </c>
      <c r="O81" s="1" t="n">
        <v>0.097</v>
      </c>
      <c r="R81" s="19"/>
      <c r="S81" s="19"/>
      <c r="T81" s="19"/>
      <c r="U81" s="19"/>
      <c r="V81" s="19"/>
      <c r="W81" s="19"/>
      <c r="X81" s="19"/>
      <c r="Y81" s="6" t="n">
        <v>0.003</v>
      </c>
      <c r="Z81" s="6"/>
      <c r="AA81" s="6"/>
      <c r="AB81" s="6"/>
      <c r="AD81" s="2"/>
      <c r="AE81" s="2"/>
      <c r="AF81" s="2"/>
      <c r="AG81" s="2"/>
      <c r="AH81" s="2"/>
      <c r="AI81" s="2"/>
      <c r="AJ81" s="7"/>
      <c r="AK81" s="7"/>
      <c r="AL81" s="7"/>
      <c r="AM81" s="7"/>
      <c r="AN81" s="7"/>
      <c r="AO81" s="7"/>
      <c r="AP81" s="7"/>
    </row>
    <row r="82" customFormat="false" ht="12.8" hidden="false" customHeight="false" outlineLevel="0" collapsed="false">
      <c r="A82" s="1" t="s">
        <v>75</v>
      </c>
      <c r="B82" s="1" t="s">
        <v>76</v>
      </c>
      <c r="D82" s="1" t="s">
        <v>73</v>
      </c>
      <c r="H82" s="1" t="s">
        <v>68</v>
      </c>
      <c r="I82" s="1" t="s">
        <v>131</v>
      </c>
      <c r="J82" s="1" t="s">
        <v>137</v>
      </c>
      <c r="K82" s="1" t="s">
        <v>71</v>
      </c>
      <c r="L82" s="2" t="n">
        <v>2</v>
      </c>
      <c r="M82" s="2" t="n">
        <f aca="false">+L82/Y82</f>
        <v>666.666666666667</v>
      </c>
      <c r="N82" s="2" t="n">
        <f aca="false">+O82/Y82</f>
        <v>34.3333333333333</v>
      </c>
      <c r="O82" s="1" t="n">
        <f aca="false">+P82</f>
        <v>0.103</v>
      </c>
      <c r="P82" s="1" t="n">
        <v>0.103</v>
      </c>
      <c r="Q82" s="1" t="n">
        <f aca="false">+L82</f>
        <v>2</v>
      </c>
      <c r="R82" s="17" t="n">
        <v>5.57373483784308</v>
      </c>
      <c r="S82" s="17" t="n">
        <v>0.397799097157964</v>
      </c>
      <c r="T82" s="17" t="n">
        <v>86.3262843820183</v>
      </c>
      <c r="U82" s="17" t="n">
        <v>40.9618473124975</v>
      </c>
      <c r="V82" s="17" t="n">
        <v>-7.96918624529607</v>
      </c>
      <c r="W82" s="17" t="n">
        <f aca="false">+V82+1</f>
        <v>-6.96918624529607</v>
      </c>
      <c r="X82" s="17" t="n">
        <v>1.09695367578203</v>
      </c>
      <c r="Y82" s="6" t="n">
        <v>0.003</v>
      </c>
      <c r="Z82" s="6" t="n">
        <f aca="false">+X82/10</f>
        <v>0.109695367578203</v>
      </c>
      <c r="AA82" s="6" t="n">
        <f aca="false">+S82/100</f>
        <v>0.00397799097157964</v>
      </c>
      <c r="AB82" s="6" t="n">
        <f aca="false">+O82*Z82</f>
        <v>0.0112986228605549</v>
      </c>
      <c r="AC82" s="1" t="n">
        <f aca="false">+O82*AA82</f>
        <v>0.000409733070072703</v>
      </c>
      <c r="AD82" s="2" t="n">
        <f aca="false">+AB82*1000</f>
        <v>11.2986228605549</v>
      </c>
      <c r="AE82" s="2" t="n">
        <f aca="false">+AC82*1000</f>
        <v>0.409733070072703</v>
      </c>
      <c r="AF82" s="2" t="n">
        <f aca="false">+AD82/Y82</f>
        <v>3766.20762018497</v>
      </c>
      <c r="AG82" s="2" t="n">
        <f aca="false">+AE82/Y82</f>
        <v>136.577690024234</v>
      </c>
      <c r="AH82" s="2" t="n">
        <f aca="false">+AB82/Y82</f>
        <v>3.76620762018497</v>
      </c>
      <c r="AI82" s="2" t="n">
        <f aca="false">+AC82/Y82</f>
        <v>0.136577690024234</v>
      </c>
      <c r="AJ82" s="7" t="n">
        <v>11.1160909892708</v>
      </c>
      <c r="AK82" s="7" t="n">
        <v>0.369511835847455</v>
      </c>
      <c r="AL82" s="7" t="n">
        <v>8.79175793648127</v>
      </c>
      <c r="AM82" s="7" t="n">
        <v>71.1071675464504</v>
      </c>
      <c r="AN82" s="7" t="n">
        <v>-24.1765455093662</v>
      </c>
      <c r="AO82" s="7" t="n">
        <v>-23.1765455093662</v>
      </c>
      <c r="AP82" s="7" t="n">
        <v>1.07922554721752</v>
      </c>
      <c r="AQ82" s="1" t="n">
        <f aca="false">+W82-AO82</f>
        <v>16.2073592640701</v>
      </c>
      <c r="AR82" s="1" t="n">
        <f aca="false">(W82/1000+1)*0.0112372</f>
        <v>0.0111588858603244</v>
      </c>
      <c r="AS82" s="1" t="n">
        <f aca="false">(AO82/1000+1)*0.0112372</f>
        <v>0.0109767605228022</v>
      </c>
      <c r="AT82" s="1" t="n">
        <f aca="false">AR82/(AR82+1)</f>
        <v>0.0110357393050352</v>
      </c>
      <c r="AU82" s="1" t="n">
        <f aca="false">AS82/(AS82+1)</f>
        <v>0.010857579473069</v>
      </c>
      <c r="AV82" s="1" t="n">
        <f aca="false">+AT82-AU82</f>
        <v>0.000178159831966196</v>
      </c>
      <c r="AW82" s="1" t="n">
        <f aca="false">AV82*U82</f>
        <v>0.00729775583421954</v>
      </c>
      <c r="AX82" s="18" t="n">
        <v>0.5376</v>
      </c>
      <c r="AY82" s="1" t="n">
        <f aca="false">+AW82/AX82</f>
        <v>0.0135746946321048</v>
      </c>
      <c r="AZ82" s="1" t="n">
        <f aca="false">+AY82/Y82</f>
        <v>4.5248982107016</v>
      </c>
      <c r="BA82" s="1" t="n">
        <f aca="false">+AZ82/1000</f>
        <v>0.0045248982107016</v>
      </c>
      <c r="BB82" s="1" t="n">
        <f aca="false">+AZ82/(U82/1000/0.003)</f>
        <v>0.33139849696093</v>
      </c>
      <c r="BC82" s="1" t="n">
        <f aca="false">+T82-AL82</f>
        <v>77.534526445537</v>
      </c>
      <c r="BD82" s="1" t="n">
        <f aca="false">(T82/1000+1)*0.0036765</f>
        <v>0.00399387858453049</v>
      </c>
      <c r="BE82" s="1" t="n">
        <f aca="false">(AL82/1000+1)*0.0036765</f>
        <v>0.00370882289805347</v>
      </c>
      <c r="BF82" s="1" t="n">
        <f aca="false">BD82/(BD82+1)</f>
        <v>0.00397799097157964</v>
      </c>
      <c r="BG82" s="1" t="n">
        <f aca="false">BE82/(BE82+1)</f>
        <v>0.00369511835847454</v>
      </c>
      <c r="BH82" s="1" t="n">
        <f aca="false">+BF82-BG82</f>
        <v>0.000282872613105097</v>
      </c>
      <c r="BI82" s="1" t="n">
        <f aca="false">BH82*R82</f>
        <v>0.00157665693833559</v>
      </c>
      <c r="BJ82" s="1" t="n">
        <v>0.459</v>
      </c>
      <c r="BK82" s="1" t="n">
        <f aca="false">+BI82/BJ82</f>
        <v>0.00343498243646097</v>
      </c>
      <c r="BL82" s="1" t="n">
        <f aca="false">+BK82/Y82</f>
        <v>1.14499414548699</v>
      </c>
      <c r="BM82" s="1" t="n">
        <f aca="false">+BL82/1000</f>
        <v>0.00114499414548699</v>
      </c>
      <c r="BN82" s="1" t="n">
        <f aca="false">+BL82/(R82/1000/0.003)</f>
        <v>0.616280202843349</v>
      </c>
    </row>
    <row r="83" customFormat="false" ht="12.8" hidden="false" customHeight="false" outlineLevel="0" collapsed="false">
      <c r="A83" s="1" t="s">
        <v>75</v>
      </c>
      <c r="B83" s="1" t="s">
        <v>76</v>
      </c>
      <c r="D83" s="1" t="s">
        <v>73</v>
      </c>
      <c r="H83" s="1" t="s">
        <v>68</v>
      </c>
      <c r="I83" s="1" t="s">
        <v>131</v>
      </c>
      <c r="J83" s="1" t="s">
        <v>133</v>
      </c>
      <c r="K83" s="1" t="s">
        <v>71</v>
      </c>
      <c r="L83" s="2" t="n">
        <v>3</v>
      </c>
      <c r="M83" s="2" t="n">
        <f aca="false">+L83/Y83</f>
        <v>1000</v>
      </c>
      <c r="N83" s="2" t="n">
        <f aca="false">+O83/Y83</f>
        <v>116</v>
      </c>
      <c r="O83" s="1" t="n">
        <f aca="false">+P83</f>
        <v>0.348</v>
      </c>
      <c r="P83" s="1" t="n">
        <v>0.348</v>
      </c>
      <c r="Q83" s="1" t="n">
        <f aca="false">+L83</f>
        <v>3</v>
      </c>
      <c r="R83" s="17" t="n">
        <v>19.0675982759615</v>
      </c>
      <c r="S83" s="17" t="n">
        <v>0.401039429867349</v>
      </c>
      <c r="T83" s="17" t="n">
        <v>95.2107496372001</v>
      </c>
      <c r="U83" s="17" t="n">
        <v>117.591994610937</v>
      </c>
      <c r="V83" s="17" t="n">
        <v>1.70545105130579</v>
      </c>
      <c r="W83" s="17" t="n">
        <f aca="false">+V83+1</f>
        <v>2.70545105130579</v>
      </c>
      <c r="X83" s="17" t="n">
        <v>1.10753307555783</v>
      </c>
      <c r="Y83" s="6" t="n">
        <v>0.003</v>
      </c>
      <c r="Z83" s="6" t="n">
        <f aca="false">+X83/10</f>
        <v>0.110753307555783</v>
      </c>
      <c r="AA83" s="6" t="n">
        <f aca="false">+S83/100</f>
        <v>0.00401039429867349</v>
      </c>
      <c r="AB83" s="6" t="n">
        <f aca="false">+O83*Z83</f>
        <v>0.0385421510294125</v>
      </c>
      <c r="AC83" s="1" t="n">
        <f aca="false">+O83*AA83</f>
        <v>0.00139561721593837</v>
      </c>
      <c r="AD83" s="2" t="n">
        <f aca="false">+AB83*1000</f>
        <v>38.5421510294125</v>
      </c>
      <c r="AE83" s="2" t="n">
        <f aca="false">+AC83*1000</f>
        <v>1.39561721593837</v>
      </c>
      <c r="AF83" s="2" t="n">
        <f aca="false">+AD83/Y83</f>
        <v>12847.3836764708</v>
      </c>
      <c r="AG83" s="2" t="n">
        <f aca="false">+AE83/Y83</f>
        <v>465.205738646125</v>
      </c>
      <c r="AH83" s="2" t="n">
        <f aca="false">+AB83/Y83</f>
        <v>12.8473836764708</v>
      </c>
      <c r="AI83" s="2" t="n">
        <f aca="false">+AC83/Y83</f>
        <v>0.465205738646125</v>
      </c>
      <c r="AJ83" s="7" t="n">
        <v>11.1160909892708</v>
      </c>
      <c r="AK83" s="7" t="n">
        <v>0.369511835847455</v>
      </c>
      <c r="AL83" s="7" t="n">
        <v>8.79175793648127</v>
      </c>
      <c r="AM83" s="7" t="n">
        <v>71.1071675464504</v>
      </c>
      <c r="AN83" s="7" t="n">
        <v>-24.1765455093662</v>
      </c>
      <c r="AO83" s="7" t="n">
        <v>-23.1765455093662</v>
      </c>
      <c r="AP83" s="7" t="n">
        <v>1.07922554721752</v>
      </c>
      <c r="AQ83" s="1" t="n">
        <f aca="false">+W83-AO83</f>
        <v>25.881996560672</v>
      </c>
      <c r="AR83" s="1" t="n">
        <f aca="false">(W83/1000+1)*0.0112372</f>
        <v>0.0112676016945537</v>
      </c>
      <c r="AS83" s="1" t="n">
        <f aca="false">(AO83/1000+1)*0.0112372</f>
        <v>0.0109767605228022</v>
      </c>
      <c r="AT83" s="1" t="n">
        <f aca="false">AR83/(AR83+1)</f>
        <v>0.0111420574293816</v>
      </c>
      <c r="AU83" s="1" t="n">
        <f aca="false">AS83/(AS83+1)</f>
        <v>0.010857579473069</v>
      </c>
      <c r="AV83" s="1" t="n">
        <f aca="false">+AT83-AU83</f>
        <v>0.000284477956312638</v>
      </c>
      <c r="AW83" s="1" t="n">
        <f aca="false">AV83*U83</f>
        <v>0.0334523303056461</v>
      </c>
      <c r="AX83" s="18" t="n">
        <v>0.5376</v>
      </c>
      <c r="AY83" s="1" t="n">
        <f aca="false">+AW83/AX83</f>
        <v>0.0622253167887763</v>
      </c>
      <c r="AZ83" s="1" t="n">
        <f aca="false">+AY83/Y83</f>
        <v>20.7417722629254</v>
      </c>
      <c r="BA83" s="1" t="n">
        <f aca="false">+AZ83/1000</f>
        <v>0.0207417722629254</v>
      </c>
      <c r="BB83" s="1" t="n">
        <f aca="false">+AZ83/(U83/1000/0.003)</f>
        <v>0.529162865164878</v>
      </c>
      <c r="BC83" s="1" t="n">
        <f aca="false">+T83-AL83</f>
        <v>86.4189917007188</v>
      </c>
      <c r="BD83" s="1" t="n">
        <f aca="false">(T83/1000+1)*0.0036765</f>
        <v>0.00402654232104117</v>
      </c>
      <c r="BE83" s="1" t="n">
        <f aca="false">(AL83/1000+1)*0.0036765</f>
        <v>0.00370882289805347</v>
      </c>
      <c r="BF83" s="1" t="n">
        <f aca="false">BD83/(BD83+1)</f>
        <v>0.00401039429867349</v>
      </c>
      <c r="BG83" s="1" t="n">
        <f aca="false">BE83/(BE83+1)</f>
        <v>0.00369511835847454</v>
      </c>
      <c r="BH83" s="1" t="n">
        <f aca="false">+BF83-BG83</f>
        <v>0.000315275940198949</v>
      </c>
      <c r="BI83" s="1" t="n">
        <f aca="false">BH83*R83</f>
        <v>0.00601155497378963</v>
      </c>
      <c r="BJ83" s="1" t="n">
        <v>0.459</v>
      </c>
      <c r="BK83" s="1" t="n">
        <f aca="false">+BI83/BJ83</f>
        <v>0.0130970696596724</v>
      </c>
      <c r="BL83" s="1" t="n">
        <f aca="false">+BK83/Y83</f>
        <v>4.36568988655746</v>
      </c>
      <c r="BM83" s="1" t="n">
        <f aca="false">+BL83/1000</f>
        <v>0.00436568988655746</v>
      </c>
      <c r="BN83" s="1" t="n">
        <f aca="false">+BL83/(R83/1000/0.003)</f>
        <v>0.686875686707951</v>
      </c>
    </row>
    <row r="84" customFormat="false" ht="12.8" hidden="false" customHeight="false" outlineLevel="0" collapsed="false">
      <c r="A84" s="1" t="s">
        <v>78</v>
      </c>
      <c r="B84" s="1" t="s">
        <v>78</v>
      </c>
      <c r="C84" s="1" t="s">
        <v>79</v>
      </c>
      <c r="D84" s="1" t="s">
        <v>73</v>
      </c>
      <c r="H84" s="1" t="s">
        <v>68</v>
      </c>
      <c r="I84" s="1" t="s">
        <v>131</v>
      </c>
      <c r="J84" s="1" t="s">
        <v>137</v>
      </c>
      <c r="K84" s="1" t="s">
        <v>71</v>
      </c>
      <c r="L84" s="2" t="n">
        <v>1</v>
      </c>
      <c r="M84" s="2" t="n">
        <f aca="false">+L84/Y84</f>
        <v>333.333333333333</v>
      </c>
      <c r="N84" s="2" t="n">
        <f aca="false">+O84/Y84</f>
        <v>50</v>
      </c>
      <c r="O84" s="1" t="n">
        <v>0.15</v>
      </c>
      <c r="P84" s="21" t="n">
        <v>0.287</v>
      </c>
      <c r="Q84" s="1" t="n">
        <f aca="false">+L84</f>
        <v>1</v>
      </c>
      <c r="R84" s="17" t="n">
        <v>3.22183555743977</v>
      </c>
      <c r="S84" s="17" t="n">
        <v>1.50734125373625</v>
      </c>
      <c r="T84" s="17" t="n">
        <v>3162.68122200006</v>
      </c>
      <c r="U84" s="17" t="n">
        <v>34.8302058104867</v>
      </c>
      <c r="V84" s="17" t="n">
        <v>475.317559081778</v>
      </c>
      <c r="W84" s="17" t="n">
        <f aca="false">+V84+1</f>
        <v>476.317559081778</v>
      </c>
      <c r="X84" s="17" t="n">
        <v>1.6226839418136</v>
      </c>
      <c r="Y84" s="6" t="n">
        <v>0.003</v>
      </c>
      <c r="Z84" s="6" t="n">
        <f aca="false">+X84/10</f>
        <v>0.16226839418136</v>
      </c>
      <c r="AA84" s="6" t="n">
        <f aca="false">+S84/100</f>
        <v>0.0150734125373625</v>
      </c>
      <c r="AB84" s="6" t="n">
        <f aca="false">+P84*Z84</f>
        <v>0.0465710291300503</v>
      </c>
      <c r="AC84" s="1" t="n">
        <f aca="false">+P84*AA84</f>
        <v>0.00432606939822304</v>
      </c>
      <c r="AD84" s="2" t="n">
        <f aca="false">+AB84*1000</f>
        <v>46.5710291300503</v>
      </c>
      <c r="AE84" s="2" t="n">
        <f aca="false">+AC84*1000</f>
        <v>4.32606939822304</v>
      </c>
      <c r="AF84" s="2" t="n">
        <f aca="false">+AD84/Y84</f>
        <v>15523.6763766834</v>
      </c>
      <c r="AG84" s="2" t="n">
        <f aca="false">+AE84/Y84</f>
        <v>1442.02313274101</v>
      </c>
      <c r="AH84" s="2" t="n">
        <f aca="false">+AB84/Y84</f>
        <v>15.5236763766834</v>
      </c>
      <c r="AI84" s="2" t="n">
        <f aca="false">+AC84/Y84</f>
        <v>1.44202313274101</v>
      </c>
      <c r="AJ84" s="7" t="n">
        <v>1.73138758647094</v>
      </c>
      <c r="AK84" s="7" t="n">
        <v>0.369659153315926</v>
      </c>
      <c r="AL84" s="7" t="n">
        <v>9.1954366067559</v>
      </c>
      <c r="AM84" s="7" t="n">
        <v>24.1963684173801</v>
      </c>
      <c r="AN84" s="7" t="n">
        <v>-8.79182749546261</v>
      </c>
      <c r="AO84" s="7" t="n">
        <v>-7.79182749546261</v>
      </c>
      <c r="AP84" s="7" t="n">
        <v>1.09605399751925</v>
      </c>
      <c r="AQ84" s="1" t="n">
        <f aca="false">+W84-AO84</f>
        <v>484.109386577241</v>
      </c>
      <c r="AR84" s="1" t="n">
        <f aca="false">(W84/1000+1)*0.0112372</f>
        <v>0.0165896756749138</v>
      </c>
      <c r="AS84" s="1" t="n">
        <f aca="false">(AO84/1000+1)*0.0112372</f>
        <v>0.011149641676068</v>
      </c>
      <c r="AT84" s="1" t="n">
        <f aca="false">AR84/(AR84+1)</f>
        <v>0.0163189495937974</v>
      </c>
      <c r="AU84" s="1" t="n">
        <f aca="false">AS84/(AS84+1)</f>
        <v>0.0110266979451098</v>
      </c>
      <c r="AV84" s="1" t="n">
        <f aca="false">+AT84-AU84</f>
        <v>0.00529225164868761</v>
      </c>
      <c r="AW84" s="1" t="n">
        <f aca="false">AV84*U84</f>
        <v>0.184330214124677</v>
      </c>
      <c r="AX84" s="18" t="n">
        <v>0.5376</v>
      </c>
      <c r="AY84" s="1" t="n">
        <f aca="false">+AW84/AX84</f>
        <v>0.342876142345009</v>
      </c>
      <c r="AZ84" s="20" t="n">
        <f aca="false">+AY84/Y84/2</f>
        <v>57.1460237241682</v>
      </c>
      <c r="BA84" s="20" t="n">
        <f aca="false">+AZ84/1000</f>
        <v>0.0571460237241682</v>
      </c>
      <c r="BB84" s="20" t="n">
        <f aca="false">+AZ84/(U84/1000/0.003)</f>
        <v>4.92210904825857</v>
      </c>
      <c r="BC84" s="1" t="n">
        <f aca="false">+T84-AL84</f>
        <v>3153.4857853933</v>
      </c>
      <c r="BD84" s="1" t="n">
        <f aca="false">(T84/1000+1)*0.0036765</f>
        <v>0.0153040975126832</v>
      </c>
      <c r="BE84" s="1" t="n">
        <f aca="false">(AL84/1000+1)*0.0036765</f>
        <v>0.00371030702268474</v>
      </c>
      <c r="BF84" s="1" t="n">
        <f aca="false">BD84/(BD84+1)</f>
        <v>0.0150734125373625</v>
      </c>
      <c r="BG84" s="1" t="n">
        <f aca="false">BE84/(BE84+1)</f>
        <v>0.00369659153315926</v>
      </c>
      <c r="BH84" s="1" t="n">
        <f aca="false">+BF84-BG84</f>
        <v>0.0113768210042033</v>
      </c>
      <c r="BI84" s="1" t="n">
        <f aca="false">BH84*R84</f>
        <v>0.0366542464419697</v>
      </c>
      <c r="BJ84" s="1" t="n">
        <v>0.459</v>
      </c>
      <c r="BK84" s="1" t="n">
        <f aca="false">+BI84/BJ84</f>
        <v>0.0798567460609362</v>
      </c>
      <c r="BL84" s="20" t="n">
        <f aca="false">+BK84/Y84/2</f>
        <v>13.3094576768227</v>
      </c>
      <c r="BM84" s="20" t="n">
        <f aca="false">+BL84/1000</f>
        <v>0.0133094576768227</v>
      </c>
      <c r="BN84" s="20" t="n">
        <f aca="false">+BL84/(R84/1000/0.003)</f>
        <v>12.3930512028358</v>
      </c>
    </row>
    <row r="85" customFormat="false" ht="12.8" hidden="false" customHeight="false" outlineLevel="0" collapsed="false">
      <c r="A85" s="1" t="s">
        <v>78</v>
      </c>
      <c r="B85" s="1" t="s">
        <v>78</v>
      </c>
      <c r="C85" s="1" t="s">
        <v>79</v>
      </c>
      <c r="D85" s="1" t="s">
        <v>73</v>
      </c>
      <c r="H85" s="1" t="s">
        <v>68</v>
      </c>
      <c r="I85" s="1" t="s">
        <v>131</v>
      </c>
      <c r="J85" s="1" t="s">
        <v>133</v>
      </c>
      <c r="K85" s="1" t="s">
        <v>71</v>
      </c>
      <c r="L85" s="2" t="n">
        <v>1</v>
      </c>
      <c r="M85" s="2" t="n">
        <f aca="false">+L85/Y85</f>
        <v>333.333333333333</v>
      </c>
      <c r="N85" s="2" t="n">
        <f aca="false">+O85/Y85</f>
        <v>45.6666666666667</v>
      </c>
      <c r="O85" s="1" t="n">
        <v>0.137</v>
      </c>
      <c r="R85" s="19"/>
      <c r="S85" s="19"/>
      <c r="T85" s="19"/>
      <c r="U85" s="19"/>
      <c r="V85" s="19"/>
      <c r="W85" s="19"/>
      <c r="X85" s="19"/>
      <c r="Y85" s="6" t="n">
        <v>0.003</v>
      </c>
      <c r="Z85" s="6"/>
      <c r="AA85" s="6"/>
      <c r="AB85" s="6"/>
      <c r="AD85" s="2"/>
      <c r="AE85" s="2"/>
      <c r="AF85" s="2"/>
      <c r="AG85" s="2"/>
      <c r="AH85" s="2"/>
      <c r="AI85" s="2"/>
      <c r="AJ85" s="7"/>
      <c r="AK85" s="7"/>
      <c r="AL85" s="7"/>
      <c r="AM85" s="7"/>
      <c r="AN85" s="7"/>
      <c r="AO85" s="7"/>
      <c r="AP85" s="7"/>
      <c r="AZ85" s="20" t="n">
        <v>57.1460237241682</v>
      </c>
      <c r="BA85" s="20" t="n">
        <v>0.0571460237241682</v>
      </c>
      <c r="BB85" s="20" t="n">
        <v>4.92210904825857</v>
      </c>
      <c r="BL85" s="20" t="n">
        <v>13.3094576768227</v>
      </c>
      <c r="BM85" s="20" t="n">
        <v>0.0133094576768227</v>
      </c>
      <c r="BN85" s="20" t="n">
        <v>12.3930512028358</v>
      </c>
    </row>
    <row r="86" customFormat="false" ht="12.8" hidden="false" customHeight="false" outlineLevel="0" collapsed="false">
      <c r="A86" s="1" t="s">
        <v>75</v>
      </c>
      <c r="B86" s="1" t="s">
        <v>138</v>
      </c>
      <c r="C86" s="1" t="s">
        <v>139</v>
      </c>
      <c r="H86" s="1" t="s">
        <v>68</v>
      </c>
      <c r="I86" s="1" t="s">
        <v>131</v>
      </c>
      <c r="J86" s="1" t="s">
        <v>134</v>
      </c>
      <c r="K86" s="1" t="s">
        <v>71</v>
      </c>
      <c r="L86" s="2" t="n">
        <v>1</v>
      </c>
      <c r="M86" s="2" t="n">
        <f aca="false">+L86/Y86</f>
        <v>333.333333333333</v>
      </c>
      <c r="N86" s="2" t="n">
        <f aca="false">+O86/Y86</f>
        <v>1925.66666666667</v>
      </c>
      <c r="O86" s="1" t="n">
        <f aca="false">+3.309+P86</f>
        <v>5.777</v>
      </c>
      <c r="P86" s="1" t="n">
        <v>2.468</v>
      </c>
      <c r="Q86" s="1" t="n">
        <f aca="false">+L86</f>
        <v>1</v>
      </c>
      <c r="R86" s="17" t="n">
        <v>53.5166644146421</v>
      </c>
      <c r="S86" s="17" t="n">
        <v>0.374336570590077</v>
      </c>
      <c r="T86" s="17" t="n">
        <v>22.0130952782424</v>
      </c>
      <c r="U86" s="17" t="n">
        <v>413.022691242945</v>
      </c>
      <c r="V86" s="17" t="n">
        <v>-13.3479074794534</v>
      </c>
      <c r="W86" s="17" t="n">
        <f aca="false">+V86+1</f>
        <v>-12.3479074794534</v>
      </c>
      <c r="X86" s="17" t="n">
        <v>1.09107096277418</v>
      </c>
      <c r="Y86" s="6" t="n">
        <v>0.003</v>
      </c>
      <c r="Z86" s="6" t="n">
        <f aca="false">+X86/10</f>
        <v>0.109107096277418</v>
      </c>
      <c r="AA86" s="6" t="n">
        <f aca="false">+S86/10</f>
        <v>0.0374336570590077</v>
      </c>
      <c r="AB86" s="6" t="n">
        <f aca="false">+O86*Z86</f>
        <v>0.630311695194644</v>
      </c>
      <c r="AC86" s="1" t="n">
        <f aca="false">+O86*AA86</f>
        <v>0.216254236829888</v>
      </c>
      <c r="AD86" s="2" t="n">
        <f aca="false">+AB86*1000</f>
        <v>630.311695194644</v>
      </c>
      <c r="AE86" s="2" t="n">
        <f aca="false">+AC86*1000</f>
        <v>216.254236829888</v>
      </c>
      <c r="AF86" s="2" t="n">
        <f aca="false">+AD86/Y86</f>
        <v>210103.898398215</v>
      </c>
      <c r="AG86" s="2" t="n">
        <f aca="false">+AE86/Y86</f>
        <v>72084.7456099625</v>
      </c>
      <c r="AH86" s="2" t="n">
        <f aca="false">+AB86/Y86</f>
        <v>210.103898398215</v>
      </c>
      <c r="AI86" s="2" t="n">
        <f aca="false">+AC86/Y86</f>
        <v>72.0847456099625</v>
      </c>
      <c r="AJ86" s="7"/>
      <c r="AK86" s="7"/>
      <c r="AL86" s="7"/>
      <c r="AM86" s="7"/>
      <c r="AN86" s="7"/>
      <c r="AO86" s="7"/>
      <c r="AP86" s="7"/>
      <c r="AQ86" s="1" t="n">
        <f aca="false">+W86-AO86</f>
        <v>-12.3479074794534</v>
      </c>
      <c r="AR86" s="1" t="n">
        <f aca="false">(W86/1000+1)*0.0112372</f>
        <v>0.0110984440940719</v>
      </c>
      <c r="AS86" s="1" t="n">
        <f aca="false">(AO86/1000+1)*0.0112372</f>
        <v>0.0112372</v>
      </c>
      <c r="AT86" s="1" t="n">
        <f aca="false">AR86/(AR86+1)</f>
        <v>0.0109766206830789</v>
      </c>
      <c r="AU86" s="1" t="n">
        <f aca="false">AS86/(AS86+1)</f>
        <v>0.0111123285417111</v>
      </c>
      <c r="AV86" s="1" t="n">
        <f aca="false">+AT86-AU86</f>
        <v>-0.00013570785863218</v>
      </c>
      <c r="AW86" s="1" t="n">
        <f aca="false">AV86*U86</f>
        <v>-0.05605042499508</v>
      </c>
      <c r="AX86" s="18" t="n">
        <v>0.5376</v>
      </c>
      <c r="AY86" s="1" t="n">
        <f aca="false">+AW86/AX86</f>
        <v>-0.104260463160491</v>
      </c>
      <c r="AZ86" s="1" t="n">
        <f aca="false">+AY86/Y86</f>
        <v>-34.7534877201637</v>
      </c>
      <c r="BA86" s="1" t="n">
        <f aca="false">+AZ86/1000</f>
        <v>-0.0347534877201637</v>
      </c>
      <c r="BB86" s="1" t="n">
        <f aca="false">+AZ86/(U86/1000/0.003)</f>
        <v>-0.252432772753311</v>
      </c>
      <c r="BC86" s="1" t="n">
        <f aca="false">+T86-AL86</f>
        <v>22.0130952782424</v>
      </c>
      <c r="BD86" s="1" t="n">
        <f aca="false">(T86/1000+1)*0.0036765</f>
        <v>0.00375743114479046</v>
      </c>
      <c r="BE86" s="1" t="n">
        <f aca="false">(AL86/1000+1)*0.0036765</f>
        <v>0.0036765</v>
      </c>
      <c r="BF86" s="1" t="n">
        <f aca="false">BD86/(BD86+1)</f>
        <v>0.00374336570590077</v>
      </c>
      <c r="BG86" s="1" t="n">
        <f aca="false">BE86/(BE86+1)</f>
        <v>0.00366303285969134</v>
      </c>
      <c r="BH86" s="1" t="n">
        <f aca="false">+BF86-BG86</f>
        <v>8.03328462094213E-005</v>
      </c>
      <c r="BI86" s="1" t="n">
        <f aca="false">BH86*R86</f>
        <v>0.00429914597206266</v>
      </c>
      <c r="BJ86" s="1" t="n">
        <v>0.459</v>
      </c>
      <c r="BK86" s="1" t="n">
        <f aca="false">+BI86/BJ86</f>
        <v>0.00936633109381842</v>
      </c>
      <c r="BL86" s="1" t="n">
        <f aca="false">+BK86/Y86</f>
        <v>3.12211036460614</v>
      </c>
      <c r="BM86" s="1" t="n">
        <f aca="false">+BL86/1000</f>
        <v>0.00312211036460614</v>
      </c>
      <c r="BN86" s="1" t="n">
        <f aca="false">+BL86/(R86/1000/0.003)</f>
        <v>0.175017094138173</v>
      </c>
    </row>
    <row r="87" customFormat="false" ht="12.8" hidden="false" customHeight="false" outlineLevel="0" collapsed="false">
      <c r="A87" s="1" t="s">
        <v>75</v>
      </c>
      <c r="B87" s="1" t="s">
        <v>138</v>
      </c>
      <c r="C87" s="1" t="s">
        <v>139</v>
      </c>
      <c r="H87" s="1" t="s">
        <v>68</v>
      </c>
      <c r="I87" s="1" t="s">
        <v>131</v>
      </c>
      <c r="J87" s="1" t="s">
        <v>133</v>
      </c>
      <c r="K87" s="1" t="s">
        <v>71</v>
      </c>
      <c r="L87" s="2" t="n">
        <v>1</v>
      </c>
      <c r="M87" s="2" t="n">
        <f aca="false">+L87/Y87</f>
        <v>333.333333333333</v>
      </c>
      <c r="N87" s="2" t="n">
        <f aca="false">+O87/Y87</f>
        <v>2636.33333333333</v>
      </c>
      <c r="O87" s="1" t="n">
        <f aca="false">+4.078+P87</f>
        <v>7.909</v>
      </c>
      <c r="P87" s="1" t="n">
        <v>3.831</v>
      </c>
      <c r="Q87" s="1" t="n">
        <f aca="false">+L87</f>
        <v>1</v>
      </c>
      <c r="R87" s="17" t="n">
        <v>74.6063887960375</v>
      </c>
      <c r="S87" s="17" t="n">
        <v>0.372524013335524</v>
      </c>
      <c r="T87" s="17" t="n">
        <v>17.0459506076139</v>
      </c>
      <c r="U87" s="17" t="n">
        <v>1014.92557043771</v>
      </c>
      <c r="V87" s="17" t="n">
        <v>-20.4787395979146</v>
      </c>
      <c r="W87" s="17" t="n">
        <f aca="false">+V87+1</f>
        <v>-19.4787395979146</v>
      </c>
      <c r="X87" s="17" t="n">
        <v>1.08327088531362</v>
      </c>
      <c r="Y87" s="6" t="n">
        <v>0.003</v>
      </c>
      <c r="Z87" s="6" t="n">
        <f aca="false">+X87/10</f>
        <v>0.108327088531362</v>
      </c>
      <c r="AA87" s="6" t="n">
        <f aca="false">+S87/100</f>
        <v>0.00372524013335524</v>
      </c>
      <c r="AB87" s="6" t="n">
        <f aca="false">+O87*Z87</f>
        <v>0.856758943194542</v>
      </c>
      <c r="AC87" s="1" t="n">
        <f aca="false">+O87*AA87</f>
        <v>0.0294629242147066</v>
      </c>
      <c r="AD87" s="2" t="n">
        <f aca="false">+AB87*1000</f>
        <v>856.758943194542</v>
      </c>
      <c r="AE87" s="2" t="n">
        <f aca="false">+AC87*1000</f>
        <v>29.4629242147066</v>
      </c>
      <c r="AF87" s="2" t="n">
        <f aca="false">+AD87/Y87</f>
        <v>285586.314398181</v>
      </c>
      <c r="AG87" s="2" t="n">
        <f aca="false">+AE87/Y87</f>
        <v>9820.97473823553</v>
      </c>
      <c r="AH87" s="2" t="n">
        <f aca="false">+AB87/Y87</f>
        <v>285.586314398181</v>
      </c>
      <c r="AI87" s="2" t="n">
        <f aca="false">+AC87/Y87</f>
        <v>9.82097473823553</v>
      </c>
      <c r="AJ87" s="7"/>
      <c r="AK87" s="7"/>
      <c r="AL87" s="7"/>
      <c r="AM87" s="7"/>
      <c r="AN87" s="7"/>
      <c r="AO87" s="7"/>
      <c r="AP87" s="7"/>
      <c r="AQ87" s="1" t="n">
        <f aca="false">+W87-AO87</f>
        <v>-19.4787395979146</v>
      </c>
      <c r="AR87" s="1" t="n">
        <f aca="false">(W87/1000+1)*0.0112372</f>
        <v>0.0110183135073903</v>
      </c>
      <c r="AS87" s="1" t="n">
        <f aca="false">(AO87/1000+1)*0.0112372</f>
        <v>0.0112372</v>
      </c>
      <c r="AT87" s="1" t="n">
        <f aca="false">AR87/(AR87+1)</f>
        <v>0.0108982333556016</v>
      </c>
      <c r="AU87" s="1" t="n">
        <f aca="false">AS87/(AS87+1)</f>
        <v>0.0111123285417111</v>
      </c>
      <c r="AV87" s="1" t="n">
        <f aca="false">+AT87-AU87</f>
        <v>-0.000214095186109485</v>
      </c>
      <c r="AW87" s="1" t="n">
        <f aca="false">AV87*U87</f>
        <v>-0.217290678890136</v>
      </c>
      <c r="AX87" s="18" t="n">
        <v>0.5376</v>
      </c>
      <c r="AY87" s="1" t="n">
        <f aca="false">+AW87/AX87</f>
        <v>-0.404186530673617</v>
      </c>
      <c r="AZ87" s="1" t="n">
        <f aca="false">+AY87/Y87</f>
        <v>-134.728843557872</v>
      </c>
      <c r="BA87" s="1" t="n">
        <f aca="false">+AZ87/1000</f>
        <v>-0.134728843557872</v>
      </c>
      <c r="BB87" s="1" t="n">
        <f aca="false">+AZ87/(U87/1000/0.003)</f>
        <v>-0.398242533685797</v>
      </c>
      <c r="BC87" s="1" t="n">
        <f aca="false">+T87-AL87</f>
        <v>17.0459506076139</v>
      </c>
      <c r="BD87" s="1" t="n">
        <f aca="false">(T87/1000+1)*0.0036765</f>
        <v>0.00373916943740889</v>
      </c>
      <c r="BE87" s="1" t="n">
        <f aca="false">(AL87/1000+1)*0.0036765</f>
        <v>0.0036765</v>
      </c>
      <c r="BF87" s="1" t="n">
        <f aca="false">BD87/(BD87+1)</f>
        <v>0.00372524013335524</v>
      </c>
      <c r="BG87" s="1" t="n">
        <f aca="false">BE87/(BE87+1)</f>
        <v>0.00366303285969134</v>
      </c>
      <c r="BH87" s="1" t="n">
        <f aca="false">+BF87-BG87</f>
        <v>6.2207273663897E-005</v>
      </c>
      <c r="BI87" s="1" t="n">
        <f aca="false">BH87*R87</f>
        <v>0.0046410600449102</v>
      </c>
      <c r="BJ87" s="1" t="n">
        <v>0.459</v>
      </c>
      <c r="BK87" s="1" t="n">
        <f aca="false">+BI87/BJ87</f>
        <v>0.0101112419279089</v>
      </c>
      <c r="BL87" s="1" t="n">
        <f aca="false">+BK87/Y87</f>
        <v>3.37041397596965</v>
      </c>
      <c r="BM87" s="1" t="n">
        <f aca="false">+BL87/1000</f>
        <v>0.00337041397596965</v>
      </c>
      <c r="BN87" s="1" t="n">
        <f aca="false">+BL87/(R87/1000/0.003)</f>
        <v>0.135527829333109</v>
      </c>
    </row>
    <row r="88" customFormat="false" ht="12.8" hidden="false" customHeight="false" outlineLevel="0" collapsed="false">
      <c r="A88" s="1" t="s">
        <v>75</v>
      </c>
      <c r="B88" s="1" t="s">
        <v>122</v>
      </c>
      <c r="C88" s="1" t="s">
        <v>123</v>
      </c>
      <c r="D88" s="1" t="s">
        <v>67</v>
      </c>
      <c r="H88" s="1" t="s">
        <v>68</v>
      </c>
      <c r="I88" s="1" t="s">
        <v>131</v>
      </c>
      <c r="J88" s="1" t="s">
        <v>137</v>
      </c>
      <c r="K88" s="1" t="s">
        <v>71</v>
      </c>
      <c r="L88" s="2" t="n">
        <v>1</v>
      </c>
      <c r="M88" s="2" t="n">
        <f aca="false">+L88/Y88</f>
        <v>333.333333333333</v>
      </c>
      <c r="N88" s="2" t="n">
        <f aca="false">+O88/Y88</f>
        <v>0</v>
      </c>
      <c r="O88" s="1" t="n">
        <f aca="false">+P88</f>
        <v>0</v>
      </c>
      <c r="R88" s="19"/>
      <c r="S88" s="19"/>
      <c r="T88" s="19"/>
      <c r="U88" s="19"/>
      <c r="V88" s="19"/>
      <c r="W88" s="19"/>
      <c r="X88" s="19"/>
      <c r="Y88" s="6" t="n">
        <v>0.003</v>
      </c>
      <c r="Z88" s="6"/>
      <c r="AA88" s="6"/>
      <c r="AB88" s="6"/>
      <c r="AD88" s="2"/>
      <c r="AE88" s="2"/>
      <c r="AF88" s="2"/>
      <c r="AG88" s="2"/>
      <c r="AH88" s="2"/>
      <c r="AI88" s="2"/>
      <c r="AJ88" s="7"/>
      <c r="AK88" s="7"/>
      <c r="AL88" s="7"/>
      <c r="AM88" s="7"/>
      <c r="AN88" s="7"/>
      <c r="AO88" s="7"/>
      <c r="AP88" s="7"/>
    </row>
    <row r="89" customFormat="false" ht="12.8" hidden="false" customHeight="false" outlineLevel="0" collapsed="false">
      <c r="A89" s="1" t="s">
        <v>80</v>
      </c>
      <c r="B89" s="1" t="s">
        <v>81</v>
      </c>
      <c r="C89" s="1" t="s">
        <v>82</v>
      </c>
      <c r="D89" s="1" t="s">
        <v>83</v>
      </c>
      <c r="H89" s="1" t="s">
        <v>68</v>
      </c>
      <c r="I89" s="1" t="s">
        <v>131</v>
      </c>
      <c r="J89" s="1" t="s">
        <v>133</v>
      </c>
      <c r="K89" s="1" t="s">
        <v>71</v>
      </c>
      <c r="L89" s="2" t="n">
        <v>1</v>
      </c>
      <c r="M89" s="2" t="n">
        <f aca="false">+L89/Y89</f>
        <v>333.333333333333</v>
      </c>
      <c r="N89" s="2" t="n">
        <f aca="false">+O89/Y89</f>
        <v>317</v>
      </c>
      <c r="O89" s="1" t="n">
        <f aca="false">+P89</f>
        <v>0.951</v>
      </c>
      <c r="P89" s="1" t="n">
        <v>0.951</v>
      </c>
      <c r="Q89" s="1" t="n">
        <f aca="false">+L89</f>
        <v>1</v>
      </c>
      <c r="R89" s="17" t="n">
        <v>25.056737977331</v>
      </c>
      <c r="S89" s="17" t="n">
        <v>0.774958103582097</v>
      </c>
      <c r="T89" s="17" t="n">
        <v>1124.33186069128</v>
      </c>
      <c r="U89" s="17" t="n">
        <v>135.336790797696</v>
      </c>
      <c r="V89" s="17" t="n">
        <v>261.590856401818</v>
      </c>
      <c r="W89" s="17" t="n">
        <f aca="false">+V89+1</f>
        <v>262.590856401818</v>
      </c>
      <c r="X89" s="17" t="n">
        <v>1.3908781387571</v>
      </c>
      <c r="Y89" s="6" t="n">
        <v>0.003</v>
      </c>
      <c r="Z89" s="6" t="n">
        <f aca="false">+X89/10</f>
        <v>0.13908781387571</v>
      </c>
      <c r="AA89" s="6" t="n">
        <f aca="false">+S89/10</f>
        <v>0.0774958103582097</v>
      </c>
      <c r="AB89" s="6" t="n">
        <f aca="false">+O89*Z89</f>
        <v>0.1322725109958</v>
      </c>
      <c r="AC89" s="1" t="n">
        <f aca="false">+O89*AA89</f>
        <v>0.0736985156506574</v>
      </c>
      <c r="AD89" s="2" t="n">
        <f aca="false">+AB89*1000</f>
        <v>132.2725109958</v>
      </c>
      <c r="AE89" s="2" t="n">
        <f aca="false">+AC89*1000</f>
        <v>73.6985156506574</v>
      </c>
      <c r="AF89" s="2" t="n">
        <f aca="false">+AD89/Y89</f>
        <v>44090.8369986001</v>
      </c>
      <c r="AG89" s="2" t="n">
        <f aca="false">+AE89/Y89</f>
        <v>24566.1718835525</v>
      </c>
      <c r="AH89" s="2" t="n">
        <f aca="false">+AB89/Y89</f>
        <v>44.0908369986001</v>
      </c>
      <c r="AI89" s="2" t="n">
        <f aca="false">+AC89/Y89</f>
        <v>24.5661718835525</v>
      </c>
      <c r="AJ89" s="7" t="n">
        <v>2.86976991852992</v>
      </c>
      <c r="AK89" s="7" t="n">
        <v>0.37060313216619</v>
      </c>
      <c r="AL89" s="7" t="n">
        <v>11.7821515768376</v>
      </c>
      <c r="AM89" s="7" t="n">
        <v>27.6230816572013</v>
      </c>
      <c r="AN89" s="7" t="n">
        <v>-10.8041230957176</v>
      </c>
      <c r="AO89" s="7" t="n">
        <v>-9.80412309571759</v>
      </c>
      <c r="AP89" s="7" t="n">
        <v>1.09385318961687</v>
      </c>
      <c r="AQ89" s="1" t="n">
        <f aca="false">+W89-AO89</f>
        <v>272.394979497536</v>
      </c>
      <c r="AR89" s="1" t="n">
        <f aca="false">(W89/1000+1)*0.0112372</f>
        <v>0.0141879859715585</v>
      </c>
      <c r="AS89" s="1" t="n">
        <f aca="false">(AO89/1000+1)*0.0112372</f>
        <v>0.0111270291079488</v>
      </c>
      <c r="AT89" s="1" t="n">
        <f aca="false">AR89/(AR89+1)</f>
        <v>0.013989503097857</v>
      </c>
      <c r="AU89" s="1" t="n">
        <f aca="false">AS89/(AS89+1)</f>
        <v>0.0110045808168786</v>
      </c>
      <c r="AV89" s="1" t="n">
        <f aca="false">+AT89-AU89</f>
        <v>0.00298492228097842</v>
      </c>
      <c r="AW89" s="1" t="n">
        <f aca="false">AV89*U89</f>
        <v>0.403969802288158</v>
      </c>
      <c r="AX89" s="18" t="n">
        <v>0.5376</v>
      </c>
      <c r="AY89" s="1" t="n">
        <f aca="false">+AW89/AX89</f>
        <v>0.751431923899103</v>
      </c>
      <c r="AZ89" s="1" t="n">
        <f aca="false">+AY89/Y89</f>
        <v>250.477307966368</v>
      </c>
      <c r="BA89" s="1" t="n">
        <f aca="false">+AZ89/1000</f>
        <v>0.250477307966368</v>
      </c>
      <c r="BB89" s="1" t="n">
        <f aca="false">+AZ89/(U89/1000/0.003)</f>
        <v>5.55231079051045</v>
      </c>
      <c r="BC89" s="1" t="n">
        <f aca="false">+T89-AL89</f>
        <v>1112.54970911444</v>
      </c>
      <c r="BD89" s="1" t="n">
        <f aca="false">(T89/1000+1)*0.0036765</f>
        <v>0.00781010608583149</v>
      </c>
      <c r="BE89" s="1" t="n">
        <f aca="false">(AL89/1000+1)*0.0036765</f>
        <v>0.00371981708027224</v>
      </c>
      <c r="BF89" s="1" t="n">
        <f aca="false">BD89/(BD89+1)</f>
        <v>0.00774958103582098</v>
      </c>
      <c r="BG89" s="1" t="n">
        <f aca="false">BE89/(BE89+1)</f>
        <v>0.0037060313216619</v>
      </c>
      <c r="BH89" s="1" t="n">
        <f aca="false">+BF89-BG89</f>
        <v>0.00404354971415908</v>
      </c>
      <c r="BI89" s="1" t="n">
        <f aca="false">BH89*R89</f>
        <v>0.101318165685996</v>
      </c>
      <c r="BJ89" s="1" t="n">
        <v>0.459</v>
      </c>
      <c r="BK89" s="1" t="n">
        <f aca="false">+BI89/BJ89</f>
        <v>0.220736744413934</v>
      </c>
      <c r="BL89" s="1" t="n">
        <f aca="false">+BK89/Y89</f>
        <v>73.5789148046446</v>
      </c>
      <c r="BM89" s="1" t="n">
        <f aca="false">+BL89/1000</f>
        <v>0.0735789148046446</v>
      </c>
      <c r="BN89" s="1" t="n">
        <f aca="false">+BL89/(R89/1000/0.003)</f>
        <v>8.8094765014359</v>
      </c>
    </row>
    <row r="90" customFormat="false" ht="12.8" hidden="false" customHeight="false" outlineLevel="0" collapsed="false">
      <c r="A90" s="1" t="s">
        <v>80</v>
      </c>
      <c r="B90" s="1" t="s">
        <v>81</v>
      </c>
      <c r="C90" s="1" t="s">
        <v>82</v>
      </c>
      <c r="D90" s="1" t="s">
        <v>83</v>
      </c>
      <c r="H90" s="1" t="s">
        <v>68</v>
      </c>
      <c r="I90" s="1" t="s">
        <v>131</v>
      </c>
      <c r="J90" s="1" t="s">
        <v>137</v>
      </c>
      <c r="K90" s="1" t="s">
        <v>71</v>
      </c>
      <c r="L90" s="2" t="n">
        <v>1</v>
      </c>
      <c r="M90" s="2" t="n">
        <f aca="false">+L90/Y90</f>
        <v>333.333333333333</v>
      </c>
      <c r="N90" s="2" t="n">
        <f aca="false">+O90/Y90</f>
        <v>7</v>
      </c>
      <c r="O90" s="1" t="n">
        <v>0.021</v>
      </c>
      <c r="R90" s="19"/>
      <c r="S90" s="19"/>
      <c r="T90" s="19"/>
      <c r="U90" s="19"/>
      <c r="V90" s="19"/>
      <c r="W90" s="19"/>
      <c r="X90" s="19"/>
      <c r="Y90" s="6" t="n">
        <v>0.003</v>
      </c>
      <c r="Z90" s="6"/>
      <c r="AA90" s="6"/>
      <c r="AB90" s="6"/>
      <c r="AD90" s="2"/>
      <c r="AE90" s="2"/>
      <c r="AF90" s="2"/>
      <c r="AG90" s="2"/>
      <c r="AH90" s="2"/>
      <c r="AI90" s="2"/>
      <c r="AJ90" s="7"/>
      <c r="AK90" s="7"/>
      <c r="AL90" s="7"/>
      <c r="AM90" s="7"/>
      <c r="AN90" s="7"/>
      <c r="AO90" s="7"/>
      <c r="AP90" s="7"/>
    </row>
    <row r="91" customFormat="false" ht="12.8" hidden="false" customHeight="false" outlineLevel="0" collapsed="false">
      <c r="A91" s="1" t="s">
        <v>65</v>
      </c>
      <c r="B91" s="1" t="s">
        <v>140</v>
      </c>
      <c r="C91" s="1" t="s">
        <v>141</v>
      </c>
      <c r="D91" s="1" t="s">
        <v>85</v>
      </c>
      <c r="H91" s="1" t="s">
        <v>68</v>
      </c>
      <c r="I91" s="1" t="s">
        <v>131</v>
      </c>
      <c r="J91" s="1" t="s">
        <v>135</v>
      </c>
      <c r="K91" s="1" t="s">
        <v>71</v>
      </c>
      <c r="L91" s="2" t="n">
        <v>1</v>
      </c>
      <c r="M91" s="2" t="n">
        <f aca="false">+L91/Y91</f>
        <v>333.333333333333</v>
      </c>
      <c r="N91" s="2" t="n">
        <f aca="false">+O91/Y91</f>
        <v>33</v>
      </c>
      <c r="O91" s="1" t="n">
        <v>0.099</v>
      </c>
      <c r="P91" s="1" t="n">
        <v>0.198</v>
      </c>
      <c r="Q91" s="1" t="n">
        <f aca="false">+L91</f>
        <v>1</v>
      </c>
      <c r="R91" s="17" t="n">
        <v>12.2238994907016</v>
      </c>
      <c r="S91" s="17" t="n">
        <v>0.379530934986076</v>
      </c>
      <c r="T91" s="17" t="n">
        <v>36.2487692778711</v>
      </c>
      <c r="U91" s="17" t="n">
        <v>54.802520038604</v>
      </c>
      <c r="V91" s="17" t="n">
        <v>-16.3853696901916</v>
      </c>
      <c r="W91" s="17" t="n">
        <f aca="false">+V91+1</f>
        <v>-15.3853696901916</v>
      </c>
      <c r="X91" s="17" t="n">
        <v>1.08774857800323</v>
      </c>
      <c r="Y91" s="6" t="n">
        <v>0.003</v>
      </c>
      <c r="Z91" s="6" t="n">
        <f aca="false">+X91/10</f>
        <v>0.108774857800323</v>
      </c>
      <c r="AA91" s="6" t="n">
        <f aca="false">+S91/100</f>
        <v>0.00379530934986076</v>
      </c>
      <c r="AB91" s="6" t="n">
        <f aca="false">+P91*Z91</f>
        <v>0.021537421844464</v>
      </c>
      <c r="AC91" s="1" t="n">
        <f aca="false">+O91*AA91</f>
        <v>0.000375735625636215</v>
      </c>
      <c r="AD91" s="2" t="n">
        <f aca="false">+AB91*1000</f>
        <v>21.537421844464</v>
      </c>
      <c r="AE91" s="2" t="n">
        <f aca="false">+AC91*1000</f>
        <v>0.375735625636215</v>
      </c>
      <c r="AF91" s="2" t="n">
        <f aca="false">+AD91/Y91</f>
        <v>7179.14061482132</v>
      </c>
      <c r="AG91" s="2" t="n">
        <f aca="false">+AE91/Y91</f>
        <v>125.245208545405</v>
      </c>
      <c r="AH91" s="2" t="n">
        <f aca="false">+AB91/Y91</f>
        <v>7.17914061482132</v>
      </c>
      <c r="AI91" s="2" t="n">
        <f aca="false">+AC91/Y91</f>
        <v>0.125245208545405</v>
      </c>
      <c r="AJ91" s="7" t="n">
        <v>11.1779145753752</v>
      </c>
      <c r="AK91" s="7" t="n">
        <v>0.372947647267893</v>
      </c>
      <c r="AL91" s="7" t="n">
        <v>18.2068638357822</v>
      </c>
      <c r="AM91" s="7" t="n">
        <v>43.7616380042725</v>
      </c>
      <c r="AN91" s="7" t="n">
        <v>-23.1000765450225</v>
      </c>
      <c r="AO91" s="7" t="n">
        <v>-22.1000765450225</v>
      </c>
      <c r="AP91" s="7" t="n">
        <v>1.08040322048114</v>
      </c>
      <c r="AQ91" s="1" t="n">
        <f aca="false">+W91-AO91</f>
        <v>6.7147068548309</v>
      </c>
      <c r="AR91" s="1" t="n">
        <f aca="false">(W91/1000+1)*0.0112372</f>
        <v>0.0110643115237174</v>
      </c>
      <c r="AS91" s="1" t="n">
        <f aca="false">(AO91/1000+1)*0.0112372</f>
        <v>0.0109888570198483</v>
      </c>
      <c r="AT91" s="1" t="n">
        <f aca="false">AR91/(AR91+1)</f>
        <v>0.0109432321936505</v>
      </c>
      <c r="AU91" s="1" t="n">
        <f aca="false">AS91/(AS91+1)</f>
        <v>0.0108694145771703</v>
      </c>
      <c r="AV91" s="1" t="n">
        <f aca="false">+AT91-AU91</f>
        <v>7.38176164801624E-005</v>
      </c>
      <c r="AW91" s="1" t="n">
        <f aca="false">AV91*U91</f>
        <v>0.00404539140635608</v>
      </c>
      <c r="AX91" s="18" t="n">
        <v>0.5376</v>
      </c>
      <c r="AY91" s="1" t="n">
        <f aca="false">+AW91/AX91</f>
        <v>0.00752490961003736</v>
      </c>
      <c r="AZ91" s="1" t="n">
        <f aca="false">+AY91/Y91</f>
        <v>2.50830320334579</v>
      </c>
      <c r="BA91" s="1" t="n">
        <f aca="false">+AZ91/1000</f>
        <v>0.00250830320334579</v>
      </c>
      <c r="BB91" s="1" t="n">
        <f aca="false">+AZ91/(U91/1000/0.003)</f>
        <v>0.137309554464588</v>
      </c>
      <c r="BC91" s="1" t="n">
        <f aca="false">+T91-AL91</f>
        <v>18.0419054420889</v>
      </c>
      <c r="BD91" s="1" t="n">
        <f aca="false">(T91/1000+1)*0.0036765</f>
        <v>0.00380976860025009</v>
      </c>
      <c r="BE91" s="1" t="n">
        <f aca="false">(AL91/1000+1)*0.0036765</f>
        <v>0.00374343753489225</v>
      </c>
      <c r="BF91" s="1" t="n">
        <f aca="false">BD91/(BD91+1)</f>
        <v>0.00379530934986076</v>
      </c>
      <c r="BG91" s="1" t="n">
        <f aca="false">BE91/(BE91+1)</f>
        <v>0.00372947647267893</v>
      </c>
      <c r="BH91" s="1" t="n">
        <f aca="false">+BF91-BG91</f>
        <v>6.58328771818281E-005</v>
      </c>
      <c r="BI91" s="1" t="n">
        <f aca="false">BH91*R91</f>
        <v>0.000804734473854369</v>
      </c>
      <c r="BJ91" s="1" t="n">
        <v>0.459</v>
      </c>
      <c r="BK91" s="1" t="n">
        <f aca="false">+BI91/BJ91</f>
        <v>0.00175323414783087</v>
      </c>
      <c r="BL91" s="1" t="n">
        <f aca="false">+BK91/Y91</f>
        <v>0.58441138261029</v>
      </c>
      <c r="BM91" s="1" t="n">
        <f aca="false">+BL91/1000</f>
        <v>0.00058441138261029</v>
      </c>
      <c r="BN91" s="1" t="n">
        <f aca="false">+BL91/(R91/1000/0.003)</f>
        <v>0.143426747672828</v>
      </c>
    </row>
    <row r="92" customFormat="false" ht="12.8" hidden="false" customHeight="false" outlineLevel="0" collapsed="false">
      <c r="A92" s="1" t="s">
        <v>65</v>
      </c>
      <c r="B92" s="1" t="s">
        <v>140</v>
      </c>
      <c r="C92" s="1" t="s">
        <v>141</v>
      </c>
      <c r="D92" s="1" t="s">
        <v>85</v>
      </c>
      <c r="H92" s="1" t="s">
        <v>68</v>
      </c>
      <c r="I92" s="1" t="s">
        <v>131</v>
      </c>
      <c r="J92" s="1" t="s">
        <v>132</v>
      </c>
      <c r="K92" s="1" t="s">
        <v>71</v>
      </c>
      <c r="L92" s="2" t="n">
        <v>1</v>
      </c>
      <c r="M92" s="2" t="n">
        <f aca="false">+L92/Y92</f>
        <v>333.333333333333</v>
      </c>
      <c r="N92" s="2" t="n">
        <f aca="false">+O92/Y92</f>
        <v>33</v>
      </c>
      <c r="O92" s="1" t="n">
        <v>0.099</v>
      </c>
      <c r="P92" s="22"/>
      <c r="R92" s="19"/>
      <c r="S92" s="19"/>
      <c r="T92" s="19"/>
      <c r="U92" s="19"/>
      <c r="V92" s="19"/>
      <c r="W92" s="19"/>
      <c r="X92" s="19"/>
      <c r="Y92" s="6" t="n">
        <v>0.003</v>
      </c>
      <c r="Z92" s="6"/>
      <c r="AA92" s="6"/>
      <c r="AB92" s="6"/>
      <c r="AD92" s="2"/>
      <c r="AE92" s="2"/>
      <c r="AF92" s="2"/>
      <c r="AG92" s="2"/>
      <c r="AH92" s="2"/>
      <c r="AI92" s="2"/>
      <c r="AJ92" s="7"/>
      <c r="AK92" s="7"/>
      <c r="AL92" s="7"/>
      <c r="AM92" s="7"/>
      <c r="AN92" s="7"/>
      <c r="AO92" s="7"/>
      <c r="AP92" s="7"/>
    </row>
    <row r="93" customFormat="false" ht="12.8" hidden="false" customHeight="false" outlineLevel="0" collapsed="false">
      <c r="A93" s="1" t="s">
        <v>65</v>
      </c>
      <c r="B93" s="1" t="s">
        <v>91</v>
      </c>
      <c r="C93" s="1" t="s">
        <v>92</v>
      </c>
      <c r="D93" s="1" t="s">
        <v>83</v>
      </c>
      <c r="H93" s="1" t="s">
        <v>68</v>
      </c>
      <c r="I93" s="1" t="s">
        <v>131</v>
      </c>
      <c r="J93" s="1" t="s">
        <v>132</v>
      </c>
      <c r="K93" s="1" t="s">
        <v>71</v>
      </c>
      <c r="L93" s="2" t="n">
        <v>2</v>
      </c>
      <c r="M93" s="2" t="n">
        <f aca="false">+L93/Y93</f>
        <v>666.666666666667</v>
      </c>
      <c r="N93" s="2" t="n">
        <f aca="false">+O93/Y93</f>
        <v>229.666666666667</v>
      </c>
      <c r="O93" s="1" t="n">
        <f aca="false">+P93</f>
        <v>0.689</v>
      </c>
      <c r="P93" s="1" t="n">
        <v>0.689</v>
      </c>
      <c r="Q93" s="1" t="n">
        <f aca="false">+L93</f>
        <v>2</v>
      </c>
      <c r="R93" s="17" t="n">
        <v>57.5839209456887</v>
      </c>
      <c r="S93" s="17" t="n">
        <v>0.372895246531875</v>
      </c>
      <c r="T93" s="17" t="n">
        <v>18.0632659564878</v>
      </c>
      <c r="U93" s="17" t="n">
        <v>240.781068120432</v>
      </c>
      <c r="V93" s="17" t="n">
        <v>-22.7702308970501</v>
      </c>
      <c r="W93" s="17" t="n">
        <f aca="false">+V93+1</f>
        <v>-21.7702308970501</v>
      </c>
      <c r="X93" s="17" t="n">
        <v>1.0807640709766</v>
      </c>
      <c r="Y93" s="6" t="n">
        <v>0.003</v>
      </c>
      <c r="Z93" s="6" t="n">
        <f aca="false">+X93/10</f>
        <v>0.10807640709766</v>
      </c>
      <c r="AA93" s="6" t="n">
        <f aca="false">+S93/100</f>
        <v>0.00372895246531875</v>
      </c>
      <c r="AB93" s="6" t="n">
        <f aca="false">+O93*Z93</f>
        <v>0.0744646444902878</v>
      </c>
      <c r="AC93" s="1" t="n">
        <f aca="false">+O93*AA93</f>
        <v>0.00256924824860462</v>
      </c>
      <c r="AD93" s="2" t="n">
        <f aca="false">+AB93*1000</f>
        <v>74.4646444902878</v>
      </c>
      <c r="AE93" s="2" t="n">
        <f aca="false">+AC93*1000</f>
        <v>2.56924824860462</v>
      </c>
      <c r="AF93" s="2" t="n">
        <f aca="false">+AD93/Y93</f>
        <v>24821.5481634293</v>
      </c>
      <c r="AG93" s="2" t="n">
        <f aca="false">+AE93/Y93</f>
        <v>856.416082868206</v>
      </c>
      <c r="AH93" s="2" t="n">
        <f aca="false">+AB93/Y93</f>
        <v>24.8215481634292</v>
      </c>
      <c r="AI93" s="2" t="n">
        <f aca="false">+AC93/Y93</f>
        <v>0.856416082868206</v>
      </c>
      <c r="AJ93" s="7" t="n">
        <v>15.0879361429952</v>
      </c>
      <c r="AK93" s="7" t="n">
        <v>0.371751079423788</v>
      </c>
      <c r="AL93" s="7" t="n">
        <v>14.9278520392589</v>
      </c>
      <c r="AM93" s="7" t="n">
        <v>55.2151643088698</v>
      </c>
      <c r="AN93" s="7" t="n">
        <v>-24.5728736997343</v>
      </c>
      <c r="AO93" s="7" t="n">
        <f aca="false">+AN93+1</f>
        <v>-23.5728736997343</v>
      </c>
      <c r="AP93" s="7" t="n">
        <v>1.07879195114412</v>
      </c>
      <c r="AQ93" s="1" t="n">
        <f aca="false">+W93-AO93</f>
        <v>1.8026428026842</v>
      </c>
      <c r="AR93" s="1" t="n">
        <f aca="false">(W93/1000+1)*0.0112372</f>
        <v>0.0109925635613637</v>
      </c>
      <c r="AS93" s="1" t="n">
        <f aca="false">(AO93/1000+1)*0.0112372</f>
        <v>0.0109723069036613</v>
      </c>
      <c r="AT93" s="1" t="n">
        <f aca="false">AR93/(AR93+1)</f>
        <v>0.0108730409674239</v>
      </c>
      <c r="AU93" s="1" t="n">
        <f aca="false">AS93/(AS93+1)</f>
        <v>0.010853222020756</v>
      </c>
      <c r="AV93" s="1" t="n">
        <f aca="false">+AT93-AU93</f>
        <v>1.98189466679155E-005</v>
      </c>
      <c r="AW93" s="1" t="n">
        <f aca="false">AV93*U93</f>
        <v>0.00477202714772257</v>
      </c>
      <c r="AX93" s="18" t="n">
        <v>0.5376</v>
      </c>
      <c r="AY93" s="1" t="n">
        <f aca="false">+AW93/AX93</f>
        <v>0.00887653859323395</v>
      </c>
      <c r="AZ93" s="1" t="n">
        <f aca="false">+AY93/Y93</f>
        <v>2.95884619774465</v>
      </c>
      <c r="BA93" s="1" t="n">
        <f aca="false">+AZ93/1000</f>
        <v>0.00295884619774465</v>
      </c>
      <c r="BB93" s="1" t="n">
        <f aca="false">+AZ93/(U93/1000/0.003)</f>
        <v>0.0368656002007357</v>
      </c>
      <c r="BC93" s="1" t="n">
        <f aca="false">+T93-AL93</f>
        <v>3.1354139172289</v>
      </c>
      <c r="BD93" s="1" t="n">
        <f aca="false">(T93/1000+1)*0.0036765</f>
        <v>0.00374290959728903</v>
      </c>
      <c r="BE93" s="1" t="n">
        <f aca="false">(AL93/1000+1)*0.0036765</f>
        <v>0.00373138224802233</v>
      </c>
      <c r="BF93" s="1" t="n">
        <f aca="false">BD93/(BD93+1)</f>
        <v>0.00372895246531875</v>
      </c>
      <c r="BG93" s="1" t="n">
        <f aca="false">BE93/(BE93+1)</f>
        <v>0.00371751079423788</v>
      </c>
      <c r="BH93" s="1" t="n">
        <f aca="false">+BF93-BG93</f>
        <v>1.14416710808671E-005</v>
      </c>
      <c r="BI93" s="1" t="n">
        <f aca="false">BH93*R93</f>
        <v>0.000658856283007226</v>
      </c>
      <c r="BJ93" s="1" t="n">
        <v>0.459</v>
      </c>
      <c r="BK93" s="1" t="n">
        <f aca="false">+BI93/BJ93</f>
        <v>0.00143541673857784</v>
      </c>
      <c r="BL93" s="1" t="n">
        <f aca="false">+BK93/Y93</f>
        <v>0.478472246192612</v>
      </c>
      <c r="BM93" s="1" t="n">
        <f aca="false">+BL93/1000</f>
        <v>0.000478472246192612</v>
      </c>
      <c r="BN93" s="1" t="n">
        <f aca="false">+BL93/(R93/1000/0.003)</f>
        <v>0.0249273879757454</v>
      </c>
    </row>
    <row r="94" customFormat="false" ht="12.8" hidden="false" customHeight="false" outlineLevel="0" collapsed="false">
      <c r="A94" s="1" t="s">
        <v>65</v>
      </c>
      <c r="B94" s="1" t="s">
        <v>91</v>
      </c>
      <c r="C94" s="1" t="s">
        <v>92</v>
      </c>
      <c r="D94" s="1" t="s">
        <v>83</v>
      </c>
      <c r="H94" s="1" t="s">
        <v>68</v>
      </c>
      <c r="I94" s="1" t="s">
        <v>131</v>
      </c>
      <c r="J94" s="1" t="s">
        <v>135</v>
      </c>
      <c r="K94" s="1" t="s">
        <v>71</v>
      </c>
      <c r="L94" s="2" t="n">
        <v>2</v>
      </c>
      <c r="M94" s="2" t="n">
        <f aca="false">+L94/Y94</f>
        <v>666.666666666667</v>
      </c>
      <c r="N94" s="2" t="n">
        <f aca="false">+O94/Y94</f>
        <v>253</v>
      </c>
      <c r="O94" s="1" t="n">
        <f aca="false">+P94</f>
        <v>0.759</v>
      </c>
      <c r="P94" s="1" t="n">
        <v>0.759</v>
      </c>
      <c r="Q94" s="1" t="n">
        <f aca="false">+L94</f>
        <v>2</v>
      </c>
      <c r="R94" s="17" t="n">
        <v>55.4432112244017</v>
      </c>
      <c r="S94" s="17" t="n">
        <v>0.372276317033923</v>
      </c>
      <c r="T94" s="17" t="n">
        <v>16.3671759546034</v>
      </c>
      <c r="U94" s="17" t="n">
        <v>225.068757413834</v>
      </c>
      <c r="V94" s="17" t="n">
        <v>-23.5913959096156</v>
      </c>
      <c r="W94" s="17" t="n">
        <f aca="false">+V94+1</f>
        <v>-22.5913959096156</v>
      </c>
      <c r="X94" s="17" t="n">
        <v>1.07986571317322</v>
      </c>
      <c r="Y94" s="6" t="n">
        <v>0.003</v>
      </c>
      <c r="Z94" s="6" t="n">
        <f aca="false">+X94/10</f>
        <v>0.107986571317322</v>
      </c>
      <c r="AA94" s="6" t="n">
        <f aca="false">+S94/100</f>
        <v>0.00372276317033923</v>
      </c>
      <c r="AB94" s="6" t="n">
        <f aca="false">+O94*Z94</f>
        <v>0.0819618076298474</v>
      </c>
      <c r="AC94" s="1" t="n">
        <f aca="false">+O94*AA94</f>
        <v>0.00282557724628748</v>
      </c>
      <c r="AD94" s="2" t="n">
        <f aca="false">+AB94*1000</f>
        <v>81.9618076298474</v>
      </c>
      <c r="AE94" s="2" t="n">
        <f aca="false">+AC94*1000</f>
        <v>2.82557724628748</v>
      </c>
      <c r="AF94" s="2" t="n">
        <f aca="false">+AD94/Y94</f>
        <v>27320.6025432825</v>
      </c>
      <c r="AG94" s="2" t="n">
        <f aca="false">+AE94/Y94</f>
        <v>941.859082095825</v>
      </c>
      <c r="AH94" s="2" t="n">
        <f aca="false">+AB94/Y94</f>
        <v>27.3206025432825</v>
      </c>
      <c r="AI94" s="2" t="n">
        <f aca="false">+AC94/Y94</f>
        <v>0.941859082095825</v>
      </c>
      <c r="AJ94" s="7" t="n">
        <v>28.7161201624136</v>
      </c>
      <c r="AK94" s="7" t="n">
        <v>0.371897440903144</v>
      </c>
      <c r="AL94" s="7" t="n">
        <v>15.328929137187</v>
      </c>
      <c r="AM94" s="7" t="n">
        <v>119.101951683563</v>
      </c>
      <c r="AN94" s="7" t="n">
        <v>-24.6437909149664</v>
      </c>
      <c r="AO94" s="7" t="n">
        <f aca="false">+AN94+1</f>
        <v>-23.6437909149664</v>
      </c>
      <c r="AP94" s="7" t="n">
        <v>1.07871436497763</v>
      </c>
      <c r="AQ94" s="1" t="n">
        <f aca="false">+W94-AO94</f>
        <v>1.0523950053508</v>
      </c>
      <c r="AR94" s="1" t="n">
        <f aca="false">(W94/1000+1)*0.0112372</f>
        <v>0.0109833359658845</v>
      </c>
      <c r="AS94" s="1" t="n">
        <f aca="false">(AO94/1000+1)*0.0112372</f>
        <v>0.0109715099927303</v>
      </c>
      <c r="AT94" s="1" t="n">
        <f aca="false">AR94/(AR94+1)</f>
        <v>0.010864012862676</v>
      </c>
      <c r="AU94" s="1" t="n">
        <f aca="false">AS94/(AS94+1)</f>
        <v>0.0108524423134429</v>
      </c>
      <c r="AV94" s="1" t="n">
        <f aca="false">+AT94-AU94</f>
        <v>1.15705492331353E-005</v>
      </c>
      <c r="AW94" s="1" t="n">
        <f aca="false">AV94*U94</f>
        <v>0.00260416913849736</v>
      </c>
      <c r="AX94" s="18" t="n">
        <v>0.5376</v>
      </c>
      <c r="AY94" s="1" t="n">
        <f aca="false">+AW94/AX94</f>
        <v>0.00484406461774063</v>
      </c>
      <c r="AZ94" s="1" t="n">
        <f aca="false">+AY94/Y94</f>
        <v>1.61468820591354</v>
      </c>
      <c r="BA94" s="1" t="n">
        <f aca="false">+AZ94/1000</f>
        <v>0.00161468820591354</v>
      </c>
      <c r="BB94" s="1" t="n">
        <f aca="false">+AZ94/(U94/1000/0.003)</f>
        <v>0.021522599019969</v>
      </c>
      <c r="BC94" s="1" t="n">
        <f aca="false">+T94-AL94</f>
        <v>1.0382468174164</v>
      </c>
      <c r="BD94" s="1" t="n">
        <f aca="false">(T94/1000+1)*0.0036765</f>
        <v>0.0037366739223971</v>
      </c>
      <c r="BE94" s="1" t="n">
        <f aca="false">(AL94/1000+1)*0.0036765</f>
        <v>0.00373285680797287</v>
      </c>
      <c r="BF94" s="1" t="n">
        <f aca="false">BD94/(BD94+1)</f>
        <v>0.00372276317033923</v>
      </c>
      <c r="BG94" s="1" t="n">
        <f aca="false">BE94/(BE94+1)</f>
        <v>0.00371897440903144</v>
      </c>
      <c r="BH94" s="1" t="n">
        <f aca="false">+BF94-BG94</f>
        <v>3.78876130779438E-006</v>
      </c>
      <c r="BI94" s="1" t="n">
        <f aca="false">BH94*R94</f>
        <v>0.000210061093466884</v>
      </c>
      <c r="BJ94" s="1" t="n">
        <v>0.459</v>
      </c>
      <c r="BK94" s="1" t="n">
        <f aca="false">+BI94/BJ94</f>
        <v>0.000457649441104323</v>
      </c>
      <c r="BL94" s="1" t="n">
        <f aca="false">+BK94/Y94</f>
        <v>0.152549813701441</v>
      </c>
      <c r="BM94" s="1" t="n">
        <f aca="false">+BL94/1000</f>
        <v>0.000152549813701441</v>
      </c>
      <c r="BN94" s="1" t="n">
        <f aca="false">+BL94/(R94/1000/0.003)</f>
        <v>0.00825438193419255</v>
      </c>
    </row>
    <row r="95" customFormat="false" ht="12.8" hidden="false" customHeight="false" outlineLevel="0" collapsed="false">
      <c r="A95" s="1" t="s">
        <v>65</v>
      </c>
      <c r="B95" s="1" t="s">
        <v>97</v>
      </c>
      <c r="D95" s="1" t="s">
        <v>85</v>
      </c>
      <c r="H95" s="1" t="s">
        <v>68</v>
      </c>
      <c r="I95" s="1" t="s">
        <v>131</v>
      </c>
      <c r="J95" s="1" t="s">
        <v>133</v>
      </c>
      <c r="K95" s="1" t="s">
        <v>71</v>
      </c>
      <c r="L95" s="2" t="n">
        <v>1</v>
      </c>
      <c r="M95" s="2" t="n">
        <f aca="false">+L95/Y95</f>
        <v>333.333333333333</v>
      </c>
      <c r="N95" s="2" t="n">
        <f aca="false">+O95/Y95</f>
        <v>47</v>
      </c>
      <c r="O95" s="1" t="n">
        <v>0.141</v>
      </c>
      <c r="P95" s="1" t="n">
        <v>0.141</v>
      </c>
      <c r="Q95" s="1" t="n">
        <f aca="false">+L95</f>
        <v>1</v>
      </c>
      <c r="R95" s="17" t="n">
        <v>9.90370784030142</v>
      </c>
      <c r="S95" s="17" t="n">
        <v>0.430538703041585</v>
      </c>
      <c r="T95" s="17" t="n">
        <v>176.119553698593</v>
      </c>
      <c r="U95" s="17" t="n">
        <v>46.8944076534243</v>
      </c>
      <c r="V95" s="17" t="n">
        <v>51.3230546992034</v>
      </c>
      <c r="W95" s="17" t="n">
        <f aca="false">+V95+1</f>
        <v>52.3230546992034</v>
      </c>
      <c r="X95" s="17" t="n">
        <v>1.16175531835314</v>
      </c>
      <c r="Y95" s="6" t="n">
        <v>0.003</v>
      </c>
      <c r="Z95" s="6" t="n">
        <f aca="false">+X95/10</f>
        <v>0.116175531835314</v>
      </c>
      <c r="AA95" s="6" t="n">
        <f aca="false">+S95/100</f>
        <v>0.00430538703041585</v>
      </c>
      <c r="AB95" s="6" t="n">
        <f aca="false">+O95*Z95</f>
        <v>0.0163807499887793</v>
      </c>
      <c r="AC95" s="1" t="n">
        <f aca="false">+O95*AA95</f>
        <v>0.000607059571288635</v>
      </c>
      <c r="AD95" s="2" t="n">
        <f aca="false">+AB95*1000</f>
        <v>16.3807499887793</v>
      </c>
      <c r="AE95" s="2" t="n">
        <f aca="false">+AC95*1000</f>
        <v>0.607059571288635</v>
      </c>
      <c r="AF95" s="2" t="n">
        <f aca="false">+AD95/Y95</f>
        <v>5460.24999625976</v>
      </c>
      <c r="AG95" s="2" t="n">
        <f aca="false">+AE95/Y95</f>
        <v>202.353190429545</v>
      </c>
      <c r="AH95" s="2" t="n">
        <f aca="false">+AB95/Y95</f>
        <v>5.46024999625976</v>
      </c>
      <c r="AI95" s="2" t="n">
        <f aca="false">+AC95/Y95</f>
        <v>0.202353190429545</v>
      </c>
      <c r="AJ95" s="7" t="n">
        <v>11.7602178000742</v>
      </c>
      <c r="AK95" s="7" t="n">
        <v>0.370499778768954</v>
      </c>
      <c r="AL95" s="7" t="n">
        <v>11.4989375668007</v>
      </c>
      <c r="AM95" s="7" t="n">
        <v>54.4101409242757</v>
      </c>
      <c r="AN95" s="7" t="n">
        <v>-25.5191844916717</v>
      </c>
      <c r="AO95" s="7" t="n">
        <v>-24.5191844916717</v>
      </c>
      <c r="AP95" s="7" t="n">
        <v>1.07775664064516</v>
      </c>
      <c r="AQ95" s="1" t="n">
        <f aca="false">+W95-AO95</f>
        <v>76.8422391908751</v>
      </c>
      <c r="AR95" s="1" t="n">
        <f aca="false">(W95/1000+1)*0.0112372</f>
        <v>0.0118251646302659</v>
      </c>
      <c r="AS95" s="1" t="n">
        <f aca="false">(AO95/1000+1)*0.0112372</f>
        <v>0.0109616730200302</v>
      </c>
      <c r="AT95" s="1" t="n">
        <f aca="false">AR95/(AR95+1)</f>
        <v>0.0116869643527664</v>
      </c>
      <c r="AU95" s="1" t="n">
        <f aca="false">AS95/(AS95+1)</f>
        <v>0.0108428175988953</v>
      </c>
      <c r="AV95" s="1" t="n">
        <f aca="false">+AT95-AU95</f>
        <v>0.000844146753871108</v>
      </c>
      <c r="AW95" s="1" t="n">
        <f aca="false">AV95*U95</f>
        <v>0.0395857619953466</v>
      </c>
      <c r="AX95" s="18" t="n">
        <v>0.5376</v>
      </c>
      <c r="AY95" s="1" t="n">
        <f aca="false">+AW95/AX95</f>
        <v>0.0736342299020584</v>
      </c>
      <c r="AZ95" s="1" t="n">
        <f aca="false">+AY95/Y95</f>
        <v>24.5447433006861</v>
      </c>
      <c r="BA95" s="1" t="n">
        <f aca="false">+AZ95/1000</f>
        <v>0.0245447433006861</v>
      </c>
      <c r="BB95" s="1" t="n">
        <f aca="false">+AZ95/(U95/1000/0.003)</f>
        <v>1.57021345586144</v>
      </c>
      <c r="BC95" s="1" t="n">
        <f aca="false">+T95-AL95</f>
        <v>164.620616131792</v>
      </c>
      <c r="BD95" s="1" t="n">
        <f aca="false">(T95/1000+1)*0.0036765</f>
        <v>0.00432400353917288</v>
      </c>
      <c r="BE95" s="1" t="n">
        <f aca="false">(AL95/1000+1)*0.0036765</f>
        <v>0.00371877584396434</v>
      </c>
      <c r="BF95" s="1" t="n">
        <f aca="false">BD95/(BD95+1)</f>
        <v>0.00430538703041585</v>
      </c>
      <c r="BG95" s="1" t="n">
        <f aca="false">BE95/(BE95+1)</f>
        <v>0.00370499778768954</v>
      </c>
      <c r="BH95" s="1" t="n">
        <f aca="false">+BF95-BG95</f>
        <v>0.000600389242726308</v>
      </c>
      <c r="BI95" s="1" t="n">
        <f aca="false">BH95*R95</f>
        <v>0.00594607965042117</v>
      </c>
      <c r="BJ95" s="1" t="n">
        <v>0.459</v>
      </c>
      <c r="BK95" s="1" t="n">
        <f aca="false">+BI95/BJ95</f>
        <v>0.0129544218963424</v>
      </c>
      <c r="BL95" s="1" t="n">
        <f aca="false">+BK95/Y95</f>
        <v>4.31814063211414</v>
      </c>
      <c r="BM95" s="1" t="n">
        <f aca="false">+BL95/1000</f>
        <v>0.00431814063211414</v>
      </c>
      <c r="BN95" s="1" t="n">
        <f aca="false">+BL95/(R95/1000/0.003)</f>
        <v>1.30803756585252</v>
      </c>
    </row>
    <row r="96" customFormat="false" ht="12.8" hidden="false" customHeight="false" outlineLevel="0" collapsed="false">
      <c r="A96" s="1" t="s">
        <v>80</v>
      </c>
      <c r="B96" s="1" t="s">
        <v>142</v>
      </c>
      <c r="C96" s="1" t="s">
        <v>143</v>
      </c>
      <c r="D96" s="1" t="s">
        <v>83</v>
      </c>
      <c r="H96" s="1" t="s">
        <v>68</v>
      </c>
      <c r="I96" s="1" t="s">
        <v>131</v>
      </c>
      <c r="J96" s="1" t="s">
        <v>133</v>
      </c>
      <c r="K96" s="1" t="s">
        <v>71</v>
      </c>
      <c r="L96" s="2" t="n">
        <v>1</v>
      </c>
      <c r="M96" s="2" t="n">
        <f aca="false">+L96/Y96</f>
        <v>333.333333333333</v>
      </c>
      <c r="N96" s="2" t="n">
        <f aca="false">+O96/Y96</f>
        <v>19.6666666666667</v>
      </c>
      <c r="O96" s="1" t="n">
        <v>0.059</v>
      </c>
      <c r="R96" s="19"/>
      <c r="S96" s="19"/>
      <c r="T96" s="19"/>
      <c r="U96" s="19"/>
      <c r="V96" s="19"/>
      <c r="W96" s="19"/>
      <c r="X96" s="19"/>
      <c r="Y96" s="6" t="n">
        <v>0.003</v>
      </c>
      <c r="Z96" s="6"/>
      <c r="AA96" s="6"/>
      <c r="AB96" s="6"/>
      <c r="AD96" s="2"/>
      <c r="AE96" s="2"/>
      <c r="AF96" s="2"/>
      <c r="AG96" s="2"/>
      <c r="AH96" s="2"/>
      <c r="AI96" s="2"/>
      <c r="AJ96" s="7"/>
      <c r="AK96" s="7"/>
      <c r="AL96" s="7"/>
      <c r="AM96" s="7"/>
      <c r="AN96" s="7"/>
      <c r="AO96" s="7"/>
      <c r="AP96" s="7"/>
    </row>
    <row r="97" customFormat="false" ht="12.8" hidden="false" customHeight="false" outlineLevel="0" collapsed="false">
      <c r="A97" s="1" t="s">
        <v>101</v>
      </c>
      <c r="B97" s="1" t="s">
        <v>101</v>
      </c>
      <c r="D97" s="1" t="s">
        <v>67</v>
      </c>
      <c r="H97" s="1" t="s">
        <v>68</v>
      </c>
      <c r="I97" s="1" t="s">
        <v>131</v>
      </c>
      <c r="J97" s="1" t="s">
        <v>132</v>
      </c>
      <c r="K97" s="1" t="s">
        <v>71</v>
      </c>
      <c r="L97" s="2" t="n">
        <v>1</v>
      </c>
      <c r="M97" s="2" t="n">
        <f aca="false">+L97/Y97</f>
        <v>333.333333333333</v>
      </c>
      <c r="N97" s="2" t="n">
        <f aca="false">+O97/Y97</f>
        <v>72</v>
      </c>
      <c r="O97" s="1" t="n">
        <f aca="false">+P97</f>
        <v>0.216</v>
      </c>
      <c r="P97" s="1" t="n">
        <v>0.216</v>
      </c>
      <c r="Q97" s="1" t="n">
        <f aca="false">+L97</f>
        <v>1</v>
      </c>
      <c r="R97" s="17" t="n">
        <v>11.2615926592363</v>
      </c>
      <c r="S97" s="17" t="n">
        <v>0.37590341671146</v>
      </c>
      <c r="T97" s="17" t="n">
        <v>26.3070370805964</v>
      </c>
      <c r="U97" s="17" t="n">
        <v>52.8257028068866</v>
      </c>
      <c r="V97" s="17" t="n">
        <v>-22.62921677962</v>
      </c>
      <c r="W97" s="17" t="n">
        <f aca="false">+V97+1</f>
        <v>-21.62921677962</v>
      </c>
      <c r="X97" s="17" t="n">
        <v>1.08091833934265</v>
      </c>
      <c r="Y97" s="6" t="n">
        <v>0.003</v>
      </c>
      <c r="Z97" s="6" t="n">
        <f aca="false">+X97/10</f>
        <v>0.108091833934265</v>
      </c>
      <c r="AA97" s="6" t="n">
        <f aca="false">+S97/100</f>
        <v>0.0037590341671146</v>
      </c>
      <c r="AB97" s="6" t="n">
        <f aca="false">+O97*Z97</f>
        <v>0.0233478361298012</v>
      </c>
      <c r="AC97" s="1" t="n">
        <f aca="false">+O97*AA97</f>
        <v>0.000811951380096754</v>
      </c>
      <c r="AD97" s="2" t="n">
        <f aca="false">+AB97*1000</f>
        <v>23.3478361298012</v>
      </c>
      <c r="AE97" s="2" t="n">
        <f aca="false">+AC97*1000</f>
        <v>0.811951380096753</v>
      </c>
      <c r="AF97" s="2" t="n">
        <f aca="false">+AD97/Y97</f>
        <v>7782.61204326708</v>
      </c>
      <c r="AG97" s="2" t="n">
        <f aca="false">+AE97/Y97</f>
        <v>270.650460032251</v>
      </c>
      <c r="AH97" s="2" t="n">
        <f aca="false">+AB97/Y97</f>
        <v>7.78261204326708</v>
      </c>
      <c r="AI97" s="2" t="n">
        <f aca="false">+AC97/Y97</f>
        <v>0.270650460032251</v>
      </c>
      <c r="AJ97" s="7" t="n">
        <v>16.3759636334943</v>
      </c>
      <c r="AK97" s="7" t="n">
        <v>0.371726784900014</v>
      </c>
      <c r="AL97" s="7" t="n">
        <v>14.8612774156403</v>
      </c>
      <c r="AM97" s="7" t="n">
        <v>73.9220405301707</v>
      </c>
      <c r="AN97" s="7" t="n">
        <v>-25.0610088084631</v>
      </c>
      <c r="AO97" s="7" t="n">
        <v>-24.0610088084631</v>
      </c>
      <c r="AP97" s="7" t="n">
        <v>1.07825791005909</v>
      </c>
      <c r="AQ97" s="1" t="n">
        <f aca="false">+W97-AO97</f>
        <v>2.4317920288431</v>
      </c>
      <c r="AR97" s="1" t="n">
        <f aca="false">(W97/1000+1)*0.0112372</f>
        <v>0.0109941481652041</v>
      </c>
      <c r="AS97" s="1" t="n">
        <f aca="false">(AO97/1000+1)*0.0112372</f>
        <v>0.0109668216318175</v>
      </c>
      <c r="AT97" s="1" t="n">
        <f aca="false">AR97/(AR97+1)</f>
        <v>0.0108745912972461</v>
      </c>
      <c r="AU97" s="1" t="n">
        <f aca="false">AS97/(AS97+1)</f>
        <v>0.0108478551394158</v>
      </c>
      <c r="AV97" s="1" t="n">
        <f aca="false">+AT97-AU97</f>
        <v>2.67361578303194E-005</v>
      </c>
      <c r="AW97" s="1" t="n">
        <f aca="false">AV97*U97</f>
        <v>0.00141235632774247</v>
      </c>
      <c r="AX97" s="18" t="n">
        <v>0.5376</v>
      </c>
      <c r="AY97" s="1" t="n">
        <f aca="false">+AW97/AX97</f>
        <v>0.00262715090725905</v>
      </c>
      <c r="AZ97" s="1" t="n">
        <f aca="false">+AY97/Y97</f>
        <v>0.875716969086352</v>
      </c>
      <c r="BA97" s="1" t="n">
        <f aca="false">+AZ97/1000</f>
        <v>0.000875716969086352</v>
      </c>
      <c r="BB97" s="1" t="n">
        <f aca="false">+AZ97/(U97/1000/0.003)</f>
        <v>0.0497324364403263</v>
      </c>
      <c r="BC97" s="1" t="n">
        <f aca="false">+T97-AL97</f>
        <v>11.4457596649561</v>
      </c>
      <c r="BD97" s="1" t="n">
        <f aca="false">(T97/1000+1)*0.0036765</f>
        <v>0.00377321782182681</v>
      </c>
      <c r="BE97" s="1" t="n">
        <f aca="false">(AL97/1000+1)*0.0036765</f>
        <v>0.0037311374864186</v>
      </c>
      <c r="BF97" s="1" t="n">
        <f aca="false">BD97/(BD97+1)</f>
        <v>0.0037590341671146</v>
      </c>
      <c r="BG97" s="1" t="n">
        <f aca="false">BE97/(BE97+1)</f>
        <v>0.00371726784900014</v>
      </c>
      <c r="BH97" s="1" t="n">
        <f aca="false">+BF97-BG97</f>
        <v>4.17663181144618E-005</v>
      </c>
      <c r="BI97" s="1" t="n">
        <f aca="false">BH97*R97</f>
        <v>0.000470355261481151</v>
      </c>
      <c r="BJ97" s="1" t="n">
        <v>0.459</v>
      </c>
      <c r="BK97" s="1" t="n">
        <f aca="false">+BI97/BJ97</f>
        <v>0.00102473913176721</v>
      </c>
      <c r="BL97" s="1" t="n">
        <f aca="false">+BK97/Y97</f>
        <v>0.341579710589071</v>
      </c>
      <c r="BM97" s="1" t="n">
        <f aca="false">+BL97/1000</f>
        <v>0.000341579710589071</v>
      </c>
      <c r="BN97" s="1" t="n">
        <f aca="false">+BL97/(R97/1000/0.003)</f>
        <v>0.0909941571121172</v>
      </c>
    </row>
    <row r="98" customFormat="false" ht="12.8" hidden="false" customHeight="false" outlineLevel="0" collapsed="false">
      <c r="A98" s="1" t="s">
        <v>101</v>
      </c>
      <c r="B98" s="1" t="s">
        <v>101</v>
      </c>
      <c r="D98" s="1" t="s">
        <v>67</v>
      </c>
      <c r="H98" s="1" t="s">
        <v>68</v>
      </c>
      <c r="I98" s="1" t="s">
        <v>131</v>
      </c>
      <c r="J98" s="1" t="s">
        <v>133</v>
      </c>
      <c r="K98" s="1" t="s">
        <v>71</v>
      </c>
      <c r="L98" s="2" t="n">
        <v>1</v>
      </c>
      <c r="M98" s="2" t="n">
        <f aca="false">+L98/Y98</f>
        <v>333.333333333333</v>
      </c>
      <c r="N98" s="2" t="n">
        <f aca="false">+O98/Y98</f>
        <v>7.66666666666667</v>
      </c>
      <c r="O98" s="1" t="n">
        <v>0.023</v>
      </c>
      <c r="R98" s="19"/>
      <c r="S98" s="19"/>
      <c r="T98" s="19"/>
      <c r="U98" s="19"/>
      <c r="V98" s="19"/>
      <c r="W98" s="19"/>
      <c r="X98" s="19"/>
      <c r="Y98" s="6" t="n">
        <v>0.003</v>
      </c>
      <c r="Z98" s="6"/>
      <c r="AA98" s="6"/>
      <c r="AB98" s="6"/>
      <c r="AD98" s="2"/>
      <c r="AE98" s="2"/>
      <c r="AF98" s="2"/>
      <c r="AG98" s="2"/>
      <c r="AH98" s="2"/>
      <c r="AI98" s="2"/>
      <c r="AJ98" s="7"/>
      <c r="AK98" s="7"/>
      <c r="AL98" s="7"/>
      <c r="AM98" s="7"/>
      <c r="AN98" s="7"/>
      <c r="AO98" s="7"/>
      <c r="AP98" s="7"/>
    </row>
    <row r="99" customFormat="false" ht="12.8" hidden="false" customHeight="false" outlineLevel="0" collapsed="false">
      <c r="A99" s="1" t="s">
        <v>65</v>
      </c>
      <c r="B99" s="1" t="s">
        <v>102</v>
      </c>
      <c r="C99" s="1" t="s">
        <v>103</v>
      </c>
      <c r="D99" s="1" t="s">
        <v>73</v>
      </c>
      <c r="H99" s="1" t="s">
        <v>68</v>
      </c>
      <c r="I99" s="1" t="s">
        <v>131</v>
      </c>
      <c r="J99" s="1" t="s">
        <v>137</v>
      </c>
      <c r="K99" s="1" t="s">
        <v>71</v>
      </c>
      <c r="L99" s="2" t="n">
        <v>1</v>
      </c>
      <c r="M99" s="2" t="n">
        <f aca="false">+L99/Y99</f>
        <v>333.333333333333</v>
      </c>
      <c r="N99" s="2" t="n">
        <f aca="false">+O99/Y99</f>
        <v>69.3333333333333</v>
      </c>
      <c r="O99" s="1" t="n">
        <f aca="false">+P99</f>
        <v>0.208</v>
      </c>
      <c r="P99" s="1" t="n">
        <v>0.208</v>
      </c>
      <c r="Q99" s="1" t="n">
        <f aca="false">+L99</f>
        <v>1</v>
      </c>
      <c r="R99" s="17" t="n">
        <v>14.8970882747264</v>
      </c>
      <c r="S99" s="17" t="n">
        <v>0.496217372235985</v>
      </c>
      <c r="T99" s="17" t="n">
        <v>356.431302644408</v>
      </c>
      <c r="U99" s="17" t="n">
        <v>61.3250195138205</v>
      </c>
      <c r="V99" s="17" t="n">
        <v>103.533498807029</v>
      </c>
      <c r="W99" s="17" t="n">
        <f aca="false">+V99+1</f>
        <v>104.533498807029</v>
      </c>
      <c r="X99" s="17" t="n">
        <v>1.2187468593114</v>
      </c>
      <c r="Y99" s="6" t="n">
        <v>0.003</v>
      </c>
      <c r="Z99" s="6" t="n">
        <f aca="false">+X99/10</f>
        <v>0.12187468593114</v>
      </c>
      <c r="AA99" s="6" t="n">
        <f aca="false">+S99/100</f>
        <v>0.00496217372235985</v>
      </c>
      <c r="AB99" s="6" t="n">
        <f aca="false">+O99*Z99</f>
        <v>0.0253499346736771</v>
      </c>
      <c r="AC99" s="1" t="n">
        <f aca="false">+O99*AA99</f>
        <v>0.00103213213425085</v>
      </c>
      <c r="AD99" s="2" t="n">
        <f aca="false">+AB99*1000</f>
        <v>25.3499346736771</v>
      </c>
      <c r="AE99" s="2" t="n">
        <f aca="false">+AC99*1000</f>
        <v>1.03213213425085</v>
      </c>
      <c r="AF99" s="2" t="n">
        <f aca="false">+AD99/Y99</f>
        <v>8449.97822455904</v>
      </c>
      <c r="AG99" s="2" t="n">
        <f aca="false">+AE99/Y99</f>
        <v>344.044044750283</v>
      </c>
      <c r="AH99" s="2" t="n">
        <f aca="false">+AB99/Y99</f>
        <v>8.44997822455904</v>
      </c>
      <c r="AI99" s="2" t="n">
        <f aca="false">+AC99/Y99</f>
        <v>0.344044044750283</v>
      </c>
      <c r="AJ99" s="7" t="n">
        <v>13.1557677084986</v>
      </c>
      <c r="AK99" s="7" t="n">
        <v>0.370319098397764</v>
      </c>
      <c r="AL99" s="7" t="n">
        <v>11.0038298301963</v>
      </c>
      <c r="AM99" s="7" t="n">
        <v>53.2025398848271</v>
      </c>
      <c r="AN99" s="7" t="n">
        <v>-25.0694775210664</v>
      </c>
      <c r="AO99" s="7" t="n">
        <f aca="false">+AN99+1</f>
        <v>-24.0694775210664</v>
      </c>
      <c r="AP99" s="7" t="n">
        <v>1.07824864486749</v>
      </c>
      <c r="AQ99" s="1" t="n">
        <f aca="false">+W99-AO99</f>
        <v>128.602976328095</v>
      </c>
      <c r="AR99" s="1" t="n">
        <f aca="false">(W99/1000+1)*0.0112372</f>
        <v>0.0124118638327943</v>
      </c>
      <c r="AS99" s="1" t="n">
        <f aca="false">(AO99/1000+1)*0.0112372</f>
        <v>0.0109667264672003</v>
      </c>
      <c r="AT99" s="1" t="n">
        <f aca="false">AR99/(AR99+1)</f>
        <v>0.0122596981289862</v>
      </c>
      <c r="AU99" s="1" t="n">
        <f aca="false">AS99/(AS99+1)</f>
        <v>0.0108477620282551</v>
      </c>
      <c r="AV99" s="1" t="n">
        <f aca="false">+AT99-AU99</f>
        <v>0.00141193610073109</v>
      </c>
      <c r="AW99" s="1" t="n">
        <f aca="false">AV99*U99</f>
        <v>0.0865870089296016</v>
      </c>
      <c r="AX99" s="18" t="n">
        <v>0.5376</v>
      </c>
      <c r="AY99" s="1" t="n">
        <f aca="false">+AW99/AX99</f>
        <v>0.161062144586312</v>
      </c>
      <c r="AZ99" s="1" t="n">
        <f aca="false">+AY99/Y99</f>
        <v>53.6873815287708</v>
      </c>
      <c r="BA99" s="1" t="n">
        <f aca="false">+AZ99/1000</f>
        <v>0.0536873815287708</v>
      </c>
      <c r="BB99" s="1" t="n">
        <f aca="false">+AZ99/(U99/1000/0.003)</f>
        <v>2.62636923499086</v>
      </c>
      <c r="BC99" s="1" t="n">
        <f aca="false">+T99-AL99</f>
        <v>345.427472814212</v>
      </c>
      <c r="BD99" s="1" t="n">
        <f aca="false">(T99/1000+1)*0.0036765</f>
        <v>0.00498691968417217</v>
      </c>
      <c r="BE99" s="1" t="n">
        <f aca="false">(AL99/1000+1)*0.0036765</f>
        <v>0.00371695558037072</v>
      </c>
      <c r="BF99" s="1" t="n">
        <f aca="false">BD99/(BD99+1)</f>
        <v>0.00496217372235985</v>
      </c>
      <c r="BG99" s="1" t="n">
        <f aca="false">BE99/(BE99+1)</f>
        <v>0.00370319098397764</v>
      </c>
      <c r="BH99" s="1" t="n">
        <f aca="false">+BF99-BG99</f>
        <v>0.00125898273838221</v>
      </c>
      <c r="BI99" s="1" t="n">
        <f aca="false">BH99*R99</f>
        <v>0.0187551769900365</v>
      </c>
      <c r="BJ99" s="1" t="n">
        <v>0.459</v>
      </c>
      <c r="BK99" s="1" t="n">
        <f aca="false">+BI99/BJ99</f>
        <v>0.0408609520480098</v>
      </c>
      <c r="BL99" s="1" t="n">
        <f aca="false">+BK99/Y99</f>
        <v>13.6203173493366</v>
      </c>
      <c r="BM99" s="1" t="n">
        <f aca="false">+BL99/1000</f>
        <v>0.0136203173493366</v>
      </c>
      <c r="BN99" s="1" t="n">
        <f aca="false">+BL99/(R99/1000/0.003)</f>
        <v>2.74288178296777</v>
      </c>
    </row>
    <row r="100" customFormat="false" ht="12.8" hidden="false" customHeight="false" outlineLevel="0" collapsed="false">
      <c r="A100" s="1" t="s">
        <v>65</v>
      </c>
      <c r="B100" s="1" t="s">
        <v>102</v>
      </c>
      <c r="C100" s="1" t="s">
        <v>103</v>
      </c>
      <c r="D100" s="1" t="s">
        <v>73</v>
      </c>
      <c r="H100" s="1" t="s">
        <v>68</v>
      </c>
      <c r="I100" s="1" t="s">
        <v>131</v>
      </c>
      <c r="J100" s="1" t="s">
        <v>133</v>
      </c>
      <c r="K100" s="1" t="s">
        <v>71</v>
      </c>
      <c r="L100" s="2" t="n">
        <v>1</v>
      </c>
      <c r="M100" s="2" t="n">
        <f aca="false">+L100/Y100</f>
        <v>333.333333333333</v>
      </c>
      <c r="N100" s="2" t="n">
        <f aca="false">+O100/Y100</f>
        <v>55.3333333333333</v>
      </c>
      <c r="O100" s="1" t="n">
        <f aca="false">+P100</f>
        <v>0.166</v>
      </c>
      <c r="P100" s="1" t="n">
        <v>0.166</v>
      </c>
      <c r="Q100" s="1" t="n">
        <f aca="false">+L100</f>
        <v>1</v>
      </c>
      <c r="R100" s="17" t="n">
        <v>9.05906120547256</v>
      </c>
      <c r="S100" s="17" t="n">
        <v>0.373241255302357</v>
      </c>
      <c r="T100" s="17" t="n">
        <v>19.0114639373447</v>
      </c>
      <c r="U100" s="17" t="n">
        <v>37.9950926967349</v>
      </c>
      <c r="V100" s="17" t="n">
        <v>-20.4683366672415</v>
      </c>
      <c r="W100" s="17" t="n">
        <f aca="false">+V100+1</f>
        <v>-19.4683366672415</v>
      </c>
      <c r="X100" s="17" t="n">
        <v>1.08328226547985</v>
      </c>
      <c r="Y100" s="6" t="n">
        <v>0.003</v>
      </c>
      <c r="Z100" s="6" t="n">
        <f aca="false">+X100/10</f>
        <v>0.108328226547985</v>
      </c>
      <c r="AA100" s="6" t="n">
        <f aca="false">+S100/100</f>
        <v>0.00373241255302357</v>
      </c>
      <c r="AB100" s="6" t="n">
        <f aca="false">+O100*Z100</f>
        <v>0.0179824856069655</v>
      </c>
      <c r="AC100" s="1" t="n">
        <f aca="false">+O100*AA100</f>
        <v>0.000619580483801913</v>
      </c>
      <c r="AD100" s="2" t="n">
        <f aca="false">+AB100*1000</f>
        <v>17.9824856069655</v>
      </c>
      <c r="AE100" s="2" t="n">
        <f aca="false">+AC100*1000</f>
        <v>0.619580483801913</v>
      </c>
      <c r="AF100" s="2" t="n">
        <f aca="false">+AD100/Y100</f>
        <v>5994.1618689885</v>
      </c>
      <c r="AG100" s="2" t="n">
        <f aca="false">+AE100/Y100</f>
        <v>206.526827933971</v>
      </c>
      <c r="AH100" s="2" t="n">
        <f aca="false">+AB100/Y100</f>
        <v>5.9941618689885</v>
      </c>
      <c r="AI100" s="2" t="n">
        <f aca="false">+AC100/Y100</f>
        <v>0.206526827933971</v>
      </c>
      <c r="AJ100" s="7" t="n">
        <v>9.36612753200877</v>
      </c>
      <c r="AK100" s="7" t="n">
        <v>0.370033199960294</v>
      </c>
      <c r="AL100" s="7" t="n">
        <v>10.2204029175514</v>
      </c>
      <c r="AM100" s="7" t="n">
        <v>37.093628985592</v>
      </c>
      <c r="AN100" s="7" t="n">
        <v>-25.2212169808573</v>
      </c>
      <c r="AO100" s="7" t="n">
        <f aca="false">+AN100+1</f>
        <v>-24.2212169808573</v>
      </c>
      <c r="AP100" s="7" t="n">
        <v>1.07808263407877</v>
      </c>
      <c r="AQ100" s="1" t="n">
        <f aca="false">+W100-AO100</f>
        <v>4.7528803136158</v>
      </c>
      <c r="AR100" s="1" t="n">
        <f aca="false">(W100/1000+1)*0.0112372</f>
        <v>0.0110184304072029</v>
      </c>
      <c r="AS100" s="1" t="n">
        <f aca="false">(AO100/1000+1)*0.0112372</f>
        <v>0.0109650213405427</v>
      </c>
      <c r="AT100" s="1" t="n">
        <f aca="false">AR100/(AR100+1)</f>
        <v>0.0108983477212824</v>
      </c>
      <c r="AU100" s="1" t="n">
        <f aca="false">AS100/(AS100+1)</f>
        <v>0.0108460936917511</v>
      </c>
      <c r="AV100" s="1" t="n">
        <f aca="false">+AT100-AU100</f>
        <v>5.22540295312922E-005</v>
      </c>
      <c r="AW100" s="1" t="n">
        <f aca="false">AV100*U100</f>
        <v>0.00198539669581937</v>
      </c>
      <c r="AX100" s="18" t="n">
        <v>0.5376</v>
      </c>
      <c r="AY100" s="1" t="n">
        <f aca="false">+AW100/AX100</f>
        <v>0.00369307421097353</v>
      </c>
      <c r="AZ100" s="1" t="n">
        <f aca="false">+AY100/Y100</f>
        <v>1.23102473699118</v>
      </c>
      <c r="BA100" s="1" t="n">
        <f aca="false">+AZ100/1000</f>
        <v>0.00123102473699118</v>
      </c>
      <c r="BB100" s="1" t="n">
        <f aca="false">+AZ100/(U100/1000/0.003)</f>
        <v>0.0971987156460048</v>
      </c>
      <c r="BC100" s="1" t="n">
        <f aca="false">+T100-AL100</f>
        <v>8.7910610197933</v>
      </c>
      <c r="BD100" s="1" t="n">
        <f aca="false">(T100/1000+1)*0.0036765</f>
        <v>0.00374639564716565</v>
      </c>
      <c r="BE100" s="1" t="n">
        <f aca="false">(AL100/1000+1)*0.0036765</f>
        <v>0.00371407531132638</v>
      </c>
      <c r="BF100" s="1" t="n">
        <f aca="false">BD100/(BD100+1)</f>
        <v>0.00373241255302357</v>
      </c>
      <c r="BG100" s="1" t="n">
        <f aca="false">BE100/(BE100+1)</f>
        <v>0.00370033199960294</v>
      </c>
      <c r="BH100" s="1" t="n">
        <f aca="false">+BF100-BG100</f>
        <v>3.20805534206308E-005</v>
      </c>
      <c r="BI100" s="1" t="n">
        <f aca="false">BH100*R100</f>
        <v>0.000290619696942927</v>
      </c>
      <c r="BJ100" s="1" t="n">
        <v>0.459</v>
      </c>
      <c r="BK100" s="1" t="n">
        <f aca="false">+BI100/BJ100</f>
        <v>0.000633158381139273</v>
      </c>
      <c r="BL100" s="1" t="n">
        <f aca="false">+BK100/Y100</f>
        <v>0.211052793713091</v>
      </c>
      <c r="BM100" s="1" t="n">
        <f aca="false">+BL100/1000</f>
        <v>0.000211052793713091</v>
      </c>
      <c r="BN100" s="1" t="n">
        <f aca="false">+BL100/(R100/1000/0.003)</f>
        <v>0.0698922732475617</v>
      </c>
    </row>
    <row r="101" customFormat="false" ht="12.8" hidden="false" customHeight="false" outlineLevel="0" collapsed="false">
      <c r="A101" s="1" t="s">
        <v>65</v>
      </c>
      <c r="B101" s="1" t="s">
        <v>104</v>
      </c>
      <c r="D101" s="1" t="s">
        <v>85</v>
      </c>
      <c r="H101" s="1" t="s">
        <v>68</v>
      </c>
      <c r="I101" s="1" t="s">
        <v>131</v>
      </c>
      <c r="J101" s="1" t="s">
        <v>132</v>
      </c>
      <c r="K101" s="1" t="s">
        <v>71</v>
      </c>
      <c r="L101" s="2" t="n">
        <v>1</v>
      </c>
      <c r="M101" s="2" t="n">
        <f aca="false">+L101/Y101</f>
        <v>333.333333333333</v>
      </c>
      <c r="N101" s="2" t="n">
        <f aca="false">+O101/Y101</f>
        <v>39</v>
      </c>
      <c r="O101" s="1" t="n">
        <f aca="false">+P101</f>
        <v>0.117</v>
      </c>
      <c r="P101" s="1" t="n">
        <v>0.117</v>
      </c>
      <c r="Q101" s="1" t="n">
        <f aca="false">+L101</f>
        <v>1</v>
      </c>
      <c r="R101" s="17" t="n">
        <v>11.1546710221056</v>
      </c>
      <c r="S101" s="17" t="n">
        <v>0.375016321127404</v>
      </c>
      <c r="T101" s="17" t="n">
        <v>23.8759350411727</v>
      </c>
      <c r="U101" s="17" t="n">
        <v>49.6625028372579</v>
      </c>
      <c r="V101" s="17" t="n">
        <v>-21.1118343682121</v>
      </c>
      <c r="W101" s="17" t="n">
        <f aca="false">+V101+1</f>
        <v>-20.1118343682121</v>
      </c>
      <c r="X101" s="17" t="n">
        <v>1.08257831365082</v>
      </c>
      <c r="Y101" s="6" t="n">
        <v>0.003</v>
      </c>
      <c r="Z101" s="6" t="n">
        <f aca="false">+X101/10</f>
        <v>0.108257831365082</v>
      </c>
      <c r="AA101" s="6" t="n">
        <f aca="false">+S101/10</f>
        <v>0.0375016321127404</v>
      </c>
      <c r="AB101" s="6" t="n">
        <f aca="false">+O101*Z101</f>
        <v>0.0126661662697146</v>
      </c>
      <c r="AC101" s="1" t="n">
        <f aca="false">+O101*AA101</f>
        <v>0.00438769095719063</v>
      </c>
      <c r="AD101" s="2" t="n">
        <f aca="false">+AB101*1000</f>
        <v>12.6661662697146</v>
      </c>
      <c r="AE101" s="2" t="n">
        <f aca="false">+AC101*1000</f>
        <v>4.38769095719063</v>
      </c>
      <c r="AF101" s="2" t="n">
        <f aca="false">+AD101/Y101</f>
        <v>4222.0554232382</v>
      </c>
      <c r="AG101" s="2" t="n">
        <f aca="false">+AE101/Y101</f>
        <v>1462.56365239688</v>
      </c>
      <c r="AH101" s="2" t="n">
        <f aca="false">+AB101/Y101</f>
        <v>4.2220554232382</v>
      </c>
      <c r="AI101" s="2" t="n">
        <f aca="false">+AC101/Y101</f>
        <v>1.46256365239688</v>
      </c>
      <c r="AJ101" s="7" t="n">
        <v>80.5837926404989</v>
      </c>
      <c r="AK101" s="7" t="n">
        <v>0.372344175715652</v>
      </c>
      <c r="AL101" s="7" t="n">
        <v>16.5531321828662</v>
      </c>
      <c r="AM101" s="7" t="n">
        <v>377.56653337839</v>
      </c>
      <c r="AN101" s="7" t="n">
        <v>-24.8780730498418</v>
      </c>
      <c r="AO101" s="7" t="n">
        <f aca="false">+AN101+1</f>
        <v>-23.8780730498418</v>
      </c>
      <c r="AP101" s="7" t="n">
        <v>1.0784580504281</v>
      </c>
      <c r="AQ101" s="1" t="n">
        <f aca="false">+W101-AO101</f>
        <v>3.7662386816297</v>
      </c>
      <c r="AR101" s="1" t="n">
        <f aca="false">(W101/1000+1)*0.0112372</f>
        <v>0.0110111992948375</v>
      </c>
      <c r="AS101" s="1" t="n">
        <f aca="false">(AO101/1000+1)*0.0112372</f>
        <v>0.0109688773175243</v>
      </c>
      <c r="AT101" s="1" t="n">
        <f aca="false">AR101/(AR101+1)</f>
        <v>0.0108912733138047</v>
      </c>
      <c r="AU101" s="1" t="n">
        <f aca="false">AS101/(AS101+1)</f>
        <v>0.010849866463376</v>
      </c>
      <c r="AV101" s="1" t="n">
        <f aca="false">+AT101-AU101</f>
        <v>4.14068504286519E-005</v>
      </c>
      <c r="AW101" s="1" t="n">
        <f aca="false">AV101*U101</f>
        <v>0.00205636782689484</v>
      </c>
      <c r="AX101" s="18" t="n">
        <v>0.5376</v>
      </c>
      <c r="AY101" s="1" t="n">
        <f aca="false">+AW101/AX101</f>
        <v>0.00382508896371808</v>
      </c>
      <c r="AZ101" s="1" t="n">
        <f aca="false">+AY101/Y101</f>
        <v>1.27502965457269</v>
      </c>
      <c r="BA101" s="1" t="n">
        <f aca="false">+AZ101/1000</f>
        <v>0.00127502965457269</v>
      </c>
      <c r="BB101" s="1" t="n">
        <f aca="false">+AZ101/(U101/1000/0.003)</f>
        <v>0.0770216711842483</v>
      </c>
      <c r="BC101" s="1" t="n">
        <f aca="false">+T101-AL101</f>
        <v>7.3228028583065</v>
      </c>
      <c r="BD101" s="1" t="n">
        <f aca="false">(T101/1000+1)*0.0036765</f>
        <v>0.00376427987517887</v>
      </c>
      <c r="BE101" s="1" t="n">
        <f aca="false">(AL101/1000+1)*0.0036765</f>
        <v>0.00373735759047031</v>
      </c>
      <c r="BF101" s="1" t="n">
        <f aca="false">BD101/(BD101+1)</f>
        <v>0.00375016321127404</v>
      </c>
      <c r="BG101" s="1" t="n">
        <f aca="false">BE101/(BE101+1)</f>
        <v>0.00372344175715652</v>
      </c>
      <c r="BH101" s="1" t="n">
        <f aca="false">+BF101-BG101</f>
        <v>2.67214541175118E-005</v>
      </c>
      <c r="BI101" s="1" t="n">
        <f aca="false">BH101*R101</f>
        <v>0.000298069029913133</v>
      </c>
      <c r="BJ101" s="1" t="n">
        <v>0.459</v>
      </c>
      <c r="BK101" s="1" t="n">
        <f aca="false">+BI101/BJ101</f>
        <v>0.000649387864734494</v>
      </c>
      <c r="BL101" s="1" t="n">
        <f aca="false">+BK101/Y101</f>
        <v>0.216462621578165</v>
      </c>
      <c r="BM101" s="1" t="n">
        <f aca="false">+BL101/1000</f>
        <v>0.000216462621578165</v>
      </c>
      <c r="BN101" s="1" t="n">
        <f aca="false">+BL101/(R101/1000/0.003)</f>
        <v>0.0582166756372806</v>
      </c>
    </row>
    <row r="102" customFormat="false" ht="12.8" hidden="false" customHeight="false" outlineLevel="0" collapsed="false">
      <c r="A102" s="1" t="s">
        <v>80</v>
      </c>
      <c r="B102" s="1" t="s">
        <v>105</v>
      </c>
      <c r="C102" s="1" t="s">
        <v>106</v>
      </c>
      <c r="D102" s="1" t="s">
        <v>73</v>
      </c>
      <c r="H102" s="1" t="s">
        <v>68</v>
      </c>
      <c r="I102" s="1" t="s">
        <v>131</v>
      </c>
      <c r="J102" s="1" t="s">
        <v>137</v>
      </c>
      <c r="K102" s="1" t="s">
        <v>71</v>
      </c>
      <c r="L102" s="2" t="n">
        <v>1</v>
      </c>
      <c r="M102" s="2" t="n">
        <f aca="false">+L102/Y102</f>
        <v>333.333333333333</v>
      </c>
      <c r="N102" s="2" t="n">
        <f aca="false">+O102/Y102</f>
        <v>33.6666666666667</v>
      </c>
      <c r="O102" s="1" t="n">
        <v>0.101</v>
      </c>
      <c r="P102" s="8" t="n">
        <v>0.11</v>
      </c>
      <c r="Q102" s="1" t="n">
        <f aca="false">+L102</f>
        <v>1</v>
      </c>
      <c r="R102" s="17" t="n">
        <v>171.839357328944</v>
      </c>
      <c r="S102" s="17" t="n">
        <v>0.372786351329991</v>
      </c>
      <c r="T102" s="17" t="n">
        <v>17.7648523095082</v>
      </c>
      <c r="U102" s="17" t="n">
        <v>781.195391567069</v>
      </c>
      <c r="V102" s="17" t="n">
        <v>-23.0569592875942</v>
      </c>
      <c r="W102" s="17" t="n">
        <f aca="false">+V102+1</f>
        <v>-22.0569592875942</v>
      </c>
      <c r="X102" s="17" t="n">
        <v>1.08045039082624</v>
      </c>
      <c r="Y102" s="6" t="n">
        <v>0.003</v>
      </c>
      <c r="Z102" s="6" t="n">
        <f aca="false">+X102/10</f>
        <v>0.108045039082624</v>
      </c>
      <c r="AA102" s="6" t="n">
        <f aca="false">+S102/100</f>
        <v>0.00372786351329991</v>
      </c>
      <c r="AB102" s="6" t="n">
        <f aca="false">+O102*Z102</f>
        <v>0.010912548947345</v>
      </c>
      <c r="AC102" s="1" t="n">
        <f aca="false">+O102*AA102</f>
        <v>0.000376514214843291</v>
      </c>
      <c r="AD102" s="2" t="n">
        <f aca="false">+AB102*1000</f>
        <v>10.912548947345</v>
      </c>
      <c r="AE102" s="2" t="n">
        <f aca="false">+AC102*1000</f>
        <v>0.376514214843291</v>
      </c>
      <c r="AF102" s="2" t="n">
        <f aca="false">+AD102/Y102</f>
        <v>3637.51631578168</v>
      </c>
      <c r="AG102" s="2" t="n">
        <f aca="false">+AE102/Y102</f>
        <v>125.504738281097</v>
      </c>
      <c r="AH102" s="2" t="n">
        <f aca="false">+AB102/Y102</f>
        <v>3.63751631578167</v>
      </c>
      <c r="AI102" s="2" t="n">
        <f aca="false">+AC102/Y102</f>
        <v>0.125504738281097</v>
      </c>
      <c r="AJ102" s="7" t="n">
        <v>23.9954048370532</v>
      </c>
      <c r="AK102" s="7" t="n">
        <v>0.37105608046874</v>
      </c>
      <c r="AL102" s="7" t="n">
        <v>13.0233494941218</v>
      </c>
      <c r="AM102" s="7" t="n">
        <v>133.335619162401</v>
      </c>
      <c r="AN102" s="7" t="n">
        <v>-23.5336857035863</v>
      </c>
      <c r="AO102" s="7" t="n">
        <f aca="false">+AN102+1</f>
        <v>-22.5336857035863</v>
      </c>
      <c r="AP102" s="7" t="n">
        <v>1.07992884890219</v>
      </c>
      <c r="AQ102" s="1" t="n">
        <f aca="false">+W102-AO102</f>
        <v>0.476726415992101</v>
      </c>
      <c r="AR102" s="1" t="n">
        <f aca="false">(W102/1000+1)*0.0112372</f>
        <v>0.0109893415370934</v>
      </c>
      <c r="AS102" s="1" t="n">
        <f aca="false">(AO102/1000+1)*0.0112372</f>
        <v>0.0109839844670117</v>
      </c>
      <c r="AT102" s="1" t="n">
        <f aca="false">AR102/(AR102+1)</f>
        <v>0.0108698886185936</v>
      </c>
      <c r="AU102" s="1" t="n">
        <f aca="false">AS102/(AS102+1)</f>
        <v>0.0108646473492875</v>
      </c>
      <c r="AV102" s="1" t="n">
        <f aca="false">+AT102-AU102</f>
        <v>5.24126930603018E-006</v>
      </c>
      <c r="AW102" s="1" t="n">
        <f aca="false">AV102*U102</f>
        <v>0.00409445542783271</v>
      </c>
      <c r="AX102" s="18" t="n">
        <v>0.5376</v>
      </c>
      <c r="AY102" s="1" t="n">
        <f aca="false">+AW102/AX102</f>
        <v>0.00761617453093881</v>
      </c>
      <c r="AZ102" s="1" t="n">
        <f aca="false">+AY102/Y102</f>
        <v>2.53872484364627</v>
      </c>
      <c r="BA102" s="1" t="n">
        <f aca="false">+AZ102/1000</f>
        <v>0.00253872484364627</v>
      </c>
      <c r="BB102" s="1" t="n">
        <f aca="false">+AZ102/(U102/1000/0.003)</f>
        <v>0.0097493848698478</v>
      </c>
      <c r="BC102" s="1" t="n">
        <f aca="false">+T102-AL102</f>
        <v>4.7415028153864</v>
      </c>
      <c r="BD102" s="1" t="n">
        <f aca="false">(T102/1000+1)*0.0036765</f>
        <v>0.00374181247951591</v>
      </c>
      <c r="BE102" s="1" t="n">
        <f aca="false">(AL102/1000+1)*0.0036765</f>
        <v>0.00372438034441514</v>
      </c>
      <c r="BF102" s="1" t="n">
        <f aca="false">BD102/(BD102+1)</f>
        <v>0.00372786351329991</v>
      </c>
      <c r="BG102" s="1" t="n">
        <f aca="false">BE102/(BE102+1)</f>
        <v>0.0037105608046874</v>
      </c>
      <c r="BH102" s="1" t="n">
        <f aca="false">+BF102-BG102</f>
        <v>1.73027086125053E-005</v>
      </c>
      <c r="BI102" s="1" t="n">
        <f aca="false">BH102*R102</f>
        <v>0.0029732863280229</v>
      </c>
      <c r="BJ102" s="1" t="n">
        <v>0.459</v>
      </c>
      <c r="BK102" s="1" t="n">
        <f aca="false">+BI102/BJ102</f>
        <v>0.0064777479913353</v>
      </c>
      <c r="BL102" s="1" t="n">
        <f aca="false">+BK102/Y102</f>
        <v>2.1592493304451</v>
      </c>
      <c r="BM102" s="1" t="n">
        <f aca="false">+BL102/1000</f>
        <v>0.0021592493304451</v>
      </c>
      <c r="BN102" s="1" t="n">
        <f aca="false">+BL102/(R102/1000/0.003)</f>
        <v>0.0376965329248482</v>
      </c>
    </row>
    <row r="103" customFormat="false" ht="12.8" hidden="false" customHeight="false" outlineLevel="0" collapsed="false">
      <c r="A103" s="1" t="s">
        <v>80</v>
      </c>
      <c r="B103" s="1" t="s">
        <v>105</v>
      </c>
      <c r="C103" s="1" t="s">
        <v>106</v>
      </c>
      <c r="D103" s="1" t="s">
        <v>73</v>
      </c>
      <c r="H103" s="1" t="s">
        <v>68</v>
      </c>
      <c r="I103" s="1" t="s">
        <v>131</v>
      </c>
      <c r="J103" s="1" t="s">
        <v>133</v>
      </c>
      <c r="K103" s="1" t="s">
        <v>71</v>
      </c>
      <c r="L103" s="2" t="n">
        <v>1</v>
      </c>
      <c r="M103" s="2" t="n">
        <f aca="false">+L103/Y103</f>
        <v>333.333333333333</v>
      </c>
      <c r="N103" s="2" t="n">
        <f aca="false">+O103/Y103</f>
        <v>2.66666666666667</v>
      </c>
      <c r="O103" s="1" t="n">
        <v>0.008</v>
      </c>
      <c r="R103" s="19"/>
      <c r="S103" s="19"/>
      <c r="T103" s="19"/>
      <c r="U103" s="19"/>
      <c r="V103" s="19"/>
      <c r="W103" s="19"/>
      <c r="X103" s="19"/>
      <c r="Y103" s="6" t="n">
        <v>0.003</v>
      </c>
      <c r="Z103" s="6"/>
      <c r="AA103" s="6"/>
      <c r="AB103" s="6"/>
      <c r="AD103" s="2"/>
      <c r="AE103" s="2"/>
      <c r="AF103" s="2"/>
      <c r="AG103" s="2"/>
      <c r="AH103" s="2"/>
      <c r="AI103" s="2"/>
      <c r="AJ103" s="7"/>
      <c r="AK103" s="7"/>
      <c r="AL103" s="7"/>
      <c r="AM103" s="7"/>
      <c r="AN103" s="7"/>
      <c r="AO103" s="7"/>
      <c r="AP103" s="7"/>
    </row>
    <row r="104" customFormat="false" ht="12.8" hidden="false" customHeight="false" outlineLevel="0" collapsed="false">
      <c r="A104" s="1" t="s">
        <v>80</v>
      </c>
      <c r="B104" s="1" t="s">
        <v>126</v>
      </c>
      <c r="C104" s="1" t="s">
        <v>127</v>
      </c>
      <c r="D104" s="1" t="s">
        <v>73</v>
      </c>
      <c r="H104" s="1" t="s">
        <v>68</v>
      </c>
      <c r="I104" s="1" t="s">
        <v>131</v>
      </c>
      <c r="J104" s="1" t="s">
        <v>134</v>
      </c>
      <c r="K104" s="1" t="s">
        <v>71</v>
      </c>
      <c r="L104" s="2" t="n">
        <v>1</v>
      </c>
      <c r="M104" s="2" t="n">
        <f aca="false">+L104/Y104</f>
        <v>333.333333333333</v>
      </c>
      <c r="N104" s="2" t="n">
        <f aca="false">+O104/Y104</f>
        <v>78</v>
      </c>
      <c r="O104" s="1" t="n">
        <f aca="false">+P104</f>
        <v>0.234</v>
      </c>
      <c r="P104" s="1" t="n">
        <v>0.234</v>
      </c>
      <c r="Q104" s="1" t="n">
        <f aca="false">+L104</f>
        <v>1</v>
      </c>
      <c r="R104" s="17" t="n">
        <v>17.6773828435078</v>
      </c>
      <c r="S104" s="17" t="n">
        <v>1.74219817105333</v>
      </c>
      <c r="T104" s="17" t="n">
        <v>3822.76320773554</v>
      </c>
      <c r="U104" s="17" t="n">
        <v>105.558491838946</v>
      </c>
      <c r="V104" s="17" t="n">
        <v>857.168286749438</v>
      </c>
      <c r="W104" s="17" t="n">
        <f aca="false">+V104+1</f>
        <v>858.168286749438</v>
      </c>
      <c r="X104" s="17" t="n">
        <v>2.03413372016432</v>
      </c>
      <c r="Y104" s="6" t="n">
        <v>0.003</v>
      </c>
      <c r="Z104" s="6" t="n">
        <f aca="false">+X104/10</f>
        <v>0.203413372016432</v>
      </c>
      <c r="AA104" s="6" t="n">
        <f aca="false">+S104/10</f>
        <v>0.174219817105333</v>
      </c>
      <c r="AB104" s="6" t="n">
        <f aca="false">+P104*Z104</f>
        <v>0.0475987290518451</v>
      </c>
      <c r="AC104" s="1" t="n">
        <f aca="false">+P104*AA104</f>
        <v>0.0407674372026479</v>
      </c>
      <c r="AD104" s="2" t="n">
        <f aca="false">+AB104*1000</f>
        <v>47.5987290518451</v>
      </c>
      <c r="AE104" s="2" t="n">
        <f aca="false">+AC104*1000</f>
        <v>40.7674372026479</v>
      </c>
      <c r="AF104" s="2" t="n">
        <f aca="false">+AD104/Y104</f>
        <v>15866.2430172817</v>
      </c>
      <c r="AG104" s="2" t="n">
        <f aca="false">+AE104/Y104</f>
        <v>13589.145734216</v>
      </c>
      <c r="AH104" s="2" t="n">
        <f aca="false">+AB104/Y104</f>
        <v>15.8662430172817</v>
      </c>
      <c r="AI104" s="2" t="n">
        <f aca="false">+AC104/Y104</f>
        <v>13.589145734216</v>
      </c>
      <c r="AJ104" s="7" t="n">
        <v>11.3308018106312</v>
      </c>
      <c r="AK104" s="7" t="n">
        <v>0.372831869126989</v>
      </c>
      <c r="AL104" s="7" t="n">
        <v>17.8895880455982</v>
      </c>
      <c r="AM104" s="7" t="n">
        <v>47.5660217614888</v>
      </c>
      <c r="AN104" s="7" t="n">
        <v>-23.4808024242951</v>
      </c>
      <c r="AO104" s="7" t="n">
        <v>-22.4808024242951</v>
      </c>
      <c r="AP104" s="7" t="n">
        <v>1.07998670383867</v>
      </c>
      <c r="AQ104" s="1" t="n">
        <f aca="false">+W104-AO104</f>
        <v>880.649089173733</v>
      </c>
      <c r="AR104" s="1" t="n">
        <f aca="false">(W104/1000+1)*0.0112372</f>
        <v>0.0208806086718608</v>
      </c>
      <c r="AS104" s="1" t="n">
        <f aca="false">(AO104/1000+1)*0.0112372</f>
        <v>0.0109845787269977</v>
      </c>
      <c r="AT104" s="1" t="n">
        <f aca="false">AR104/(AR104+1)</f>
        <v>0.0204535265872333</v>
      </c>
      <c r="AU104" s="1" t="n">
        <f aca="false">AS104/(AS104+1)</f>
        <v>0.0108652287662282</v>
      </c>
      <c r="AV104" s="1" t="n">
        <f aca="false">+AT104-AU104</f>
        <v>0.00958829782100503</v>
      </c>
      <c r="AW104" s="1" t="n">
        <f aca="false">AV104*U104</f>
        <v>1.01212625728794</v>
      </c>
      <c r="AX104" s="18" t="n">
        <v>0.5376</v>
      </c>
      <c r="AY104" s="1" t="n">
        <f aca="false">+AW104/AX104</f>
        <v>1.88267532977668</v>
      </c>
      <c r="AZ104" s="1" t="n">
        <f aca="false">+AY104/Y104</f>
        <v>627.558443258893</v>
      </c>
      <c r="BA104" s="1" t="n">
        <f aca="false">+AZ104/1000</f>
        <v>0.627558443258893</v>
      </c>
      <c r="BB104" s="1" t="n">
        <f aca="false">+AZ104/(U104/1000/0.003)</f>
        <v>17.8353754110957</v>
      </c>
      <c r="BC104" s="1" t="n">
        <f aca="false">+T104-AL104</f>
        <v>3804.87361968994</v>
      </c>
      <c r="BD104" s="1" t="n">
        <f aca="false">(T104/1000+1)*0.0036765</f>
        <v>0.0177308889332397</v>
      </c>
      <c r="BE104" s="1" t="n">
        <f aca="false">(AL104/1000+1)*0.0036765</f>
        <v>0.00374227107044964</v>
      </c>
      <c r="BF104" s="1" t="n">
        <f aca="false">BD104/(BD104+1)</f>
        <v>0.0174219817105333</v>
      </c>
      <c r="BG104" s="1" t="n">
        <f aca="false">BE104/(BE104+1)</f>
        <v>0.00372831869126989</v>
      </c>
      <c r="BH104" s="1" t="n">
        <f aca="false">+BF104-BG104</f>
        <v>0.0136936630192634</v>
      </c>
      <c r="BI104" s="1" t="n">
        <f aca="false">BH104*R104</f>
        <v>0.242068123721504</v>
      </c>
      <c r="BJ104" s="1" t="n">
        <v>0.459</v>
      </c>
      <c r="BK104" s="1" t="n">
        <f aca="false">+BI104/BJ104</f>
        <v>0.527381533162319</v>
      </c>
      <c r="BL104" s="1" t="n">
        <f aca="false">+BK104/Y104</f>
        <v>175.79384438744</v>
      </c>
      <c r="BM104" s="1" t="n">
        <f aca="false">+BL104/1000</f>
        <v>0.17579384438744</v>
      </c>
      <c r="BN104" s="1" t="n">
        <f aca="false">+BL104/(R104/1000/0.003)</f>
        <v>29.8336884951273</v>
      </c>
    </row>
    <row r="105" customFormat="false" ht="12.8" hidden="false" customHeight="false" outlineLevel="0" collapsed="false">
      <c r="A105" s="1" t="s">
        <v>80</v>
      </c>
      <c r="B105" s="1" t="s">
        <v>126</v>
      </c>
      <c r="C105" s="1" t="s">
        <v>127</v>
      </c>
      <c r="D105" s="1" t="s">
        <v>73</v>
      </c>
      <c r="H105" s="1" t="s">
        <v>68</v>
      </c>
      <c r="I105" s="1" t="s">
        <v>131</v>
      </c>
      <c r="J105" s="1" t="s">
        <v>137</v>
      </c>
      <c r="K105" s="1" t="s">
        <v>71</v>
      </c>
      <c r="L105" s="2" t="n">
        <v>1</v>
      </c>
      <c r="M105" s="2" t="n">
        <f aca="false">+L105/Y105</f>
        <v>333.333333333333</v>
      </c>
      <c r="N105" s="2" t="n">
        <f aca="false">+O105/Y105</f>
        <v>640</v>
      </c>
      <c r="O105" s="1" t="n">
        <f aca="false">+P105</f>
        <v>1.92</v>
      </c>
      <c r="P105" s="1" t="n">
        <v>1.92</v>
      </c>
      <c r="Q105" s="1" t="n">
        <f aca="false">+L105</f>
        <v>1</v>
      </c>
      <c r="R105" s="17" t="n">
        <v>107.064247427072</v>
      </c>
      <c r="S105" s="17" t="n">
        <v>0.456092394054625</v>
      </c>
      <c r="T105" s="17" t="n">
        <v>246.245417899777</v>
      </c>
      <c r="U105" s="17" t="n">
        <v>823.498090632771</v>
      </c>
      <c r="V105" s="17" t="n">
        <v>23.3763710018899</v>
      </c>
      <c r="W105" s="17" t="n">
        <f aca="false">+V105+1</f>
        <v>24.3763710018899</v>
      </c>
      <c r="X105" s="17" t="n">
        <v>1.13122242750763</v>
      </c>
      <c r="Y105" s="6" t="n">
        <v>0.003</v>
      </c>
      <c r="Z105" s="6" t="n">
        <f aca="false">+X105/10</f>
        <v>0.113122242750763</v>
      </c>
      <c r="AA105" s="6" t="n">
        <f aca="false">+S105/100</f>
        <v>0.00456092394054625</v>
      </c>
      <c r="AB105" s="6" t="n">
        <f aca="false">+O105*Z105</f>
        <v>0.217194706081465</v>
      </c>
      <c r="AC105" s="1" t="n">
        <f aca="false">+O105*AA105</f>
        <v>0.0087569739658488</v>
      </c>
      <c r="AD105" s="2" t="n">
        <f aca="false">+AB105*1000</f>
        <v>217.194706081465</v>
      </c>
      <c r="AE105" s="2" t="n">
        <f aca="false">+AC105*1000</f>
        <v>8.7569739658488</v>
      </c>
      <c r="AF105" s="2" t="n">
        <f aca="false">+AD105/Y105</f>
        <v>72398.2353604883</v>
      </c>
      <c r="AG105" s="2" t="n">
        <f aca="false">+AE105/Y105</f>
        <v>2918.9913219496</v>
      </c>
      <c r="AH105" s="2" t="n">
        <f aca="false">+AB105/Y105</f>
        <v>72.3982353604883</v>
      </c>
      <c r="AI105" s="2" t="n">
        <f aca="false">+AC105/Y105</f>
        <v>2.9189913219496</v>
      </c>
      <c r="AJ105" s="7" t="n">
        <v>11.3308018106312</v>
      </c>
      <c r="AK105" s="7" t="n">
        <v>0.372831869126989</v>
      </c>
      <c r="AL105" s="7" t="n">
        <v>17.8895880455982</v>
      </c>
      <c r="AM105" s="7" t="n">
        <v>47.5660217614888</v>
      </c>
      <c r="AN105" s="7" t="n">
        <v>-23.4808024242951</v>
      </c>
      <c r="AO105" s="7" t="n">
        <v>-22.4808024242951</v>
      </c>
      <c r="AP105" s="7" t="n">
        <v>1.07998670383867</v>
      </c>
      <c r="AQ105" s="1" t="n">
        <f aca="false">+W105-AO105</f>
        <v>46.857173426185</v>
      </c>
      <c r="AR105" s="1" t="n">
        <f aca="false">(W105/1000+1)*0.0112372</f>
        <v>0.0115111221562224</v>
      </c>
      <c r="AS105" s="1" t="n">
        <f aca="false">(AO105/1000+1)*0.0112372</f>
        <v>0.0109845787269977</v>
      </c>
      <c r="AT105" s="1" t="n">
        <f aca="false">AR105/(AR105+1)</f>
        <v>0.0113801241568994</v>
      </c>
      <c r="AU105" s="1" t="n">
        <f aca="false">AS105/(AS105+1)</f>
        <v>0.0108652287662282</v>
      </c>
      <c r="AV105" s="1" t="n">
        <f aca="false">+AT105-AU105</f>
        <v>0.000514895390671155</v>
      </c>
      <c r="AW105" s="1" t="n">
        <f aca="false">AV105*U105</f>
        <v>0.424015371093311</v>
      </c>
      <c r="AX105" s="18" t="n">
        <v>0.5376</v>
      </c>
      <c r="AY105" s="1" t="n">
        <f aca="false">+AW105/AX105</f>
        <v>0.788719068253926</v>
      </c>
      <c r="AZ105" s="1" t="n">
        <f aca="false">+AY105/Y105</f>
        <v>262.906356084642</v>
      </c>
      <c r="BA105" s="1" t="n">
        <f aca="false">+AZ105/1000</f>
        <v>0.262906356084642</v>
      </c>
      <c r="BB105" s="1" t="n">
        <f aca="false">+AZ105/(U105/1000/0.003)</f>
        <v>0.957766723718666</v>
      </c>
      <c r="BC105" s="1" t="n">
        <f aca="false">+T105-AL105</f>
        <v>228.355829854179</v>
      </c>
      <c r="BD105" s="1" t="n">
        <f aca="false">(T105/1000+1)*0.0036765</f>
        <v>0.00458182127890853</v>
      </c>
      <c r="BE105" s="1" t="n">
        <f aca="false">(AL105/1000+1)*0.0036765</f>
        <v>0.00374227107044964</v>
      </c>
      <c r="BF105" s="1" t="n">
        <f aca="false">BD105/(BD105+1)</f>
        <v>0.00456092394054625</v>
      </c>
      <c r="BG105" s="1" t="n">
        <f aca="false">BE105/(BE105+1)</f>
        <v>0.00372831869126989</v>
      </c>
      <c r="BH105" s="1" t="n">
        <f aca="false">+BF105-BG105</f>
        <v>0.000832605249276365</v>
      </c>
      <c r="BI105" s="1" t="n">
        <f aca="false">BH105*R105</f>
        <v>0.0891422544176037</v>
      </c>
      <c r="BJ105" s="1" t="n">
        <v>0.459</v>
      </c>
      <c r="BK105" s="1" t="n">
        <f aca="false">+BI105/BJ105</f>
        <v>0.194209704613516</v>
      </c>
      <c r="BL105" s="1" t="n">
        <f aca="false">+BK105/Y105</f>
        <v>64.7365682045052</v>
      </c>
      <c r="BM105" s="1" t="n">
        <f aca="false">+BL105/1000</f>
        <v>0.0647365682045052</v>
      </c>
      <c r="BN105" s="1" t="n">
        <f aca="false">+BL105/(R105/1000/0.003)</f>
        <v>1.81395479145178</v>
      </c>
    </row>
    <row r="106" customFormat="false" ht="12.8" hidden="false" customHeight="false" outlineLevel="0" collapsed="false">
      <c r="A106" s="1" t="s">
        <v>80</v>
      </c>
      <c r="B106" s="1" t="s">
        <v>126</v>
      </c>
      <c r="C106" s="1" t="s">
        <v>127</v>
      </c>
      <c r="D106" s="1" t="s">
        <v>73</v>
      </c>
      <c r="H106" s="1" t="s">
        <v>68</v>
      </c>
      <c r="I106" s="1" t="s">
        <v>131</v>
      </c>
      <c r="J106" s="1" t="s">
        <v>133</v>
      </c>
      <c r="K106" s="1" t="s">
        <v>71</v>
      </c>
      <c r="L106" s="2" t="n">
        <v>1</v>
      </c>
      <c r="M106" s="2" t="n">
        <f aca="false">+L106/Y106</f>
        <v>333.333333333333</v>
      </c>
      <c r="N106" s="2" t="n">
        <f aca="false">+O106/Y106</f>
        <v>16</v>
      </c>
      <c r="O106" s="1" t="n">
        <v>0.048</v>
      </c>
      <c r="P106" s="23"/>
      <c r="R106" s="19"/>
      <c r="S106" s="19"/>
      <c r="T106" s="19"/>
      <c r="U106" s="19"/>
      <c r="V106" s="19"/>
      <c r="W106" s="19"/>
      <c r="X106" s="19"/>
      <c r="Y106" s="6" t="n">
        <v>0.003</v>
      </c>
      <c r="Z106" s="6"/>
      <c r="AA106" s="6"/>
      <c r="AB106" s="6"/>
      <c r="AD106" s="2"/>
      <c r="AE106" s="2"/>
      <c r="AF106" s="2"/>
      <c r="AG106" s="2"/>
      <c r="AH106" s="2"/>
      <c r="AI106" s="2"/>
      <c r="AJ106" s="7"/>
      <c r="AK106" s="7"/>
      <c r="AL106" s="7"/>
      <c r="AM106" s="7"/>
      <c r="AN106" s="7"/>
      <c r="AO106" s="7"/>
      <c r="AP106" s="7"/>
    </row>
    <row r="107" customFormat="false" ht="12.8" hidden="false" customHeight="false" outlineLevel="0" collapsed="false">
      <c r="A107" s="1" t="s">
        <v>87</v>
      </c>
      <c r="H107" s="1" t="s">
        <v>68</v>
      </c>
      <c r="I107" s="1" t="s">
        <v>131</v>
      </c>
      <c r="J107" s="1" t="s">
        <v>137</v>
      </c>
      <c r="K107" s="1" t="s">
        <v>71</v>
      </c>
      <c r="L107" s="2" t="n">
        <v>1</v>
      </c>
      <c r="M107" s="2" t="n">
        <f aca="false">+L107/Y107</f>
        <v>333.333333333333</v>
      </c>
      <c r="N107" s="2" t="n">
        <f aca="false">+O107/Y107</f>
        <v>71</v>
      </c>
      <c r="O107" s="1" t="n">
        <f aca="false">+P107</f>
        <v>0.213</v>
      </c>
      <c r="P107" s="1" t="n">
        <v>0.213</v>
      </c>
      <c r="Q107" s="1" t="n">
        <f aca="false">+L107</f>
        <v>1</v>
      </c>
      <c r="R107" s="17" t="n">
        <v>18.532894656137</v>
      </c>
      <c r="S107" s="17" t="n">
        <v>0.37517594280486</v>
      </c>
      <c r="T107" s="17" t="n">
        <v>24.3133780393505</v>
      </c>
      <c r="U107" s="17" t="n">
        <v>82.4632007622282</v>
      </c>
      <c r="V107" s="17" t="n">
        <v>-17.7887044976891</v>
      </c>
      <c r="W107" s="17" t="n">
        <f aca="false">+V107+1</f>
        <v>-16.7887044976891</v>
      </c>
      <c r="X107" s="17" t="n">
        <v>1.08621353103259</v>
      </c>
      <c r="Y107" s="6" t="n">
        <v>0.003</v>
      </c>
      <c r="Z107" s="6" t="n">
        <f aca="false">+X107/10</f>
        <v>0.108621353103259</v>
      </c>
      <c r="AA107" s="6" t="n">
        <f aca="false">+S107/100</f>
        <v>0.0037517594280486</v>
      </c>
      <c r="AB107" s="6" t="n">
        <f aca="false">+O107*Z107</f>
        <v>0.0231363482109942</v>
      </c>
      <c r="AC107" s="1" t="n">
        <f aca="false">+O107*AA107</f>
        <v>0.000799124758174352</v>
      </c>
      <c r="AD107" s="2" t="n">
        <f aca="false">+AB107*1000</f>
        <v>23.1363482109942</v>
      </c>
      <c r="AE107" s="2" t="n">
        <f aca="false">+AC107*1000</f>
        <v>0.799124758174352</v>
      </c>
      <c r="AF107" s="2" t="n">
        <f aca="false">+AD107/Y107</f>
        <v>7712.11607033139</v>
      </c>
      <c r="AG107" s="2" t="n">
        <f aca="false">+AE107/Y107</f>
        <v>266.374919391451</v>
      </c>
      <c r="AH107" s="2" t="n">
        <f aca="false">+AB107/Y107</f>
        <v>7.71211607033139</v>
      </c>
      <c r="AI107" s="2" t="n">
        <f aca="false">+AC107/Y107</f>
        <v>0.266374919391451</v>
      </c>
      <c r="AJ107" s="7" t="n">
        <v>130.418222674421</v>
      </c>
      <c r="AK107" s="7" t="n">
        <v>0.371766238013851</v>
      </c>
      <c r="AL107" s="7" t="n">
        <v>14.9693913522743</v>
      </c>
      <c r="AM107" s="7" t="n">
        <v>564.387698849545</v>
      </c>
      <c r="AN107" s="7" t="n">
        <v>-24.9062667310935</v>
      </c>
      <c r="AO107" s="7" t="n">
        <v>-23.9062667310935</v>
      </c>
      <c r="AP107" s="7" t="n">
        <v>1.07842720526062</v>
      </c>
      <c r="AQ107" s="1" t="n">
        <f aca="false">+W107-AO107</f>
        <v>7.1175622334044</v>
      </c>
      <c r="AR107" s="1" t="n">
        <f aca="false">(W107/1000+1)*0.0112372</f>
        <v>0.0110485419698186</v>
      </c>
      <c r="AS107" s="1" t="n">
        <f aca="false">(AO107/1000+1)*0.0112372</f>
        <v>0.0109685604994894</v>
      </c>
      <c r="AT107" s="1" t="n">
        <f aca="false">AR107/(AR107+1)</f>
        <v>0.0109278056504515</v>
      </c>
      <c r="AU107" s="1" t="n">
        <f aca="false">AS107/(AS107+1)</f>
        <v>0.010849556482815</v>
      </c>
      <c r="AV107" s="1" t="n">
        <f aca="false">+AT107-AU107</f>
        <v>7.82491676365616E-005</v>
      </c>
      <c r="AW107" s="1" t="n">
        <f aca="false">AV107*U107</f>
        <v>0.00645267682029103</v>
      </c>
      <c r="AX107" s="18" t="n">
        <v>0.5376</v>
      </c>
      <c r="AY107" s="1" t="n">
        <f aca="false">+AW107/AX107</f>
        <v>0.0120027470615533</v>
      </c>
      <c r="AZ107" s="1" t="n">
        <f aca="false">+AY107/Y107</f>
        <v>4.00091568718442</v>
      </c>
      <c r="BA107" s="1" t="n">
        <f aca="false">+AZ107/1000</f>
        <v>0.00400091568718442</v>
      </c>
      <c r="BB107" s="1" t="n">
        <f aca="false">+AZ107/(U107/1000/0.003)</f>
        <v>0.145552767181104</v>
      </c>
      <c r="BC107" s="1" t="n">
        <f aca="false">+T107-AL107</f>
        <v>9.3439866870762</v>
      </c>
      <c r="BD107" s="1" t="n">
        <f aca="false">(T107/1000+1)*0.0036765</f>
        <v>0.00376588813436167</v>
      </c>
      <c r="BE107" s="1" t="n">
        <f aca="false">(AL107/1000+1)*0.0036765</f>
        <v>0.00373153496730664</v>
      </c>
      <c r="BF107" s="1" t="n">
        <f aca="false">BD107/(BD107+1)</f>
        <v>0.0037517594280486</v>
      </c>
      <c r="BG107" s="1" t="n">
        <f aca="false">BE107/(BE107+1)</f>
        <v>0.00371766238013851</v>
      </c>
      <c r="BH107" s="1" t="n">
        <f aca="false">+BF107-BG107</f>
        <v>3.4097047910095E-005</v>
      </c>
      <c r="BI107" s="1" t="n">
        <f aca="false">BH107*R107</f>
        <v>0.000631916997003047</v>
      </c>
      <c r="BJ107" s="1" t="n">
        <v>0.459</v>
      </c>
      <c r="BK107" s="1" t="n">
        <f aca="false">+BI107/BJ107</f>
        <v>0.00137672548366677</v>
      </c>
      <c r="BL107" s="1" t="n">
        <f aca="false">+BK107/Y107</f>
        <v>0.45890849455559</v>
      </c>
      <c r="BM107" s="1" t="n">
        <f aca="false">+BL107/1000</f>
        <v>0.00045890849455559</v>
      </c>
      <c r="BN107" s="1" t="n">
        <f aca="false">+BL107/(R107/1000/0.003)</f>
        <v>0.0742855074294009</v>
      </c>
    </row>
    <row r="108" customFormat="false" ht="12.8" hidden="false" customHeight="false" outlineLevel="0" collapsed="false">
      <c r="A108" s="1" t="s">
        <v>87</v>
      </c>
      <c r="H108" s="1" t="s">
        <v>68</v>
      </c>
      <c r="I108" s="1" t="s">
        <v>131</v>
      </c>
      <c r="J108" s="1" t="s">
        <v>133</v>
      </c>
      <c r="K108" s="1" t="s">
        <v>71</v>
      </c>
      <c r="L108" s="2" t="n">
        <v>1</v>
      </c>
      <c r="M108" s="2" t="n">
        <f aca="false">+L108/Y108</f>
        <v>333.333333333333</v>
      </c>
      <c r="N108" s="2" t="n">
        <f aca="false">+O108/Y108</f>
        <v>43</v>
      </c>
      <c r="O108" s="1" t="n">
        <f aca="false">+P108</f>
        <v>0.129</v>
      </c>
      <c r="P108" s="1" t="n">
        <v>0.129</v>
      </c>
      <c r="Q108" s="1" t="n">
        <f aca="false">+L108</f>
        <v>1</v>
      </c>
      <c r="R108" s="17" t="n">
        <v>9.52949523590296</v>
      </c>
      <c r="S108" s="17" t="n">
        <v>0.389702266212461</v>
      </c>
      <c r="T108" s="17" t="n">
        <v>64.1286175825547</v>
      </c>
      <c r="U108" s="17" t="n">
        <v>48.476210068233</v>
      </c>
      <c r="V108" s="17" t="n">
        <v>-2.07283651027066</v>
      </c>
      <c r="W108" s="17" t="n">
        <f aca="false">+V108+1</f>
        <v>-1.07283651027066</v>
      </c>
      <c r="X108" s="17" t="n">
        <v>1.10340171565684</v>
      </c>
      <c r="Y108" s="6" t="n">
        <v>0.003</v>
      </c>
      <c r="Z108" s="6" t="n">
        <f aca="false">+X108/10</f>
        <v>0.110340171565684</v>
      </c>
      <c r="AA108" s="6" t="n">
        <f aca="false">+S108/100</f>
        <v>0.00389702266212461</v>
      </c>
      <c r="AB108" s="6" t="n">
        <f aca="false">+O108*Z108</f>
        <v>0.0142338821319732</v>
      </c>
      <c r="AC108" s="1" t="n">
        <f aca="false">+O108*AA108</f>
        <v>0.000502715923414075</v>
      </c>
      <c r="AD108" s="2" t="n">
        <f aca="false">+AB108*1000</f>
        <v>14.2338821319732</v>
      </c>
      <c r="AE108" s="2" t="n">
        <f aca="false">+AC108*1000</f>
        <v>0.502715923414075</v>
      </c>
      <c r="AF108" s="2" t="n">
        <f aca="false">+AD108/Y108</f>
        <v>4744.62737732441</v>
      </c>
      <c r="AG108" s="2" t="n">
        <f aca="false">+AE108/Y108</f>
        <v>167.571974471358</v>
      </c>
      <c r="AH108" s="2" t="n">
        <f aca="false">+AB108/Y108</f>
        <v>4.74462737732441</v>
      </c>
      <c r="AI108" s="2" t="n">
        <f aca="false">+AC108/Y108</f>
        <v>0.167571974471358</v>
      </c>
      <c r="AJ108" s="7" t="n">
        <v>130.418222674421</v>
      </c>
      <c r="AK108" s="7" t="n">
        <v>0.371766238013851</v>
      </c>
      <c r="AL108" s="7" t="n">
        <v>14.9693913522743</v>
      </c>
      <c r="AM108" s="7" t="n">
        <v>564.387698849545</v>
      </c>
      <c r="AN108" s="7" t="n">
        <v>-24.9062667310935</v>
      </c>
      <c r="AO108" s="7" t="n">
        <v>-23.9062667310935</v>
      </c>
      <c r="AP108" s="7" t="n">
        <v>1.07842720526062</v>
      </c>
      <c r="AQ108" s="1" t="n">
        <f aca="false">+W108-AO108</f>
        <v>22.8334302208228</v>
      </c>
      <c r="AR108" s="1" t="n">
        <f aca="false">(W108/1000+1)*0.0112372</f>
        <v>0.0112251443215668</v>
      </c>
      <c r="AS108" s="1" t="n">
        <f aca="false">(AO108/1000+1)*0.0112372</f>
        <v>0.0109685604994894</v>
      </c>
      <c r="AT108" s="1" t="n">
        <f aca="false">AR108/(AR108+1)</f>
        <v>0.0111005391673659</v>
      </c>
      <c r="AU108" s="1" t="n">
        <f aca="false">AS108/(AS108+1)</f>
        <v>0.010849556482815</v>
      </c>
      <c r="AV108" s="1" t="n">
        <f aca="false">+AT108-AU108</f>
        <v>0.000250982684550927</v>
      </c>
      <c r="AW108" s="1" t="n">
        <f aca="false">AV108*U108</f>
        <v>0.0121666893397798</v>
      </c>
      <c r="AX108" s="18" t="n">
        <v>0.5376</v>
      </c>
      <c r="AY108" s="1" t="n">
        <f aca="false">+AW108/AX108</f>
        <v>0.022631490587388</v>
      </c>
      <c r="AZ108" s="1" t="n">
        <f aca="false">+AY108/Y108</f>
        <v>7.54383019579599</v>
      </c>
      <c r="BA108" s="1" t="n">
        <f aca="false">+AZ108/1000</f>
        <v>0.00754383019579599</v>
      </c>
      <c r="BB108" s="1" t="n">
        <f aca="false">+AZ108/(U108/1000/0.003)</f>
        <v>0.466857672155741</v>
      </c>
      <c r="BC108" s="1" t="n">
        <f aca="false">+T108-AL108</f>
        <v>49.1592262302804</v>
      </c>
      <c r="BD108" s="1" t="n">
        <f aca="false">(T108/1000+1)*0.0036765</f>
        <v>0.00391226886254226</v>
      </c>
      <c r="BE108" s="1" t="n">
        <f aca="false">(AL108/1000+1)*0.0036765</f>
        <v>0.00373153496730664</v>
      </c>
      <c r="BF108" s="1" t="n">
        <f aca="false">BD108/(BD108+1)</f>
        <v>0.00389702266212461</v>
      </c>
      <c r="BG108" s="1" t="n">
        <f aca="false">BE108/(BE108+1)</f>
        <v>0.00371766238013851</v>
      </c>
      <c r="BH108" s="1" t="n">
        <f aca="false">+BF108-BG108</f>
        <v>0.0001793602819861</v>
      </c>
      <c r="BI108" s="1" t="n">
        <f aca="false">BH108*R108</f>
        <v>0.00170921295269675</v>
      </c>
      <c r="BJ108" s="1" t="n">
        <v>0.459</v>
      </c>
      <c r="BK108" s="1" t="n">
        <f aca="false">+BI108/BJ108</f>
        <v>0.00372377549607136</v>
      </c>
      <c r="BL108" s="1" t="n">
        <f aca="false">+BK108/Y108</f>
        <v>1.24125849869045</v>
      </c>
      <c r="BM108" s="1" t="n">
        <f aca="false">+BL108/1000</f>
        <v>0.00124125849869045</v>
      </c>
      <c r="BN108" s="1" t="n">
        <f aca="false">+BL108/(R108/1000/0.003)</f>
        <v>0.390763141581918</v>
      </c>
    </row>
  </sheetData>
  <autoFilter ref="A1:BN108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120"/>
  <sheetViews>
    <sheetView showFormulas="false" showGridLines="true" showRowColHeaders="true" showZeros="true" rightToLeft="false" tabSelected="false" showOutlineSymbols="true" defaultGridColor="true" view="normal" topLeftCell="BH104" colorId="64" zoomScale="84" zoomScaleNormal="84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6.4"/>
    <col collapsed="false" customWidth="true" hidden="false" outlineLevel="0" max="3" min="2" style="1" width="21.16"/>
    <col collapsed="false" customWidth="true" hidden="false" outlineLevel="0" max="4" min="4" style="1" width="14.41"/>
    <col collapsed="false" customWidth="true" hidden="false" outlineLevel="0" max="9" min="5" style="1" width="14.12"/>
    <col collapsed="false" customWidth="true" hidden="false" outlineLevel="0" max="10" min="10" style="1" width="8.66"/>
    <col collapsed="false" customWidth="true" hidden="false" outlineLevel="0" max="11" min="11" style="1" width="9.21"/>
    <col collapsed="false" customWidth="true" hidden="false" outlineLevel="0" max="12" min="12" style="1" width="10.95"/>
    <col collapsed="false" customWidth="true" hidden="false" outlineLevel="0" max="13" min="13" style="1" width="20.69"/>
    <col collapsed="false" customWidth="true" hidden="false" outlineLevel="0" max="15" min="14" style="1" width="16.83"/>
    <col collapsed="false" customWidth="true" hidden="false" outlineLevel="0" max="16" min="16" style="1" width="22.67"/>
    <col collapsed="false" customWidth="true" hidden="false" outlineLevel="0" max="17" min="17" style="1" width="12.56"/>
    <col collapsed="false" customWidth="true" hidden="false" outlineLevel="0" max="18" min="18" style="1" width="8.86"/>
    <col collapsed="false" customWidth="true" hidden="false" outlineLevel="0" max="19" min="19" style="1" width="12.41"/>
    <col collapsed="false" customWidth="true" hidden="false" outlineLevel="0" max="20" min="20" style="1" width="11.99"/>
    <col collapsed="false" customWidth="true" hidden="false" outlineLevel="0" max="21" min="21" style="1" width="8.57"/>
    <col collapsed="false" customWidth="true" hidden="false" outlineLevel="0" max="22" min="22" style="1" width="14.12"/>
    <col collapsed="false" customWidth="true" hidden="false" outlineLevel="0" max="23" min="23" style="1" width="30.22"/>
    <col collapsed="false" customWidth="true" hidden="false" outlineLevel="0" max="24" min="24" style="1" width="12.12"/>
    <col collapsed="false" customWidth="true" hidden="false" outlineLevel="0" max="25" min="25" style="1" width="15.96"/>
    <col collapsed="false" customWidth="true" hidden="false" outlineLevel="0" max="26" min="26" style="1" width="11.99"/>
    <col collapsed="false" customWidth="true" hidden="false" outlineLevel="0" max="27" min="27" style="1" width="12.27"/>
    <col collapsed="false" customWidth="true" hidden="false" outlineLevel="0" max="28" min="28" style="1" width="20.54"/>
    <col collapsed="false" customWidth="true" hidden="false" outlineLevel="0" max="29" min="29" style="1" width="20.67"/>
    <col collapsed="false" customWidth="true" hidden="false" outlineLevel="0" max="30" min="30" style="1" width="19.96"/>
    <col collapsed="false" customWidth="true" hidden="false" outlineLevel="0" max="31" min="31" style="1" width="20.11"/>
    <col collapsed="false" customWidth="true" hidden="false" outlineLevel="0" max="32" min="32" style="1" width="24.76"/>
    <col collapsed="false" customWidth="true" hidden="false" outlineLevel="0" max="33" min="33" style="1" width="26.83"/>
    <col collapsed="false" customWidth="true" hidden="false" outlineLevel="0" max="34" min="34" style="1" width="24.09"/>
    <col collapsed="false" customWidth="true" hidden="false" outlineLevel="0" max="35" min="35" style="1" width="24.38"/>
    <col collapsed="false" customWidth="true" hidden="false" outlineLevel="0" max="36" min="36" style="1" width="11.7"/>
    <col collapsed="false" customWidth="true" hidden="false" outlineLevel="0" max="37" min="37" style="1" width="15.27"/>
    <col collapsed="false" customWidth="true" hidden="false" outlineLevel="0" max="38" min="38" style="1" width="14.83"/>
    <col collapsed="false" customWidth="true" hidden="false" outlineLevel="0" max="39" min="39" style="1" width="11.41"/>
    <col collapsed="false" customWidth="true" hidden="false" outlineLevel="0" max="40" min="40" style="1" width="16.97"/>
    <col collapsed="false" customWidth="true" hidden="false" outlineLevel="0" max="41" min="41" style="1" width="33.07"/>
    <col collapsed="false" customWidth="true" hidden="false" outlineLevel="0" max="42" min="42" style="1" width="14.96"/>
    <col collapsed="false" customWidth="true" hidden="false" outlineLevel="0" max="43" min="43" style="1" width="9.7"/>
    <col collapsed="false" customWidth="true" hidden="false" outlineLevel="0" max="44" min="44" style="1" width="14.83"/>
    <col collapsed="false" customWidth="true" hidden="false" outlineLevel="0" max="45" min="45" style="1" width="14.69"/>
    <col collapsed="false" customWidth="true" hidden="false" outlineLevel="0" max="46" min="46" style="1" width="14.55"/>
    <col collapsed="false" customWidth="true" hidden="false" outlineLevel="0" max="47" min="47" style="1" width="14.96"/>
    <col collapsed="false" customWidth="true" hidden="false" outlineLevel="0" max="48" min="48" style="1" width="8.28"/>
    <col collapsed="false" customWidth="true" hidden="false" outlineLevel="0" max="49" min="49" style="1" width="14.62"/>
    <col collapsed="false" customWidth="true" hidden="false" outlineLevel="0" max="50" min="50" style="1" width="20.11"/>
    <col collapsed="false" customWidth="true" hidden="false" outlineLevel="0" max="51" min="51" style="1" width="13.83"/>
    <col collapsed="false" customWidth="true" hidden="false" outlineLevel="0" max="52" min="52" style="1" width="16.83"/>
    <col collapsed="false" customWidth="true" hidden="false" outlineLevel="0" max="53" min="53" style="1" width="17.4"/>
    <col collapsed="false" customWidth="true" hidden="false" outlineLevel="0" max="54" min="54" style="1" width="12.41"/>
    <col collapsed="false" customWidth="true" hidden="false" outlineLevel="0" max="55" min="55" style="1" width="28.38"/>
    <col collapsed="false" customWidth="true" hidden="false" outlineLevel="0" max="56" min="56" style="1" width="19.96"/>
    <col collapsed="false" customWidth="true" hidden="false" outlineLevel="0" max="57" min="57" style="1" width="17.25"/>
    <col collapsed="false" customWidth="true" hidden="false" outlineLevel="0" max="58" min="58" style="1" width="16.26"/>
    <col collapsed="false" customWidth="false" hidden="false" outlineLevel="0" max="62" min="59" style="1" width="11.52"/>
    <col collapsed="false" customWidth="true" hidden="false" outlineLevel="0" max="63" min="63" style="1" width="13.29"/>
    <col collapsed="false" customWidth="true" hidden="false" outlineLevel="0" max="64" min="64" style="1" width="14.96"/>
    <col collapsed="false" customWidth="false" hidden="false" outlineLevel="0" max="65" min="65" style="1" width="11.52"/>
    <col collapsed="false" customWidth="true" hidden="false" outlineLevel="0" max="66" min="66" style="1" width="10.57"/>
    <col collapsed="false" customWidth="false" hidden="false" outlineLevel="0" max="1025" min="67" style="1" width="11.52"/>
  </cols>
  <sheetData>
    <row r="1" s="3" customFormat="true" ht="23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49</v>
      </c>
      <c r="BK1" s="3" t="s">
        <v>61</v>
      </c>
      <c r="BL1" s="3" t="s">
        <v>62</v>
      </c>
      <c r="BM1" s="3" t="s">
        <v>63</v>
      </c>
      <c r="BN1" s="3" t="s">
        <v>64</v>
      </c>
      <c r="BO1" s="4"/>
    </row>
    <row r="2" customFormat="false" ht="12.8" hidden="false" customHeight="false" outlineLevel="0" collapsed="false">
      <c r="A2" s="1" t="s">
        <v>75</v>
      </c>
      <c r="B2" s="1" t="s">
        <v>144</v>
      </c>
      <c r="C2" s="1" t="s">
        <v>145</v>
      </c>
      <c r="D2" s="1" t="s">
        <v>67</v>
      </c>
      <c r="H2" s="1" t="s">
        <v>146</v>
      </c>
      <c r="I2" s="1" t="s">
        <v>69</v>
      </c>
      <c r="J2" s="1" t="s">
        <v>77</v>
      </c>
      <c r="K2" s="1" t="s">
        <v>71</v>
      </c>
      <c r="L2" s="2" t="n">
        <v>1</v>
      </c>
      <c r="M2" s="2" t="n">
        <f aca="false">+L2/Y2</f>
        <v>333.333333333333</v>
      </c>
      <c r="N2" s="2" t="n">
        <f aca="false">+O2/Y2</f>
        <v>54.3333333333333</v>
      </c>
      <c r="O2" s="1" t="n">
        <f aca="false">+P2</f>
        <v>0.163</v>
      </c>
      <c r="P2" s="1" t="n">
        <v>0.163</v>
      </c>
      <c r="R2" s="5" t="n">
        <v>6.04836859401677</v>
      </c>
      <c r="S2" s="5" t="n">
        <v>0.371599710927969</v>
      </c>
      <c r="T2" s="5" t="n">
        <v>14.513055360099</v>
      </c>
      <c r="U2" s="5" t="n">
        <v>52.3974285501564</v>
      </c>
      <c r="V2" s="5" t="n">
        <v>-27.3767758389939</v>
      </c>
      <c r="W2" s="5" t="n">
        <f aca="false">+V2+1</f>
        <v>-26.3767758389939</v>
      </c>
      <c r="X2" s="5" t="n">
        <v>1.07572428142304</v>
      </c>
      <c r="Y2" s="6" t="n">
        <v>0.003</v>
      </c>
      <c r="Z2" s="6" t="n">
        <f aca="false">+X2/10</f>
        <v>0.107572428142304</v>
      </c>
      <c r="AA2" s="6" t="n">
        <f aca="false">+S2/10</f>
        <v>0.0371599710927969</v>
      </c>
      <c r="AB2" s="6" t="n">
        <f aca="false">+O2*Z2</f>
        <v>0.0175343057871956</v>
      </c>
      <c r="AC2" s="1" t="n">
        <f aca="false">+O2*AA2</f>
        <v>0.0060570752881259</v>
      </c>
      <c r="AD2" s="2" t="n">
        <f aca="false">+AB2*1000</f>
        <v>17.5343057871956</v>
      </c>
      <c r="AE2" s="2" t="n">
        <f aca="false">+AC2*1000</f>
        <v>6.0570752881259</v>
      </c>
      <c r="AF2" s="2" t="n">
        <f aca="false">+AD2/Y2</f>
        <v>5844.76859573185</v>
      </c>
      <c r="AG2" s="2" t="n">
        <f aca="false">+AE2/Y2</f>
        <v>2019.02509604196</v>
      </c>
      <c r="AH2" s="2" t="n">
        <f aca="false">+AB2/Y2</f>
        <v>5.84476859573185</v>
      </c>
      <c r="AI2" s="2" t="n">
        <f aca="false">+AC2/Y2</f>
        <v>2.01902509604197</v>
      </c>
      <c r="AJ2" s="7"/>
      <c r="AK2" s="7"/>
      <c r="AL2" s="7"/>
      <c r="AM2" s="7"/>
      <c r="AN2" s="7"/>
      <c r="AO2" s="7"/>
      <c r="AP2" s="7"/>
    </row>
    <row r="3" customFormat="false" ht="12.8" hidden="false" customHeight="false" outlineLevel="0" collapsed="false">
      <c r="A3" s="1" t="s">
        <v>75</v>
      </c>
      <c r="B3" s="1" t="s">
        <v>144</v>
      </c>
      <c r="C3" s="1" t="s">
        <v>145</v>
      </c>
      <c r="D3" s="1" t="s">
        <v>67</v>
      </c>
      <c r="H3" s="1" t="s">
        <v>146</v>
      </c>
      <c r="I3" s="1" t="s">
        <v>69</v>
      </c>
      <c r="J3" s="1" t="s">
        <v>70</v>
      </c>
      <c r="K3" s="1" t="s">
        <v>71</v>
      </c>
      <c r="L3" s="2" t="n">
        <v>1</v>
      </c>
      <c r="M3" s="2" t="n">
        <f aca="false">+L3/Y3</f>
        <v>333.333333333333</v>
      </c>
      <c r="N3" s="2" t="n">
        <f aca="false">+O3/Y3</f>
        <v>327</v>
      </c>
      <c r="O3" s="1" t="n">
        <f aca="false">+P3</f>
        <v>0.981</v>
      </c>
      <c r="P3" s="1" t="n">
        <v>0.981</v>
      </c>
      <c r="R3" s="5" t="n">
        <v>20.0250064513118</v>
      </c>
      <c r="S3" s="5" t="n">
        <v>0.371573531573128</v>
      </c>
      <c r="T3" s="5" t="n">
        <v>14.4413159268702</v>
      </c>
      <c r="U3" s="5" t="n">
        <v>132.333611007253</v>
      </c>
      <c r="V3" s="5" t="n">
        <v>-26.1479152679669</v>
      </c>
      <c r="W3" s="5" t="n">
        <f aca="false">+V3+1</f>
        <v>-25.1479152679669</v>
      </c>
      <c r="X3" s="5" t="n">
        <v>1.07706876630372</v>
      </c>
      <c r="Y3" s="6" t="n">
        <v>0.003</v>
      </c>
      <c r="Z3" s="6" t="n">
        <f aca="false">+X3/10</f>
        <v>0.107706876630372</v>
      </c>
      <c r="AA3" s="6" t="n">
        <f aca="false">+S3/10</f>
        <v>0.0371573531573128</v>
      </c>
      <c r="AB3" s="6" t="n">
        <f aca="false">+O3*Z3</f>
        <v>0.105660445974395</v>
      </c>
      <c r="AC3" s="1" t="n">
        <f aca="false">+O3*AA3</f>
        <v>0.0364513634473239</v>
      </c>
      <c r="AD3" s="2" t="n">
        <f aca="false">+AB3*1000</f>
        <v>105.660445974395</v>
      </c>
      <c r="AE3" s="2" t="n">
        <f aca="false">+AC3*1000</f>
        <v>36.4513634473238</v>
      </c>
      <c r="AF3" s="2" t="n">
        <f aca="false">+AD3/Y3</f>
        <v>35220.1486581316</v>
      </c>
      <c r="AG3" s="2" t="n">
        <f aca="false">+AE3/Y3</f>
        <v>12150.4544824413</v>
      </c>
      <c r="AH3" s="2" t="n">
        <f aca="false">+AB3/Y3</f>
        <v>35.2201486581316</v>
      </c>
      <c r="AI3" s="2" t="n">
        <f aca="false">+AC3/Y3</f>
        <v>12.1504544824413</v>
      </c>
      <c r="AJ3" s="7"/>
      <c r="AK3" s="7"/>
      <c r="AL3" s="7"/>
      <c r="AM3" s="7"/>
      <c r="AN3" s="7"/>
      <c r="AO3" s="7"/>
      <c r="AP3" s="7"/>
    </row>
    <row r="4" customFormat="false" ht="12.8" hidden="false" customHeight="false" outlineLevel="0" collapsed="false">
      <c r="A4" s="1" t="s">
        <v>128</v>
      </c>
      <c r="B4" s="1" t="s">
        <v>129</v>
      </c>
      <c r="C4" s="1" t="s">
        <v>130</v>
      </c>
      <c r="D4" s="1" t="s">
        <v>147</v>
      </c>
      <c r="H4" s="1" t="s">
        <v>146</v>
      </c>
      <c r="I4" s="1" t="s">
        <v>69</v>
      </c>
      <c r="J4" s="1" t="s">
        <v>70</v>
      </c>
      <c r="K4" s="1" t="s">
        <v>71</v>
      </c>
      <c r="L4" s="2" t="n">
        <v>1</v>
      </c>
      <c r="M4" s="2" t="n">
        <f aca="false">+L4/Y4</f>
        <v>333.333333333333</v>
      </c>
      <c r="N4" s="2" t="n">
        <f aca="false">+O4/Y4</f>
        <v>287.333333333333</v>
      </c>
      <c r="O4" s="1" t="n">
        <f aca="false">+P4</f>
        <v>0.862</v>
      </c>
      <c r="P4" s="1" t="n">
        <v>0.862</v>
      </c>
      <c r="R4" s="5" t="n">
        <v>14.8732582990881</v>
      </c>
      <c r="S4" s="5" t="n">
        <v>0.370580483076618</v>
      </c>
      <c r="T4" s="5" t="n">
        <v>11.7200873888278</v>
      </c>
      <c r="U4" s="5" t="n">
        <v>72.1125287982686</v>
      </c>
      <c r="V4" s="5" t="n">
        <v>-24.4780832374281</v>
      </c>
      <c r="W4" s="5" t="n">
        <f aca="false">+V4+1</f>
        <v>-23.4780832374281</v>
      </c>
      <c r="X4" s="5" t="n">
        <v>1.07889565537288</v>
      </c>
      <c r="Y4" s="6" t="n">
        <v>0.003</v>
      </c>
      <c r="Z4" s="6" t="n">
        <f aca="false">+X4/10</f>
        <v>0.107889565537288</v>
      </c>
      <c r="AA4" s="6" t="n">
        <f aca="false">+S4/10</f>
        <v>0.0370580483076618</v>
      </c>
      <c r="AB4" s="6" t="n">
        <f aca="false">+O4*Z4</f>
        <v>0.0930008054931422</v>
      </c>
      <c r="AC4" s="1" t="n">
        <f aca="false">+O4*AA4</f>
        <v>0.0319440376412045</v>
      </c>
      <c r="AD4" s="2" t="n">
        <f aca="false">+AB4*1000</f>
        <v>93.0008054931422</v>
      </c>
      <c r="AE4" s="2" t="n">
        <f aca="false">+AC4*1000</f>
        <v>31.9440376412045</v>
      </c>
      <c r="AF4" s="2" t="n">
        <f aca="false">+AD4/Y4</f>
        <v>31000.2684977141</v>
      </c>
      <c r="AG4" s="2" t="n">
        <f aca="false">+AE4/Y4</f>
        <v>10648.0125470682</v>
      </c>
      <c r="AH4" s="2" t="n">
        <f aca="false">+AB4/Y4</f>
        <v>31.0002684977141</v>
      </c>
      <c r="AI4" s="2" t="n">
        <f aca="false">+AC4/Y4</f>
        <v>10.6480125470682</v>
      </c>
      <c r="AJ4" s="7"/>
      <c r="AK4" s="7"/>
      <c r="AL4" s="7"/>
      <c r="AM4" s="7"/>
      <c r="AN4" s="7"/>
      <c r="AO4" s="7"/>
      <c r="AP4" s="7"/>
    </row>
    <row r="5" customFormat="false" ht="12.8" hidden="false" customHeight="false" outlineLevel="0" collapsed="false">
      <c r="A5" s="1" t="s">
        <v>75</v>
      </c>
      <c r="B5" s="1" t="s">
        <v>148</v>
      </c>
      <c r="C5" s="1" t="s">
        <v>149</v>
      </c>
      <c r="D5" s="1" t="s">
        <v>147</v>
      </c>
      <c r="H5" s="1" t="s">
        <v>146</v>
      </c>
      <c r="I5" s="1" t="s">
        <v>69</v>
      </c>
      <c r="J5" s="1" t="s">
        <v>77</v>
      </c>
      <c r="K5" s="1" t="s">
        <v>71</v>
      </c>
      <c r="L5" s="2" t="n">
        <v>1</v>
      </c>
      <c r="M5" s="2" t="n">
        <f aca="false">+L5/Y5</f>
        <v>333.333333333333</v>
      </c>
      <c r="N5" s="2" t="n">
        <f aca="false">+O5/Y5</f>
        <v>21</v>
      </c>
      <c r="O5" s="1" t="n">
        <f aca="false">+P5</f>
        <v>0.063</v>
      </c>
      <c r="P5" s="1" t="n">
        <v>0.063</v>
      </c>
      <c r="R5" s="5" t="n">
        <v>5.30744836504264</v>
      </c>
      <c r="S5" s="5" t="n">
        <v>0.370164560895268</v>
      </c>
      <c r="T5" s="5" t="n">
        <v>10.58036127553</v>
      </c>
      <c r="U5" s="5" t="n">
        <v>31.653695459959</v>
      </c>
      <c r="V5" s="5" t="n">
        <v>-27.3820708829874</v>
      </c>
      <c r="W5" s="5" t="n">
        <f aca="false">+V5+1</f>
        <v>-26.3820708829874</v>
      </c>
      <c r="X5" s="5" t="n">
        <v>1.07571848808575</v>
      </c>
      <c r="Y5" s="6" t="n">
        <v>0.003</v>
      </c>
      <c r="Z5" s="6" t="n">
        <f aca="false">+X5/10</f>
        <v>0.107571848808575</v>
      </c>
      <c r="AA5" s="6" t="n">
        <f aca="false">+S5/10</f>
        <v>0.0370164560895268</v>
      </c>
      <c r="AB5" s="6" t="n">
        <f aca="false">+O5*Z5</f>
        <v>0.00677702647494022</v>
      </c>
      <c r="AC5" s="1" t="n">
        <f aca="false">+O5*AA5</f>
        <v>0.00233203673364019</v>
      </c>
      <c r="AD5" s="2" t="n">
        <f aca="false">+AB5*1000</f>
        <v>6.77702647494022</v>
      </c>
      <c r="AE5" s="2" t="n">
        <f aca="false">+AC5*1000</f>
        <v>2.33203673364019</v>
      </c>
      <c r="AF5" s="2" t="n">
        <f aca="false">+AD5/Y5</f>
        <v>2259.00882498007</v>
      </c>
      <c r="AG5" s="2" t="n">
        <f aca="false">+AE5/Y5</f>
        <v>777.345577880063</v>
      </c>
      <c r="AH5" s="2" t="n">
        <f aca="false">+AB5/Y5</f>
        <v>2.25900882498007</v>
      </c>
      <c r="AI5" s="2" t="n">
        <f aca="false">+AC5/Y5</f>
        <v>0.777345577880063</v>
      </c>
      <c r="AJ5" s="7"/>
      <c r="AK5" s="7"/>
      <c r="AL5" s="7"/>
      <c r="AM5" s="7"/>
      <c r="AN5" s="7"/>
      <c r="AO5" s="7"/>
      <c r="AP5" s="7"/>
    </row>
    <row r="6" customFormat="false" ht="12.8" hidden="false" customHeight="false" outlineLevel="0" collapsed="false">
      <c r="A6" s="1" t="s">
        <v>65</v>
      </c>
      <c r="B6" s="1" t="s">
        <v>150</v>
      </c>
      <c r="D6" s="1" t="s">
        <v>67</v>
      </c>
      <c r="H6" s="1" t="s">
        <v>146</v>
      </c>
      <c r="I6" s="1" t="s">
        <v>69</v>
      </c>
      <c r="J6" s="1" t="s">
        <v>86</v>
      </c>
      <c r="K6" s="1" t="s">
        <v>71</v>
      </c>
      <c r="L6" s="2" t="n">
        <v>1</v>
      </c>
      <c r="M6" s="2" t="n">
        <f aca="false">+L6/Y6</f>
        <v>333.333333333333</v>
      </c>
      <c r="N6" s="2" t="n">
        <f aca="false">+O6/Y6</f>
        <v>353.333333333333</v>
      </c>
      <c r="O6" s="1" t="n">
        <f aca="false">+P6</f>
        <v>1.06</v>
      </c>
      <c r="P6" s="1" t="n">
        <v>1.06</v>
      </c>
      <c r="R6" s="5" t="n">
        <v>70.6260490949675</v>
      </c>
      <c r="S6" s="5" t="n">
        <v>0.371504634056235</v>
      </c>
      <c r="T6" s="5" t="n">
        <v>14.252515854223</v>
      </c>
      <c r="U6" s="5" t="n">
        <v>347.88705758681</v>
      </c>
      <c r="V6" s="5" t="n">
        <v>-25.0209158876684</v>
      </c>
      <c r="W6" s="5" t="n">
        <f aca="false">+V6+1</f>
        <v>-24.0209158876684</v>
      </c>
      <c r="X6" s="5" t="n">
        <v>1.0783017736793</v>
      </c>
      <c r="Y6" s="6" t="n">
        <v>0.003</v>
      </c>
      <c r="Z6" s="6" t="n">
        <f aca="false">+X6/10</f>
        <v>0.10783017736793</v>
      </c>
      <c r="AA6" s="6" t="n">
        <f aca="false">+S6/10</f>
        <v>0.0371504634056235</v>
      </c>
      <c r="AB6" s="6" t="n">
        <f aca="false">+O6*Z6</f>
        <v>0.114299988010006</v>
      </c>
      <c r="AC6" s="1" t="n">
        <f aca="false">+O6*AA6</f>
        <v>0.0393794912099609</v>
      </c>
      <c r="AD6" s="2" t="n">
        <f aca="false">+AB6*1000</f>
        <v>114.299988010006</v>
      </c>
      <c r="AE6" s="2" t="n">
        <f aca="false">+AC6*1000</f>
        <v>39.3794912099609</v>
      </c>
      <c r="AF6" s="2" t="n">
        <f aca="false">+AD6/Y6</f>
        <v>38099.9960033353</v>
      </c>
      <c r="AG6" s="2" t="n">
        <f aca="false">+AE6/Y6</f>
        <v>13126.497069987</v>
      </c>
      <c r="AH6" s="2" t="n">
        <f aca="false">+AB6/Y6</f>
        <v>38.0999960033353</v>
      </c>
      <c r="AI6" s="2" t="n">
        <f aca="false">+AC6/Y6</f>
        <v>13.126497069987</v>
      </c>
      <c r="AJ6" s="7"/>
      <c r="AK6" s="7"/>
      <c r="AL6" s="7"/>
      <c r="AM6" s="7"/>
      <c r="AN6" s="7"/>
      <c r="AO6" s="7"/>
      <c r="AP6" s="7"/>
    </row>
    <row r="7" customFormat="false" ht="12.8" hidden="false" customHeight="false" outlineLevel="0" collapsed="false">
      <c r="A7" s="1" t="s">
        <v>65</v>
      </c>
      <c r="B7" s="1" t="s">
        <v>150</v>
      </c>
      <c r="C7" s="1" t="s">
        <v>151</v>
      </c>
      <c r="D7" s="1" t="s">
        <v>67</v>
      </c>
      <c r="H7" s="1" t="s">
        <v>146</v>
      </c>
      <c r="I7" s="1" t="s">
        <v>69</v>
      </c>
      <c r="J7" s="1" t="s">
        <v>74</v>
      </c>
      <c r="K7" s="1" t="s">
        <v>71</v>
      </c>
      <c r="L7" s="2" t="n">
        <v>1</v>
      </c>
      <c r="M7" s="2" t="n">
        <f aca="false">+L7/Y7</f>
        <v>333.333333333333</v>
      </c>
      <c r="N7" s="2" t="n">
        <f aca="false">+O7/Y7</f>
        <v>433</v>
      </c>
      <c r="O7" s="1" t="n">
        <f aca="false">+P7</f>
        <v>1.299</v>
      </c>
      <c r="P7" s="1" t="n">
        <v>1.299</v>
      </c>
      <c r="R7" s="5" t="n">
        <v>93.5334670852893</v>
      </c>
      <c r="S7" s="5" t="n">
        <v>0.371026452862789</v>
      </c>
      <c r="T7" s="5" t="n">
        <v>12.9421616878226</v>
      </c>
      <c r="U7" s="5" t="n">
        <v>466.308129244624</v>
      </c>
      <c r="V7" s="5" t="n">
        <v>-25.9482272653579</v>
      </c>
      <c r="W7" s="5" t="n">
        <f aca="false">+V7+1</f>
        <v>-24.9482272653579</v>
      </c>
      <c r="X7" s="5" t="n">
        <v>1.07728723963167</v>
      </c>
      <c r="Y7" s="6" t="n">
        <v>0.003</v>
      </c>
      <c r="Z7" s="6" t="n">
        <f aca="false">+X7/10</f>
        <v>0.107728723963167</v>
      </c>
      <c r="AA7" s="6" t="n">
        <f aca="false">+S7/10</f>
        <v>0.0371026452862789</v>
      </c>
      <c r="AB7" s="6" t="n">
        <f aca="false">+O7*Z7</f>
        <v>0.139939612428154</v>
      </c>
      <c r="AC7" s="1" t="n">
        <f aca="false">+O7*AA7</f>
        <v>0.0481963362268763</v>
      </c>
      <c r="AD7" s="2" t="n">
        <f aca="false">+AB7*1000</f>
        <v>139.939612428154</v>
      </c>
      <c r="AE7" s="2" t="n">
        <f aca="false">+AC7*1000</f>
        <v>48.1963362268763</v>
      </c>
      <c r="AF7" s="2" t="n">
        <f aca="false">+AD7/Y7</f>
        <v>46646.5374760513</v>
      </c>
      <c r="AG7" s="2" t="n">
        <f aca="false">+AE7/Y7</f>
        <v>16065.4454089588</v>
      </c>
      <c r="AH7" s="2" t="n">
        <f aca="false">+AB7/Y7</f>
        <v>46.6465374760513</v>
      </c>
      <c r="AI7" s="2" t="n">
        <f aca="false">+AC7/Y7</f>
        <v>16.0654454089588</v>
      </c>
      <c r="AJ7" s="7"/>
      <c r="AK7" s="7"/>
      <c r="AL7" s="7"/>
      <c r="AM7" s="7"/>
      <c r="AN7" s="7"/>
      <c r="AO7" s="7"/>
      <c r="AP7" s="7"/>
    </row>
    <row r="8" customFormat="false" ht="12.8" hidden="false" customHeight="false" outlineLevel="0" collapsed="false">
      <c r="A8" s="1" t="s">
        <v>65</v>
      </c>
      <c r="B8" s="1" t="s">
        <v>150</v>
      </c>
      <c r="C8" s="1" t="s">
        <v>151</v>
      </c>
      <c r="D8" s="1" t="s">
        <v>67</v>
      </c>
      <c r="H8" s="1" t="s">
        <v>146</v>
      </c>
      <c r="I8" s="1" t="s">
        <v>69</v>
      </c>
      <c r="J8" s="1" t="s">
        <v>88</v>
      </c>
      <c r="K8" s="1" t="s">
        <v>71</v>
      </c>
      <c r="L8" s="2" t="n">
        <v>1</v>
      </c>
      <c r="M8" s="2" t="n">
        <f aca="false">+L8/Y8</f>
        <v>333.333333333333</v>
      </c>
      <c r="N8" s="2" t="n">
        <f aca="false">+O8/Y8</f>
        <v>2881</v>
      </c>
      <c r="O8" s="1" t="n">
        <f aca="false">+1.449+P8+5.189</f>
        <v>8.643</v>
      </c>
      <c r="P8" s="1" t="n">
        <v>2.005</v>
      </c>
      <c r="R8" s="5" t="n">
        <v>133.622942751731</v>
      </c>
      <c r="S8" s="5" t="n">
        <v>0.371282898999026</v>
      </c>
      <c r="T8" s="5" t="n">
        <v>13.6448963829488</v>
      </c>
      <c r="U8" s="5" t="n">
        <v>722.11005378108</v>
      </c>
      <c r="V8" s="5" t="n">
        <v>-25.6857890198787</v>
      </c>
      <c r="W8" s="5" t="n">
        <f aca="false">+V8+1</f>
        <v>-24.6857890198787</v>
      </c>
      <c r="X8" s="5" t="n">
        <v>1.07757436486242</v>
      </c>
      <c r="Y8" s="6" t="n">
        <v>0.003</v>
      </c>
      <c r="Z8" s="6" t="n">
        <f aca="false">+X8/10</f>
        <v>0.107757436486242</v>
      </c>
      <c r="AA8" s="6" t="n">
        <f aca="false">+S8/10</f>
        <v>0.0371282898999026</v>
      </c>
      <c r="AB8" s="6" t="n">
        <f aca="false">+O8*Z8</f>
        <v>0.93134752355059</v>
      </c>
      <c r="AC8" s="1" t="n">
        <f aca="false">+O8*AA8</f>
        <v>0.320899809604858</v>
      </c>
      <c r="AD8" s="2" t="n">
        <f aca="false">+AB8*1000</f>
        <v>931.34752355059</v>
      </c>
      <c r="AE8" s="2" t="n">
        <f aca="false">+AC8*1000</f>
        <v>320.899809604858</v>
      </c>
      <c r="AF8" s="2" t="n">
        <f aca="false">+AD8/Y8</f>
        <v>310449.174516863</v>
      </c>
      <c r="AG8" s="2" t="n">
        <f aca="false">+AE8/Y8</f>
        <v>106966.603201619</v>
      </c>
      <c r="AH8" s="2" t="n">
        <f aca="false">+AB8/Y8</f>
        <v>310.449174516863</v>
      </c>
      <c r="AI8" s="2" t="n">
        <f aca="false">+AC8/Y8</f>
        <v>106.966603201619</v>
      </c>
      <c r="AJ8" s="9"/>
      <c r="AK8" s="7"/>
      <c r="AL8" s="7"/>
      <c r="AM8" s="9"/>
      <c r="AN8" s="9"/>
      <c r="AO8" s="9"/>
      <c r="AP8" s="9"/>
    </row>
    <row r="9" customFormat="false" ht="12.8" hidden="false" customHeight="false" outlineLevel="0" collapsed="false">
      <c r="A9" s="1" t="s">
        <v>65</v>
      </c>
      <c r="B9" s="1" t="s">
        <v>150</v>
      </c>
      <c r="C9" s="1" t="s">
        <v>152</v>
      </c>
      <c r="D9" s="1" t="s">
        <v>67</v>
      </c>
      <c r="H9" s="1" t="s">
        <v>146</v>
      </c>
      <c r="I9" s="1" t="s">
        <v>69</v>
      </c>
      <c r="J9" s="1" t="s">
        <v>70</v>
      </c>
      <c r="K9" s="1" t="s">
        <v>71</v>
      </c>
      <c r="L9" s="2" t="n">
        <v>1</v>
      </c>
      <c r="M9" s="2" t="n">
        <f aca="false">+L9/Y9</f>
        <v>333.333333333333</v>
      </c>
      <c r="N9" s="2" t="n">
        <f aca="false">+O9/Y9</f>
        <v>658.333333333333</v>
      </c>
      <c r="O9" s="1" t="n">
        <f aca="false">+P9</f>
        <v>1.975</v>
      </c>
      <c r="P9" s="1" t="n">
        <v>1.975</v>
      </c>
      <c r="R9" s="5" t="n">
        <v>96.2081598872111</v>
      </c>
      <c r="S9" s="5" t="n">
        <v>0.370835448818571</v>
      </c>
      <c r="T9" s="5" t="n">
        <v>12.4187591210109</v>
      </c>
      <c r="U9" s="5" t="n">
        <v>578.074973493532</v>
      </c>
      <c r="V9" s="5" t="n">
        <v>-26.8080757802433</v>
      </c>
      <c r="W9" s="5" t="n">
        <f aca="false">+V9+1</f>
        <v>-25.8080757802433</v>
      </c>
      <c r="X9" s="5" t="n">
        <v>1.07634649539209</v>
      </c>
      <c r="Y9" s="6" t="n">
        <v>0.003</v>
      </c>
      <c r="Z9" s="6" t="n">
        <f aca="false">+X9/10</f>
        <v>0.107634649539209</v>
      </c>
      <c r="AA9" s="6" t="n">
        <f aca="false">+S9/10</f>
        <v>0.0370835448818571</v>
      </c>
      <c r="AB9" s="6" t="n">
        <f aca="false">+O9*Z9</f>
        <v>0.212578432839938</v>
      </c>
      <c r="AC9" s="1" t="n">
        <f aca="false">+O9*AA9</f>
        <v>0.0732400011416678</v>
      </c>
      <c r="AD9" s="2" t="n">
        <f aca="false">+AB9*1000</f>
        <v>212.578432839938</v>
      </c>
      <c r="AE9" s="2" t="n">
        <f aca="false">+AC9*1000</f>
        <v>73.2400011416678</v>
      </c>
      <c r="AF9" s="2" t="n">
        <f aca="false">+AD9/Y9</f>
        <v>70859.4776133126</v>
      </c>
      <c r="AG9" s="2" t="n">
        <f aca="false">+AE9/Y9</f>
        <v>24413.3337138893</v>
      </c>
      <c r="AH9" s="2" t="n">
        <f aca="false">+AB9/Y9</f>
        <v>70.8594776133126</v>
      </c>
      <c r="AI9" s="2" t="n">
        <f aca="false">+AC9/Y9</f>
        <v>24.4133337138893</v>
      </c>
      <c r="AJ9" s="7"/>
      <c r="AK9" s="7"/>
      <c r="AL9" s="7"/>
      <c r="AM9" s="7"/>
      <c r="AN9" s="7"/>
      <c r="AO9" s="7"/>
      <c r="AP9" s="7"/>
    </row>
    <row r="10" customFormat="false" ht="12.8" hidden="false" customHeight="false" outlineLevel="0" collapsed="false">
      <c r="A10" s="1" t="s">
        <v>65</v>
      </c>
      <c r="B10" s="1" t="s">
        <v>150</v>
      </c>
      <c r="C10" s="1" t="s">
        <v>153</v>
      </c>
      <c r="D10" s="1" t="s">
        <v>67</v>
      </c>
      <c r="H10" s="1" t="s">
        <v>146</v>
      </c>
      <c r="I10" s="1" t="s">
        <v>69</v>
      </c>
      <c r="J10" s="1" t="s">
        <v>70</v>
      </c>
      <c r="K10" s="1" t="s">
        <v>71</v>
      </c>
      <c r="L10" s="2" t="n">
        <v>1</v>
      </c>
      <c r="M10" s="2" t="n">
        <f aca="false">+L10/Y10</f>
        <v>333.333333333333</v>
      </c>
      <c r="N10" s="2" t="n">
        <f aca="false">+O10/Y10</f>
        <v>3216.66666666667</v>
      </c>
      <c r="O10" s="1" t="n">
        <f aca="false">+2.971+P10+5.189</f>
        <v>9.65</v>
      </c>
      <c r="P10" s="1" t="n">
        <v>1.49</v>
      </c>
      <c r="R10" s="5" t="n">
        <v>140.03111091887</v>
      </c>
      <c r="S10" s="5" t="n">
        <v>0.371795528639409</v>
      </c>
      <c r="T10" s="5" t="n">
        <v>15.0496569311519</v>
      </c>
      <c r="U10" s="5" t="n">
        <v>725.986183274298</v>
      </c>
      <c r="V10" s="5" t="n">
        <v>-24.7713822539963</v>
      </c>
      <c r="W10" s="5" t="n">
        <f aca="false">+V10+1</f>
        <v>-23.7713822539963</v>
      </c>
      <c r="X10" s="5" t="n">
        <v>1.07857477482913</v>
      </c>
      <c r="Y10" s="6" t="n">
        <v>0.003</v>
      </c>
      <c r="Z10" s="6" t="n">
        <f aca="false">+X10/10</f>
        <v>0.107857477482913</v>
      </c>
      <c r="AA10" s="6" t="n">
        <f aca="false">+S10/10</f>
        <v>0.0371795528639409</v>
      </c>
      <c r="AB10" s="6" t="n">
        <f aca="false">+O10*Z10</f>
        <v>1.04082465771011</v>
      </c>
      <c r="AC10" s="1" t="n">
        <f aca="false">+O10*AA10</f>
        <v>0.35878268513703</v>
      </c>
      <c r="AD10" s="2" t="n">
        <f aca="false">+AB10*1000</f>
        <v>1040.82465771011</v>
      </c>
      <c r="AE10" s="2" t="n">
        <f aca="false">+AC10*1000</f>
        <v>358.78268513703</v>
      </c>
      <c r="AF10" s="2" t="n">
        <f aca="false">+AD10/Y10</f>
        <v>346941.552570037</v>
      </c>
      <c r="AG10" s="2" t="n">
        <f aca="false">+AE10/Y10</f>
        <v>119594.22837901</v>
      </c>
      <c r="AH10" s="2" t="n">
        <f aca="false">+AB10/Y10</f>
        <v>346.941552570037</v>
      </c>
      <c r="AI10" s="2" t="n">
        <f aca="false">+AC10/Y10</f>
        <v>119.59422837901</v>
      </c>
      <c r="AJ10" s="7"/>
      <c r="AK10" s="7"/>
      <c r="AL10" s="7"/>
      <c r="AM10" s="7"/>
      <c r="AN10" s="7"/>
      <c r="AO10" s="7"/>
      <c r="AP10" s="7"/>
      <c r="BO10" s="24"/>
    </row>
    <row r="11" customFormat="false" ht="12.8" hidden="false" customHeight="false" outlineLevel="0" collapsed="false">
      <c r="A11" s="1" t="s">
        <v>75</v>
      </c>
      <c r="B11" s="1" t="s">
        <v>76</v>
      </c>
      <c r="D11" s="1" t="s">
        <v>73</v>
      </c>
      <c r="H11" s="1" t="s">
        <v>146</v>
      </c>
      <c r="I11" s="1" t="s">
        <v>69</v>
      </c>
      <c r="J11" s="1" t="s">
        <v>88</v>
      </c>
      <c r="K11" s="1" t="s">
        <v>71</v>
      </c>
      <c r="L11" s="2" t="n">
        <v>1</v>
      </c>
      <c r="M11" s="2" t="n">
        <f aca="false">+L11/Y11</f>
        <v>333.333333333333</v>
      </c>
      <c r="N11" s="2" t="n">
        <f aca="false">+O11/Y11</f>
        <v>72.3333333333333</v>
      </c>
      <c r="O11" s="1" t="n">
        <f aca="false">+P11</f>
        <v>0.217</v>
      </c>
      <c r="P11" s="1" t="n">
        <v>0.217</v>
      </c>
      <c r="R11" s="5" t="n">
        <v>10.0532446730102</v>
      </c>
      <c r="S11" s="5" t="n">
        <v>0.369475531906154</v>
      </c>
      <c r="T11" s="5" t="n">
        <v>8.69227822173844</v>
      </c>
      <c r="U11" s="5" t="n">
        <v>88.1908330708487</v>
      </c>
      <c r="V11" s="5" t="n">
        <v>-26.4790305738773</v>
      </c>
      <c r="W11" s="5" t="n">
        <f aca="false">+V11+1</f>
        <v>-25.4790305738773</v>
      </c>
      <c r="X11" s="5" t="n">
        <v>1.0767064997351</v>
      </c>
      <c r="Y11" s="6" t="n">
        <v>0.003</v>
      </c>
      <c r="Z11" s="6" t="n">
        <f aca="false">+X11/10</f>
        <v>0.10767064997351</v>
      </c>
      <c r="AA11" s="6" t="n">
        <f aca="false">+S11/10</f>
        <v>0.0369475531906154</v>
      </c>
      <c r="AB11" s="6" t="n">
        <f aca="false">+O11*Z11</f>
        <v>0.0233645310442517</v>
      </c>
      <c r="AC11" s="1" t="n">
        <f aca="false">+O11*AA11</f>
        <v>0.00801761904236354</v>
      </c>
      <c r="AD11" s="2" t="n">
        <f aca="false">+AB11*1000</f>
        <v>23.3645310442517</v>
      </c>
      <c r="AE11" s="2" t="n">
        <f aca="false">+AC11*1000</f>
        <v>8.01761904236354</v>
      </c>
      <c r="AF11" s="2" t="n">
        <f aca="false">+AD11/Y11</f>
        <v>7788.17701475056</v>
      </c>
      <c r="AG11" s="2" t="n">
        <f aca="false">+AE11/Y11</f>
        <v>2672.53968078785</v>
      </c>
      <c r="AH11" s="2" t="n">
        <f aca="false">+AB11/Y11</f>
        <v>7.78817701475056</v>
      </c>
      <c r="AI11" s="2" t="n">
        <f aca="false">+AC11/Y11</f>
        <v>2.67253968078785</v>
      </c>
      <c r="AJ11" s="7"/>
      <c r="AK11" s="7"/>
      <c r="AL11" s="7"/>
      <c r="AM11" s="7"/>
      <c r="AN11" s="7"/>
      <c r="AO11" s="7"/>
      <c r="AP11" s="7"/>
    </row>
    <row r="12" customFormat="false" ht="12.8" hidden="false" customHeight="false" outlineLevel="0" collapsed="false">
      <c r="A12" s="1" t="s">
        <v>78</v>
      </c>
      <c r="B12" s="1" t="str">
        <f aca="false">+A12</f>
        <v>Echinodermata</v>
      </c>
      <c r="C12" s="1" t="s">
        <v>154</v>
      </c>
      <c r="D12" s="1" t="s">
        <v>73</v>
      </c>
      <c r="H12" s="1" t="s">
        <v>146</v>
      </c>
      <c r="I12" s="1" t="s">
        <v>69</v>
      </c>
      <c r="J12" s="1" t="s">
        <v>86</v>
      </c>
      <c r="K12" s="1" t="s">
        <v>71</v>
      </c>
      <c r="L12" s="2" t="n">
        <v>1</v>
      </c>
      <c r="M12" s="2" t="n">
        <f aca="false">+L12/Y12</f>
        <v>333.333333333333</v>
      </c>
      <c r="N12" s="2" t="n">
        <f aca="false">+O12/Y12</f>
        <v>23.3333333333333</v>
      </c>
      <c r="O12" s="1" t="n">
        <v>0.07</v>
      </c>
      <c r="R12" s="19"/>
      <c r="S12" s="19"/>
      <c r="T12" s="19"/>
      <c r="U12" s="19"/>
      <c r="V12" s="19"/>
      <c r="W12" s="19"/>
      <c r="X12" s="19"/>
      <c r="Y12" s="6" t="n">
        <v>0.003</v>
      </c>
      <c r="Z12" s="6" t="n">
        <f aca="false">+X12/10</f>
        <v>0</v>
      </c>
      <c r="AA12" s="6" t="n">
        <f aca="false">+S12/10</f>
        <v>0</v>
      </c>
      <c r="AB12" s="6" t="n">
        <f aca="false">+O12*Z12</f>
        <v>0</v>
      </c>
      <c r="AC12" s="1" t="n">
        <f aca="false">+O12*AA12</f>
        <v>0</v>
      </c>
      <c r="AD12" s="2" t="n">
        <f aca="false">+AB12*1000</f>
        <v>0</v>
      </c>
      <c r="AE12" s="2" t="n">
        <f aca="false">+AC12*1000</f>
        <v>0</v>
      </c>
      <c r="AF12" s="2" t="n">
        <f aca="false">+AD12/Y12</f>
        <v>0</v>
      </c>
      <c r="AG12" s="2" t="n">
        <f aca="false">+AE12/Y12</f>
        <v>0</v>
      </c>
      <c r="AH12" s="2" t="n">
        <f aca="false">+AB12/Y12</f>
        <v>0</v>
      </c>
      <c r="AI12" s="2" t="n">
        <f aca="false">+AC12/Y12</f>
        <v>0</v>
      </c>
      <c r="AJ12" s="7"/>
      <c r="AK12" s="7"/>
      <c r="AL12" s="7"/>
      <c r="AM12" s="7"/>
      <c r="AN12" s="7"/>
      <c r="AO12" s="7"/>
      <c r="AP12" s="7"/>
    </row>
    <row r="13" customFormat="false" ht="12.8" hidden="false" customHeight="false" outlineLevel="0" collapsed="false">
      <c r="A13" s="1" t="s">
        <v>78</v>
      </c>
      <c r="B13" s="1" t="str">
        <f aca="false">+A13</f>
        <v>Echinodermata</v>
      </c>
      <c r="C13" s="1" t="s">
        <v>154</v>
      </c>
      <c r="D13" s="1" t="s">
        <v>73</v>
      </c>
      <c r="H13" s="1" t="s">
        <v>146</v>
      </c>
      <c r="I13" s="1" t="s">
        <v>69</v>
      </c>
      <c r="J13" s="1" t="s">
        <v>70</v>
      </c>
      <c r="K13" s="1" t="s">
        <v>71</v>
      </c>
      <c r="L13" s="2" t="n">
        <v>1</v>
      </c>
      <c r="M13" s="2" t="n">
        <f aca="false">+L13/Y13</f>
        <v>333.333333333333</v>
      </c>
      <c r="N13" s="2" t="n">
        <f aca="false">+O13/Y13</f>
        <v>94.3333333333333</v>
      </c>
      <c r="O13" s="1" t="n">
        <f aca="false">+P13</f>
        <v>0.283</v>
      </c>
      <c r="P13" s="1" t="n">
        <v>0.283</v>
      </c>
      <c r="R13" s="5" t="n">
        <v>17.7712501933994</v>
      </c>
      <c r="S13" s="5" t="n">
        <v>0.370726727281021</v>
      </c>
      <c r="T13" s="5" t="n">
        <v>12.1208336982267</v>
      </c>
      <c r="U13" s="5" t="n">
        <v>83.7707021996108</v>
      </c>
      <c r="V13" s="5" t="n">
        <v>-25.1752203775985</v>
      </c>
      <c r="W13" s="5" t="n">
        <f aca="false">+V13+1</f>
        <v>-24.1752203775985</v>
      </c>
      <c r="X13" s="5" t="n">
        <v>1.07813295679196</v>
      </c>
      <c r="Y13" s="6" t="n">
        <v>0.003</v>
      </c>
      <c r="Z13" s="6" t="n">
        <f aca="false">+X13/10</f>
        <v>0.107813295679196</v>
      </c>
      <c r="AA13" s="6" t="n">
        <f aca="false">+S13/10</f>
        <v>0.0370726727281021</v>
      </c>
      <c r="AB13" s="6" t="n">
        <f aca="false">+O13*Z13</f>
        <v>0.0305111626772125</v>
      </c>
      <c r="AC13" s="1" t="n">
        <f aca="false">+O13*AA13</f>
        <v>0.0104915663820529</v>
      </c>
      <c r="AD13" s="2" t="n">
        <f aca="false">+AB13*1000</f>
        <v>30.5111626772125</v>
      </c>
      <c r="AE13" s="2" t="n">
        <f aca="false">+AC13*1000</f>
        <v>10.4915663820529</v>
      </c>
      <c r="AF13" s="2" t="n">
        <f aca="false">+AD13/Y13</f>
        <v>10170.3875590708</v>
      </c>
      <c r="AG13" s="2" t="n">
        <f aca="false">+AE13/Y13</f>
        <v>3497.18879401763</v>
      </c>
      <c r="AH13" s="2" t="n">
        <f aca="false">+AB13/Y13</f>
        <v>10.1703875590708</v>
      </c>
      <c r="AI13" s="2" t="n">
        <f aca="false">+AC13/Y13</f>
        <v>3.49718879401763</v>
      </c>
      <c r="AJ13" s="7"/>
      <c r="AK13" s="7"/>
      <c r="AL13" s="7"/>
      <c r="AM13" s="7"/>
      <c r="AN13" s="7"/>
      <c r="AO13" s="7"/>
      <c r="AP13" s="7"/>
    </row>
    <row r="14" customFormat="false" ht="12.8" hidden="false" customHeight="false" outlineLevel="0" collapsed="false">
      <c r="A14" s="1" t="s">
        <v>65</v>
      </c>
      <c r="B14" s="1" t="s">
        <v>155</v>
      </c>
      <c r="C14" s="1" t="s">
        <v>121</v>
      </c>
      <c r="D14" s="1" t="s">
        <v>85</v>
      </c>
      <c r="H14" s="1" t="s">
        <v>146</v>
      </c>
      <c r="I14" s="1" t="s">
        <v>69</v>
      </c>
      <c r="J14" s="1" t="s">
        <v>86</v>
      </c>
      <c r="K14" s="1" t="s">
        <v>71</v>
      </c>
      <c r="L14" s="2" t="n">
        <v>1</v>
      </c>
      <c r="M14" s="2" t="n">
        <f aca="false">+L14/Y14</f>
        <v>333.333333333333</v>
      </c>
      <c r="N14" s="2" t="n">
        <f aca="false">+O14/Y14</f>
        <v>59.6666666666667</v>
      </c>
      <c r="O14" s="1" t="n">
        <f aca="false">+P14</f>
        <v>0.179</v>
      </c>
      <c r="P14" s="1" t="n">
        <v>0.179</v>
      </c>
      <c r="R14" s="5" t="n">
        <v>13.1557677084986</v>
      </c>
      <c r="S14" s="5" t="n">
        <v>0.371357612868986</v>
      </c>
      <c r="T14" s="5" t="n">
        <v>13.8496341260027</v>
      </c>
      <c r="U14" s="5" t="n">
        <v>56.4226334232035</v>
      </c>
      <c r="V14" s="5" t="n">
        <v>-24.205448638556</v>
      </c>
      <c r="W14" s="5" t="n">
        <f aca="false">+V14+1</f>
        <v>-23.205448638556</v>
      </c>
      <c r="X14" s="5" t="n">
        <v>1.07919392637221</v>
      </c>
      <c r="Y14" s="6" t="n">
        <v>0.003</v>
      </c>
      <c r="Z14" s="6" t="n">
        <f aca="false">+X14/10</f>
        <v>0.107919392637221</v>
      </c>
      <c r="AA14" s="6" t="n">
        <f aca="false">+S14/10</f>
        <v>0.0371357612868986</v>
      </c>
      <c r="AB14" s="6" t="n">
        <f aca="false">+O14*Z14</f>
        <v>0.0193175712820626</v>
      </c>
      <c r="AC14" s="1" t="n">
        <f aca="false">+O14*AA14</f>
        <v>0.00664730127035485</v>
      </c>
      <c r="AD14" s="2" t="n">
        <f aca="false">+AB14*1000</f>
        <v>19.3175712820626</v>
      </c>
      <c r="AE14" s="2" t="n">
        <f aca="false">+AC14*1000</f>
        <v>6.64730127035485</v>
      </c>
      <c r="AF14" s="2" t="n">
        <f aca="false">+AD14/Y14</f>
        <v>6439.19042735419</v>
      </c>
      <c r="AG14" s="2" t="n">
        <f aca="false">+AE14/Y14</f>
        <v>2215.76709011828</v>
      </c>
      <c r="AH14" s="2" t="n">
        <f aca="false">+AB14/Y14</f>
        <v>6.43919042735419</v>
      </c>
      <c r="AI14" s="2" t="n">
        <f aca="false">+AC14/Y14</f>
        <v>2.21576709011828</v>
      </c>
      <c r="AJ14" s="7"/>
      <c r="AK14" s="7"/>
      <c r="AL14" s="7"/>
      <c r="AM14" s="7"/>
      <c r="AN14" s="7"/>
      <c r="AO14" s="7"/>
      <c r="AP14" s="7"/>
    </row>
    <row r="15" customFormat="false" ht="12.8" hidden="false" customHeight="false" outlineLevel="0" collapsed="false">
      <c r="A15" s="1" t="s">
        <v>65</v>
      </c>
      <c r="B15" s="1" t="s">
        <v>155</v>
      </c>
      <c r="C15" s="1" t="s">
        <v>121</v>
      </c>
      <c r="D15" s="1" t="s">
        <v>85</v>
      </c>
      <c r="H15" s="1" t="s">
        <v>146</v>
      </c>
      <c r="I15" s="1" t="s">
        <v>69</v>
      </c>
      <c r="J15" s="1" t="s">
        <v>88</v>
      </c>
      <c r="K15" s="1" t="s">
        <v>89</v>
      </c>
      <c r="L15" s="2" t="n">
        <v>1</v>
      </c>
      <c r="M15" s="2" t="n">
        <f aca="false">+L15/Y15</f>
        <v>333.333333333333</v>
      </c>
      <c r="N15" s="2" t="n">
        <f aca="false">+O15/Y15</f>
        <v>35.6666666666667</v>
      </c>
      <c r="O15" s="1" t="n">
        <f aca="false">+P15</f>
        <v>0.107</v>
      </c>
      <c r="P15" s="1" t="n">
        <v>0.107</v>
      </c>
      <c r="R15" s="5" t="n">
        <v>5.6940182394016</v>
      </c>
      <c r="S15" s="5" t="n">
        <v>0.370935795805628</v>
      </c>
      <c r="T15" s="5" t="n">
        <v>12.6937366641325</v>
      </c>
      <c r="U15" s="5" t="n">
        <v>23.1883906507832</v>
      </c>
      <c r="V15" s="5" t="n">
        <v>-23.1871090600457</v>
      </c>
      <c r="W15" s="5" t="n">
        <f aca="false">+V15+1</f>
        <v>-22.1871090600457</v>
      </c>
      <c r="X15" s="5" t="n">
        <v>1.0803080066405</v>
      </c>
      <c r="Y15" s="6" t="n">
        <v>0.003</v>
      </c>
      <c r="Z15" s="6" t="n">
        <f aca="false">+X15/10</f>
        <v>0.10803080066405</v>
      </c>
      <c r="AA15" s="6" t="n">
        <f aca="false">+S15/10</f>
        <v>0.0370935795805628</v>
      </c>
      <c r="AB15" s="6" t="n">
        <f aca="false">+O15*Z15</f>
        <v>0.0115592956710534</v>
      </c>
      <c r="AC15" s="1" t="n">
        <f aca="false">+O15*AA15</f>
        <v>0.00396901301512022</v>
      </c>
      <c r="AD15" s="2" t="n">
        <f aca="false">+AB15*1000</f>
        <v>11.5592956710534</v>
      </c>
      <c r="AE15" s="2" t="n">
        <f aca="false">+AC15*1000</f>
        <v>3.96901301512022</v>
      </c>
      <c r="AF15" s="2" t="n">
        <f aca="false">+AD15/Y15</f>
        <v>3853.09855701778</v>
      </c>
      <c r="AG15" s="2" t="n">
        <f aca="false">+AE15/Y15</f>
        <v>1323.00433837341</v>
      </c>
      <c r="AH15" s="2" t="n">
        <f aca="false">+AB15/Y15</f>
        <v>3.85309855701778</v>
      </c>
      <c r="AI15" s="2" t="n">
        <f aca="false">+AC15/Y15</f>
        <v>1.32300433837341</v>
      </c>
      <c r="AJ15" s="7"/>
      <c r="AK15" s="7"/>
      <c r="AL15" s="7"/>
      <c r="AM15" s="7"/>
      <c r="AN15" s="7"/>
      <c r="AO15" s="7"/>
      <c r="AP15" s="7"/>
    </row>
    <row r="16" customFormat="false" ht="12.8" hidden="false" customHeight="false" outlineLevel="0" collapsed="false">
      <c r="A16" s="1" t="s">
        <v>65</v>
      </c>
      <c r="B16" s="1" t="s">
        <v>155</v>
      </c>
      <c r="C16" s="1" t="s">
        <v>121</v>
      </c>
      <c r="D16" s="1" t="s">
        <v>85</v>
      </c>
      <c r="H16" s="1" t="s">
        <v>146</v>
      </c>
      <c r="I16" s="1" t="s">
        <v>69</v>
      </c>
      <c r="J16" s="1" t="s">
        <v>77</v>
      </c>
      <c r="K16" s="1" t="s">
        <v>89</v>
      </c>
      <c r="L16" s="2" t="n">
        <v>1</v>
      </c>
      <c r="M16" s="2" t="n">
        <f aca="false">+L16/Y16</f>
        <v>333.333333333333</v>
      </c>
      <c r="N16" s="2" t="n">
        <f aca="false">+O16/Y16</f>
        <v>227.333333333333</v>
      </c>
      <c r="O16" s="1" t="n">
        <f aca="false">+P16</f>
        <v>0.682</v>
      </c>
      <c r="P16" s="1" t="n">
        <v>0.682</v>
      </c>
      <c r="R16" s="5" t="n">
        <v>63.0211580148719</v>
      </c>
      <c r="S16" s="5" t="n">
        <v>0.371044105981257</v>
      </c>
      <c r="T16" s="5" t="n">
        <v>12.9905360921815</v>
      </c>
      <c r="U16" s="5" t="n">
        <v>254.571008619193</v>
      </c>
      <c r="V16" s="5" t="n">
        <v>-24.2674044156728</v>
      </c>
      <c r="W16" s="5" t="n">
        <f aca="false">+V16+1</f>
        <v>-23.2674044156728</v>
      </c>
      <c r="X16" s="5" t="n">
        <v>1.07912614492197</v>
      </c>
      <c r="Y16" s="6" t="n">
        <v>0.003</v>
      </c>
      <c r="Z16" s="6" t="n">
        <f aca="false">+X16/10</f>
        <v>0.107912614492197</v>
      </c>
      <c r="AA16" s="6" t="n">
        <f aca="false">+S16/10</f>
        <v>0.0371044105981257</v>
      </c>
      <c r="AB16" s="6" t="n">
        <f aca="false">+O16*Z16</f>
        <v>0.0735964030836784</v>
      </c>
      <c r="AC16" s="1" t="n">
        <f aca="false">+O16*AA16</f>
        <v>0.0253052080279217</v>
      </c>
      <c r="AD16" s="2" t="n">
        <f aca="false">+AB16*1000</f>
        <v>73.5964030836784</v>
      </c>
      <c r="AE16" s="2" t="n">
        <f aca="false">+AC16*1000</f>
        <v>25.3052080279217</v>
      </c>
      <c r="AF16" s="2" t="n">
        <f aca="false">+AD16/Y16</f>
        <v>24532.1343612261</v>
      </c>
      <c r="AG16" s="2" t="n">
        <f aca="false">+AE16/Y16</f>
        <v>8435.06934264058</v>
      </c>
      <c r="AH16" s="2" t="n">
        <f aca="false">+AB16/Y16</f>
        <v>24.5321343612261</v>
      </c>
      <c r="AI16" s="2" t="n">
        <f aca="false">+AC16/Y16</f>
        <v>8.43506934264058</v>
      </c>
      <c r="AJ16" s="7"/>
      <c r="AK16" s="7"/>
      <c r="AL16" s="7"/>
      <c r="AM16" s="7"/>
      <c r="AN16" s="7"/>
      <c r="AO16" s="7"/>
      <c r="AP16" s="7"/>
    </row>
    <row r="17" customFormat="false" ht="12.8" hidden="false" customHeight="false" outlineLevel="0" collapsed="false">
      <c r="A17" s="1" t="s">
        <v>65</v>
      </c>
      <c r="B17" s="1" t="s">
        <v>156</v>
      </c>
      <c r="C17" s="1" t="s">
        <v>157</v>
      </c>
      <c r="D17" s="1" t="s">
        <v>83</v>
      </c>
      <c r="H17" s="1" t="s">
        <v>146</v>
      </c>
      <c r="I17" s="1" t="s">
        <v>69</v>
      </c>
      <c r="J17" s="1" t="s">
        <v>86</v>
      </c>
      <c r="K17" s="1" t="s">
        <v>89</v>
      </c>
      <c r="L17" s="2" t="n">
        <v>1</v>
      </c>
      <c r="M17" s="2" t="n">
        <f aca="false">+L17/Y17</f>
        <v>333.333333333333</v>
      </c>
      <c r="N17" s="2" t="n">
        <f aca="false">+O17/Y17</f>
        <v>720</v>
      </c>
      <c r="O17" s="1" t="n">
        <f aca="false">+0.86+P17</f>
        <v>2.16</v>
      </c>
      <c r="P17" s="1" t="n">
        <v>1.3</v>
      </c>
      <c r="R17" s="5" t="n">
        <v>93.7474533448919</v>
      </c>
      <c r="S17" s="5" t="n">
        <v>0.372552172483664</v>
      </c>
      <c r="T17" s="5" t="n">
        <v>17.1231167534453</v>
      </c>
      <c r="U17" s="5" t="n">
        <v>365.700679691928</v>
      </c>
      <c r="V17" s="5" t="n">
        <v>-22.7241802254939</v>
      </c>
      <c r="W17" s="5" t="n">
        <f aca="false">+V17+1</f>
        <v>-21.7241802254939</v>
      </c>
      <c r="X17" s="5" t="n">
        <v>1.08081445011202</v>
      </c>
      <c r="Y17" s="6" t="n">
        <v>0.003</v>
      </c>
      <c r="Z17" s="6" t="n">
        <f aca="false">+X17/10</f>
        <v>0.108081445011202</v>
      </c>
      <c r="AA17" s="6" t="n">
        <f aca="false">+S17/10</f>
        <v>0.0372552172483664</v>
      </c>
      <c r="AB17" s="6" t="n">
        <f aca="false">+O17*Z17</f>
        <v>0.233455921224196</v>
      </c>
      <c r="AC17" s="1" t="n">
        <f aca="false">+O17*AA17</f>
        <v>0.0804712692564714</v>
      </c>
      <c r="AD17" s="2" t="n">
        <f aca="false">+AB17*1000</f>
        <v>233.455921224196</v>
      </c>
      <c r="AE17" s="2" t="n">
        <f aca="false">+AC17*1000</f>
        <v>80.4712692564715</v>
      </c>
      <c r="AF17" s="2" t="n">
        <f aca="false">+AD17/Y17</f>
        <v>77818.6404080655</v>
      </c>
      <c r="AG17" s="2" t="n">
        <f aca="false">+AE17/Y17</f>
        <v>26823.7564188238</v>
      </c>
      <c r="AH17" s="2" t="n">
        <f aca="false">+AB17/Y17</f>
        <v>77.8186404080654</v>
      </c>
      <c r="AI17" s="2" t="n">
        <f aca="false">+AC17/Y17</f>
        <v>26.8237564188238</v>
      </c>
      <c r="AJ17" s="7"/>
      <c r="AK17" s="7"/>
      <c r="AL17" s="7"/>
      <c r="AM17" s="7"/>
      <c r="AN17" s="7"/>
      <c r="AO17" s="7"/>
      <c r="AP17" s="7"/>
    </row>
    <row r="18" customFormat="false" ht="12.8" hidden="false" customHeight="false" outlineLevel="0" collapsed="false">
      <c r="A18" s="1" t="s">
        <v>65</v>
      </c>
      <c r="B18" s="1" t="s">
        <v>156</v>
      </c>
      <c r="C18" s="1" t="s">
        <v>157</v>
      </c>
      <c r="D18" s="1" t="s">
        <v>83</v>
      </c>
      <c r="H18" s="1" t="s">
        <v>146</v>
      </c>
      <c r="I18" s="1" t="s">
        <v>69</v>
      </c>
      <c r="J18" s="1" t="s">
        <v>74</v>
      </c>
      <c r="K18" s="1" t="s">
        <v>89</v>
      </c>
      <c r="L18" s="2" t="n">
        <v>1</v>
      </c>
      <c r="M18" s="2" t="n">
        <f aca="false">+L18/Y18</f>
        <v>333.333333333333</v>
      </c>
      <c r="N18" s="2" t="n">
        <f aca="false">+O18/Y18</f>
        <v>564.333333333333</v>
      </c>
      <c r="O18" s="1" t="n">
        <f aca="false">+P18</f>
        <v>1.693</v>
      </c>
      <c r="P18" s="1" t="n">
        <v>1.693</v>
      </c>
      <c r="R18" s="5" t="n">
        <v>109.042586710108</v>
      </c>
      <c r="S18" s="5" t="n">
        <v>0.372152274749281</v>
      </c>
      <c r="T18" s="5" t="n">
        <v>16.0272579016833</v>
      </c>
      <c r="U18" s="5" t="n">
        <v>460.405874990606</v>
      </c>
      <c r="V18" s="5" t="n">
        <v>-24.5031966651767</v>
      </c>
      <c r="W18" s="5" t="n">
        <f aca="false">+V18+1</f>
        <v>-23.5031966651767</v>
      </c>
      <c r="X18" s="5" t="n">
        <v>1.07886818038663</v>
      </c>
      <c r="Y18" s="6" t="n">
        <v>0.003</v>
      </c>
      <c r="Z18" s="6" t="n">
        <f aca="false">+X18/10</f>
        <v>0.107886818038663</v>
      </c>
      <c r="AA18" s="6" t="n">
        <f aca="false">+S18/10</f>
        <v>0.0372152274749281</v>
      </c>
      <c r="AB18" s="6" t="n">
        <f aca="false">+O18*Z18</f>
        <v>0.182652382939456</v>
      </c>
      <c r="AC18" s="1" t="n">
        <f aca="false">+O18*AA18</f>
        <v>0.0630053801150533</v>
      </c>
      <c r="AD18" s="2" t="n">
        <f aca="false">+AB18*1000</f>
        <v>182.652382939456</v>
      </c>
      <c r="AE18" s="2" t="n">
        <f aca="false">+AC18*1000</f>
        <v>63.0053801150533</v>
      </c>
      <c r="AF18" s="2" t="n">
        <f aca="false">+AD18/Y18</f>
        <v>60884.1276464855</v>
      </c>
      <c r="AG18" s="2" t="n">
        <f aca="false">+AE18/Y18</f>
        <v>21001.7933716844</v>
      </c>
      <c r="AH18" s="2" t="n">
        <f aca="false">+AB18/Y18</f>
        <v>60.8841276464855</v>
      </c>
      <c r="AI18" s="2" t="n">
        <f aca="false">+AC18/Y18</f>
        <v>21.0017933716844</v>
      </c>
      <c r="AJ18" s="7"/>
      <c r="AK18" s="7"/>
      <c r="AL18" s="7"/>
      <c r="AM18" s="7"/>
      <c r="AN18" s="7"/>
      <c r="AO18" s="7"/>
      <c r="AP18" s="7"/>
    </row>
    <row r="19" customFormat="false" ht="12.8" hidden="false" customHeight="false" outlineLevel="0" collapsed="false">
      <c r="A19" s="1" t="s">
        <v>65</v>
      </c>
      <c r="B19" s="1" t="s">
        <v>156</v>
      </c>
      <c r="C19" s="1" t="s">
        <v>158</v>
      </c>
      <c r="D19" s="1" t="s">
        <v>83</v>
      </c>
      <c r="H19" s="1" t="s">
        <v>146</v>
      </c>
      <c r="I19" s="1" t="s">
        <v>69</v>
      </c>
      <c r="J19" s="1" t="s">
        <v>74</v>
      </c>
      <c r="K19" s="1" t="s">
        <v>71</v>
      </c>
      <c r="L19" s="2" t="n">
        <v>1</v>
      </c>
      <c r="M19" s="2" t="n">
        <f aca="false">+L19/Y19</f>
        <v>333.333333333333</v>
      </c>
      <c r="N19" s="2" t="n">
        <f aca="false">+O19/Y19</f>
        <v>673.333333333333</v>
      </c>
      <c r="O19" s="1" t="n">
        <f aca="false">+0.688+P19</f>
        <v>2.02</v>
      </c>
      <c r="P19" s="1" t="n">
        <v>1.332</v>
      </c>
      <c r="R19" s="5" t="n">
        <v>91.2864975872478</v>
      </c>
      <c r="S19" s="5" t="n">
        <v>0.372003958534381</v>
      </c>
      <c r="T19" s="5" t="n">
        <v>15.6208221341754</v>
      </c>
      <c r="U19" s="5" t="n">
        <v>417.062211450144</v>
      </c>
      <c r="V19" s="5" t="n">
        <v>-24.7691837376009</v>
      </c>
      <c r="W19" s="5" t="n">
        <f aca="false">+V19+1</f>
        <v>-23.7691837376009</v>
      </c>
      <c r="X19" s="5" t="n">
        <v>1.07857718009941</v>
      </c>
      <c r="Y19" s="6" t="n">
        <v>0.003</v>
      </c>
      <c r="Z19" s="6" t="n">
        <f aca="false">+X19/10</f>
        <v>0.107857718009941</v>
      </c>
      <c r="AA19" s="6" t="n">
        <f aca="false">+S19/10</f>
        <v>0.0372003958534381</v>
      </c>
      <c r="AB19" s="6" t="n">
        <f aca="false">+O19*Z19</f>
        <v>0.217872590380081</v>
      </c>
      <c r="AC19" s="1" t="n">
        <f aca="false">+O19*AA19</f>
        <v>0.075144799623945</v>
      </c>
      <c r="AD19" s="2" t="n">
        <f aca="false">+AB19*1000</f>
        <v>217.872590380081</v>
      </c>
      <c r="AE19" s="2" t="n">
        <f aca="false">+AC19*1000</f>
        <v>75.144799623945</v>
      </c>
      <c r="AF19" s="2" t="n">
        <f aca="false">+AD19/Y19</f>
        <v>72624.1967933603</v>
      </c>
      <c r="AG19" s="2" t="n">
        <f aca="false">+AE19/Y19</f>
        <v>25048.266541315</v>
      </c>
      <c r="AH19" s="2" t="n">
        <f aca="false">+AB19/Y19</f>
        <v>72.6241967933603</v>
      </c>
      <c r="AI19" s="2" t="n">
        <f aca="false">+AC19/Y19</f>
        <v>25.048266541315</v>
      </c>
      <c r="AJ19" s="7"/>
      <c r="AK19" s="7"/>
      <c r="AL19" s="7"/>
      <c r="AM19" s="7"/>
      <c r="AN19" s="7"/>
      <c r="AO19" s="7"/>
      <c r="AP19" s="7"/>
    </row>
    <row r="20" customFormat="false" ht="12.8" hidden="false" customHeight="false" outlineLevel="0" collapsed="false">
      <c r="A20" s="1" t="s">
        <v>65</v>
      </c>
      <c r="B20" s="1" t="s">
        <v>156</v>
      </c>
      <c r="C20" s="1" t="s">
        <v>159</v>
      </c>
      <c r="D20" s="1" t="s">
        <v>83</v>
      </c>
      <c r="H20" s="1" t="s">
        <v>146</v>
      </c>
      <c r="I20" s="1" t="s">
        <v>69</v>
      </c>
      <c r="J20" s="1" t="s">
        <v>74</v>
      </c>
      <c r="K20" s="1" t="s">
        <v>71</v>
      </c>
      <c r="L20" s="2" t="n">
        <v>1</v>
      </c>
      <c r="M20" s="2" t="n">
        <f aca="false">+L20/Y20</f>
        <v>333.333333333333</v>
      </c>
      <c r="N20" s="2" t="n">
        <f aca="false">+O20/Y20</f>
        <v>281</v>
      </c>
      <c r="O20" s="1" t="n">
        <f aca="false">+P20</f>
        <v>0.843</v>
      </c>
      <c r="P20" s="1" t="n">
        <v>0.843</v>
      </c>
      <c r="R20" s="5" t="n">
        <v>50.4839731750042</v>
      </c>
      <c r="S20" s="5" t="n">
        <v>0.372424182675427</v>
      </c>
      <c r="T20" s="5" t="n">
        <v>16.7723792147374</v>
      </c>
      <c r="U20" s="5" t="n">
        <v>226.68085200718</v>
      </c>
      <c r="V20" s="5" t="n">
        <v>-23.4129589142528</v>
      </c>
      <c r="W20" s="5" t="n">
        <f aca="false">+V20+1</f>
        <v>-22.4129589142528</v>
      </c>
      <c r="X20" s="5" t="n">
        <v>1.08006092534642</v>
      </c>
      <c r="Y20" s="6" t="n">
        <v>0.003</v>
      </c>
      <c r="Z20" s="6" t="n">
        <f aca="false">+X20/10</f>
        <v>0.108006092534642</v>
      </c>
      <c r="AA20" s="6" t="n">
        <f aca="false">+S20/10</f>
        <v>0.0372424182675427</v>
      </c>
      <c r="AB20" s="6" t="n">
        <f aca="false">+O20*Z20</f>
        <v>0.0910491360067032</v>
      </c>
      <c r="AC20" s="1" t="n">
        <f aca="false">+O20*AA20</f>
        <v>0.0313953585995385</v>
      </c>
      <c r="AD20" s="2" t="n">
        <f aca="false">+AB20*1000</f>
        <v>91.0491360067032</v>
      </c>
      <c r="AE20" s="2" t="n">
        <f aca="false">+AC20*1000</f>
        <v>31.3953585995385</v>
      </c>
      <c r="AF20" s="2" t="n">
        <f aca="false">+AD20/Y20</f>
        <v>30349.7120022344</v>
      </c>
      <c r="AG20" s="2" t="n">
        <f aca="false">+AE20/Y20</f>
        <v>10465.1195331795</v>
      </c>
      <c r="AH20" s="2" t="n">
        <f aca="false">+AB20/Y20</f>
        <v>30.3497120022344</v>
      </c>
      <c r="AI20" s="2" t="n">
        <f aca="false">+AC20/Y20</f>
        <v>10.4651195331795</v>
      </c>
      <c r="AJ20" s="7"/>
      <c r="AK20" s="7"/>
      <c r="AL20" s="7"/>
      <c r="AM20" s="7"/>
      <c r="AN20" s="7"/>
      <c r="AO20" s="7"/>
      <c r="AP20" s="7"/>
    </row>
    <row r="21" customFormat="false" ht="12.8" hidden="false" customHeight="false" outlineLevel="0" collapsed="false">
      <c r="A21" s="1" t="s">
        <v>65</v>
      </c>
      <c r="B21" s="1" t="s">
        <v>156</v>
      </c>
      <c r="D21" s="1" t="s">
        <v>83</v>
      </c>
      <c r="H21" s="1" t="s">
        <v>146</v>
      </c>
      <c r="I21" s="1" t="s">
        <v>69</v>
      </c>
      <c r="J21" s="1" t="s">
        <v>74</v>
      </c>
      <c r="K21" s="1" t="s">
        <v>89</v>
      </c>
      <c r="L21" s="2" t="n">
        <v>1</v>
      </c>
      <c r="M21" s="2" t="n">
        <f aca="false">+L21/Y21</f>
        <v>333.333333333333</v>
      </c>
      <c r="N21" s="2" t="n">
        <f aca="false">+O21/Y21</f>
        <v>908.333333333333</v>
      </c>
      <c r="O21" s="1" t="n">
        <f aca="false">+1.718+P21</f>
        <v>2.725</v>
      </c>
      <c r="P21" s="1" t="n">
        <v>1.007</v>
      </c>
      <c r="R21" s="5" t="n">
        <v>52.6275386679199</v>
      </c>
      <c r="S21" s="5" t="n">
        <v>0.372235693166644</v>
      </c>
      <c r="T21" s="5" t="n">
        <v>16.2558526468341</v>
      </c>
      <c r="U21" s="5" t="n">
        <v>246.606789948162</v>
      </c>
      <c r="V21" s="5" t="n">
        <v>-24.8609564863586</v>
      </c>
      <c r="W21" s="5" t="n">
        <f aca="false">+V21+1</f>
        <v>-23.8609564863586</v>
      </c>
      <c r="X21" s="5" t="n">
        <v>1.07847677671638</v>
      </c>
      <c r="Y21" s="6" t="n">
        <v>0.003</v>
      </c>
      <c r="Z21" s="6" t="n">
        <f aca="false">+X21/10</f>
        <v>0.107847677671638</v>
      </c>
      <c r="AA21" s="6" t="n">
        <f aca="false">+S21/10</f>
        <v>0.0372235693166644</v>
      </c>
      <c r="AB21" s="6" t="n">
        <f aca="false">+O21*Z21</f>
        <v>0.293884921655214</v>
      </c>
      <c r="AC21" s="1" t="n">
        <f aca="false">+O21*AA21</f>
        <v>0.10143422638791</v>
      </c>
      <c r="AD21" s="2" t="n">
        <f aca="false">+AB21*1000</f>
        <v>293.884921655214</v>
      </c>
      <c r="AE21" s="2" t="n">
        <f aca="false">+AC21*1000</f>
        <v>101.43422638791</v>
      </c>
      <c r="AF21" s="2" t="n">
        <f aca="false">+AD21/Y21</f>
        <v>97961.6405517379</v>
      </c>
      <c r="AG21" s="2" t="n">
        <f aca="false">+AE21/Y21</f>
        <v>33811.4087959702</v>
      </c>
      <c r="AH21" s="2" t="n">
        <f aca="false">+AB21/Y21</f>
        <v>97.9616405517379</v>
      </c>
      <c r="AI21" s="2" t="n">
        <f aca="false">+AC21/Y21</f>
        <v>33.8114087959702</v>
      </c>
      <c r="AJ21" s="7"/>
      <c r="AK21" s="7"/>
      <c r="AL21" s="7"/>
      <c r="AM21" s="7"/>
      <c r="AN21" s="7"/>
      <c r="AO21" s="7"/>
      <c r="AP21" s="7"/>
    </row>
    <row r="22" customFormat="false" ht="12.8" hidden="false" customHeight="false" outlineLevel="0" collapsed="false">
      <c r="A22" s="1" t="s">
        <v>65</v>
      </c>
      <c r="B22" s="1" t="s">
        <v>156</v>
      </c>
      <c r="C22" s="1" t="s">
        <v>159</v>
      </c>
      <c r="D22" s="1" t="s">
        <v>83</v>
      </c>
      <c r="H22" s="1" t="s">
        <v>146</v>
      </c>
      <c r="I22" s="1" t="s">
        <v>69</v>
      </c>
      <c r="J22" s="1" t="s">
        <v>88</v>
      </c>
      <c r="K22" s="1" t="s">
        <v>89</v>
      </c>
      <c r="L22" s="2" t="n">
        <v>1</v>
      </c>
      <c r="M22" s="2" t="n">
        <f aca="false">+L22/Y22</f>
        <v>333.333333333333</v>
      </c>
      <c r="N22" s="2" t="n">
        <f aca="false">+O22/Y22</f>
        <v>174.666666666667</v>
      </c>
      <c r="O22" s="1" t="n">
        <f aca="false">+P22</f>
        <v>0.524</v>
      </c>
      <c r="P22" s="1" t="n">
        <v>0.524</v>
      </c>
      <c r="R22" s="5" t="n">
        <v>46.6250804124296</v>
      </c>
      <c r="S22" s="5" t="n">
        <v>0.372300711329454</v>
      </c>
      <c r="T22" s="5" t="n">
        <v>16.4340247216793</v>
      </c>
      <c r="U22" s="5" t="n">
        <v>189.560125033522</v>
      </c>
      <c r="V22" s="5" t="n">
        <v>-23.1068539243633</v>
      </c>
      <c r="W22" s="5" t="n">
        <f aca="false">+V22+1</f>
        <v>-22.1068539243633</v>
      </c>
      <c r="X22" s="5" t="n">
        <v>1.08039580601376</v>
      </c>
      <c r="Y22" s="6" t="n">
        <v>0.003</v>
      </c>
      <c r="Z22" s="6" t="n">
        <f aca="false">+X22/10</f>
        <v>0.108039580601376</v>
      </c>
      <c r="AA22" s="6" t="n">
        <f aca="false">+S22/10</f>
        <v>0.0372300711329454</v>
      </c>
      <c r="AB22" s="6" t="n">
        <f aca="false">+O22*Z22</f>
        <v>0.056612740235121</v>
      </c>
      <c r="AC22" s="1" t="n">
        <f aca="false">+O22*AA22</f>
        <v>0.0195085572736634</v>
      </c>
      <c r="AD22" s="2" t="n">
        <f aca="false">+AB22*1000</f>
        <v>56.612740235121</v>
      </c>
      <c r="AE22" s="2" t="n">
        <f aca="false">+AC22*1000</f>
        <v>19.5085572736634</v>
      </c>
      <c r="AF22" s="2" t="n">
        <f aca="false">+AD22/Y22</f>
        <v>18870.913411707</v>
      </c>
      <c r="AG22" s="2" t="n">
        <f aca="false">+AE22/Y22</f>
        <v>6502.85242455446</v>
      </c>
      <c r="AH22" s="2" t="n">
        <f aca="false">+AB22/Y22</f>
        <v>18.870913411707</v>
      </c>
      <c r="AI22" s="2" t="n">
        <f aca="false">+AC22/Y22</f>
        <v>6.50285242455446</v>
      </c>
      <c r="AJ22" s="7"/>
      <c r="AK22" s="7"/>
      <c r="AL22" s="7"/>
      <c r="AM22" s="7"/>
      <c r="AN22" s="7"/>
      <c r="AO22" s="7"/>
      <c r="AP22" s="7"/>
    </row>
    <row r="23" customFormat="false" ht="12.8" hidden="false" customHeight="false" outlineLevel="0" collapsed="false">
      <c r="A23" s="1" t="s">
        <v>65</v>
      </c>
      <c r="B23" s="1" t="s">
        <v>156</v>
      </c>
      <c r="C23" s="1" t="s">
        <v>157</v>
      </c>
      <c r="D23" s="1" t="s">
        <v>83</v>
      </c>
      <c r="H23" s="1" t="s">
        <v>146</v>
      </c>
      <c r="I23" s="1" t="s">
        <v>69</v>
      </c>
      <c r="J23" s="1" t="s">
        <v>77</v>
      </c>
      <c r="K23" s="1" t="s">
        <v>89</v>
      </c>
      <c r="L23" s="2" t="n">
        <v>1</v>
      </c>
      <c r="M23" s="2" t="n">
        <f aca="false">+L23/Y23</f>
        <v>333.333333333333</v>
      </c>
      <c r="N23" s="2" t="n">
        <f aca="false">+O23/Y23</f>
        <v>383</v>
      </c>
      <c r="O23" s="1" t="n">
        <f aca="false">+P23</f>
        <v>1.149</v>
      </c>
      <c r="P23" s="1" t="n">
        <v>1.149</v>
      </c>
      <c r="R23" s="5" t="n">
        <v>102.947079840907</v>
      </c>
      <c r="S23" s="5" t="n">
        <v>0.372264865682574</v>
      </c>
      <c r="T23" s="5" t="n">
        <v>16.3357953212636</v>
      </c>
      <c r="U23" s="5" t="n">
        <v>415.089516360875</v>
      </c>
      <c r="V23" s="5" t="n">
        <v>-23.3971955178011</v>
      </c>
      <c r="W23" s="5" t="n">
        <f aca="false">+V23+1</f>
        <v>-22.3971955178011</v>
      </c>
      <c r="X23" s="5" t="n">
        <v>1.08007817065064</v>
      </c>
      <c r="Y23" s="6" t="n">
        <v>0.003</v>
      </c>
      <c r="Z23" s="6" t="n">
        <f aca="false">+X23/10</f>
        <v>0.108007817065064</v>
      </c>
      <c r="AA23" s="6" t="n">
        <f aca="false">+S23/10</f>
        <v>0.0372264865682574</v>
      </c>
      <c r="AB23" s="6" t="n">
        <f aca="false">+O23*Z23</f>
        <v>0.124100981807759</v>
      </c>
      <c r="AC23" s="1" t="n">
        <f aca="false">+O23*AA23</f>
        <v>0.0427732330669278</v>
      </c>
      <c r="AD23" s="2" t="n">
        <f aca="false">+AB23*1000</f>
        <v>124.100981807759</v>
      </c>
      <c r="AE23" s="2" t="n">
        <f aca="false">+AC23*1000</f>
        <v>42.7732330669278</v>
      </c>
      <c r="AF23" s="2" t="n">
        <f aca="false">+AD23/Y23</f>
        <v>41366.9939359195</v>
      </c>
      <c r="AG23" s="2" t="n">
        <f aca="false">+AE23/Y23</f>
        <v>14257.7443556426</v>
      </c>
      <c r="AH23" s="2" t="n">
        <f aca="false">+AB23/Y23</f>
        <v>41.3669939359195</v>
      </c>
      <c r="AI23" s="2" t="n">
        <f aca="false">+AC23/Y23</f>
        <v>14.2577443556426</v>
      </c>
      <c r="AJ23" s="7"/>
      <c r="AK23" s="7"/>
      <c r="AL23" s="7"/>
      <c r="AM23" s="7"/>
      <c r="AN23" s="7"/>
      <c r="AO23" s="7"/>
      <c r="AP23" s="7"/>
    </row>
    <row r="24" customFormat="false" ht="12.8" hidden="false" customHeight="false" outlineLevel="0" collapsed="false">
      <c r="A24" s="1" t="s">
        <v>65</v>
      </c>
      <c r="B24" s="1" t="s">
        <v>156</v>
      </c>
      <c r="C24" s="1" t="s">
        <v>157</v>
      </c>
      <c r="D24" s="1" t="s">
        <v>83</v>
      </c>
      <c r="H24" s="1" t="s">
        <v>146</v>
      </c>
      <c r="I24" s="1" t="s">
        <v>69</v>
      </c>
      <c r="J24" s="1" t="s">
        <v>77</v>
      </c>
      <c r="K24" s="1" t="s">
        <v>89</v>
      </c>
      <c r="L24" s="2" t="n">
        <v>1</v>
      </c>
      <c r="M24" s="2" t="n">
        <f aca="false">+L24/Y24</f>
        <v>333.333333333333</v>
      </c>
      <c r="N24" s="2" t="n">
        <f aca="false">+O24/Y24</f>
        <v>333.333333333333</v>
      </c>
      <c r="O24" s="1" t="n">
        <f aca="false">+P24</f>
        <v>1</v>
      </c>
      <c r="P24" s="1" t="n">
        <v>1</v>
      </c>
      <c r="R24" s="5" t="n">
        <v>79.9414805318351</v>
      </c>
      <c r="S24" s="5" t="n">
        <v>0.372315489776543</v>
      </c>
      <c r="T24" s="5" t="n">
        <v>16.4745227698569</v>
      </c>
      <c r="U24" s="5" t="n">
        <v>332.037775313683</v>
      </c>
      <c r="V24" s="5" t="n">
        <v>-23.1326792059545</v>
      </c>
      <c r="W24" s="5" t="n">
        <f aca="false">+V24+1</f>
        <v>-22.1326792059545</v>
      </c>
      <c r="X24" s="5" t="n">
        <v>1.0803675530907</v>
      </c>
      <c r="Y24" s="6" t="n">
        <v>0.003</v>
      </c>
      <c r="Z24" s="6" t="n">
        <f aca="false">+X24/10</f>
        <v>0.10803675530907</v>
      </c>
      <c r="AA24" s="6" t="n">
        <f aca="false">+S24/10</f>
        <v>0.0372315489776543</v>
      </c>
      <c r="AB24" s="6" t="n">
        <f aca="false">+O24*Z24</f>
        <v>0.10803675530907</v>
      </c>
      <c r="AC24" s="1" t="n">
        <f aca="false">+O24*AA24</f>
        <v>0.0372315489776543</v>
      </c>
      <c r="AD24" s="2" t="n">
        <f aca="false">+AB24*1000</f>
        <v>108.03675530907</v>
      </c>
      <c r="AE24" s="2" t="n">
        <f aca="false">+AC24*1000</f>
        <v>37.2315489776543</v>
      </c>
      <c r="AF24" s="2" t="n">
        <f aca="false">+AD24/Y24</f>
        <v>36012.25176969</v>
      </c>
      <c r="AG24" s="2" t="n">
        <f aca="false">+AE24/Y24</f>
        <v>12410.5163258848</v>
      </c>
      <c r="AH24" s="2" t="n">
        <f aca="false">+AB24/Y24</f>
        <v>36.01225176969</v>
      </c>
      <c r="AI24" s="2" t="n">
        <f aca="false">+AC24/Y24</f>
        <v>12.4105163258848</v>
      </c>
      <c r="AJ24" s="7"/>
      <c r="AK24" s="7"/>
      <c r="AL24" s="7"/>
      <c r="AM24" s="7"/>
      <c r="AN24" s="7"/>
      <c r="AO24" s="7"/>
      <c r="AP24" s="7"/>
    </row>
    <row r="25" customFormat="false" ht="12.8" hidden="false" customHeight="false" outlineLevel="0" collapsed="false">
      <c r="A25" s="1" t="s">
        <v>65</v>
      </c>
      <c r="B25" s="1" t="s">
        <v>156</v>
      </c>
      <c r="C25" s="1" t="s">
        <v>157</v>
      </c>
      <c r="D25" s="1" t="s">
        <v>83</v>
      </c>
      <c r="H25" s="1" t="s">
        <v>146</v>
      </c>
      <c r="I25" s="1" t="s">
        <v>69</v>
      </c>
      <c r="J25" s="1" t="s">
        <v>77</v>
      </c>
      <c r="K25" s="1" t="s">
        <v>89</v>
      </c>
      <c r="L25" s="2" t="n">
        <v>1</v>
      </c>
      <c r="M25" s="2" t="n">
        <f aca="false">+L25/Y25</f>
        <v>333.333333333333</v>
      </c>
      <c r="N25" s="2" t="n">
        <f aca="false">+O25/Y25</f>
        <v>311.666666666667</v>
      </c>
      <c r="O25" s="1" t="n">
        <f aca="false">+P25</f>
        <v>0.935</v>
      </c>
      <c r="P25" s="1" t="n">
        <v>0.935</v>
      </c>
      <c r="R25" s="5" t="n">
        <v>80.7978929078684</v>
      </c>
      <c r="S25" s="5" t="n">
        <v>0.37255887682006</v>
      </c>
      <c r="T25" s="5" t="n">
        <v>17.1414890415014</v>
      </c>
      <c r="U25" s="5" t="n">
        <v>314.190512304267</v>
      </c>
      <c r="V25" s="5" t="n">
        <v>-22.2550949989875</v>
      </c>
      <c r="W25" s="5" t="n">
        <f aca="false">+V25+1</f>
        <v>-21.2550949989875</v>
      </c>
      <c r="X25" s="5" t="n">
        <v>1.08132762337778</v>
      </c>
      <c r="Y25" s="6" t="n">
        <v>0.003</v>
      </c>
      <c r="Z25" s="6" t="n">
        <f aca="false">+X25/10</f>
        <v>0.108132762337778</v>
      </c>
      <c r="AA25" s="6" t="n">
        <f aca="false">+S25/10</f>
        <v>0.037255887682006</v>
      </c>
      <c r="AB25" s="6" t="n">
        <f aca="false">+O25*Z25</f>
        <v>0.101104132785822</v>
      </c>
      <c r="AC25" s="1" t="n">
        <f aca="false">+O25*AA25</f>
        <v>0.0348342549826756</v>
      </c>
      <c r="AD25" s="2" t="n">
        <f aca="false">+AB25*1000</f>
        <v>101.104132785822</v>
      </c>
      <c r="AE25" s="2" t="n">
        <f aca="false">+AC25*1000</f>
        <v>34.8342549826756</v>
      </c>
      <c r="AF25" s="2" t="n">
        <f aca="false">+AD25/Y25</f>
        <v>33701.3775952741</v>
      </c>
      <c r="AG25" s="2" t="n">
        <f aca="false">+AE25/Y25</f>
        <v>11611.4183275585</v>
      </c>
      <c r="AH25" s="2" t="n">
        <f aca="false">+AB25/Y25</f>
        <v>33.7013775952741</v>
      </c>
      <c r="AI25" s="2" t="n">
        <f aca="false">+AC25/Y25</f>
        <v>11.6114183275585</v>
      </c>
      <c r="AJ25" s="7"/>
      <c r="AK25" s="7"/>
      <c r="AL25" s="7"/>
      <c r="AM25" s="7"/>
      <c r="AN25" s="7"/>
      <c r="AO25" s="7"/>
      <c r="AP25" s="7"/>
    </row>
    <row r="26" customFormat="false" ht="12.8" hidden="false" customHeight="false" outlineLevel="0" collapsed="false">
      <c r="A26" s="1" t="s">
        <v>65</v>
      </c>
      <c r="B26" s="1" t="s">
        <v>156</v>
      </c>
      <c r="C26" s="1" t="s">
        <v>157</v>
      </c>
      <c r="D26" s="1" t="s">
        <v>83</v>
      </c>
      <c r="H26" s="1" t="s">
        <v>146</v>
      </c>
      <c r="I26" s="1" t="s">
        <v>69</v>
      </c>
      <c r="J26" s="1" t="s">
        <v>70</v>
      </c>
      <c r="K26" s="1" t="s">
        <v>89</v>
      </c>
      <c r="L26" s="2" t="n">
        <v>1</v>
      </c>
      <c r="M26" s="2" t="n">
        <f aca="false">+L26/Y26</f>
        <v>333.333333333333</v>
      </c>
      <c r="N26" s="2" t="n">
        <f aca="false">+O26/Y26</f>
        <v>272.666666666667</v>
      </c>
      <c r="O26" s="1" t="n">
        <f aca="false">+P26</f>
        <v>0.818</v>
      </c>
      <c r="P26" s="1" t="n">
        <v>0.818</v>
      </c>
      <c r="R26" s="5" t="n">
        <v>71.3756984767123</v>
      </c>
      <c r="S26" s="5" t="n">
        <v>0.372259780175135</v>
      </c>
      <c r="T26" s="5" t="n">
        <v>16.3218592876087</v>
      </c>
      <c r="U26" s="5" t="n">
        <v>304.267670556223</v>
      </c>
      <c r="V26" s="5" t="n">
        <v>-23.3850628623671</v>
      </c>
      <c r="W26" s="5" t="n">
        <f aca="false">+V26+1</f>
        <v>-22.3850628623671</v>
      </c>
      <c r="X26" s="5" t="n">
        <v>1.08009144388588</v>
      </c>
      <c r="Y26" s="6" t="n">
        <v>0.003</v>
      </c>
      <c r="Z26" s="6" t="n">
        <f aca="false">+X26/10</f>
        <v>0.108009144388588</v>
      </c>
      <c r="AA26" s="6" t="n">
        <f aca="false">+S26/10</f>
        <v>0.0372259780175135</v>
      </c>
      <c r="AB26" s="6" t="n">
        <f aca="false">+O26*Z26</f>
        <v>0.088351480109865</v>
      </c>
      <c r="AC26" s="1" t="n">
        <f aca="false">+O26*AA26</f>
        <v>0.030450850018326</v>
      </c>
      <c r="AD26" s="2" t="n">
        <f aca="false">+AB26*1000</f>
        <v>88.351480109865</v>
      </c>
      <c r="AE26" s="2" t="n">
        <f aca="false">+AC26*1000</f>
        <v>30.450850018326</v>
      </c>
      <c r="AF26" s="2" t="n">
        <f aca="false">+AD26/Y26</f>
        <v>29450.493369955</v>
      </c>
      <c r="AG26" s="2" t="n">
        <f aca="false">+AE26/Y26</f>
        <v>10150.283339442</v>
      </c>
      <c r="AH26" s="2" t="n">
        <f aca="false">+AB26/Y26</f>
        <v>29.450493369955</v>
      </c>
      <c r="AI26" s="2" t="n">
        <f aca="false">+AC26/Y26</f>
        <v>10.150283339442</v>
      </c>
      <c r="AJ26" s="7"/>
      <c r="AK26" s="7"/>
      <c r="AL26" s="7"/>
      <c r="AM26" s="7"/>
      <c r="AN26" s="7"/>
      <c r="AO26" s="7"/>
      <c r="AP26" s="7"/>
    </row>
    <row r="27" customFormat="false" ht="12.8" hidden="false" customHeight="false" outlineLevel="0" collapsed="false">
      <c r="A27" s="1" t="s">
        <v>65</v>
      </c>
      <c r="B27" s="1" t="s">
        <v>156</v>
      </c>
      <c r="C27" s="1" t="s">
        <v>158</v>
      </c>
      <c r="D27" s="1" t="s">
        <v>83</v>
      </c>
      <c r="H27" s="1" t="s">
        <v>146</v>
      </c>
      <c r="I27" s="1" t="s">
        <v>69</v>
      </c>
      <c r="J27" s="1" t="s">
        <v>70</v>
      </c>
      <c r="K27" s="1" t="s">
        <v>89</v>
      </c>
      <c r="L27" s="2" t="n">
        <v>1</v>
      </c>
      <c r="M27" s="2" t="n">
        <f aca="false">+L27/Y27</f>
        <v>333.333333333333</v>
      </c>
      <c r="N27" s="2" t="n">
        <f aca="false">+O27/Y27</f>
        <v>785.333333333333</v>
      </c>
      <c r="O27" s="1" t="n">
        <f aca="false">+1.07+P27</f>
        <v>2.356</v>
      </c>
      <c r="P27" s="1" t="n">
        <v>1.286</v>
      </c>
      <c r="R27" s="5" t="n">
        <v>106.690116312023</v>
      </c>
      <c r="S27" s="5" t="n">
        <v>0.372430943446391</v>
      </c>
      <c r="T27" s="5" t="n">
        <v>16.7909061061733</v>
      </c>
      <c r="U27" s="5" t="n">
        <v>436.777069207298</v>
      </c>
      <c r="V27" s="5" t="n">
        <v>-23.0610685495558</v>
      </c>
      <c r="W27" s="5" t="n">
        <f aca="false">+V27+1</f>
        <v>-22.0610685495558</v>
      </c>
      <c r="X27" s="5" t="n">
        <v>1.08044589528935</v>
      </c>
      <c r="Y27" s="6" t="n">
        <v>0.003</v>
      </c>
      <c r="Z27" s="6" t="n">
        <f aca="false">+X27/10</f>
        <v>0.108044589528935</v>
      </c>
      <c r="AA27" s="6" t="n">
        <f aca="false">+S27/10</f>
        <v>0.0372430943446391</v>
      </c>
      <c r="AB27" s="6" t="n">
        <f aca="false">+O27*Z27</f>
        <v>0.254553052930171</v>
      </c>
      <c r="AC27" s="1" t="n">
        <f aca="false">+O27*AA27</f>
        <v>0.0877447302759697</v>
      </c>
      <c r="AD27" s="2" t="n">
        <f aca="false">+AB27*1000</f>
        <v>254.553052930171</v>
      </c>
      <c r="AE27" s="2" t="n">
        <f aca="false">+AC27*1000</f>
        <v>87.7447302759697</v>
      </c>
      <c r="AF27" s="2" t="n">
        <f aca="false">+AD27/Y27</f>
        <v>84851.0176433903</v>
      </c>
      <c r="AG27" s="2" t="n">
        <f aca="false">+AE27/Y27</f>
        <v>29248.2434253232</v>
      </c>
      <c r="AH27" s="2" t="n">
        <f aca="false">+AB27/Y27</f>
        <v>84.8510176433903</v>
      </c>
      <c r="AI27" s="2" t="n">
        <f aca="false">+AC27/Y27</f>
        <v>29.2482434253232</v>
      </c>
      <c r="AJ27" s="9"/>
      <c r="AK27" s="7"/>
      <c r="AL27" s="7"/>
      <c r="AM27" s="9"/>
      <c r="AN27" s="9"/>
      <c r="AO27" s="9"/>
      <c r="AP27" s="9"/>
    </row>
    <row r="28" customFormat="false" ht="12.8" hidden="false" customHeight="false" outlineLevel="0" collapsed="false">
      <c r="A28" s="1" t="s">
        <v>84</v>
      </c>
      <c r="B28" s="1" t="s">
        <v>84</v>
      </c>
      <c r="C28" s="1" t="s">
        <v>84</v>
      </c>
      <c r="H28" s="1" t="s">
        <v>146</v>
      </c>
      <c r="I28" s="1" t="s">
        <v>69</v>
      </c>
      <c r="J28" s="1" t="s">
        <v>74</v>
      </c>
      <c r="K28" s="1" t="s">
        <v>71</v>
      </c>
      <c r="L28" s="2" t="n">
        <v>1</v>
      </c>
      <c r="M28" s="2" t="n">
        <f aca="false">+L28/Y28</f>
        <v>333.333333333333</v>
      </c>
      <c r="N28" s="2" t="n">
        <f aca="false">+O28/Y28</f>
        <v>0</v>
      </c>
      <c r="O28" s="1" t="n">
        <f aca="false">+P28</f>
        <v>0</v>
      </c>
      <c r="R28" s="19"/>
      <c r="S28" s="19"/>
      <c r="T28" s="19"/>
      <c r="U28" s="19"/>
      <c r="V28" s="19"/>
      <c r="W28" s="19"/>
      <c r="X28" s="19"/>
      <c r="Y28" s="6" t="n">
        <v>0.003</v>
      </c>
      <c r="Z28" s="6" t="n">
        <f aca="false">+X28/10</f>
        <v>0</v>
      </c>
      <c r="AA28" s="6" t="n">
        <f aca="false">+S28/100</f>
        <v>0</v>
      </c>
      <c r="AB28" s="6" t="n">
        <f aca="false">+O28*Z28</f>
        <v>0</v>
      </c>
      <c r="AC28" s="1" t="n">
        <f aca="false">+O28*AA28</f>
        <v>0</v>
      </c>
      <c r="AD28" s="2" t="n">
        <f aca="false">+AB28*1000</f>
        <v>0</v>
      </c>
      <c r="AE28" s="2" t="n">
        <f aca="false">+AC28*1000</f>
        <v>0</v>
      </c>
      <c r="AF28" s="2" t="n">
        <f aca="false">+AD28/Y28</f>
        <v>0</v>
      </c>
      <c r="AG28" s="2" t="n">
        <f aca="false">+AE28/Y28</f>
        <v>0</v>
      </c>
      <c r="AH28" s="2" t="n">
        <f aca="false">+AB28/Y28</f>
        <v>0</v>
      </c>
      <c r="AI28" s="2" t="n">
        <f aca="false">+AC28/Y28</f>
        <v>0</v>
      </c>
      <c r="AJ28" s="7"/>
      <c r="AK28" s="7"/>
      <c r="AL28" s="7"/>
      <c r="AM28" s="7"/>
      <c r="AN28" s="7"/>
      <c r="AO28" s="7"/>
      <c r="AP28" s="7"/>
    </row>
    <row r="29" customFormat="false" ht="12.8" hidden="false" customHeight="false" outlineLevel="0" collapsed="false">
      <c r="A29" s="1" t="s">
        <v>84</v>
      </c>
      <c r="B29" s="1" t="s">
        <v>84</v>
      </c>
      <c r="C29" s="1" t="s">
        <v>84</v>
      </c>
      <c r="H29" s="1" t="s">
        <v>146</v>
      </c>
      <c r="I29" s="1" t="s">
        <v>69</v>
      </c>
      <c r="J29" s="1" t="s">
        <v>88</v>
      </c>
      <c r="K29" s="1" t="s">
        <v>71</v>
      </c>
      <c r="L29" s="2" t="n">
        <v>1</v>
      </c>
      <c r="M29" s="2" t="n">
        <f aca="false">+L29/Y29</f>
        <v>333.333333333333</v>
      </c>
      <c r="N29" s="2" t="n">
        <f aca="false">+O29/Y29</f>
        <v>0</v>
      </c>
      <c r="O29" s="1" t="n">
        <f aca="false">+P29</f>
        <v>0</v>
      </c>
      <c r="R29" s="19"/>
      <c r="S29" s="19"/>
      <c r="T29" s="19"/>
      <c r="U29" s="19"/>
      <c r="V29" s="19"/>
      <c r="W29" s="19"/>
      <c r="X29" s="19"/>
      <c r="Y29" s="6" t="n">
        <v>0.003</v>
      </c>
      <c r="Z29" s="6" t="n">
        <f aca="false">+X29/10</f>
        <v>0</v>
      </c>
      <c r="AA29" s="6" t="n">
        <f aca="false">+S29/100</f>
        <v>0</v>
      </c>
      <c r="AB29" s="6" t="n">
        <f aca="false">+O29*Z29</f>
        <v>0</v>
      </c>
      <c r="AC29" s="1" t="n">
        <f aca="false">+O29*AA29</f>
        <v>0</v>
      </c>
      <c r="AD29" s="2" t="n">
        <f aca="false">+AB29*1000</f>
        <v>0</v>
      </c>
      <c r="AE29" s="2" t="n">
        <f aca="false">+AC29*1000</f>
        <v>0</v>
      </c>
      <c r="AF29" s="2" t="n">
        <f aca="false">+AD29/Y29</f>
        <v>0</v>
      </c>
      <c r="AG29" s="2" t="n">
        <f aca="false">+AE29/Y29</f>
        <v>0</v>
      </c>
      <c r="AH29" s="2" t="n">
        <f aca="false">+AB29/Y29</f>
        <v>0</v>
      </c>
      <c r="AI29" s="2" t="n">
        <f aca="false">+AC29/Y29</f>
        <v>0</v>
      </c>
      <c r="AJ29" s="7"/>
      <c r="AK29" s="7"/>
      <c r="AL29" s="7"/>
      <c r="AM29" s="7"/>
      <c r="AN29" s="7"/>
      <c r="AO29" s="7"/>
      <c r="AP29" s="7"/>
    </row>
    <row r="30" customFormat="false" ht="12.8" hidden="false" customHeight="false" outlineLevel="0" collapsed="false">
      <c r="A30" s="1" t="s">
        <v>75</v>
      </c>
      <c r="B30" s="1" t="s">
        <v>160</v>
      </c>
      <c r="C30" s="1" t="s">
        <v>161</v>
      </c>
      <c r="D30" s="1" t="s">
        <v>67</v>
      </c>
      <c r="H30" s="1" t="s">
        <v>146</v>
      </c>
      <c r="I30" s="1" t="s">
        <v>69</v>
      </c>
      <c r="J30" s="1" t="s">
        <v>88</v>
      </c>
      <c r="K30" s="1" t="s">
        <v>71</v>
      </c>
      <c r="L30" s="2" t="n">
        <v>1</v>
      </c>
      <c r="M30" s="2" t="n">
        <f aca="false">+L30/Y30</f>
        <v>333.333333333333</v>
      </c>
      <c r="N30" s="2" t="n">
        <f aca="false">+O30/Y30</f>
        <v>21.3333333333333</v>
      </c>
      <c r="O30" s="1" t="n">
        <f aca="false">+P30</f>
        <v>0.064</v>
      </c>
      <c r="P30" s="1" t="n">
        <v>0.064</v>
      </c>
      <c r="R30" s="5" t="n">
        <v>2.99864005464993</v>
      </c>
      <c r="S30" s="5" t="n">
        <v>0.371347782366618</v>
      </c>
      <c r="T30" s="5" t="n">
        <v>13.8226956716054</v>
      </c>
      <c r="U30" s="5" t="n">
        <v>13.2467868536938</v>
      </c>
      <c r="V30" s="5" t="n">
        <v>-25.3863742957774</v>
      </c>
      <c r="W30" s="5" t="n">
        <f aca="false">+V30+1</f>
        <v>-24.3863742957774</v>
      </c>
      <c r="X30" s="5" t="n">
        <v>1.07790194283177</v>
      </c>
      <c r="Y30" s="6" t="n">
        <v>0.003</v>
      </c>
      <c r="Z30" s="6" t="n">
        <f aca="false">+X30/10</f>
        <v>0.107790194283177</v>
      </c>
      <c r="AA30" s="6" t="n">
        <f aca="false">+S30/10</f>
        <v>0.0371347782366618</v>
      </c>
      <c r="AB30" s="6" t="n">
        <f aca="false">+O30*Z30</f>
        <v>0.00689857243412333</v>
      </c>
      <c r="AC30" s="1" t="n">
        <f aca="false">+O30*AA30</f>
        <v>0.00237662580714636</v>
      </c>
      <c r="AD30" s="2" t="n">
        <f aca="false">+AB30*1000</f>
        <v>6.89857243412333</v>
      </c>
      <c r="AE30" s="2" t="n">
        <f aca="false">+AC30*1000</f>
        <v>2.37662580714636</v>
      </c>
      <c r="AF30" s="2" t="n">
        <f aca="false">+AD30/Y30</f>
        <v>2299.52414470778</v>
      </c>
      <c r="AG30" s="2" t="n">
        <f aca="false">+AE30/Y30</f>
        <v>792.208602382118</v>
      </c>
      <c r="AH30" s="2" t="n">
        <f aca="false">+AB30/Y30</f>
        <v>2.29952414470778</v>
      </c>
      <c r="AI30" s="2" t="n">
        <f aca="false">+AC30/Y30</f>
        <v>0.792208602382118</v>
      </c>
      <c r="AJ30" s="7"/>
      <c r="AK30" s="7"/>
      <c r="AL30" s="7"/>
      <c r="AM30" s="7"/>
      <c r="AN30" s="7"/>
      <c r="AO30" s="7"/>
      <c r="AP30" s="7"/>
    </row>
    <row r="31" customFormat="false" ht="12.8" hidden="false" customHeight="false" outlineLevel="0" collapsed="false">
      <c r="A31" s="1" t="s">
        <v>65</v>
      </c>
      <c r="B31" s="1" t="s">
        <v>102</v>
      </c>
      <c r="C31" s="1" t="s">
        <v>103</v>
      </c>
      <c r="D31" s="1" t="s">
        <v>73</v>
      </c>
      <c r="H31" s="1" t="s">
        <v>146</v>
      </c>
      <c r="I31" s="1" t="s">
        <v>69</v>
      </c>
      <c r="J31" s="1" t="s">
        <v>77</v>
      </c>
      <c r="K31" s="1" t="s">
        <v>71</v>
      </c>
      <c r="L31" s="2" t="n">
        <v>1</v>
      </c>
      <c r="M31" s="2" t="n">
        <f aca="false">+L31/Y31</f>
        <v>333.333333333333</v>
      </c>
      <c r="N31" s="2" t="n">
        <f aca="false">+O31/Y31</f>
        <v>75.6666666666667</v>
      </c>
      <c r="O31" s="1" t="n">
        <f aca="false">+P31</f>
        <v>0.227</v>
      </c>
      <c r="P31" s="1" t="n">
        <v>0.227</v>
      </c>
      <c r="R31" s="5" t="n">
        <v>18.6298485034742</v>
      </c>
      <c r="S31" s="5" t="n">
        <v>0.371116059309832</v>
      </c>
      <c r="T31" s="5" t="n">
        <v>13.1877081979717</v>
      </c>
      <c r="U31" s="5" t="n">
        <v>76.5354652769498</v>
      </c>
      <c r="V31" s="5" t="n">
        <v>-24.4981353986523</v>
      </c>
      <c r="W31" s="5" t="n">
        <f aca="false">+V31+1</f>
        <v>-23.4981353986523</v>
      </c>
      <c r="X31" s="5" t="n">
        <v>1.07887371759407</v>
      </c>
      <c r="Y31" s="6" t="n">
        <v>0.003</v>
      </c>
      <c r="Z31" s="6" t="n">
        <f aca="false">+X31/10</f>
        <v>0.107887371759407</v>
      </c>
      <c r="AA31" s="6" t="n">
        <f aca="false">+S31/10</f>
        <v>0.0371116059309832</v>
      </c>
      <c r="AB31" s="6" t="n">
        <f aca="false">+O31*Z31</f>
        <v>0.0244904333893854</v>
      </c>
      <c r="AC31" s="1" t="n">
        <f aca="false">+O31*AA31</f>
        <v>0.00842433454633319</v>
      </c>
      <c r="AD31" s="2" t="n">
        <f aca="false">+AB31*1000</f>
        <v>24.4904333893854</v>
      </c>
      <c r="AE31" s="2" t="n">
        <f aca="false">+AC31*1000</f>
        <v>8.42433454633319</v>
      </c>
      <c r="AF31" s="2" t="n">
        <f aca="false">+AD31/Y31</f>
        <v>8163.4777964618</v>
      </c>
      <c r="AG31" s="2" t="n">
        <f aca="false">+AE31/Y31</f>
        <v>2808.1115154444</v>
      </c>
      <c r="AH31" s="2" t="n">
        <f aca="false">+AB31/Y31</f>
        <v>8.1634777964618</v>
      </c>
      <c r="AI31" s="2" t="n">
        <f aca="false">+AC31/Y31</f>
        <v>2.8081115154444</v>
      </c>
      <c r="AJ31" s="7"/>
      <c r="AK31" s="7"/>
      <c r="AL31" s="7"/>
      <c r="AM31" s="7"/>
      <c r="AN31" s="7"/>
      <c r="AO31" s="7"/>
      <c r="AP31" s="7"/>
    </row>
    <row r="32" customFormat="false" ht="12.8" hidden="false" customHeight="false" outlineLevel="0" collapsed="false">
      <c r="A32" s="1" t="s">
        <v>65</v>
      </c>
      <c r="B32" s="1" t="s">
        <v>162</v>
      </c>
      <c r="D32" s="1" t="s">
        <v>85</v>
      </c>
      <c r="H32" s="1" t="s">
        <v>146</v>
      </c>
      <c r="I32" s="1" t="s">
        <v>69</v>
      </c>
      <c r="J32" s="1" t="s">
        <v>86</v>
      </c>
      <c r="K32" s="1" t="s">
        <v>89</v>
      </c>
      <c r="L32" s="2" t="n">
        <v>1</v>
      </c>
      <c r="M32" s="2" t="n">
        <f aca="false">+L32/Y32</f>
        <v>333.333333333333</v>
      </c>
      <c r="N32" s="2" t="n">
        <f aca="false">+O32/Y32</f>
        <v>328.666666666667</v>
      </c>
      <c r="O32" s="1" t="n">
        <f aca="false">+P32</f>
        <v>0.986</v>
      </c>
      <c r="P32" s="1" t="n">
        <v>0.986</v>
      </c>
      <c r="R32" s="5" t="n">
        <v>62.592642781008</v>
      </c>
      <c r="S32" s="5" t="n">
        <v>0.372403419482565</v>
      </c>
      <c r="T32" s="5" t="n">
        <v>16.7154807758151</v>
      </c>
      <c r="U32" s="5" t="n">
        <v>258.551798703559</v>
      </c>
      <c r="V32" s="5" t="n">
        <v>-23.8329880848123</v>
      </c>
      <c r="W32" s="5" t="n">
        <f aca="false">+V32+1</f>
        <v>-22.8329880848123</v>
      </c>
      <c r="X32" s="5" t="n">
        <v>1.07960140726214</v>
      </c>
      <c r="Y32" s="6" t="n">
        <v>0.003</v>
      </c>
      <c r="Z32" s="6" t="n">
        <f aca="false">+X32/10</f>
        <v>0.107960140726214</v>
      </c>
      <c r="AA32" s="6" t="n">
        <f aca="false">+S32/10</f>
        <v>0.0372403419482565</v>
      </c>
      <c r="AB32" s="6" t="n">
        <f aca="false">+O32*Z32</f>
        <v>0.106448698756047</v>
      </c>
      <c r="AC32" s="1" t="n">
        <f aca="false">+O32*AA32</f>
        <v>0.0367189771609809</v>
      </c>
      <c r="AD32" s="2" t="n">
        <f aca="false">+AB32*1000</f>
        <v>106.448698756047</v>
      </c>
      <c r="AE32" s="2" t="n">
        <f aca="false">+AC32*1000</f>
        <v>36.7189771609809</v>
      </c>
      <c r="AF32" s="2" t="n">
        <f aca="false">+AD32/Y32</f>
        <v>35482.899585349</v>
      </c>
      <c r="AG32" s="2" t="n">
        <f aca="false">+AE32/Y32</f>
        <v>12239.6590536603</v>
      </c>
      <c r="AH32" s="2" t="n">
        <f aca="false">+AB32/Y32</f>
        <v>35.482899585349</v>
      </c>
      <c r="AI32" s="2" t="n">
        <f aca="false">+AC32/Y32</f>
        <v>12.2396590536603</v>
      </c>
      <c r="AJ32" s="7"/>
      <c r="AK32" s="7"/>
      <c r="AL32" s="7"/>
      <c r="AM32" s="7"/>
      <c r="AN32" s="7"/>
      <c r="AO32" s="7"/>
      <c r="AP32" s="7"/>
    </row>
    <row r="33" customFormat="false" ht="12.8" hidden="false" customHeight="false" outlineLevel="0" collapsed="false">
      <c r="A33" s="1" t="s">
        <v>80</v>
      </c>
      <c r="B33" s="1" t="s">
        <v>105</v>
      </c>
      <c r="C33" s="1" t="s">
        <v>106</v>
      </c>
      <c r="D33" s="1" t="s">
        <v>73</v>
      </c>
      <c r="H33" s="1" t="s">
        <v>146</v>
      </c>
      <c r="I33" s="1" t="s">
        <v>69</v>
      </c>
      <c r="J33" s="1" t="s">
        <v>74</v>
      </c>
      <c r="K33" s="1" t="s">
        <v>71</v>
      </c>
      <c r="L33" s="2" t="n">
        <v>2</v>
      </c>
      <c r="M33" s="2" t="n">
        <f aca="false">+L33/Y33</f>
        <v>666.666666666667</v>
      </c>
      <c r="N33" s="2" t="n">
        <f aca="false">+O33/Y33</f>
        <v>52.6666666666667</v>
      </c>
      <c r="O33" s="1" t="n">
        <v>0.158</v>
      </c>
      <c r="P33" s="8" t="n">
        <v>0.158</v>
      </c>
      <c r="R33" s="5" t="n">
        <v>7.33687209049757</v>
      </c>
      <c r="S33" s="5" t="n">
        <v>0.371948703494077</v>
      </c>
      <c r="T33" s="5" t="n">
        <v>15.469405252065</v>
      </c>
      <c r="U33" s="5" t="n">
        <v>32.0567084676927</v>
      </c>
      <c r="V33" s="5" t="n">
        <v>-23.8847912023571</v>
      </c>
      <c r="W33" s="5" t="n">
        <f aca="false">+V33+1</f>
        <v>-22.8847912023571</v>
      </c>
      <c r="X33" s="5" t="n">
        <v>1.07954473359464</v>
      </c>
      <c r="Y33" s="6" t="n">
        <v>0.003</v>
      </c>
      <c r="Z33" s="6" t="n">
        <f aca="false">+X33/10</f>
        <v>0.107954473359464</v>
      </c>
      <c r="AA33" s="6" t="n">
        <f aca="false">+S33/10</f>
        <v>0.0371948703494077</v>
      </c>
      <c r="AB33" s="6" t="n">
        <f aca="false">+O33*Z33</f>
        <v>0.0170568067907953</v>
      </c>
      <c r="AC33" s="1" t="n">
        <f aca="false">+O33*AA33</f>
        <v>0.00587678951520642</v>
      </c>
      <c r="AD33" s="2" t="n">
        <f aca="false">+AB33*1000</f>
        <v>17.0568067907953</v>
      </c>
      <c r="AE33" s="2" t="n">
        <f aca="false">+AC33*1000</f>
        <v>5.87678951520642</v>
      </c>
      <c r="AF33" s="2" t="n">
        <f aca="false">+AD33/Y33</f>
        <v>5685.60226359844</v>
      </c>
      <c r="AG33" s="2" t="n">
        <f aca="false">+AE33/Y33</f>
        <v>1958.92983840214</v>
      </c>
      <c r="AH33" s="2" t="n">
        <f aca="false">+AB33/Y33</f>
        <v>5.68560226359844</v>
      </c>
      <c r="AI33" s="2" t="n">
        <f aca="false">+AC33/Y33</f>
        <v>1.95892983840214</v>
      </c>
      <c r="AJ33" s="7"/>
      <c r="AK33" s="7"/>
      <c r="AL33" s="7"/>
      <c r="AM33" s="7"/>
      <c r="AN33" s="7"/>
      <c r="AO33" s="7"/>
      <c r="AP33" s="7"/>
    </row>
    <row r="34" customFormat="false" ht="12.8" hidden="false" customHeight="false" outlineLevel="0" collapsed="false">
      <c r="A34" s="1" t="s">
        <v>80</v>
      </c>
      <c r="B34" s="1" t="s">
        <v>105</v>
      </c>
      <c r="C34" s="1" t="s">
        <v>106</v>
      </c>
      <c r="D34" s="1" t="s">
        <v>73</v>
      </c>
      <c r="H34" s="1" t="s">
        <v>146</v>
      </c>
      <c r="I34" s="1" t="s">
        <v>69</v>
      </c>
      <c r="J34" s="1" t="s">
        <v>77</v>
      </c>
      <c r="K34" s="1" t="s">
        <v>89</v>
      </c>
      <c r="L34" s="2" t="n">
        <v>1</v>
      </c>
      <c r="M34" s="2" t="n">
        <f aca="false">+L34/Y34</f>
        <v>333.333333333333</v>
      </c>
      <c r="N34" s="2" t="n">
        <f aca="false">+O34/Y34</f>
        <v>323.333333333333</v>
      </c>
      <c r="O34" s="1" t="n">
        <f aca="false">+P34</f>
        <v>0.97</v>
      </c>
      <c r="P34" s="1" t="n">
        <v>0.97</v>
      </c>
      <c r="R34" s="5" t="n">
        <v>48.2330265961054</v>
      </c>
      <c r="S34" s="5" t="n">
        <v>0.370811643019452</v>
      </c>
      <c r="T34" s="5" t="n">
        <v>12.3535249551593</v>
      </c>
      <c r="U34" s="5" t="n">
        <v>268.499926098625</v>
      </c>
      <c r="V34" s="5" t="n">
        <v>-23.9991248756878</v>
      </c>
      <c r="W34" s="5" t="n">
        <f aca="false">+V34+1</f>
        <v>-22.9991248756878</v>
      </c>
      <c r="X34" s="5" t="n">
        <v>1.07941964999351</v>
      </c>
      <c r="Y34" s="6" t="n">
        <v>0.003</v>
      </c>
      <c r="Z34" s="6" t="n">
        <f aca="false">+X34/10</f>
        <v>0.107941964999351</v>
      </c>
      <c r="AA34" s="6" t="n">
        <f aca="false">+S34/10</f>
        <v>0.0370811643019452</v>
      </c>
      <c r="AB34" s="6" t="n">
        <f aca="false">+O34*Z34</f>
        <v>0.10470370604937</v>
      </c>
      <c r="AC34" s="1" t="n">
        <f aca="false">+O34*AA34</f>
        <v>0.0359687293728868</v>
      </c>
      <c r="AD34" s="2" t="n">
        <f aca="false">+AB34*1000</f>
        <v>104.70370604937</v>
      </c>
      <c r="AE34" s="2" t="n">
        <f aca="false">+AC34*1000</f>
        <v>35.9687293728868</v>
      </c>
      <c r="AF34" s="2" t="n">
        <f aca="false">+AD34/Y34</f>
        <v>34901.2353497902</v>
      </c>
      <c r="AG34" s="2" t="n">
        <f aca="false">+AE34/Y34</f>
        <v>11989.5764576289</v>
      </c>
      <c r="AH34" s="2" t="n">
        <f aca="false">+AB34/Y34</f>
        <v>34.9012353497902</v>
      </c>
      <c r="AI34" s="2" t="n">
        <f aca="false">+AC34/Y34</f>
        <v>11.9895764576289</v>
      </c>
      <c r="AJ34" s="7"/>
      <c r="AK34" s="7"/>
      <c r="AL34" s="7"/>
      <c r="AM34" s="7"/>
      <c r="AN34" s="7"/>
      <c r="AO34" s="7"/>
      <c r="AP34" s="7"/>
    </row>
    <row r="35" customFormat="false" ht="12.8" hidden="false" customHeight="false" outlineLevel="0" collapsed="false">
      <c r="A35" s="1" t="s">
        <v>80</v>
      </c>
      <c r="B35" s="1" t="s">
        <v>105</v>
      </c>
      <c r="C35" s="1" t="s">
        <v>106</v>
      </c>
      <c r="D35" s="1" t="s">
        <v>73</v>
      </c>
      <c r="H35" s="1" t="s">
        <v>146</v>
      </c>
      <c r="I35" s="1" t="s">
        <v>69</v>
      </c>
      <c r="J35" s="1" t="s">
        <v>77</v>
      </c>
      <c r="K35" s="1" t="s">
        <v>71</v>
      </c>
      <c r="L35" s="2" t="n">
        <v>1</v>
      </c>
      <c r="M35" s="2" t="n">
        <f aca="false">+L35/Y35</f>
        <v>333.333333333333</v>
      </c>
      <c r="N35" s="2" t="n">
        <f aca="false">+O35/Y35</f>
        <v>10</v>
      </c>
      <c r="O35" s="1" t="n">
        <v>0.03</v>
      </c>
      <c r="R35" s="19"/>
      <c r="S35" s="19"/>
      <c r="T35" s="19"/>
      <c r="U35" s="19"/>
      <c r="V35" s="19"/>
      <c r="W35" s="19"/>
      <c r="X35" s="19"/>
      <c r="Y35" s="6" t="n">
        <v>0.003</v>
      </c>
      <c r="Z35" s="6" t="n">
        <f aca="false">+X35/10</f>
        <v>0</v>
      </c>
      <c r="AA35" s="6" t="n">
        <f aca="false">+S35/100</f>
        <v>0</v>
      </c>
      <c r="AB35" s="6" t="n">
        <f aca="false">+O35*Z35</f>
        <v>0</v>
      </c>
      <c r="AC35" s="1" t="n">
        <f aca="false">+O35*AA35</f>
        <v>0</v>
      </c>
      <c r="AD35" s="2" t="n">
        <f aca="false">+AB35*1000</f>
        <v>0</v>
      </c>
      <c r="AE35" s="2" t="n">
        <f aca="false">+AC35*1000</f>
        <v>0</v>
      </c>
      <c r="AF35" s="2" t="n">
        <f aca="false">+AD35/Y35</f>
        <v>0</v>
      </c>
      <c r="AG35" s="2" t="n">
        <f aca="false">+AE35/Y35</f>
        <v>0</v>
      </c>
      <c r="AH35" s="2" t="n">
        <f aca="false">+AB35/Y35</f>
        <v>0</v>
      </c>
      <c r="AI35" s="2" t="n">
        <f aca="false">+AC35/Y35</f>
        <v>0</v>
      </c>
      <c r="AJ35" s="7"/>
      <c r="AK35" s="7"/>
      <c r="AL35" s="7"/>
      <c r="AM35" s="7"/>
      <c r="AN35" s="7"/>
      <c r="AO35" s="7"/>
      <c r="AP35" s="7"/>
    </row>
    <row r="36" customFormat="false" ht="12.8" hidden="false" customHeight="false" outlineLevel="0" collapsed="false">
      <c r="A36" s="1" t="s">
        <v>80</v>
      </c>
      <c r="B36" s="1" t="s">
        <v>105</v>
      </c>
      <c r="C36" s="1" t="s">
        <v>106</v>
      </c>
      <c r="D36" s="1" t="s">
        <v>73</v>
      </c>
      <c r="H36" s="1" t="s">
        <v>146</v>
      </c>
      <c r="I36" s="1" t="s">
        <v>69</v>
      </c>
      <c r="J36" s="1" t="s">
        <v>70</v>
      </c>
      <c r="K36" s="1" t="s">
        <v>71</v>
      </c>
      <c r="L36" s="2" t="n">
        <v>1</v>
      </c>
      <c r="M36" s="2" t="n">
        <f aca="false">+L36/Y36</f>
        <v>333.333333333333</v>
      </c>
      <c r="N36" s="2" t="n">
        <f aca="false">+O36/Y36</f>
        <v>46.6666666666667</v>
      </c>
      <c r="O36" s="1" t="n">
        <v>0.14</v>
      </c>
      <c r="R36" s="19"/>
      <c r="S36" s="19"/>
      <c r="T36" s="19"/>
      <c r="U36" s="19"/>
      <c r="V36" s="19"/>
      <c r="W36" s="19"/>
      <c r="X36" s="19"/>
      <c r="Y36" s="6" t="n">
        <v>0.003</v>
      </c>
      <c r="Z36" s="6" t="n">
        <f aca="false">+X36/10</f>
        <v>0</v>
      </c>
      <c r="AA36" s="6" t="n">
        <f aca="false">+S36/10</f>
        <v>0</v>
      </c>
      <c r="AB36" s="6" t="n">
        <f aca="false">+O36*Z36</f>
        <v>0</v>
      </c>
      <c r="AC36" s="1" t="n">
        <f aca="false">+O36*AA36</f>
        <v>0</v>
      </c>
      <c r="AD36" s="2" t="n">
        <f aca="false">+AB36*1000</f>
        <v>0</v>
      </c>
      <c r="AE36" s="2" t="n">
        <f aca="false">+AC36*1000</f>
        <v>0</v>
      </c>
      <c r="AF36" s="2" t="n">
        <f aca="false">+AD36/Y36</f>
        <v>0</v>
      </c>
      <c r="AG36" s="2" t="n">
        <f aca="false">+AE36/Y36</f>
        <v>0</v>
      </c>
      <c r="AH36" s="2" t="n">
        <f aca="false">+AB36/Y36</f>
        <v>0</v>
      </c>
      <c r="AI36" s="2" t="n">
        <f aca="false">+AC36/Y36</f>
        <v>0</v>
      </c>
      <c r="AJ36" s="7"/>
      <c r="AK36" s="7"/>
      <c r="AL36" s="7"/>
      <c r="AM36" s="7"/>
      <c r="AN36" s="7"/>
      <c r="AO36" s="7"/>
      <c r="AP36" s="7"/>
    </row>
    <row r="37" customFormat="false" ht="12.8" hidden="false" customHeight="false" outlineLevel="0" collapsed="false">
      <c r="A37" s="1" t="s">
        <v>80</v>
      </c>
      <c r="B37" s="1" t="s">
        <v>126</v>
      </c>
      <c r="C37" s="1" t="s">
        <v>127</v>
      </c>
      <c r="D37" s="1" t="s">
        <v>73</v>
      </c>
      <c r="H37" s="1" t="s">
        <v>146</v>
      </c>
      <c r="I37" s="1" t="s">
        <v>69</v>
      </c>
      <c r="J37" s="1" t="s">
        <v>88</v>
      </c>
      <c r="K37" s="1" t="s">
        <v>71</v>
      </c>
      <c r="L37" s="2" t="n">
        <v>1</v>
      </c>
      <c r="M37" s="2" t="n">
        <f aca="false">+L37/Y37</f>
        <v>333.333333333333</v>
      </c>
      <c r="N37" s="2" t="n">
        <f aca="false">+O37/Y37</f>
        <v>87.3333333333333</v>
      </c>
      <c r="O37" s="1" t="n">
        <f aca="false">+P37</f>
        <v>0.262</v>
      </c>
      <c r="P37" s="1" t="n">
        <v>0.262</v>
      </c>
      <c r="R37" s="5" t="n">
        <v>11.3308018106312</v>
      </c>
      <c r="S37" s="5" t="n">
        <v>0.372831869126989</v>
      </c>
      <c r="T37" s="5" t="n">
        <v>17.8895880455982</v>
      </c>
      <c r="U37" s="5" t="n">
        <v>47.5660217614888</v>
      </c>
      <c r="V37" s="5" t="n">
        <v>-23.4808024242951</v>
      </c>
      <c r="W37" s="5" t="n">
        <f aca="false">+V37+1</f>
        <v>-22.4808024242951</v>
      </c>
      <c r="X37" s="5" t="n">
        <v>1.07998670383867</v>
      </c>
      <c r="Y37" s="6" t="n">
        <v>0.003</v>
      </c>
      <c r="Z37" s="6" t="n">
        <f aca="false">+X37/10</f>
        <v>0.107998670383867</v>
      </c>
      <c r="AA37" s="6" t="n">
        <f aca="false">+S37/10</f>
        <v>0.0372831869126989</v>
      </c>
      <c r="AB37" s="6" t="n">
        <f aca="false">+O37*Z37</f>
        <v>0.0282956516405731</v>
      </c>
      <c r="AC37" s="1" t="n">
        <f aca="false">+O37*AA37</f>
        <v>0.00976819497112711</v>
      </c>
      <c r="AD37" s="2" t="n">
        <f aca="false">+AB37*1000</f>
        <v>28.2956516405731</v>
      </c>
      <c r="AE37" s="2" t="n">
        <f aca="false">+AC37*1000</f>
        <v>9.76819497112711</v>
      </c>
      <c r="AF37" s="2" t="n">
        <f aca="false">+AD37/Y37</f>
        <v>9431.88388019105</v>
      </c>
      <c r="AG37" s="2" t="n">
        <f aca="false">+AE37/Y37</f>
        <v>3256.0649903757</v>
      </c>
      <c r="AH37" s="2" t="n">
        <f aca="false">+AB37/Y37</f>
        <v>9.43188388019105</v>
      </c>
      <c r="AI37" s="2" t="n">
        <f aca="false">+AC37/Y37</f>
        <v>3.2560649903757</v>
      </c>
      <c r="AJ37" s="7"/>
      <c r="AK37" s="7"/>
      <c r="AL37" s="7"/>
      <c r="AM37" s="7"/>
      <c r="AN37" s="7"/>
      <c r="AO37" s="7"/>
      <c r="AP37" s="7"/>
    </row>
    <row r="38" customFormat="false" ht="12.8" hidden="false" customHeight="false" outlineLevel="0" collapsed="false">
      <c r="A38" s="1" t="s">
        <v>80</v>
      </c>
      <c r="B38" s="1" t="s">
        <v>126</v>
      </c>
      <c r="C38" s="1" t="s">
        <v>127</v>
      </c>
      <c r="D38" s="1" t="s">
        <v>73</v>
      </c>
      <c r="H38" s="1" t="s">
        <v>146</v>
      </c>
      <c r="I38" s="1" t="s">
        <v>69</v>
      </c>
      <c r="J38" s="1" t="s">
        <v>70</v>
      </c>
      <c r="K38" s="1" t="s">
        <v>71</v>
      </c>
      <c r="L38" s="2" t="n">
        <v>1</v>
      </c>
      <c r="M38" s="2" t="n">
        <f aca="false">+L38/Y38</f>
        <v>333.333333333333</v>
      </c>
      <c r="N38" s="2" t="n">
        <f aca="false">+O38/Y38</f>
        <v>47</v>
      </c>
      <c r="O38" s="1" t="n">
        <f aca="false">+P38</f>
        <v>0.141</v>
      </c>
      <c r="P38" s="1" t="n">
        <v>0.141</v>
      </c>
      <c r="R38" s="5" t="n">
        <v>9.37686388573546</v>
      </c>
      <c r="S38" s="5" t="n">
        <v>0.372837077247303</v>
      </c>
      <c r="T38" s="5" t="n">
        <v>17.903860244489</v>
      </c>
      <c r="U38" s="5" t="n">
        <v>35.6834297619508</v>
      </c>
      <c r="V38" s="5" t="n">
        <v>-21.7801262404061</v>
      </c>
      <c r="W38" s="5" t="n">
        <f aca="false">+V38+1</f>
        <v>-20.7801262404061</v>
      </c>
      <c r="X38" s="5" t="n">
        <v>1.08184722772768</v>
      </c>
      <c r="Y38" s="6" t="n">
        <v>0.003</v>
      </c>
      <c r="Z38" s="6" t="n">
        <f aca="false">+X38/10</f>
        <v>0.108184722772768</v>
      </c>
      <c r="AA38" s="6" t="n">
        <f aca="false">+S38/10</f>
        <v>0.0372837077247303</v>
      </c>
      <c r="AB38" s="6" t="n">
        <f aca="false">+O38*Z38</f>
        <v>0.0152540459109603</v>
      </c>
      <c r="AC38" s="1" t="n">
        <f aca="false">+O38*AA38</f>
        <v>0.00525700278918697</v>
      </c>
      <c r="AD38" s="2" t="n">
        <f aca="false">+AB38*1000</f>
        <v>15.2540459109603</v>
      </c>
      <c r="AE38" s="2" t="n">
        <f aca="false">+AC38*1000</f>
        <v>5.25700278918697</v>
      </c>
      <c r="AF38" s="2" t="n">
        <f aca="false">+AD38/Y38</f>
        <v>5084.6819703201</v>
      </c>
      <c r="AG38" s="2" t="n">
        <f aca="false">+AE38/Y38</f>
        <v>1752.33426306232</v>
      </c>
      <c r="AH38" s="2" t="n">
        <f aca="false">+AB38/Y38</f>
        <v>5.0846819703201</v>
      </c>
      <c r="AI38" s="2" t="n">
        <f aca="false">+AC38/Y38</f>
        <v>1.75233426306232</v>
      </c>
      <c r="AJ38" s="7"/>
      <c r="AK38" s="7"/>
      <c r="AL38" s="7"/>
      <c r="AM38" s="7"/>
      <c r="AN38" s="7"/>
      <c r="AO38" s="7"/>
      <c r="AP38" s="7"/>
    </row>
    <row r="39" customFormat="false" ht="12.8" hidden="false" customHeight="false" outlineLevel="0" collapsed="false">
      <c r="A39" s="1" t="s">
        <v>107</v>
      </c>
      <c r="C39" s="1" t="s">
        <v>107</v>
      </c>
      <c r="H39" s="1" t="s">
        <v>146</v>
      </c>
      <c r="I39" s="1" t="s">
        <v>69</v>
      </c>
      <c r="J39" s="1" t="s">
        <v>86</v>
      </c>
      <c r="K39" s="1" t="s">
        <v>71</v>
      </c>
      <c r="P39" s="1" t="s">
        <v>163</v>
      </c>
      <c r="R39" s="5" t="n">
        <v>23.1369949695683</v>
      </c>
      <c r="S39" s="5" t="n">
        <v>0.368684944107128</v>
      </c>
      <c r="T39" s="5" t="n">
        <v>6.52593503218262</v>
      </c>
      <c r="U39" s="5" t="n">
        <v>158.96831215789</v>
      </c>
      <c r="V39" s="5" t="n">
        <v>-23.9961258851125</v>
      </c>
      <c r="W39" s="5" t="n">
        <f aca="false">+V39+1</f>
        <v>-22.9961258851125</v>
      </c>
      <c r="X39" s="5" t="n">
        <v>1.07942293096046</v>
      </c>
    </row>
    <row r="40" customFormat="false" ht="12.8" hidden="false" customHeight="false" outlineLevel="0" collapsed="false">
      <c r="A40" s="1" t="s">
        <v>107</v>
      </c>
      <c r="C40" s="1" t="s">
        <v>107</v>
      </c>
      <c r="H40" s="1" t="s">
        <v>146</v>
      </c>
      <c r="I40" s="1" t="s">
        <v>69</v>
      </c>
      <c r="J40" s="1" t="s">
        <v>74</v>
      </c>
      <c r="K40" s="1" t="s">
        <v>71</v>
      </c>
      <c r="P40" s="1" t="s">
        <v>164</v>
      </c>
      <c r="R40" s="5" t="n">
        <v>16.8052910549201</v>
      </c>
      <c r="S40" s="5" t="n">
        <v>0.369012377929541</v>
      </c>
      <c r="T40" s="5" t="n">
        <v>7.42315446133566</v>
      </c>
      <c r="U40" s="5" t="n">
        <v>117.497463359216</v>
      </c>
      <c r="V40" s="5" t="n">
        <v>-23.6095621930226</v>
      </c>
      <c r="W40" s="5" t="n">
        <f aca="false">+V40+1</f>
        <v>-22.6095621930226</v>
      </c>
      <c r="X40" s="5" t="n">
        <v>1.07984583900214</v>
      </c>
    </row>
    <row r="41" customFormat="false" ht="12.8" hidden="false" customHeight="false" outlineLevel="0" collapsed="false">
      <c r="A41" s="1" t="s">
        <v>107</v>
      </c>
      <c r="C41" s="1" t="s">
        <v>107</v>
      </c>
      <c r="H41" s="1" t="s">
        <v>146</v>
      </c>
      <c r="I41" s="1" t="s">
        <v>69</v>
      </c>
      <c r="J41" s="1" t="s">
        <v>88</v>
      </c>
      <c r="K41" s="1" t="s">
        <v>71</v>
      </c>
      <c r="P41" s="1" t="s">
        <v>165</v>
      </c>
      <c r="R41" s="5" t="n">
        <v>18.2005531172886</v>
      </c>
      <c r="S41" s="5" t="n">
        <v>0.368978536659836</v>
      </c>
      <c r="T41" s="5" t="n">
        <v>7.33042386332874</v>
      </c>
      <c r="U41" s="5" t="n">
        <v>127.924122095283</v>
      </c>
      <c r="V41" s="5" t="n">
        <v>-23.7259153541317</v>
      </c>
      <c r="W41" s="5" t="n">
        <f aca="false">+V41+1</f>
        <v>-22.7259153541317</v>
      </c>
      <c r="X41" s="5" t="n">
        <v>1.07971854680821</v>
      </c>
    </row>
    <row r="42" customFormat="false" ht="12.8" hidden="false" customHeight="false" outlineLevel="0" collapsed="false">
      <c r="A42" s="1" t="s">
        <v>75</v>
      </c>
      <c r="B42" s="1" t="s">
        <v>144</v>
      </c>
      <c r="C42" s="1" t="s">
        <v>145</v>
      </c>
      <c r="D42" s="1" t="s">
        <v>67</v>
      </c>
      <c r="H42" s="1" t="s">
        <v>146</v>
      </c>
      <c r="I42" s="1" t="s">
        <v>111</v>
      </c>
      <c r="J42" s="1" t="s">
        <v>113</v>
      </c>
      <c r="K42" s="1" t="s">
        <v>71</v>
      </c>
      <c r="L42" s="2" t="n">
        <v>1</v>
      </c>
      <c r="M42" s="2" t="n">
        <f aca="false">+L42/Y42</f>
        <v>333.333333333333</v>
      </c>
      <c r="N42" s="2" t="n">
        <f aca="false">+O42/Y42</f>
        <v>82</v>
      </c>
      <c r="O42" s="1" t="n">
        <f aca="false">+P42</f>
        <v>0.246</v>
      </c>
      <c r="P42" s="1" t="n">
        <v>0.246</v>
      </c>
      <c r="R42" s="11" t="n">
        <v>6.99562796354129</v>
      </c>
      <c r="S42" s="11" t="n">
        <v>0.371983470868718</v>
      </c>
      <c r="T42" s="11" t="n">
        <v>15.5646792099819</v>
      </c>
      <c r="U42" s="11" t="n">
        <v>59.7439480962136</v>
      </c>
      <c r="V42" s="11" t="n">
        <v>-25.5182198062287</v>
      </c>
      <c r="W42" s="11" t="n">
        <f aca="false">+V42+1</f>
        <v>-24.5182198062287</v>
      </c>
      <c r="X42" s="11" t="n">
        <v>1.07775769606946</v>
      </c>
      <c r="Y42" s="6" t="n">
        <v>0.003</v>
      </c>
      <c r="Z42" s="6" t="n">
        <f aca="false">+X42/10</f>
        <v>0.107775769606946</v>
      </c>
      <c r="AA42" s="6" t="n">
        <f aca="false">+S42/10</f>
        <v>0.0371983470868718</v>
      </c>
      <c r="AB42" s="6" t="n">
        <f aca="false">+O42*Z42</f>
        <v>0.0265128393233087</v>
      </c>
      <c r="AC42" s="1" t="n">
        <f aca="false">+O42*AA42</f>
        <v>0.00915079338337046</v>
      </c>
      <c r="AD42" s="2" t="n">
        <f aca="false">+AB42*1000</f>
        <v>26.5128393233087</v>
      </c>
      <c r="AE42" s="2" t="n">
        <f aca="false">+AC42*1000</f>
        <v>9.15079338337046</v>
      </c>
      <c r="AF42" s="2" t="n">
        <f aca="false">+AD42/Y42</f>
        <v>8837.61310776957</v>
      </c>
      <c r="AG42" s="2" t="n">
        <f aca="false">+AE42/Y42</f>
        <v>3050.26446112349</v>
      </c>
      <c r="AH42" s="2" t="n">
        <f aca="false">+AB42/Y42</f>
        <v>8.83761310776957</v>
      </c>
      <c r="AI42" s="2" t="n">
        <f aca="false">+AC42/Y42</f>
        <v>3.05026446112349</v>
      </c>
      <c r="AJ42" s="7" t="n">
        <v>20.0250064513118</v>
      </c>
      <c r="AK42" s="7" t="n">
        <v>0.371573531573128</v>
      </c>
      <c r="AL42" s="7" t="n">
        <v>14.4413159268702</v>
      </c>
      <c r="AM42" s="7" t="n">
        <v>132.333611007253</v>
      </c>
      <c r="AN42" s="7" t="n">
        <v>-26.1479152679669</v>
      </c>
      <c r="AO42" s="7" t="n">
        <f aca="false">+AN42+1</f>
        <v>-25.1479152679669</v>
      </c>
      <c r="AP42" s="7" t="n">
        <v>1.07706876630372</v>
      </c>
      <c r="AQ42" s="1" t="n">
        <f aca="false">+W42-AO42</f>
        <v>0.629695461738201</v>
      </c>
      <c r="AR42" s="1" t="n">
        <f aca="false">(W42/1000+1)*0.0112372</f>
        <v>0.0109616838603934</v>
      </c>
      <c r="AS42" s="1" t="n">
        <f aca="false">(AO42/1000+1)*0.0112372</f>
        <v>0.0109546078465508</v>
      </c>
      <c r="AT42" s="1" t="n">
        <f aca="false">AR42/(AR42+1)</f>
        <v>0.0108428282054527</v>
      </c>
      <c r="AU42" s="1" t="n">
        <f aca="false">AS42/(AS42+1)</f>
        <v>0.0108359047592506</v>
      </c>
      <c r="AV42" s="1" t="n">
        <f aca="false">+AT42-AU42</f>
        <v>6.92344620207772E-006</v>
      </c>
      <c r="AW42" s="1" t="n">
        <f aca="false">AV42*U42</f>
        <v>0.000413634010543858</v>
      </c>
      <c r="AX42" s="1" t="n">
        <v>0.6101</v>
      </c>
      <c r="AY42" s="1" t="n">
        <f aca="false">+AW42/AX42</f>
        <v>0.000677977398039433</v>
      </c>
      <c r="AZ42" s="1" t="n">
        <f aca="false">+AY42/Y42</f>
        <v>0.225992466013144</v>
      </c>
      <c r="BA42" s="1" t="n">
        <f aca="false">+AZ42/1000</f>
        <v>0.000225992466013144</v>
      </c>
      <c r="BB42" s="1" t="n">
        <f aca="false">+AZ42/(U42/1000/0.003)</f>
        <v>0.0113480514703782</v>
      </c>
      <c r="BC42" s="1" t="n">
        <f aca="false">+T42-AL42</f>
        <v>1.1233632831117</v>
      </c>
      <c r="BD42" s="1" t="n">
        <f aca="false">(T42/1000+1)*0.0036765</f>
        <v>0.0037337235431155</v>
      </c>
      <c r="BE42" s="1" t="n">
        <f aca="false">(AL42/1000+1)*0.0036765</f>
        <v>0.00372959349800514</v>
      </c>
      <c r="BF42" s="1" t="n">
        <f aca="false">BD42/(BD42+1)</f>
        <v>0.00371983470868718</v>
      </c>
      <c r="BG42" s="1" t="n">
        <f aca="false">BE42/(BE42+1)</f>
        <v>0.00371573531573128</v>
      </c>
      <c r="BH42" s="1" t="n">
        <f aca="false">+BF42-BG42</f>
        <v>4.09939295589659E-006</v>
      </c>
      <c r="BI42" s="1" t="n">
        <f aca="false">BH42*R42</f>
        <v>2.86778279958143E-005</v>
      </c>
      <c r="BJ42" s="1" t="n">
        <v>0.365</v>
      </c>
      <c r="BK42" s="1" t="n">
        <f aca="false">+BI42/BJ42</f>
        <v>7.85693917693543E-005</v>
      </c>
      <c r="BL42" s="1" t="n">
        <f aca="false">+BK42/Y42</f>
        <v>0.0261897972564514</v>
      </c>
      <c r="BM42" s="1" t="n">
        <f aca="false">+BL42/1000</f>
        <v>2.61897972564514E-005</v>
      </c>
      <c r="BN42" s="1" t="n">
        <f aca="false">+BL42/(R42/1000/0.003)</f>
        <v>0.0112312135777989</v>
      </c>
    </row>
    <row r="43" customFormat="false" ht="12.8" hidden="false" customHeight="false" outlineLevel="0" collapsed="false">
      <c r="A43" s="1" t="s">
        <v>128</v>
      </c>
      <c r="B43" s="1" t="s">
        <v>129</v>
      </c>
      <c r="C43" s="1" t="s">
        <v>130</v>
      </c>
      <c r="D43" s="1" t="s">
        <v>147</v>
      </c>
      <c r="H43" s="1" t="s">
        <v>146</v>
      </c>
      <c r="I43" s="1" t="s">
        <v>111</v>
      </c>
      <c r="J43" s="1" t="s">
        <v>118</v>
      </c>
      <c r="K43" s="1" t="s">
        <v>71</v>
      </c>
      <c r="L43" s="2" t="n">
        <v>1</v>
      </c>
      <c r="M43" s="2" t="n">
        <f aca="false">+L43/Y43</f>
        <v>333.333333333333</v>
      </c>
      <c r="N43" s="2" t="n">
        <f aca="false">+O43/Y43</f>
        <v>723.333333333333</v>
      </c>
      <c r="O43" s="1" t="n">
        <f aca="false">+P43</f>
        <v>2.17</v>
      </c>
      <c r="P43" s="1" t="n">
        <v>2.17</v>
      </c>
      <c r="R43" s="11" t="n">
        <v>38.9633481367575</v>
      </c>
      <c r="S43" s="11" t="n">
        <v>0.37372093710298</v>
      </c>
      <c r="T43" s="11" t="n">
        <v>20.3259886639121</v>
      </c>
      <c r="U43" s="11" t="n">
        <v>217.209228227296</v>
      </c>
      <c r="V43" s="11" t="n">
        <v>-21.1981169392307</v>
      </c>
      <c r="W43" s="11" t="n">
        <f aca="false">+V43+1</f>
        <v>-20.1981169392307</v>
      </c>
      <c r="X43" s="11" t="n">
        <v>1.08248392440312</v>
      </c>
      <c r="Y43" s="6" t="n">
        <v>0.003</v>
      </c>
      <c r="Z43" s="6" t="n">
        <f aca="false">+X43/10</f>
        <v>0.108248392440312</v>
      </c>
      <c r="AA43" s="6" t="n">
        <f aca="false">+S43/10</f>
        <v>0.037372093710298</v>
      </c>
      <c r="AB43" s="6" t="n">
        <f aca="false">+O43*Z43</f>
        <v>0.234899011595477</v>
      </c>
      <c r="AC43" s="1" t="n">
        <f aca="false">+O43*AA43</f>
        <v>0.0810974433513466</v>
      </c>
      <c r="AD43" s="2" t="n">
        <f aca="false">+AB43*1000</f>
        <v>234.899011595477</v>
      </c>
      <c r="AE43" s="2" t="n">
        <f aca="false">+AC43*1000</f>
        <v>81.0974433513467</v>
      </c>
      <c r="AF43" s="2" t="n">
        <f aca="false">+AD43/Y43</f>
        <v>78299.6705318257</v>
      </c>
      <c r="AG43" s="2" t="n">
        <f aca="false">+AE43/Y43</f>
        <v>27032.4811171156</v>
      </c>
      <c r="AH43" s="2" t="n">
        <f aca="false">+AB43/Y43</f>
        <v>78.2996705318257</v>
      </c>
      <c r="AI43" s="2" t="n">
        <f aca="false">+AC43/Y43</f>
        <v>27.0324811171155</v>
      </c>
      <c r="AJ43" s="7" t="n">
        <v>14.8732582990881</v>
      </c>
      <c r="AK43" s="7" t="n">
        <v>0.370580483076618</v>
      </c>
      <c r="AL43" s="7" t="n">
        <v>11.7200873888278</v>
      </c>
      <c r="AM43" s="7" t="n">
        <v>72.1125287982686</v>
      </c>
      <c r="AN43" s="7" t="n">
        <v>-24.4780832374281</v>
      </c>
      <c r="AO43" s="7" t="n">
        <f aca="false">+AN43+1</f>
        <v>-23.4780832374281</v>
      </c>
      <c r="AP43" s="7" t="n">
        <v>1.07889565537288</v>
      </c>
      <c r="AQ43" s="1" t="n">
        <f aca="false">+W43-AO43</f>
        <v>3.2799662981974</v>
      </c>
      <c r="AR43" s="1" t="n">
        <f aca="false">(W43/1000+1)*0.0112372</f>
        <v>0.0110102297203305</v>
      </c>
      <c r="AS43" s="1" t="n">
        <f aca="false">(AO43/1000+1)*0.0112372</f>
        <v>0.0109733720830444</v>
      </c>
      <c r="AT43" s="1" t="n">
        <f aca="false">AR43/(AR43+1)</f>
        <v>0.0108903247431791</v>
      </c>
      <c r="AU43" s="1" t="n">
        <f aca="false">AS43/(AS43+1)</f>
        <v>0.0108542642032544</v>
      </c>
      <c r="AV43" s="1" t="n">
        <f aca="false">+AT43-AU43</f>
        <v>3.60605399246823E-005</v>
      </c>
      <c r="AW43" s="1" t="n">
        <f aca="false">AV43*U43</f>
        <v>0.00783268204649984</v>
      </c>
      <c r="AX43" s="1" t="n">
        <v>0.6101</v>
      </c>
      <c r="AY43" s="1" t="n">
        <f aca="false">+AW43/AX43</f>
        <v>0.0128383577225042</v>
      </c>
      <c r="AZ43" s="1" t="n">
        <f aca="false">+AY43/Y43</f>
        <v>4.27945257416808</v>
      </c>
      <c r="BA43" s="1" t="n">
        <f aca="false">+AZ43/1000</f>
        <v>0.00427945257416808</v>
      </c>
      <c r="BB43" s="1" t="n">
        <f aca="false">+AZ43/(U43/1000/0.003)</f>
        <v>0.0591059497208364</v>
      </c>
      <c r="BC43" s="1" t="n">
        <f aca="false">+T43-AL43</f>
        <v>8.6059012750843</v>
      </c>
      <c r="BD43" s="1" t="n">
        <f aca="false">(T43/1000+1)*0.0036765</f>
        <v>0.00375122849732287</v>
      </c>
      <c r="BE43" s="1" t="n">
        <f aca="false">(AL43/1000+1)*0.0036765</f>
        <v>0.00371958890128503</v>
      </c>
      <c r="BF43" s="1" t="n">
        <f aca="false">BD43/(BD43+1)</f>
        <v>0.0037372093710298</v>
      </c>
      <c r="BG43" s="1" t="n">
        <f aca="false">BE43/(BE43+1)</f>
        <v>0.00370580483076618</v>
      </c>
      <c r="BH43" s="1" t="n">
        <f aca="false">+BF43-BG43</f>
        <v>3.14045402636243E-005</v>
      </c>
      <c r="BI43" s="1" t="n">
        <f aca="false">BH43*R43</f>
        <v>0.00122362603536641</v>
      </c>
      <c r="BJ43" s="1" t="n">
        <v>0.365</v>
      </c>
      <c r="BK43" s="1" t="n">
        <f aca="false">+BI43/BJ43</f>
        <v>0.00335240009689428</v>
      </c>
      <c r="BL43" s="1" t="n">
        <f aca="false">+BK43/Y43</f>
        <v>1.11746669896476</v>
      </c>
      <c r="BM43" s="1" t="n">
        <f aca="false">+BL43/1000</f>
        <v>0.00111746669896476</v>
      </c>
      <c r="BN43" s="1" t="n">
        <f aca="false">+BL43/(R43/1000/0.003)</f>
        <v>0.0860398363386966</v>
      </c>
    </row>
    <row r="44" customFormat="false" ht="12.8" hidden="false" customHeight="false" outlineLevel="0" collapsed="false">
      <c r="A44" s="1" t="s">
        <v>65</v>
      </c>
      <c r="B44" s="1" t="s">
        <v>150</v>
      </c>
      <c r="D44" s="1" t="s">
        <v>67</v>
      </c>
      <c r="H44" s="1" t="s">
        <v>146</v>
      </c>
      <c r="I44" s="1" t="s">
        <v>111</v>
      </c>
      <c r="J44" s="1" t="s">
        <v>119</v>
      </c>
      <c r="K44" s="1" t="s">
        <v>71</v>
      </c>
      <c r="L44" s="2" t="n">
        <v>1</v>
      </c>
      <c r="M44" s="2" t="n">
        <f aca="false">+L44/Y44</f>
        <v>333.333333333333</v>
      </c>
      <c r="N44" s="2" t="n">
        <f aca="false">+O44/Y44</f>
        <v>48</v>
      </c>
      <c r="O44" s="1" t="n">
        <f aca="false">+P44</f>
        <v>0.144</v>
      </c>
      <c r="P44" s="1" t="n">
        <v>0.144</v>
      </c>
      <c r="R44" s="11" t="n">
        <v>7.82954229450706</v>
      </c>
      <c r="S44" s="11" t="n">
        <v>0.950002521112443</v>
      </c>
      <c r="T44" s="11" t="n">
        <v>1608.76956214677</v>
      </c>
      <c r="U44" s="11" t="n">
        <v>49.0693627786828</v>
      </c>
      <c r="V44" s="11" t="n">
        <v>814.125434579789</v>
      </c>
      <c r="W44" s="11" t="n">
        <f aca="false">+V44+1</f>
        <v>815.125434579789</v>
      </c>
      <c r="X44" s="11" t="n">
        <v>1.9879266046683</v>
      </c>
      <c r="Y44" s="6" t="n">
        <v>0.003</v>
      </c>
      <c r="Z44" s="6" t="n">
        <f aca="false">+X44/10</f>
        <v>0.19879266046683</v>
      </c>
      <c r="AA44" s="6" t="n">
        <f aca="false">+S44/10</f>
        <v>0.0950002521112443</v>
      </c>
      <c r="AB44" s="6" t="n">
        <f aca="false">+O66*Z44</f>
        <v>0.413488733771006</v>
      </c>
      <c r="AC44" s="1" t="n">
        <f aca="false">+O66*AA44</f>
        <v>0.197600524391388</v>
      </c>
      <c r="AD44" s="2" t="n">
        <f aca="false">+AB44*1000</f>
        <v>413.488733771007</v>
      </c>
      <c r="AE44" s="2" t="n">
        <f aca="false">+AC44*1000</f>
        <v>197.600524391388</v>
      </c>
      <c r="AF44" s="2" t="n">
        <f aca="false">+AD44/Y44</f>
        <v>137829.577923669</v>
      </c>
      <c r="AG44" s="2" t="n">
        <f aca="false">+AE44/Y44</f>
        <v>65866.8414637961</v>
      </c>
      <c r="AH44" s="2" t="n">
        <f aca="false">+AB44/Y44</f>
        <v>137.829577923669</v>
      </c>
      <c r="AI44" s="2" t="n">
        <f aca="false">+AC44/Y44</f>
        <v>65.8668414637961</v>
      </c>
      <c r="AJ44" s="7" t="n">
        <v>70.6260490949675</v>
      </c>
      <c r="AK44" s="7" t="n">
        <v>0.371504634056235</v>
      </c>
      <c r="AL44" s="7" t="n">
        <v>14.252515854223</v>
      </c>
      <c r="AM44" s="7" t="n">
        <v>347.88705758681</v>
      </c>
      <c r="AN44" s="7" t="n">
        <v>-25.0209158876684</v>
      </c>
      <c r="AO44" s="7" t="n">
        <f aca="false">+AN44+1</f>
        <v>-24.0209158876684</v>
      </c>
      <c r="AP44" s="7" t="n">
        <v>1.0783017736793</v>
      </c>
      <c r="AQ44" s="1" t="n">
        <f aca="false">+W44-AO44</f>
        <v>839.146350467457</v>
      </c>
      <c r="AR44" s="1" t="n">
        <f aca="false">(W44/1000+1)*0.0112372</f>
        <v>0.02039692753346</v>
      </c>
      <c r="AS44" s="1" t="n">
        <f aca="false">(AO44/1000+1)*0.0112372</f>
        <v>0.0109672721639871</v>
      </c>
      <c r="AT44" s="1" t="n">
        <f aca="false">AR44/(AR44+1)</f>
        <v>0.019989209084316</v>
      </c>
      <c r="AU44" s="1" t="n">
        <f aca="false">AS44/(AS44+1)</f>
        <v>0.0108482959497903</v>
      </c>
      <c r="AV44" s="1" t="n">
        <f aca="false">+AT44-AU44</f>
        <v>0.00914091313452577</v>
      </c>
      <c r="AW44" s="1" t="n">
        <f aca="false">AV44*U44</f>
        <v>0.448538782726472</v>
      </c>
      <c r="AX44" s="1" t="n">
        <v>0.6101</v>
      </c>
      <c r="AY44" s="1" t="n">
        <f aca="false">+AW44/AX44</f>
        <v>0.735188957099609</v>
      </c>
      <c r="AZ44" s="1" t="n">
        <f aca="false">+AY44/Y44</f>
        <v>245.06298569987</v>
      </c>
      <c r="BA44" s="1" t="n">
        <f aca="false">+AZ44/1000</f>
        <v>0.24506298569987</v>
      </c>
      <c r="BB44" s="1" t="n">
        <f aca="false">+AZ44/(U44/1000/0.003)</f>
        <v>14.9826473275295</v>
      </c>
      <c r="BC44" s="1" t="n">
        <f aca="false">+T44-AL44</f>
        <v>1594.51704629255</v>
      </c>
      <c r="BD44" s="1" t="n">
        <f aca="false">(T44/1000+1)*0.0036765</f>
        <v>0.0095911412952326</v>
      </c>
      <c r="BE44" s="1" t="n">
        <f aca="false">(AL44/1000+1)*0.0036765</f>
        <v>0.00372889937453805</v>
      </c>
      <c r="BF44" s="1" t="n">
        <f aca="false">BD44/(BD44+1)</f>
        <v>0.00950002521112443</v>
      </c>
      <c r="BG44" s="1" t="n">
        <f aca="false">BE44/(BE44+1)</f>
        <v>0.00371504634056235</v>
      </c>
      <c r="BH44" s="1" t="n">
        <f aca="false">+BF44-BG44</f>
        <v>0.00578497887056209</v>
      </c>
      <c r="BI44" s="1" t="n">
        <f aca="false">BH44*R44</f>
        <v>0.0452937367398955</v>
      </c>
      <c r="BJ44" s="1" t="n">
        <v>0.365</v>
      </c>
      <c r="BK44" s="1" t="n">
        <f aca="false">+BI44/BJ44</f>
        <v>0.124092429424371</v>
      </c>
      <c r="BL44" s="1" t="n">
        <f aca="false">+BK44/Y44</f>
        <v>41.3641431414571</v>
      </c>
      <c r="BM44" s="1" t="n">
        <f aca="false">+BL44/1000</f>
        <v>0.0413641431414571</v>
      </c>
      <c r="BN44" s="1" t="n">
        <f aca="false">+BL44/(R44/1000/0.003)</f>
        <v>15.8492571796222</v>
      </c>
    </row>
    <row r="45" customFormat="false" ht="12.8" hidden="false" customHeight="false" outlineLevel="0" collapsed="false">
      <c r="A45" s="1" t="s">
        <v>65</v>
      </c>
      <c r="B45" s="1" t="s">
        <v>150</v>
      </c>
      <c r="D45" s="1" t="s">
        <v>67</v>
      </c>
      <c r="H45" s="1" t="s">
        <v>146</v>
      </c>
      <c r="I45" s="1" t="s">
        <v>111</v>
      </c>
      <c r="J45" s="1" t="s">
        <v>119</v>
      </c>
      <c r="K45" s="1" t="s">
        <v>89</v>
      </c>
      <c r="L45" s="2" t="n">
        <v>1</v>
      </c>
      <c r="M45" s="2" t="n">
        <f aca="false">+L45/Y45</f>
        <v>333.333333333333</v>
      </c>
      <c r="N45" s="2" t="n">
        <f aca="false">+O45/Y45</f>
        <v>643.666666666667</v>
      </c>
      <c r="O45" s="1" t="n">
        <v>1.931</v>
      </c>
      <c r="P45" s="1" t="s">
        <v>166</v>
      </c>
      <c r="R45" s="11" t="n">
        <v>56.6205882640914</v>
      </c>
      <c r="S45" s="11" t="n">
        <v>0.381541299774046</v>
      </c>
      <c r="T45" s="11" t="n">
        <v>41.7587730764463</v>
      </c>
      <c r="U45" s="11" t="n">
        <v>360.291594256097</v>
      </c>
      <c r="V45" s="11" t="n">
        <v>-14.2518322792777</v>
      </c>
      <c r="W45" s="11" t="n">
        <v>-13.2518322792777</v>
      </c>
      <c r="X45" s="11" t="n">
        <v>1.09008227059472</v>
      </c>
      <c r="Y45" s="6" t="n">
        <v>0.003</v>
      </c>
      <c r="Z45" s="6" t="n">
        <f aca="false">+X45/10</f>
        <v>0.109008227059472</v>
      </c>
      <c r="AA45" s="6" t="n">
        <f aca="false">+S45/10</f>
        <v>0.0381541299774046</v>
      </c>
      <c r="AB45" s="6" t="n">
        <f aca="false">+O45*Z45</f>
        <v>0.21049488645184</v>
      </c>
      <c r="AC45" s="1" t="n">
        <f aca="false">+O45*AA45</f>
        <v>0.0736756249863683</v>
      </c>
      <c r="AD45" s="2" t="n">
        <f aca="false">+AB45*1000</f>
        <v>210.49488645184</v>
      </c>
      <c r="AE45" s="2" t="n">
        <f aca="false">+AC45*1000</f>
        <v>73.6756249863683</v>
      </c>
      <c r="AF45" s="2" t="n">
        <f aca="false">+AD45/Y45</f>
        <v>70164.9621506135</v>
      </c>
      <c r="AG45" s="2" t="n">
        <f aca="false">+AE45/Y45</f>
        <v>24558.5416621228</v>
      </c>
      <c r="AH45" s="2" t="n">
        <f aca="false">+AB45/Y45</f>
        <v>70.1649621506135</v>
      </c>
      <c r="AI45" s="2" t="n">
        <f aca="false">+AC45/Y45</f>
        <v>24.5585416621228</v>
      </c>
      <c r="AJ45" s="7" t="n">
        <v>70.6260490949675</v>
      </c>
      <c r="AK45" s="7" t="n">
        <v>0.371504634056235</v>
      </c>
      <c r="AL45" s="7" t="n">
        <v>14.252515854223</v>
      </c>
      <c r="AM45" s="7" t="n">
        <v>347.88705758681</v>
      </c>
      <c r="AN45" s="7" t="n">
        <v>-25.0209158876684</v>
      </c>
      <c r="AO45" s="7" t="n">
        <f aca="false">+AN45+1</f>
        <v>-24.0209158876684</v>
      </c>
      <c r="AP45" s="7" t="n">
        <v>1.0783017736793</v>
      </c>
      <c r="AQ45" s="1" t="n">
        <f aca="false">+W45-AO45</f>
        <v>10.7690836083907</v>
      </c>
      <c r="AR45" s="1" t="n">
        <f aca="false">(W45/1000+1)*0.0112372</f>
        <v>0.0110882865103113</v>
      </c>
      <c r="AS45" s="1" t="n">
        <f aca="false">(AO45/1000+1)*0.0112372</f>
        <v>0.0109672721639871</v>
      </c>
      <c r="AT45" s="1" t="n">
        <f aca="false">AR45/(AR45+1)</f>
        <v>0.0109666847675405</v>
      </c>
      <c r="AU45" s="1" t="n">
        <f aca="false">AS45/(AS45+1)</f>
        <v>0.0108482959497903</v>
      </c>
      <c r="AV45" s="1" t="n">
        <f aca="false">+AT45-AU45</f>
        <v>0.000118388817750281</v>
      </c>
      <c r="AW45" s="1" t="n">
        <f aca="false">AV45*U45</f>
        <v>0.0426544958893433</v>
      </c>
      <c r="AX45" s="1" t="n">
        <v>0.6101</v>
      </c>
      <c r="AY45" s="1" t="n">
        <f aca="false">+AW45/AX45</f>
        <v>0.0699139417953505</v>
      </c>
      <c r="AZ45" s="1" t="n">
        <f aca="false">+AY45/Y45</f>
        <v>23.3046472651168</v>
      </c>
      <c r="BA45" s="1" t="n">
        <f aca="false">+AZ45/1000</f>
        <v>0.0233046472651168</v>
      </c>
      <c r="BB45" s="1" t="n">
        <f aca="false">AZ45/AH45</f>
        <v>0.33214080861459</v>
      </c>
      <c r="BC45" s="1" t="n">
        <f aca="false">+T45-AL45</f>
        <v>27.5062572222233</v>
      </c>
      <c r="BD45" s="1" t="n">
        <f aca="false">(T45/1000+1)*0.0036765</f>
        <v>0.00383002612921555</v>
      </c>
      <c r="BE45" s="1" t="n">
        <f aca="false">(AL45/1000+1)*0.0036765</f>
        <v>0.00372889937453805</v>
      </c>
      <c r="BF45" s="1" t="n">
        <f aca="false">BD45/(BD45+1)</f>
        <v>0.00381541299774046</v>
      </c>
      <c r="BG45" s="1" t="n">
        <f aca="false">BE45/(BE45+1)</f>
        <v>0.00371504634056235</v>
      </c>
      <c r="BH45" s="1" t="n">
        <f aca="false">+BF45-BG45</f>
        <v>0.000100366657178113</v>
      </c>
      <c r="BI45" s="1" t="n">
        <f aca="false">BH45*R45</f>
        <v>0.00568281917152514</v>
      </c>
      <c r="BJ45" s="1" t="n">
        <v>0.365</v>
      </c>
      <c r="BK45" s="1" t="n">
        <f aca="false">+BI45/BJ45</f>
        <v>0.0155693675932196</v>
      </c>
      <c r="BL45" s="1" t="n">
        <f aca="false">+BK45/Y45</f>
        <v>5.18978919773986</v>
      </c>
      <c r="BM45" s="1" t="n">
        <f aca="false">+BL45/1000</f>
        <v>0.00518978919773986</v>
      </c>
      <c r="BN45" s="1" t="n">
        <f aca="false">+BL45/AI45</f>
        <v>0.211323183157255</v>
      </c>
    </row>
    <row r="46" customFormat="false" ht="12.8" hidden="false" customHeight="false" outlineLevel="0" collapsed="false">
      <c r="A46" s="1" t="s">
        <v>65</v>
      </c>
      <c r="B46" s="1" t="s">
        <v>150</v>
      </c>
      <c r="C46" s="1" t="s">
        <v>152</v>
      </c>
      <c r="D46" s="1" t="s">
        <v>67</v>
      </c>
      <c r="H46" s="1" t="s">
        <v>146</v>
      </c>
      <c r="I46" s="1" t="s">
        <v>111</v>
      </c>
      <c r="J46" s="1" t="s">
        <v>113</v>
      </c>
      <c r="K46" s="1" t="s">
        <v>89</v>
      </c>
      <c r="L46" s="2" t="n">
        <v>1</v>
      </c>
      <c r="M46" s="2" t="n">
        <f aca="false">+L46/Y46</f>
        <v>333.333333333333</v>
      </c>
      <c r="N46" s="2" t="n">
        <f aca="false">+O46/Y46</f>
        <v>3250.66666666667</v>
      </c>
      <c r="O46" s="1" t="n">
        <f aca="false">+3.76+5.992</f>
        <v>9.752</v>
      </c>
      <c r="P46" s="1" t="s">
        <v>167</v>
      </c>
      <c r="R46" s="11" t="n">
        <v>101.813613869675</v>
      </c>
      <c r="S46" s="11" t="n">
        <v>0.375922117829035</v>
      </c>
      <c r="T46" s="11" t="n">
        <v>26.358288309057</v>
      </c>
      <c r="U46" s="11" t="n">
        <v>557.019623108162</v>
      </c>
      <c r="V46" s="11" t="n">
        <v>-15.9374447227947</v>
      </c>
      <c r="W46" s="11" t="n">
        <v>-14.9374447227947</v>
      </c>
      <c r="X46" s="11" t="n">
        <v>1.08823853363182</v>
      </c>
      <c r="Y46" s="6" t="n">
        <v>0.003</v>
      </c>
      <c r="Z46" s="6" t="n">
        <f aca="false">+X46/10</f>
        <v>0.108823853363182</v>
      </c>
      <c r="AA46" s="6" t="n">
        <f aca="false">+S46/10</f>
        <v>0.0375922117829035</v>
      </c>
      <c r="AB46" s="6" t="n">
        <f aca="false">+O46*Z46</f>
        <v>1.06125021799775</v>
      </c>
      <c r="AC46" s="1" t="n">
        <f aca="false">+O46*AA46</f>
        <v>0.366599249306875</v>
      </c>
      <c r="AD46" s="2" t="n">
        <f aca="false">+AB46*1000</f>
        <v>1061.25021799775</v>
      </c>
      <c r="AE46" s="2" t="n">
        <f aca="false">+AC46*1000</f>
        <v>366.599249306875</v>
      </c>
      <c r="AF46" s="2" t="n">
        <f aca="false">+AD46/Y46</f>
        <v>353750.072665917</v>
      </c>
      <c r="AG46" s="2" t="n">
        <f aca="false">+AE46/Y46</f>
        <v>122199.749768958</v>
      </c>
      <c r="AH46" s="2" t="n">
        <f aca="false">+AB46/Y46</f>
        <v>353.750072665917</v>
      </c>
      <c r="AI46" s="2" t="n">
        <f aca="false">+AC46/Y46</f>
        <v>122.199749768958</v>
      </c>
      <c r="AJ46" s="7" t="n">
        <v>96.2081598872111</v>
      </c>
      <c r="AK46" s="7" t="n">
        <v>0.370835448818571</v>
      </c>
      <c r="AL46" s="7" t="n">
        <v>12.4187591210109</v>
      </c>
      <c r="AM46" s="7" t="n">
        <v>578.074973493532</v>
      </c>
      <c r="AN46" s="7" t="n">
        <v>-26.8080757802433</v>
      </c>
      <c r="AO46" s="7" t="n">
        <f aca="false">+AN46+1</f>
        <v>-25.8080757802433</v>
      </c>
      <c r="AP46" s="7" t="n">
        <v>1.07634649539209</v>
      </c>
      <c r="AQ46" s="1" t="n">
        <f aca="false">+W46-AO46</f>
        <v>10.8706310574486</v>
      </c>
      <c r="AR46" s="1" t="n">
        <f aca="false">(W46/1000+1)*0.0112372</f>
        <v>0.011069344946161</v>
      </c>
      <c r="AS46" s="1" t="n">
        <f aca="false">(AO46/1000+1)*0.0112372</f>
        <v>0.0109471894908423</v>
      </c>
      <c r="AT46" s="1" t="n">
        <f aca="false">AR46/(AR46+1)</f>
        <v>0.0109481560305346</v>
      </c>
      <c r="AU46" s="1" t="n">
        <f aca="false">AS46/(AS46+1)</f>
        <v>0.0108286462484314</v>
      </c>
      <c r="AV46" s="1" t="n">
        <f aca="false">+AT46-AU46</f>
        <v>0.000119509782103256</v>
      </c>
      <c r="AW46" s="1" t="n">
        <f aca="false">AV46*U46</f>
        <v>0.0665692937848941</v>
      </c>
      <c r="AX46" s="1" t="n">
        <v>0.6101</v>
      </c>
      <c r="AY46" s="1" t="n">
        <f aca="false">+AW46/AX46</f>
        <v>0.10911210258137</v>
      </c>
      <c r="AZ46" s="1" t="n">
        <f aca="false">+AY46/Y46</f>
        <v>36.3707008604568</v>
      </c>
      <c r="BA46" s="1" t="n">
        <f aca="false">+AZ46/1000</f>
        <v>0.0363707008604568</v>
      </c>
      <c r="BB46" s="1" t="n">
        <f aca="false">AZ46/AH46</f>
        <v>0.102814680959247</v>
      </c>
      <c r="BC46" s="1" t="n">
        <f aca="false">+T46-AL46</f>
        <v>13.9395291880461</v>
      </c>
      <c r="BD46" s="1" t="n">
        <f aca="false">(T46/1000+1)*0.0036765</f>
        <v>0.00377340624696825</v>
      </c>
      <c r="BE46" s="1" t="n">
        <f aca="false">(AL46/1000+1)*0.0036765</f>
        <v>0.0037221575679084</v>
      </c>
      <c r="BF46" s="1" t="n">
        <f aca="false">BD46/(BD46+1)</f>
        <v>0.00375922117829035</v>
      </c>
      <c r="BG46" s="1" t="n">
        <f aca="false">BE46/(BE46+1)</f>
        <v>0.00370835448818571</v>
      </c>
      <c r="BH46" s="1" t="n">
        <f aca="false">+BF46-BG46</f>
        <v>5.08666901046424E-005</v>
      </c>
      <c r="BI46" s="1" t="n">
        <f aca="false">BH46*R46</f>
        <v>0.00517892154514248</v>
      </c>
      <c r="BJ46" s="1" t="n">
        <v>0.365</v>
      </c>
      <c r="BK46" s="1" t="n">
        <f aca="false">+BI46/BJ46</f>
        <v>0.0141888261510753</v>
      </c>
      <c r="BL46" s="1" t="n">
        <f aca="false">+BK46/Y46</f>
        <v>4.72960871702509</v>
      </c>
      <c r="BM46" s="1" t="n">
        <f aca="false">+BL46/1000</f>
        <v>0.00472960871702509</v>
      </c>
      <c r="BN46" s="1" t="n">
        <f aca="false">+BL46/AI46</f>
        <v>0.038703914909542</v>
      </c>
    </row>
    <row r="47" customFormat="false" ht="12.8" hidden="false" customHeight="false" outlineLevel="0" collapsed="false">
      <c r="A47" s="1" t="s">
        <v>65</v>
      </c>
      <c r="B47" s="1" t="s">
        <v>150</v>
      </c>
      <c r="C47" s="1" t="s">
        <v>152</v>
      </c>
      <c r="D47" s="1" t="s">
        <v>67</v>
      </c>
      <c r="H47" s="1" t="s">
        <v>146</v>
      </c>
      <c r="I47" s="1" t="s">
        <v>111</v>
      </c>
      <c r="J47" s="1" t="s">
        <v>118</v>
      </c>
      <c r="K47" s="1" t="s">
        <v>71</v>
      </c>
      <c r="L47" s="2" t="n">
        <v>1</v>
      </c>
      <c r="M47" s="2" t="n">
        <f aca="false">+L47/Y47</f>
        <v>333.333333333333</v>
      </c>
      <c r="N47" s="2" t="n">
        <f aca="false">+O47/Y47</f>
        <v>613.333333333333</v>
      </c>
      <c r="O47" s="1" t="n">
        <f aca="false">+P47</f>
        <v>1.84</v>
      </c>
      <c r="P47" s="1" t="n">
        <v>1.84</v>
      </c>
      <c r="R47" s="11" t="n">
        <v>132.147602743776</v>
      </c>
      <c r="S47" s="11" t="n">
        <v>0.3963575617481</v>
      </c>
      <c r="T47" s="11" t="n">
        <v>82.3740145362966</v>
      </c>
      <c r="U47" s="11" t="n">
        <v>740.752072221091</v>
      </c>
      <c r="V47" s="11" t="n">
        <v>32.188633823099</v>
      </c>
      <c r="W47" s="11" t="n">
        <f aca="false">+V47+1</f>
        <v>33.188633823099</v>
      </c>
      <c r="X47" s="11" t="n">
        <v>1.14085221991887</v>
      </c>
      <c r="Y47" s="6" t="n">
        <v>0.003</v>
      </c>
      <c r="Z47" s="6" t="n">
        <f aca="false">+X47/10</f>
        <v>0.114085221991887</v>
      </c>
      <c r="AA47" s="6" t="n">
        <f aca="false">+S47/10</f>
        <v>0.03963575617481</v>
      </c>
      <c r="AB47" s="6" t="n">
        <f aca="false">+O47*Z47</f>
        <v>0.209916808465072</v>
      </c>
      <c r="AC47" s="1" t="n">
        <f aca="false">+O47*AA47</f>
        <v>0.0729297913616504</v>
      </c>
      <c r="AD47" s="2" t="n">
        <f aca="false">+AB47*1000</f>
        <v>209.916808465072</v>
      </c>
      <c r="AE47" s="2" t="n">
        <f aca="false">+AC47*1000</f>
        <v>72.9297913616504</v>
      </c>
      <c r="AF47" s="2" t="n">
        <f aca="false">+AD47/Y47</f>
        <v>69972.2694883574</v>
      </c>
      <c r="AG47" s="2" t="n">
        <f aca="false">+AE47/Y47</f>
        <v>24309.9304538835</v>
      </c>
      <c r="AH47" s="2" t="n">
        <f aca="false">+AB47/Y47</f>
        <v>69.9722694883574</v>
      </c>
      <c r="AI47" s="2" t="n">
        <f aca="false">+AC47/Y47</f>
        <v>24.3099304538835</v>
      </c>
      <c r="AJ47" s="7" t="n">
        <v>96.2081598872111</v>
      </c>
      <c r="AK47" s="7" t="n">
        <v>0.370835448818571</v>
      </c>
      <c r="AL47" s="7" t="n">
        <v>12.4187591210109</v>
      </c>
      <c r="AM47" s="7" t="n">
        <v>578.074973493532</v>
      </c>
      <c r="AN47" s="7" t="n">
        <v>-26.8080757802433</v>
      </c>
      <c r="AO47" s="7" t="n">
        <f aca="false">+AN47+1</f>
        <v>-25.8080757802433</v>
      </c>
      <c r="AP47" s="7" t="n">
        <v>1.07634649539209</v>
      </c>
      <c r="AQ47" s="1" t="n">
        <f aca="false">+W47-AO47</f>
        <v>58.9967096033423</v>
      </c>
      <c r="AR47" s="1" t="n">
        <f aca="false">(W47/1000+1)*0.0112372</f>
        <v>0.0116101473159969</v>
      </c>
      <c r="AS47" s="1" t="n">
        <f aca="false">(AO47/1000+1)*0.0112372</f>
        <v>0.0109471894908423</v>
      </c>
      <c r="AT47" s="1" t="n">
        <f aca="false">AR47/(AR47+1)</f>
        <v>0.0114768988298516</v>
      </c>
      <c r="AU47" s="1" t="n">
        <f aca="false">AS47/(AS47+1)</f>
        <v>0.0108286462484314</v>
      </c>
      <c r="AV47" s="1" t="n">
        <f aca="false">+AT47-AU47</f>
        <v>0.000648252581420183</v>
      </c>
      <c r="AW47" s="1" t="n">
        <f aca="false">AV47*U47</f>
        <v>0.480194443009672</v>
      </c>
      <c r="AX47" s="1" t="n">
        <v>0.6101</v>
      </c>
      <c r="AY47" s="1" t="n">
        <f aca="false">+AW47/AX47</f>
        <v>0.787074976249258</v>
      </c>
      <c r="AZ47" s="1" t="n">
        <f aca="false">+AY47/Y47</f>
        <v>262.358325416419</v>
      </c>
      <c r="BA47" s="1" t="n">
        <f aca="false">+AZ47/1000</f>
        <v>0.262358325416419</v>
      </c>
      <c r="BB47" s="1" t="n">
        <f aca="false">+AZ47/(U47/1000/0.003)</f>
        <v>1.06253496380951</v>
      </c>
      <c r="BC47" s="1" t="n">
        <f aca="false">+T47-AL47</f>
        <v>69.9552554152857</v>
      </c>
      <c r="BD47" s="1" t="n">
        <f aca="false">(T47/1000+1)*0.0036765</f>
        <v>0.00397934806444269</v>
      </c>
      <c r="BE47" s="1" t="n">
        <f aca="false">(AL47/1000+1)*0.0036765</f>
        <v>0.0037221575679084</v>
      </c>
      <c r="BF47" s="1" t="n">
        <f aca="false">BD47/(BD47+1)</f>
        <v>0.003963575617481</v>
      </c>
      <c r="BG47" s="1" t="n">
        <f aca="false">BE47/(BE47+1)</f>
        <v>0.00370835448818571</v>
      </c>
      <c r="BH47" s="1" t="n">
        <f aca="false">+BF47-BG47</f>
        <v>0.00025522112929529</v>
      </c>
      <c r="BI47" s="1" t="n">
        <f aca="false">BH47*R47</f>
        <v>0.0337268604059318</v>
      </c>
      <c r="BJ47" s="1" t="n">
        <v>0.365</v>
      </c>
      <c r="BK47" s="1" t="n">
        <f aca="false">+BI47/BJ47</f>
        <v>0.0924023572765256</v>
      </c>
      <c r="BL47" s="1" t="n">
        <f aca="false">+BK47/Y47</f>
        <v>30.8007857588418</v>
      </c>
      <c r="BM47" s="1" t="n">
        <f aca="false">+BL47/1000</f>
        <v>0.0308007857588418</v>
      </c>
      <c r="BN47" s="1" t="n">
        <f aca="false">+BL47/(R47/1000/0.003)</f>
        <v>0.699235970672027</v>
      </c>
    </row>
    <row r="48" customFormat="false" ht="12.8" hidden="false" customHeight="false" outlineLevel="0" collapsed="false">
      <c r="A48" s="1" t="s">
        <v>65</v>
      </c>
      <c r="B48" s="1" t="s">
        <v>150</v>
      </c>
      <c r="D48" s="1" t="s">
        <v>67</v>
      </c>
      <c r="H48" s="1" t="s">
        <v>146</v>
      </c>
      <c r="I48" s="1" t="s">
        <v>111</v>
      </c>
      <c r="J48" s="1" t="s">
        <v>118</v>
      </c>
      <c r="K48" s="1" t="s">
        <v>71</v>
      </c>
      <c r="L48" s="2" t="n">
        <v>1</v>
      </c>
      <c r="M48" s="2" t="n">
        <f aca="false">+L48/Y48</f>
        <v>333.333333333333</v>
      </c>
      <c r="N48" s="2" t="n">
        <f aca="false">+O48/Y48</f>
        <v>16.3333333333333</v>
      </c>
      <c r="O48" s="1" t="n">
        <v>0.049</v>
      </c>
      <c r="R48" s="19"/>
      <c r="S48" s="19"/>
      <c r="T48" s="19"/>
      <c r="U48" s="19"/>
      <c r="V48" s="19"/>
      <c r="W48" s="19"/>
      <c r="X48" s="19"/>
      <c r="Y48" s="6" t="n">
        <v>0.003</v>
      </c>
      <c r="Z48" s="6" t="n">
        <f aca="false">+X48/10</f>
        <v>0</v>
      </c>
      <c r="AA48" s="6" t="n">
        <f aca="false">+S48/10</f>
        <v>0</v>
      </c>
      <c r="AB48" s="6" t="n">
        <f aca="false">+O48*Z48</f>
        <v>0</v>
      </c>
      <c r="AC48" s="1" t="n">
        <f aca="false">+O48*AA48</f>
        <v>0</v>
      </c>
      <c r="AD48" s="2" t="n">
        <f aca="false">+AB48*1000</f>
        <v>0</v>
      </c>
      <c r="AE48" s="2" t="n">
        <f aca="false">+AC48*1000</f>
        <v>0</v>
      </c>
      <c r="AF48" s="2" t="n">
        <f aca="false">+AD48/Y48</f>
        <v>0</v>
      </c>
      <c r="AG48" s="2" t="n">
        <f aca="false">+AE48/Y48</f>
        <v>0</v>
      </c>
      <c r="AH48" s="2" t="n">
        <f aca="false">+AB48/Y48</f>
        <v>0</v>
      </c>
      <c r="AI48" s="2" t="n">
        <f aca="false">+AC48/Y48</f>
        <v>0</v>
      </c>
      <c r="AJ48" s="7"/>
      <c r="AK48" s="7"/>
      <c r="AL48" s="7"/>
      <c r="AM48" s="7"/>
      <c r="AN48" s="7"/>
      <c r="AO48" s="7"/>
      <c r="AP48" s="7"/>
    </row>
    <row r="49" customFormat="false" ht="12.8" hidden="false" customHeight="false" outlineLevel="0" collapsed="false">
      <c r="A49" s="1" t="s">
        <v>80</v>
      </c>
      <c r="B49" s="1" t="s">
        <v>168</v>
      </c>
      <c r="C49" s="1" t="s">
        <v>169</v>
      </c>
      <c r="D49" s="1" t="s">
        <v>85</v>
      </c>
      <c r="H49" s="1" t="s">
        <v>146</v>
      </c>
      <c r="I49" s="1" t="s">
        <v>111</v>
      </c>
      <c r="J49" s="1" t="s">
        <v>117</v>
      </c>
      <c r="K49" s="1" t="s">
        <v>71</v>
      </c>
      <c r="L49" s="2" t="n">
        <v>1</v>
      </c>
      <c r="M49" s="2" t="n">
        <f aca="false">+L49/Y49</f>
        <v>333.333333333333</v>
      </c>
      <c r="N49" s="2" t="n">
        <f aca="false">+O49/Y49</f>
        <v>4.66666666666667</v>
      </c>
      <c r="O49" s="1" t="n">
        <v>0.014</v>
      </c>
      <c r="R49" s="19"/>
      <c r="S49" s="19"/>
      <c r="T49" s="19"/>
      <c r="U49" s="19"/>
      <c r="V49" s="19"/>
      <c r="W49" s="19"/>
      <c r="X49" s="19"/>
      <c r="Y49" s="6" t="n">
        <v>0.003</v>
      </c>
      <c r="Z49" s="6" t="n">
        <f aca="false">+X49/10</f>
        <v>0</v>
      </c>
      <c r="AA49" s="6" t="n">
        <f aca="false">+S49/100</f>
        <v>0</v>
      </c>
      <c r="AB49" s="6" t="n">
        <f aca="false">+O49*Z49</f>
        <v>0</v>
      </c>
      <c r="AC49" s="1" t="n">
        <f aca="false">+O49*AA49</f>
        <v>0</v>
      </c>
      <c r="AD49" s="2" t="n">
        <f aca="false">+AB49*1000</f>
        <v>0</v>
      </c>
      <c r="AE49" s="2" t="n">
        <f aca="false">+AC49*1000</f>
        <v>0</v>
      </c>
      <c r="AF49" s="2" t="n">
        <f aca="false">+AD49/Y49</f>
        <v>0</v>
      </c>
      <c r="AG49" s="2" t="n">
        <f aca="false">+AE49/Y49</f>
        <v>0</v>
      </c>
      <c r="AH49" s="2" t="n">
        <f aca="false">+AB49/Y49</f>
        <v>0</v>
      </c>
      <c r="AI49" s="2" t="n">
        <f aca="false">+AC49/Y49</f>
        <v>0</v>
      </c>
      <c r="AJ49" s="7"/>
      <c r="AK49" s="7"/>
      <c r="AL49" s="7"/>
      <c r="AM49" s="7"/>
      <c r="AN49" s="7"/>
      <c r="AO49" s="7"/>
      <c r="AP49" s="7"/>
    </row>
    <row r="50" customFormat="false" ht="12.8" hidden="false" customHeight="false" outlineLevel="0" collapsed="false">
      <c r="A50" s="1" t="s">
        <v>75</v>
      </c>
      <c r="B50" s="1" t="s">
        <v>170</v>
      </c>
      <c r="D50" s="1" t="s">
        <v>83</v>
      </c>
      <c r="H50" s="1" t="s">
        <v>146</v>
      </c>
      <c r="I50" s="1" t="s">
        <v>111</v>
      </c>
      <c r="J50" s="1" t="s">
        <v>119</v>
      </c>
      <c r="K50" s="1" t="s">
        <v>71</v>
      </c>
      <c r="L50" s="2" t="n">
        <v>1</v>
      </c>
      <c r="M50" s="2" t="n">
        <f aca="false">+L50/Y50</f>
        <v>333.333333333333</v>
      </c>
      <c r="N50" s="2" t="n">
        <f aca="false">+O50/Y50</f>
        <v>19</v>
      </c>
      <c r="O50" s="1" t="n">
        <v>0.057</v>
      </c>
      <c r="R50" s="19"/>
      <c r="S50" s="19"/>
      <c r="T50" s="19"/>
      <c r="U50" s="19"/>
      <c r="V50" s="19"/>
      <c r="W50" s="19"/>
      <c r="X50" s="19"/>
      <c r="Y50" s="6" t="n">
        <v>0.003</v>
      </c>
      <c r="Z50" s="6" t="n">
        <f aca="false">+X50/10</f>
        <v>0</v>
      </c>
      <c r="AA50" s="6" t="n">
        <f aca="false">+S50/10</f>
        <v>0</v>
      </c>
      <c r="AB50" s="6" t="n">
        <f aca="false">+O50*Z50</f>
        <v>0</v>
      </c>
      <c r="AC50" s="1" t="n">
        <f aca="false">+O50*AA50</f>
        <v>0</v>
      </c>
      <c r="AD50" s="2" t="n">
        <f aca="false">+AB50*1000</f>
        <v>0</v>
      </c>
      <c r="AE50" s="2" t="n">
        <f aca="false">+AC50*1000</f>
        <v>0</v>
      </c>
      <c r="AF50" s="2" t="n">
        <f aca="false">+AD50/Y50</f>
        <v>0</v>
      </c>
      <c r="AG50" s="2" t="n">
        <f aca="false">+AE50/Y50</f>
        <v>0</v>
      </c>
      <c r="AH50" s="2" t="n">
        <f aca="false">+AB50/Y50</f>
        <v>0</v>
      </c>
      <c r="AI50" s="2" t="n">
        <f aca="false">+AC50/Y50</f>
        <v>0</v>
      </c>
      <c r="AJ50" s="7"/>
      <c r="AK50" s="7"/>
      <c r="AL50" s="7"/>
      <c r="AM50" s="7"/>
      <c r="AN50" s="7"/>
      <c r="AO50" s="7"/>
      <c r="AP50" s="7"/>
    </row>
    <row r="51" customFormat="false" ht="12.8" hidden="false" customHeight="false" outlineLevel="0" collapsed="false">
      <c r="A51" s="1" t="s">
        <v>65</v>
      </c>
      <c r="B51" s="1" t="s">
        <v>155</v>
      </c>
      <c r="C51" s="1" t="s">
        <v>121</v>
      </c>
      <c r="D51" s="1" t="s">
        <v>85</v>
      </c>
      <c r="H51" s="1" t="s">
        <v>146</v>
      </c>
      <c r="I51" s="1" t="s">
        <v>111</v>
      </c>
      <c r="J51" s="1" t="s">
        <v>118</v>
      </c>
      <c r="K51" s="1" t="s">
        <v>89</v>
      </c>
      <c r="L51" s="2" t="n">
        <v>1</v>
      </c>
      <c r="M51" s="2" t="n">
        <f aca="false">+L51/Y51</f>
        <v>333.333333333333</v>
      </c>
      <c r="N51" s="2" t="n">
        <f aca="false">+O51/Y51</f>
        <v>1134</v>
      </c>
      <c r="O51" s="1" t="n">
        <v>3.402</v>
      </c>
      <c r="P51" s="1" t="s">
        <v>171</v>
      </c>
      <c r="R51" s="11" t="n">
        <v>172.912618227305</v>
      </c>
      <c r="S51" s="11" t="n">
        <v>0.371631456192473</v>
      </c>
      <c r="T51" s="11" t="n">
        <v>14.6000471374406</v>
      </c>
      <c r="U51" s="11" t="n">
        <v>763.870131543581</v>
      </c>
      <c r="V51" s="11" t="n">
        <v>-24.074333668874</v>
      </c>
      <c r="W51" s="11" t="n">
        <f aca="false">+V51+1</f>
        <v>-23.074333668874</v>
      </c>
      <c r="X51" s="11" t="n">
        <v>1.07933736971567</v>
      </c>
      <c r="Y51" s="6" t="n">
        <v>0.003</v>
      </c>
      <c r="Z51" s="6" t="n">
        <f aca="false">+X51/10</f>
        <v>0.107933736971567</v>
      </c>
      <c r="AA51" s="6" t="n">
        <f aca="false">+S51/10</f>
        <v>0.0371631456192473</v>
      </c>
      <c r="AB51" s="6" t="n">
        <f aca="false">+O51*Z51</f>
        <v>0.367190573177271</v>
      </c>
      <c r="AC51" s="1" t="n">
        <f aca="false">+O51*AA51</f>
        <v>0.126429021396679</v>
      </c>
      <c r="AD51" s="2" t="n">
        <f aca="false">+AB51*1000</f>
        <v>367.190573177271</v>
      </c>
      <c r="AE51" s="2" t="n">
        <f aca="false">+AC51*1000</f>
        <v>126.429021396679</v>
      </c>
      <c r="AF51" s="2" t="n">
        <f aca="false">+AD51/Y51</f>
        <v>122396.857725757</v>
      </c>
      <c r="AG51" s="2" t="n">
        <f aca="false">+AE51/Y51</f>
        <v>42143.0071322264</v>
      </c>
      <c r="AH51" s="2" t="n">
        <f aca="false">+AB51/Y51</f>
        <v>122.396857725757</v>
      </c>
      <c r="AI51" s="2" t="n">
        <f aca="false">+AC51/Y51</f>
        <v>42.1430071322264</v>
      </c>
      <c r="AJ51" s="7" t="n">
        <v>13.1557677084986</v>
      </c>
      <c r="AK51" s="7" t="n">
        <v>0.371357612868986</v>
      </c>
      <c r="AL51" s="7" t="n">
        <v>13.8496341260027</v>
      </c>
      <c r="AM51" s="7" t="n">
        <v>56.4226334232035</v>
      </c>
      <c r="AN51" s="7" t="n">
        <v>-24.205448638556</v>
      </c>
      <c r="AO51" s="7" t="n">
        <v>-23.205448638556</v>
      </c>
      <c r="AP51" s="7" t="n">
        <v>1.07919392637221</v>
      </c>
      <c r="AQ51" s="1" t="n">
        <f aca="false">+W51-AO51</f>
        <v>0.131114969681999</v>
      </c>
      <c r="AR51" s="1" t="n">
        <f aca="false">(W51/1000+1)*0.0112372</f>
        <v>0.0109779090976961</v>
      </c>
      <c r="AS51" s="1" t="n">
        <f aca="false">(AO51/1000+1)*0.0112372</f>
        <v>0.0109764357325588</v>
      </c>
      <c r="AT51" s="1" t="n">
        <f aca="false">AR51/(AR51+1)</f>
        <v>0.0108587032406019</v>
      </c>
      <c r="AU51" s="1" t="n">
        <f aca="false">AS51/(AS51+1)</f>
        <v>0.0108572616973068</v>
      </c>
      <c r="AV51" s="1" t="n">
        <f aca="false">+AT51-AU51</f>
        <v>1.44154329518621E-006</v>
      </c>
      <c r="AW51" s="1" t="n">
        <f aca="false">AV51*U51</f>
        <v>0.00110115186651966</v>
      </c>
      <c r="AX51" s="1" t="n">
        <v>0.6101</v>
      </c>
      <c r="AY51" s="1" t="n">
        <f aca="false">+AW51/AX51</f>
        <v>0.00180487111378407</v>
      </c>
      <c r="AZ51" s="1" t="n">
        <f aca="false">+AY51/Y51</f>
        <v>0.601623704594689</v>
      </c>
      <c r="BA51" s="1" t="n">
        <f aca="false">+AZ51/1000</f>
        <v>0.000601623704594689</v>
      </c>
      <c r="BB51" s="1" t="n">
        <f aca="false">AZ51/AH51</f>
        <v>0.00491535253251918</v>
      </c>
      <c r="BC51" s="1" t="n">
        <f aca="false">+T51-AL51</f>
        <v>0.7504130114379</v>
      </c>
      <c r="BD51" s="1" t="n">
        <f aca="false">(T51/1000+1)*0.0036765</f>
        <v>0.0037301770733008</v>
      </c>
      <c r="BE51" s="1" t="n">
        <f aca="false">(AL51/1000+1)*0.0036765</f>
        <v>0.00372741817986425</v>
      </c>
      <c r="BF51" s="1" t="n">
        <f aca="false">BD51/(BD51+1)</f>
        <v>0.00371631456192473</v>
      </c>
      <c r="BG51" s="1" t="n">
        <f aca="false">BE51/(BE51+1)</f>
        <v>0.00371357612868986</v>
      </c>
      <c r="BH51" s="1" t="n">
        <f aca="false">+BF51-BG51</f>
        <v>2.73843323487545E-006</v>
      </c>
      <c r="BI51" s="1" t="n">
        <f aca="false">BH51*R51</f>
        <v>0.000473509660482983</v>
      </c>
      <c r="BJ51" s="1" t="n">
        <v>0.365</v>
      </c>
      <c r="BK51" s="1" t="n">
        <f aca="false">+BI51/BJ51</f>
        <v>0.00129728674104927</v>
      </c>
      <c r="BL51" s="1" t="n">
        <f aca="false">+BK51/Y51</f>
        <v>0.432428913683089</v>
      </c>
      <c r="BM51" s="1" t="n">
        <f aca="false">+BL51/1000</f>
        <v>0.000432428913683089</v>
      </c>
      <c r="BN51" s="1" t="n">
        <f aca="false">+BL51/AI51</f>
        <v>0.0102609885508719</v>
      </c>
    </row>
    <row r="52" customFormat="false" ht="12.8" hidden="false" customHeight="false" outlineLevel="0" collapsed="false">
      <c r="A52" s="1" t="s">
        <v>65</v>
      </c>
      <c r="B52" s="1" t="s">
        <v>155</v>
      </c>
      <c r="D52" s="1" t="s">
        <v>85</v>
      </c>
      <c r="H52" s="1" t="s">
        <v>146</v>
      </c>
      <c r="I52" s="1" t="s">
        <v>111</v>
      </c>
      <c r="J52" s="1" t="s">
        <v>118</v>
      </c>
      <c r="K52" s="1" t="s">
        <v>71</v>
      </c>
      <c r="L52" s="2" t="n">
        <v>1</v>
      </c>
      <c r="M52" s="2" t="n">
        <f aca="false">+L52/Y52</f>
        <v>333.333333333333</v>
      </c>
      <c r="N52" s="2" t="n">
        <f aca="false">+O52/Y52</f>
        <v>195.666666666667</v>
      </c>
      <c r="O52" s="1" t="n">
        <f aca="false">+P52</f>
        <v>0.587</v>
      </c>
      <c r="P52" s="1" t="n">
        <v>0.587</v>
      </c>
      <c r="R52" s="11" t="n">
        <v>39.8192879245991</v>
      </c>
      <c r="S52" s="11" t="n">
        <v>0.372234571550259</v>
      </c>
      <c r="T52" s="11" t="n">
        <v>16.2527790351353</v>
      </c>
      <c r="U52" s="11" t="n">
        <v>236.853833902093</v>
      </c>
      <c r="V52" s="11" t="n">
        <v>-23.8788880390952</v>
      </c>
      <c r="W52" s="11" t="n">
        <f aca="false">+V52+1</f>
        <v>-22.8788880390952</v>
      </c>
      <c r="X52" s="11" t="n">
        <v>1.07955119177897</v>
      </c>
      <c r="Y52" s="6" t="n">
        <v>0.003</v>
      </c>
      <c r="Z52" s="6" t="n">
        <f aca="false">+X52/10</f>
        <v>0.107955119177897</v>
      </c>
      <c r="AA52" s="6" t="n">
        <f aca="false">+S52/10</f>
        <v>0.0372234571550259</v>
      </c>
      <c r="AB52" s="6" t="n">
        <f aca="false">+O52*Z52</f>
        <v>0.0633696549574255</v>
      </c>
      <c r="AC52" s="1" t="n">
        <f aca="false">+O52*AA52</f>
        <v>0.0218501693500002</v>
      </c>
      <c r="AD52" s="2" t="n">
        <f aca="false">+AB52*1000</f>
        <v>63.3696549574255</v>
      </c>
      <c r="AE52" s="2" t="n">
        <f aca="false">+AC52*1000</f>
        <v>21.8501693500002</v>
      </c>
      <c r="AF52" s="2" t="n">
        <f aca="false">+AD52/Y52</f>
        <v>21123.2183191418</v>
      </c>
      <c r="AG52" s="2" t="n">
        <f aca="false">+AE52/Y52</f>
        <v>7283.3897833334</v>
      </c>
      <c r="AH52" s="2" t="n">
        <f aca="false">+AB52/Y52</f>
        <v>21.1232183191418</v>
      </c>
      <c r="AI52" s="2" t="n">
        <f aca="false">+AC52/Y52</f>
        <v>7.2833897833334</v>
      </c>
      <c r="AJ52" s="7" t="n">
        <v>13.1557677084986</v>
      </c>
      <c r="AK52" s="7" t="n">
        <v>0.371357612868986</v>
      </c>
      <c r="AL52" s="7" t="n">
        <v>13.8496341260027</v>
      </c>
      <c r="AM52" s="7" t="n">
        <v>56.4226334232035</v>
      </c>
      <c r="AN52" s="7" t="n">
        <v>-24.205448638556</v>
      </c>
      <c r="AO52" s="7" t="n">
        <f aca="false">+AN52+1</f>
        <v>-23.205448638556</v>
      </c>
      <c r="AP52" s="7" t="n">
        <v>1.07919392637221</v>
      </c>
      <c r="AQ52" s="1" t="n">
        <f aca="false">+W52-AO52</f>
        <v>0.326560599460798</v>
      </c>
      <c r="AR52" s="1" t="n">
        <f aca="false">(W52/1000+1)*0.0112372</f>
        <v>0.0109801053593271</v>
      </c>
      <c r="AS52" s="1" t="n">
        <f aca="false">(AO52/1000+1)*0.0112372</f>
        <v>0.0109764357325588</v>
      </c>
      <c r="AT52" s="1" t="n">
        <f aca="false">AR52/(AR52+1)</f>
        <v>0.0108608520594226</v>
      </c>
      <c r="AU52" s="1" t="n">
        <f aca="false">AS52/(AS52+1)</f>
        <v>0.0108572616973068</v>
      </c>
      <c r="AV52" s="1" t="n">
        <f aca="false">+AT52-AU52</f>
        <v>3.59036211579865E-006</v>
      </c>
      <c r="AW52" s="1" t="n">
        <f aca="false">AV52*U52</f>
        <v>0.00085039103222374</v>
      </c>
      <c r="AX52" s="1" t="n">
        <v>0.6101</v>
      </c>
      <c r="AY52" s="1" t="n">
        <f aca="false">+AW52/AX52</f>
        <v>0.00139385515853752</v>
      </c>
      <c r="AZ52" s="1" t="n">
        <f aca="false">+AY52/Y52</f>
        <v>0.464618386179173</v>
      </c>
      <c r="BA52" s="1" t="n">
        <f aca="false">+AZ52/1000</f>
        <v>0.000464618386179173</v>
      </c>
      <c r="BB52" s="1" t="n">
        <f aca="false">+AZ52/(U52/1000/0.003)</f>
        <v>0.00588487480052229</v>
      </c>
      <c r="BC52" s="1" t="n">
        <f aca="false">+T52-AL52</f>
        <v>2.4031449091326</v>
      </c>
      <c r="BD52" s="1" t="n">
        <f aca="false">(T52/1000+1)*0.0036765</f>
        <v>0.00373625334212267</v>
      </c>
      <c r="BE52" s="1" t="n">
        <f aca="false">(AL52/1000+1)*0.0036765</f>
        <v>0.00372741817986425</v>
      </c>
      <c r="BF52" s="1" t="n">
        <f aca="false">BD52/(BD52+1)</f>
        <v>0.00372234571550259</v>
      </c>
      <c r="BG52" s="1" t="n">
        <f aca="false">BE52/(BE52+1)</f>
        <v>0.00371357612868986</v>
      </c>
      <c r="BH52" s="1" t="n">
        <f aca="false">+BF52-BG52</f>
        <v>8.76958681273257E-006</v>
      </c>
      <c r="BI52" s="1" t="n">
        <f aca="false">BH52*R52</f>
        <v>0.000349198702275966</v>
      </c>
      <c r="BJ52" s="1" t="n">
        <v>0.365</v>
      </c>
      <c r="BK52" s="1" t="n">
        <f aca="false">+BI52/BJ52</f>
        <v>0.00095670877335881</v>
      </c>
      <c r="BL52" s="1" t="n">
        <f aca="false">+BK52/Y52</f>
        <v>0.318902924452937</v>
      </c>
      <c r="BM52" s="1" t="n">
        <f aca="false">+BL52/1000</f>
        <v>0.000318902924452937</v>
      </c>
      <c r="BN52" s="1" t="n">
        <f aca="false">+BL52/(R52/1000/0.003)</f>
        <v>0.0240262652403632</v>
      </c>
    </row>
    <row r="53" customFormat="false" ht="12.8" hidden="false" customHeight="false" outlineLevel="0" collapsed="false">
      <c r="A53" s="1" t="s">
        <v>65</v>
      </c>
      <c r="B53" s="1" t="s">
        <v>156</v>
      </c>
      <c r="C53" s="1" t="s">
        <v>157</v>
      </c>
      <c r="D53" s="1" t="s">
        <v>83</v>
      </c>
      <c r="H53" s="1" t="s">
        <v>146</v>
      </c>
      <c r="I53" s="1" t="s">
        <v>111</v>
      </c>
      <c r="J53" s="1" t="s">
        <v>119</v>
      </c>
      <c r="K53" s="1" t="s">
        <v>89</v>
      </c>
      <c r="L53" s="2" t="n">
        <v>1</v>
      </c>
      <c r="M53" s="2" t="n">
        <f aca="false">+L53/Y53</f>
        <v>333.333333333333</v>
      </c>
      <c r="N53" s="2" t="n">
        <f aca="false">+O53/Y53</f>
        <v>460.333333333333</v>
      </c>
      <c r="O53" s="1" t="n">
        <f aca="false">+P53</f>
        <v>1.381</v>
      </c>
      <c r="P53" s="1" t="n">
        <v>1.381</v>
      </c>
      <c r="R53" s="11" t="n">
        <v>59.9388258379411</v>
      </c>
      <c r="S53" s="11" t="n">
        <v>0.372163170956932</v>
      </c>
      <c r="T53" s="11" t="n">
        <v>16.0571171830837</v>
      </c>
      <c r="U53" s="11" t="n">
        <v>264.332665014134</v>
      </c>
      <c r="V53" s="11" t="n">
        <v>-24.2621915837966</v>
      </c>
      <c r="W53" s="11" t="n">
        <f aca="false">+V53+1</f>
        <v>-23.2621915837966</v>
      </c>
      <c r="X53" s="11" t="n">
        <v>1.0791318479176</v>
      </c>
      <c r="Y53" s="6" t="n">
        <v>0.003</v>
      </c>
      <c r="Z53" s="6" t="n">
        <f aca="false">+X53/10</f>
        <v>0.10791318479176</v>
      </c>
      <c r="AA53" s="6" t="n">
        <f aca="false">+S53/10</f>
        <v>0.0372163170956932</v>
      </c>
      <c r="AB53" s="6" t="n">
        <f aca="false">+O53*Z53</f>
        <v>0.149028108197421</v>
      </c>
      <c r="AC53" s="1" t="n">
        <f aca="false">+O53*AA53</f>
        <v>0.0513957339091523</v>
      </c>
      <c r="AD53" s="2" t="n">
        <f aca="false">+AB53*1000</f>
        <v>149.028108197421</v>
      </c>
      <c r="AE53" s="2" t="n">
        <f aca="false">+AC53*1000</f>
        <v>51.3957339091523</v>
      </c>
      <c r="AF53" s="2" t="n">
        <f aca="false">+AD53/Y53</f>
        <v>49676.0360658069</v>
      </c>
      <c r="AG53" s="2" t="n">
        <f aca="false">+AE53/Y53</f>
        <v>17131.9113030508</v>
      </c>
      <c r="AH53" s="2" t="n">
        <f aca="false">+AB53/Y53</f>
        <v>49.6760360658069</v>
      </c>
      <c r="AI53" s="2" t="n">
        <f aca="false">+AC53/Y53</f>
        <v>17.1319113030508</v>
      </c>
      <c r="AJ53" s="7" t="n">
        <v>80.7978929078684</v>
      </c>
      <c r="AK53" s="7" t="n">
        <v>0.37255887682006</v>
      </c>
      <c r="AL53" s="7" t="n">
        <v>17.1414890415014</v>
      </c>
      <c r="AM53" s="7" t="n">
        <v>314.190512304267</v>
      </c>
      <c r="AN53" s="7" t="n">
        <v>-22.2550949989875</v>
      </c>
      <c r="AO53" s="7" t="n">
        <f aca="false">+AN53+1</f>
        <v>-21.2550949989875</v>
      </c>
      <c r="AP53" s="7" t="n">
        <v>1.08132762337778</v>
      </c>
      <c r="AQ53" s="1" t="n">
        <f aca="false">+W53-AO53</f>
        <v>-2.0070965848091</v>
      </c>
      <c r="AR53" s="1" t="n">
        <f aca="false">(W53/1000+1)*0.0112372</f>
        <v>0.0109757981007346</v>
      </c>
      <c r="AS53" s="1" t="n">
        <f aca="false">(AO53/1000+1)*0.0112372</f>
        <v>0.0109983522464774</v>
      </c>
      <c r="AT53" s="1" t="n">
        <f aca="false">AR53/(AR53+1)</f>
        <v>0.0108566378357961</v>
      </c>
      <c r="AU53" s="1" t="n">
        <f aca="false">AS53/(AS53+1)</f>
        <v>0.0108787044232452</v>
      </c>
      <c r="AV53" s="1" t="n">
        <f aca="false">+AT53-AU53</f>
        <v>-2.20665874491495E-005</v>
      </c>
      <c r="AW53" s="1" t="n">
        <f aca="false">AV53*U53</f>
        <v>-0.00583291986820113</v>
      </c>
      <c r="AX53" s="1" t="n">
        <v>0.6101</v>
      </c>
      <c r="AY53" s="1" t="n">
        <f aca="false">+AW53/AX53</f>
        <v>-0.00956059640747603</v>
      </c>
      <c r="AZ53" s="1" t="n">
        <f aca="false">+AY53/Y53</f>
        <v>-3.18686546915868</v>
      </c>
      <c r="BA53" s="1" t="n">
        <f aca="false">+AZ53/1000</f>
        <v>-0.00318686546915868</v>
      </c>
      <c r="BB53" s="1" t="n">
        <f aca="false">+AZ53/(U53/1000/0.003)</f>
        <v>-0.0361688042110301</v>
      </c>
      <c r="BC53" s="1" t="n">
        <f aca="false">+T53-AL53</f>
        <v>-1.0843718584177</v>
      </c>
      <c r="BD53" s="1" t="n">
        <f aca="false">(T53/1000+1)*0.0036765</f>
        <v>0.00373553399132361</v>
      </c>
      <c r="BE53" s="1" t="n">
        <f aca="false">(AL53/1000+1)*0.0036765</f>
        <v>0.00373952068446108</v>
      </c>
      <c r="BF53" s="1" t="n">
        <f aca="false">BD53/(BD53+1)</f>
        <v>0.00372163170956932</v>
      </c>
      <c r="BG53" s="1" t="n">
        <f aca="false">BE53/(BE53+1)</f>
        <v>0.0037255887682006</v>
      </c>
      <c r="BH53" s="1" t="n">
        <f aca="false">+BF53-BG53</f>
        <v>-3.95705863127493E-006</v>
      </c>
      <c r="BI53" s="1" t="n">
        <f aca="false">BH53*R53</f>
        <v>-0.000237181448130509</v>
      </c>
      <c r="BJ53" s="1" t="n">
        <v>0.365</v>
      </c>
      <c r="BK53" s="1" t="n">
        <f aca="false">+BI53/BJ53</f>
        <v>-0.00064981218665893</v>
      </c>
      <c r="BL53" s="1" t="n">
        <f aca="false">+BK53/Y53</f>
        <v>-0.216604062219643</v>
      </c>
      <c r="BM53" s="1" t="n">
        <f aca="false">+BL53/1000</f>
        <v>-0.000216604062219643</v>
      </c>
      <c r="BN53" s="1" t="n">
        <f aca="false">+BL53/(R53/1000/0.003)</f>
        <v>-0.0108412565240409</v>
      </c>
    </row>
    <row r="54" customFormat="false" ht="12.8" hidden="false" customHeight="false" outlineLevel="0" collapsed="false">
      <c r="A54" s="1" t="s">
        <v>65</v>
      </c>
      <c r="B54" s="1" t="s">
        <v>156</v>
      </c>
      <c r="C54" s="1" t="s">
        <v>159</v>
      </c>
      <c r="D54" s="1" t="s">
        <v>83</v>
      </c>
      <c r="H54" s="1" t="s">
        <v>146</v>
      </c>
      <c r="I54" s="1" t="s">
        <v>111</v>
      </c>
      <c r="J54" s="1" t="s">
        <v>119</v>
      </c>
      <c r="K54" s="1" t="s">
        <v>71</v>
      </c>
      <c r="L54" s="2" t="n">
        <v>1</v>
      </c>
      <c r="M54" s="2" t="n">
        <f aca="false">+L54/Y54</f>
        <v>333.333333333333</v>
      </c>
      <c r="N54" s="2" t="n">
        <f aca="false">+O54/Y54</f>
        <v>1193</v>
      </c>
      <c r="O54" s="1" t="n">
        <v>3.579</v>
      </c>
      <c r="P54" s="1" t="s">
        <v>172</v>
      </c>
      <c r="R54" s="11" t="n">
        <v>124.642491837536</v>
      </c>
      <c r="S54" s="11" t="n">
        <v>0.372457019783117</v>
      </c>
      <c r="T54" s="11" t="n">
        <v>16.8623644681596</v>
      </c>
      <c r="U54" s="11" t="n">
        <v>655.812664599026</v>
      </c>
      <c r="V54" s="11" t="n">
        <v>-23.2470543871588</v>
      </c>
      <c r="W54" s="11" t="n">
        <f aca="false">+V54+1</f>
        <v>-22.2470543871588</v>
      </c>
      <c r="X54" s="11" t="n">
        <v>1.08024242616061</v>
      </c>
      <c r="Y54" s="6" t="n">
        <v>0.003</v>
      </c>
      <c r="Z54" s="6" t="n">
        <f aca="false">+X54/10</f>
        <v>0.108024242616061</v>
      </c>
      <c r="AA54" s="6" t="n">
        <f aca="false">+S54/10</f>
        <v>0.0372457019783117</v>
      </c>
      <c r="AB54" s="6" t="n">
        <f aca="false">+O54*Z54</f>
        <v>0.386618764322882</v>
      </c>
      <c r="AC54" s="1" t="n">
        <f aca="false">+O54*AA54</f>
        <v>0.133302367380378</v>
      </c>
      <c r="AD54" s="2" t="n">
        <f aca="false">+AB54*1000</f>
        <v>386.618764322882</v>
      </c>
      <c r="AE54" s="2" t="n">
        <f aca="false">+AC54*1000</f>
        <v>133.302367380378</v>
      </c>
      <c r="AF54" s="2" t="n">
        <f aca="false">+AD54/Y54</f>
        <v>128872.921440961</v>
      </c>
      <c r="AG54" s="2" t="n">
        <f aca="false">+AE54/Y54</f>
        <v>44434.1224601259</v>
      </c>
      <c r="AH54" s="2" t="n">
        <f aca="false">+AB54/Y54</f>
        <v>128.872921440961</v>
      </c>
      <c r="AI54" s="2" t="n">
        <f aca="false">+AC54/Y54</f>
        <v>44.4341224601259</v>
      </c>
      <c r="AJ54" s="7" t="n">
        <v>50.4839731750042</v>
      </c>
      <c r="AK54" s="7" t="n">
        <v>0.372424182675427</v>
      </c>
      <c r="AL54" s="7" t="n">
        <v>16.7723792147374</v>
      </c>
      <c r="AM54" s="7" t="n">
        <v>226.68085200718</v>
      </c>
      <c r="AN54" s="7" t="n">
        <v>-23.4129589142528</v>
      </c>
      <c r="AO54" s="7" t="n">
        <f aca="false">+AN54+1</f>
        <v>-22.4129589142528</v>
      </c>
      <c r="AP54" s="7" t="n">
        <v>1.08006092534642</v>
      </c>
      <c r="AQ54" s="1" t="n">
        <f aca="false">+W54-AO54</f>
        <v>0.165904527094</v>
      </c>
      <c r="AR54" s="1" t="n">
        <f aca="false">(W54/1000+1)*0.0112372</f>
        <v>0.0109872054004406</v>
      </c>
      <c r="AS54" s="1" t="n">
        <f aca="false">(AO54/1000+1)*0.0112372</f>
        <v>0.0109853410980888</v>
      </c>
      <c r="AT54" s="1" t="n">
        <f aca="false">AR54/(AR54+1)</f>
        <v>0.0108677986642657</v>
      </c>
      <c r="AU54" s="1" t="n">
        <f aca="false">AS54/(AS54+1)</f>
        <v>0.0108659746600845</v>
      </c>
      <c r="AV54" s="1" t="n">
        <f aca="false">+AT54-AU54</f>
        <v>1.82400418115639E-006</v>
      </c>
      <c r="AW54" s="1" t="n">
        <f aca="false">AV54*U54</f>
        <v>0.00119620504228393</v>
      </c>
      <c r="AX54" s="1" t="n">
        <v>0.6101</v>
      </c>
      <c r="AY54" s="1" t="n">
        <f aca="false">+AW54/AX54</f>
        <v>0.00196067045121117</v>
      </c>
      <c r="AZ54" s="1" t="n">
        <f aca="false">+AY54/Y54</f>
        <v>0.653556817070389</v>
      </c>
      <c r="BA54" s="1" t="n">
        <f aca="false">+AZ54/1000</f>
        <v>0.000653556817070389</v>
      </c>
      <c r="BB54" s="1" t="n">
        <f aca="false">AZ54/AH54</f>
        <v>0.00507132770610618</v>
      </c>
      <c r="BC54" s="1" t="n">
        <f aca="false">+T54-AL54</f>
        <v>0.0899852534222028</v>
      </c>
      <c r="BD54" s="1" t="n">
        <f aca="false">(T54/1000+1)*0.0036765</f>
        <v>0.00373849448296719</v>
      </c>
      <c r="BE54" s="1" t="n">
        <f aca="false">(AL54/1000+1)*0.0036765</f>
        <v>0.00373816365218298</v>
      </c>
      <c r="BF54" s="1" t="n">
        <f aca="false">BD54/(BD54+1)</f>
        <v>0.00372457019783117</v>
      </c>
      <c r="BG54" s="1" t="n">
        <f aca="false">BE54/(BE54+1)</f>
        <v>0.00372424182675427</v>
      </c>
      <c r="BH54" s="1" t="n">
        <f aca="false">+BF54-BG54</f>
        <v>3.28371076902673E-007</v>
      </c>
      <c r="BI54" s="1" t="n">
        <f aca="false">BH54*R54</f>
        <v>4.09289892725243E-005</v>
      </c>
      <c r="BJ54" s="1" t="n">
        <v>0.365</v>
      </c>
      <c r="BK54" s="1" t="n">
        <f aca="false">+BI54/BJ54</f>
        <v>0.000112134217184998</v>
      </c>
      <c r="BL54" s="1" t="n">
        <f aca="false">+BK54/Y54</f>
        <v>0.0373780723949993</v>
      </c>
      <c r="BM54" s="1" t="n">
        <f aca="false">+BL54/1000</f>
        <v>3.73780723949993E-005</v>
      </c>
      <c r="BN54" s="1" t="n">
        <f aca="false">+BL54/AI54</f>
        <v>0.000841201993547674</v>
      </c>
    </row>
    <row r="55" customFormat="false" ht="12.8" hidden="false" customHeight="false" outlineLevel="0" collapsed="false">
      <c r="A55" s="1" t="s">
        <v>65</v>
      </c>
      <c r="B55" s="1" t="s">
        <v>156</v>
      </c>
      <c r="C55" s="1" t="s">
        <v>157</v>
      </c>
      <c r="D55" s="1" t="s">
        <v>83</v>
      </c>
      <c r="H55" s="1" t="s">
        <v>146</v>
      </c>
      <c r="I55" s="1" t="s">
        <v>111</v>
      </c>
      <c r="J55" s="1" t="s">
        <v>112</v>
      </c>
      <c r="K55" s="1" t="s">
        <v>71</v>
      </c>
      <c r="L55" s="2" t="n">
        <v>1</v>
      </c>
      <c r="M55" s="2" t="n">
        <f aca="false">+L55/Y55</f>
        <v>333.333333333333</v>
      </c>
      <c r="N55" s="2" t="n">
        <f aca="false">+O55/Y55</f>
        <v>182.333333333333</v>
      </c>
      <c r="O55" s="1" t="n">
        <f aca="false">+P55</f>
        <v>0.547</v>
      </c>
      <c r="P55" s="1" t="n">
        <v>0.547</v>
      </c>
      <c r="R55" s="11" t="n">
        <v>41.4242213997443</v>
      </c>
      <c r="S55" s="11" t="n">
        <v>0.39484225582414</v>
      </c>
      <c r="T55" s="11" t="n">
        <v>78.2196107768375</v>
      </c>
      <c r="U55" s="11" t="n">
        <v>169.611109174666</v>
      </c>
      <c r="V55" s="11" t="n">
        <v>16.4010246147778</v>
      </c>
      <c r="W55" s="11" t="n">
        <f aca="false">+V55+1</f>
        <v>17.4010246147778</v>
      </c>
      <c r="X55" s="11" t="n">
        <v>1.12359863527167</v>
      </c>
      <c r="Y55" s="6" t="n">
        <v>0.003</v>
      </c>
      <c r="Z55" s="6" t="n">
        <f aca="false">+X55/10</f>
        <v>0.112359863527167</v>
      </c>
      <c r="AA55" s="6" t="n">
        <f aca="false">+S55/10</f>
        <v>0.039484225582414</v>
      </c>
      <c r="AB55" s="6" t="n">
        <f aca="false">+O55*Z55</f>
        <v>0.0614608453493604</v>
      </c>
      <c r="AC55" s="1" t="n">
        <f aca="false">+O55*AA55</f>
        <v>0.0215978713935805</v>
      </c>
      <c r="AD55" s="2" t="n">
        <f aca="false">+AB55*1000</f>
        <v>61.4608453493604</v>
      </c>
      <c r="AE55" s="2" t="n">
        <f aca="false">+AC55*1000</f>
        <v>21.5978713935805</v>
      </c>
      <c r="AF55" s="2" t="n">
        <f aca="false">+AD55/Y55</f>
        <v>20486.9484497868</v>
      </c>
      <c r="AG55" s="2" t="n">
        <f aca="false">+AE55/Y55</f>
        <v>7199.29046452682</v>
      </c>
      <c r="AH55" s="2" t="n">
        <f aca="false">+AB55/Y55</f>
        <v>20.4869484497868</v>
      </c>
      <c r="AI55" s="2" t="n">
        <f aca="false">+AC55/Y55</f>
        <v>7.19929046452682</v>
      </c>
      <c r="AJ55" s="7" t="n">
        <v>71.3756984767123</v>
      </c>
      <c r="AK55" s="7" t="n">
        <v>0.372259780175135</v>
      </c>
      <c r="AL55" s="7" t="n">
        <v>16.3218592876087</v>
      </c>
      <c r="AM55" s="7" t="n">
        <v>304.267670556223</v>
      </c>
      <c r="AN55" s="7" t="n">
        <v>-23.3850628623671</v>
      </c>
      <c r="AO55" s="7" t="n">
        <f aca="false">+AN55+1</f>
        <v>-22.3850628623671</v>
      </c>
      <c r="AP55" s="7" t="n">
        <v>1.08009144388588</v>
      </c>
      <c r="AQ55" s="1" t="n">
        <f aca="false">+W55-AO55</f>
        <v>39.7860874771449</v>
      </c>
      <c r="AR55" s="1" t="n">
        <f aca="false">(W55/1000+1)*0.0112372</f>
        <v>0.0114327387938012</v>
      </c>
      <c r="AS55" s="1" t="n">
        <f aca="false">(AO55/1000+1)*0.0112372</f>
        <v>0.010985654571603</v>
      </c>
      <c r="AT55" s="1" t="n">
        <f aca="false">AR55/(AR55+1)</f>
        <v>0.0113035087310259</v>
      </c>
      <c r="AU55" s="1" t="n">
        <f aca="false">AS55/(AS55+1)</f>
        <v>0.0108662813581248</v>
      </c>
      <c r="AV55" s="1" t="n">
        <f aca="false">+AT55-AU55</f>
        <v>0.000437227372901111</v>
      </c>
      <c r="AW55" s="1" t="n">
        <f aca="false">AV55*U55</f>
        <v>0.0741586196792828</v>
      </c>
      <c r="AX55" s="1" t="n">
        <v>0.6101</v>
      </c>
      <c r="AY55" s="1" t="n">
        <f aca="false">+AW55/AX55</f>
        <v>0.121551581182237</v>
      </c>
      <c r="AZ55" s="1" t="n">
        <f aca="false">+AY55/Y55</f>
        <v>40.5171937274123</v>
      </c>
      <c r="BA55" s="1" t="n">
        <f aca="false">+AZ55/1000</f>
        <v>0.0405171937274123</v>
      </c>
      <c r="BB55" s="1" t="n">
        <f aca="false">+AZ55/(U55/1000/0.003)</f>
        <v>0.716648701690069</v>
      </c>
      <c r="BC55" s="1" t="n">
        <f aca="false">+T55-AL55</f>
        <v>61.8977514892288</v>
      </c>
      <c r="BD55" s="1" t="n">
        <f aca="false">(T55/1000+1)*0.0036765</f>
        <v>0.00396407439902104</v>
      </c>
      <c r="BE55" s="1" t="n">
        <f aca="false">(AL55/1000+1)*0.0036765</f>
        <v>0.00373650731567089</v>
      </c>
      <c r="BF55" s="1" t="n">
        <f aca="false">BD55/(BD55+1)</f>
        <v>0.0039484225582414</v>
      </c>
      <c r="BG55" s="1" t="n">
        <f aca="false">BE55/(BE55+1)</f>
        <v>0.00372259780175135</v>
      </c>
      <c r="BH55" s="1" t="n">
        <f aca="false">+BF55-BG55</f>
        <v>0.000225824756490054</v>
      </c>
      <c r="BI55" s="1" t="n">
        <f aca="false">BH55*R55</f>
        <v>0.00935461471038734</v>
      </c>
      <c r="BJ55" s="1" t="n">
        <v>0.365</v>
      </c>
      <c r="BK55" s="1" t="n">
        <f aca="false">+BI55/BJ55</f>
        <v>0.0256290813983215</v>
      </c>
      <c r="BL55" s="1" t="n">
        <f aca="false">+BK55/Y55</f>
        <v>8.54302713277383</v>
      </c>
      <c r="BM55" s="1" t="n">
        <f aca="false">+BL55/1000</f>
        <v>0.00854302713277383</v>
      </c>
      <c r="BN55" s="1" t="n">
        <f aca="false">+BL55/(R55/1000/0.003)</f>
        <v>0.61869796298645</v>
      </c>
    </row>
    <row r="56" customFormat="false" ht="12.8" hidden="false" customHeight="false" outlineLevel="0" collapsed="false">
      <c r="A56" s="1" t="s">
        <v>65</v>
      </c>
      <c r="B56" s="1" t="s">
        <v>156</v>
      </c>
      <c r="C56" s="1" t="s">
        <v>158</v>
      </c>
      <c r="D56" s="1" t="s">
        <v>83</v>
      </c>
      <c r="H56" s="1" t="s">
        <v>146</v>
      </c>
      <c r="I56" s="1" t="s">
        <v>111</v>
      </c>
      <c r="J56" s="1" t="s">
        <v>112</v>
      </c>
      <c r="K56" s="1" t="s">
        <v>89</v>
      </c>
      <c r="L56" s="2" t="n">
        <v>1</v>
      </c>
      <c r="M56" s="2" t="n">
        <f aca="false">+L56/Y56</f>
        <v>333.333333333333</v>
      </c>
      <c r="N56" s="2" t="n">
        <f aca="false">+O56/Y56</f>
        <v>719.333333333333</v>
      </c>
      <c r="O56" s="1" t="n">
        <f aca="false">+P56</f>
        <v>2.158</v>
      </c>
      <c r="P56" s="1" t="n">
        <v>2.158</v>
      </c>
      <c r="R56" s="11" t="n">
        <v>176.132562219576</v>
      </c>
      <c r="S56" s="11" t="n">
        <v>0.372530081618423</v>
      </c>
      <c r="T56" s="11" t="n">
        <v>17.0625798712898</v>
      </c>
      <c r="U56" s="11" t="n">
        <v>734.969394421807</v>
      </c>
      <c r="V56" s="11" t="n">
        <v>-23.2018330303298</v>
      </c>
      <c r="W56" s="11" t="n">
        <f aca="false">+V56+1</f>
        <v>-22.2018330303298</v>
      </c>
      <c r="X56" s="11" t="n">
        <v>1.08029189855333</v>
      </c>
      <c r="Y56" s="6" t="n">
        <v>0.003</v>
      </c>
      <c r="Z56" s="6" t="n">
        <f aca="false">+X56/10</f>
        <v>0.108029189855333</v>
      </c>
      <c r="AA56" s="6" t="n">
        <f aca="false">+S56/10</f>
        <v>0.0372530081618423</v>
      </c>
      <c r="AB56" s="6" t="n">
        <f aca="false">+O56*Z56</f>
        <v>0.233126991707809</v>
      </c>
      <c r="AC56" s="1" t="n">
        <f aca="false">+O56*AA56</f>
        <v>0.0803919916132557</v>
      </c>
      <c r="AD56" s="2" t="n">
        <f aca="false">+AB56*1000</f>
        <v>233.126991707809</v>
      </c>
      <c r="AE56" s="2" t="n">
        <f aca="false">+AC56*1000</f>
        <v>80.3919916132557</v>
      </c>
      <c r="AF56" s="2" t="n">
        <f aca="false">+AD56/Y56</f>
        <v>77708.9972359362</v>
      </c>
      <c r="AG56" s="2" t="n">
        <f aca="false">+AE56/Y56</f>
        <v>26797.3305377519</v>
      </c>
      <c r="AH56" s="2" t="n">
        <f aca="false">+AB56/Y56</f>
        <v>77.7089972359362</v>
      </c>
      <c r="AI56" s="2" t="n">
        <f aca="false">+AC56/Y56</f>
        <v>26.7973305377519</v>
      </c>
      <c r="AJ56" s="7" t="n">
        <v>91.2864975872478</v>
      </c>
      <c r="AK56" s="7" t="n">
        <v>0.372003958534381</v>
      </c>
      <c r="AL56" s="7" t="n">
        <v>15.6208221341754</v>
      </c>
      <c r="AM56" s="7" t="n">
        <v>417.062211450144</v>
      </c>
      <c r="AN56" s="7" t="n">
        <v>-24.7691837376009</v>
      </c>
      <c r="AO56" s="7" t="n">
        <f aca="false">+AN56+1</f>
        <v>-23.7691837376009</v>
      </c>
      <c r="AP56" s="7" t="n">
        <v>1.07857718009941</v>
      </c>
      <c r="AQ56" s="1" t="n">
        <f aca="false">+W56-AO56</f>
        <v>1.5673507072711</v>
      </c>
      <c r="AR56" s="1" t="n">
        <f aca="false">(W56/1000+1)*0.0112372</f>
        <v>0.0109877135618716</v>
      </c>
      <c r="AS56" s="1" t="n">
        <f aca="false">(AO56/1000+1)*0.0112372</f>
        <v>0.0109701009285038</v>
      </c>
      <c r="AT56" s="1" t="n">
        <f aca="false">AR56/(AR56+1)</f>
        <v>0.010868295840273</v>
      </c>
      <c r="AU56" s="1" t="n">
        <f aca="false">AS56/(AS56+1)</f>
        <v>0.0108510636649181</v>
      </c>
      <c r="AV56" s="1" t="n">
        <f aca="false">+AT56-AU56</f>
        <v>1.72321753549188E-005</v>
      </c>
      <c r="AW56" s="1" t="n">
        <f aca="false">AV56*U56</f>
        <v>0.0126651214851751</v>
      </c>
      <c r="AX56" s="1" t="n">
        <v>0.6101</v>
      </c>
      <c r="AY56" s="1" t="n">
        <f aca="false">+AW56/AX56</f>
        <v>0.020759091108302</v>
      </c>
      <c r="AZ56" s="1" t="n">
        <f aca="false">+AY56/Y56</f>
        <v>6.91969703610067</v>
      </c>
      <c r="BA56" s="1" t="n">
        <f aca="false">+AZ56/1000</f>
        <v>0.00691969703610067</v>
      </c>
      <c r="BB56" s="1" t="n">
        <f aca="false">+AZ56/(U56/1000/0.003)</f>
        <v>0.0282448374937204</v>
      </c>
      <c r="BC56" s="1" t="n">
        <f aca="false">+T56-AL56</f>
        <v>1.4417577371144</v>
      </c>
      <c r="BD56" s="1" t="n">
        <f aca="false">(T56/1000+1)*0.0036765</f>
        <v>0.0037392305748968</v>
      </c>
      <c r="BE56" s="1" t="n">
        <f aca="false">(AL56/1000+1)*0.0036765</f>
        <v>0.0037339299525763</v>
      </c>
      <c r="BF56" s="1" t="n">
        <f aca="false">BD56/(BD56+1)</f>
        <v>0.00372530081618423</v>
      </c>
      <c r="BG56" s="1" t="n">
        <f aca="false">BE56/(BE56+1)</f>
        <v>0.00372003958534381</v>
      </c>
      <c r="BH56" s="1" t="n">
        <f aca="false">+BF56-BG56</f>
        <v>5.26123084042133E-006</v>
      </c>
      <c r="BI56" s="1" t="n">
        <f aca="false">BH56*R56</f>
        <v>0.000926674068352061</v>
      </c>
      <c r="BJ56" s="1" t="n">
        <v>0.365</v>
      </c>
      <c r="BK56" s="1" t="n">
        <f aca="false">+BI56/BJ56</f>
        <v>0.00253883306397825</v>
      </c>
      <c r="BL56" s="1" t="n">
        <f aca="false">+BK56/Y56</f>
        <v>0.84627768799275</v>
      </c>
      <c r="BM56" s="1" t="n">
        <f aca="false">+BL56/1000</f>
        <v>0.00084627768799275</v>
      </c>
      <c r="BN56" s="1" t="n">
        <f aca="false">+BL56/(R56/1000/0.003)</f>
        <v>0.0144143310696475</v>
      </c>
    </row>
    <row r="57" customFormat="false" ht="12.8" hidden="false" customHeight="false" outlineLevel="0" collapsed="false">
      <c r="A57" s="1" t="s">
        <v>65</v>
      </c>
      <c r="B57" s="1" t="s">
        <v>156</v>
      </c>
      <c r="C57" s="1" t="s">
        <v>159</v>
      </c>
      <c r="D57" s="1" t="s">
        <v>83</v>
      </c>
      <c r="H57" s="1" t="s">
        <v>146</v>
      </c>
      <c r="I57" s="1" t="s">
        <v>111</v>
      </c>
      <c r="J57" s="1" t="s">
        <v>112</v>
      </c>
      <c r="K57" s="1" t="s">
        <v>89</v>
      </c>
      <c r="L57" s="2" t="n">
        <v>1</v>
      </c>
      <c r="M57" s="2" t="n">
        <f aca="false">+L57/Y57</f>
        <v>333.333333333333</v>
      </c>
      <c r="N57" s="2" t="n">
        <f aca="false">+O57/Y57</f>
        <v>209.333333333333</v>
      </c>
      <c r="O57" s="1" t="n">
        <f aca="false">+P57</f>
        <v>0.628</v>
      </c>
      <c r="P57" s="1" t="n">
        <v>0.628</v>
      </c>
      <c r="R57" s="11" t="n">
        <v>47.8445601647899</v>
      </c>
      <c r="S57" s="11" t="n">
        <v>0.372144870663124</v>
      </c>
      <c r="T57" s="11" t="n">
        <v>16.0069682138826</v>
      </c>
      <c r="U57" s="11" t="n">
        <v>209.347449818599</v>
      </c>
      <c r="V57" s="11" t="n">
        <v>-23.2370642974145</v>
      </c>
      <c r="W57" s="11" t="n">
        <f aca="false">+V57+1</f>
        <v>-22.2370642974145</v>
      </c>
      <c r="X57" s="11" t="n">
        <v>1.0802533553735</v>
      </c>
      <c r="Y57" s="6" t="n">
        <v>0.003</v>
      </c>
      <c r="Z57" s="6" t="n">
        <f aca="false">+X57/10</f>
        <v>0.10802533553735</v>
      </c>
      <c r="AA57" s="6" t="n">
        <f aca="false">+S57/10</f>
        <v>0.0372144870663124</v>
      </c>
      <c r="AB57" s="6" t="n">
        <f aca="false">+O57*Z57</f>
        <v>0.0678399107174558</v>
      </c>
      <c r="AC57" s="1" t="n">
        <f aca="false">+O57*AA57</f>
        <v>0.0233706978776442</v>
      </c>
      <c r="AD57" s="2" t="n">
        <f aca="false">+AB57*1000</f>
        <v>67.8399107174558</v>
      </c>
      <c r="AE57" s="2" t="n">
        <f aca="false">+AC57*1000</f>
        <v>23.3706978776442</v>
      </c>
      <c r="AF57" s="2" t="n">
        <f aca="false">+AD57/Y57</f>
        <v>22613.3035724853</v>
      </c>
      <c r="AG57" s="2" t="n">
        <f aca="false">+AE57/Y57</f>
        <v>7790.2326258814</v>
      </c>
      <c r="AH57" s="2" t="n">
        <f aca="false">+AB57/Y57</f>
        <v>22.6133035724853</v>
      </c>
      <c r="AI57" s="2" t="n">
        <f aca="false">+AC57/Y57</f>
        <v>7.7902326258814</v>
      </c>
      <c r="AJ57" s="7" t="n">
        <v>46.6250804124296</v>
      </c>
      <c r="AK57" s="7" t="n">
        <v>0.372300711329454</v>
      </c>
      <c r="AL57" s="7" t="n">
        <v>16.4340247216793</v>
      </c>
      <c r="AM57" s="7" t="n">
        <v>189.560125033522</v>
      </c>
      <c r="AN57" s="7" t="n">
        <v>-23.1068539243633</v>
      </c>
      <c r="AO57" s="7" t="n">
        <f aca="false">+AN57+1</f>
        <v>-22.1068539243633</v>
      </c>
      <c r="AP57" s="7" t="n">
        <v>1.08039580601376</v>
      </c>
      <c r="AQ57" s="1" t="n">
        <f aca="false">+W57-AO57</f>
        <v>-0.130210373051199</v>
      </c>
      <c r="AR57" s="1" t="n">
        <f aca="false">(W57/1000+1)*0.0112372</f>
        <v>0.0109873176610771</v>
      </c>
      <c r="AS57" s="1" t="n">
        <f aca="false">(AO57/1000+1)*0.0112372</f>
        <v>0.0109887808610811</v>
      </c>
      <c r="AT57" s="1" t="n">
        <f aca="false">AR57/(AR57+1)</f>
        <v>0.010867908498097</v>
      </c>
      <c r="AU57" s="1" t="n">
        <f aca="false">AS57/(AS57+1)</f>
        <v>0.0108693400650023</v>
      </c>
      <c r="AV57" s="1" t="n">
        <f aca="false">+AT57-AU57</f>
        <v>-1.43156690528279E-006</v>
      </c>
      <c r="AW57" s="1" t="n">
        <f aca="false">AV57*U57</f>
        <v>-0.000299694880865656</v>
      </c>
      <c r="AX57" s="1" t="n">
        <v>0.6101</v>
      </c>
      <c r="AY57" s="1" t="n">
        <f aca="false">+AW57/AX57</f>
        <v>-0.0004912225550986</v>
      </c>
      <c r="AZ57" s="1" t="n">
        <f aca="false">+AY57/Y57</f>
        <v>-0.163740851699533</v>
      </c>
      <c r="BA57" s="1" t="n">
        <f aca="false">+AZ57/1000</f>
        <v>-0.000163740851699533</v>
      </c>
      <c r="BB57" s="1" t="n">
        <f aca="false">+AZ57/(U57/1000/0.003)</f>
        <v>-0.00234644632893425</v>
      </c>
      <c r="BC57" s="1" t="n">
        <f aca="false">+T57-AL57</f>
        <v>-0.427056507796699</v>
      </c>
      <c r="BD57" s="1" t="n">
        <f aca="false">(T57/1000+1)*0.0036765</f>
        <v>0.00373534961863834</v>
      </c>
      <c r="BE57" s="1" t="n">
        <f aca="false">(AL57/1000+1)*0.0036765</f>
        <v>0.00373691969188925</v>
      </c>
      <c r="BF57" s="1" t="n">
        <f aca="false">BD57/(BD57+1)</f>
        <v>0.00372144870663124</v>
      </c>
      <c r="BG57" s="1" t="n">
        <f aca="false">BE57/(BE57+1)</f>
        <v>0.00372300711329454</v>
      </c>
      <c r="BH57" s="1" t="n">
        <f aca="false">+BF57-BG57</f>
        <v>-1.55840666329682E-006</v>
      </c>
      <c r="BI57" s="1" t="n">
        <f aca="false">BH57*R57</f>
        <v>-7.45612813633139E-005</v>
      </c>
      <c r="BJ57" s="1" t="n">
        <v>0.365</v>
      </c>
      <c r="BK57" s="1" t="n">
        <f aca="false">+BI57/BJ57</f>
        <v>-0.000204277483187161</v>
      </c>
      <c r="BL57" s="1" t="n">
        <f aca="false">+BK57/Y57</f>
        <v>-0.0680924943957205</v>
      </c>
      <c r="BM57" s="1" t="n">
        <f aca="false">+BL57/1000</f>
        <v>-6.80924943957205E-005</v>
      </c>
      <c r="BN57" s="1" t="n">
        <f aca="false">+BL57/(R57/1000/0.003)</f>
        <v>-0.0042696072967036</v>
      </c>
    </row>
    <row r="58" customFormat="false" ht="12.8" hidden="false" customHeight="false" outlineLevel="0" collapsed="false">
      <c r="A58" s="1" t="s">
        <v>65</v>
      </c>
      <c r="B58" s="1" t="s">
        <v>156</v>
      </c>
      <c r="C58" s="1" t="s">
        <v>159</v>
      </c>
      <c r="D58" s="1" t="s">
        <v>83</v>
      </c>
      <c r="H58" s="1" t="s">
        <v>146</v>
      </c>
      <c r="I58" s="1" t="s">
        <v>111</v>
      </c>
      <c r="J58" s="1" t="s">
        <v>112</v>
      </c>
      <c r="K58" s="1" t="s">
        <v>89</v>
      </c>
      <c r="L58" s="2" t="n">
        <v>1</v>
      </c>
      <c r="M58" s="2" t="n">
        <f aca="false">+L58/Y58</f>
        <v>333.333333333333</v>
      </c>
      <c r="N58" s="2" t="n">
        <f aca="false">+O58/Y58</f>
        <v>464.333333333333</v>
      </c>
      <c r="O58" s="1" t="n">
        <f aca="false">+P58</f>
        <v>1.393</v>
      </c>
      <c r="P58" s="1" t="n">
        <v>1.393</v>
      </c>
      <c r="R58" s="11" t="n">
        <v>90.6715508343147</v>
      </c>
      <c r="S58" s="11" t="n">
        <v>0.370805558095936</v>
      </c>
      <c r="T58" s="11" t="n">
        <v>12.3368506654726</v>
      </c>
      <c r="U58" s="11" t="n">
        <v>648.077404936792</v>
      </c>
      <c r="V58" s="11" t="n">
        <v>-26.9475882955987</v>
      </c>
      <c r="W58" s="11" t="n">
        <f aca="false">+V58+1</f>
        <v>-25.9475882955987</v>
      </c>
      <c r="X58" s="11" t="n">
        <v>1.07619385566132</v>
      </c>
      <c r="Y58" s="6" t="n">
        <v>0.003</v>
      </c>
      <c r="Z58" s="6" t="n">
        <f aca="false">+X58/10</f>
        <v>0.107619385566132</v>
      </c>
      <c r="AA58" s="6" t="n">
        <f aca="false">+S58/10</f>
        <v>0.0370805558095936</v>
      </c>
      <c r="AB58" s="6" t="n">
        <f aca="false">+O58*Z58</f>
        <v>0.149913804093622</v>
      </c>
      <c r="AC58" s="1" t="n">
        <f aca="false">+O58*AA58</f>
        <v>0.0516532142427639</v>
      </c>
      <c r="AD58" s="2" t="n">
        <f aca="false">+AB58*1000</f>
        <v>149.913804093622</v>
      </c>
      <c r="AE58" s="2" t="n">
        <f aca="false">+AC58*1000</f>
        <v>51.6532142427639</v>
      </c>
      <c r="AF58" s="2" t="n">
        <f aca="false">+AD58/Y58</f>
        <v>49971.2680312073</v>
      </c>
      <c r="AG58" s="2" t="n">
        <f aca="false">+AE58/Y58</f>
        <v>17217.7380809213</v>
      </c>
      <c r="AH58" s="2" t="n">
        <f aca="false">+AB58/Y58</f>
        <v>49.9712680312073</v>
      </c>
      <c r="AI58" s="2" t="n">
        <f aca="false">+AC58/Y58</f>
        <v>17.2177380809213</v>
      </c>
      <c r="AJ58" s="7" t="n">
        <v>50.4839731750042</v>
      </c>
      <c r="AK58" s="7" t="n">
        <v>0.372424182675427</v>
      </c>
      <c r="AL58" s="7" t="n">
        <v>16.7723792147374</v>
      </c>
      <c r="AM58" s="7" t="n">
        <v>226.68085200718</v>
      </c>
      <c r="AN58" s="7" t="n">
        <v>-23.4129589142528</v>
      </c>
      <c r="AO58" s="7" t="n">
        <f aca="false">+AN58+1</f>
        <v>-22.4129589142528</v>
      </c>
      <c r="AP58" s="7" t="n">
        <v>1.08006092534642</v>
      </c>
      <c r="AQ58" s="1" t="n">
        <f aca="false">+W58-AO58</f>
        <v>-3.5346293813459</v>
      </c>
      <c r="AR58" s="1" t="n">
        <f aca="false">(W58/1000+1)*0.0112372</f>
        <v>0.0109456217608047</v>
      </c>
      <c r="AS58" s="1" t="n">
        <f aca="false">(AO58/1000+1)*0.0112372</f>
        <v>0.0109853410980888</v>
      </c>
      <c r="AT58" s="1" t="n">
        <f aca="false">AR58/(AR58+1)</f>
        <v>0.0108271122849716</v>
      </c>
      <c r="AU58" s="1" t="n">
        <f aca="false">AS58/(AS58+1)</f>
        <v>0.0108659746600845</v>
      </c>
      <c r="AV58" s="1" t="n">
        <f aca="false">+AT58-AU58</f>
        <v>-3.88623751129032E-005</v>
      </c>
      <c r="AW58" s="1" t="n">
        <f aca="false">AV58*U58</f>
        <v>-0.0251858272128505</v>
      </c>
      <c r="AX58" s="1" t="n">
        <v>0.6101</v>
      </c>
      <c r="AY58" s="1" t="n">
        <f aca="false">+AW58/AX58</f>
        <v>-0.0412814738778077</v>
      </c>
      <c r="AZ58" s="1" t="n">
        <f aca="false">+AY58/Y58</f>
        <v>-13.7604912926026</v>
      </c>
      <c r="BA58" s="1" t="n">
        <f aca="false">+AZ58/1000</f>
        <v>-0.0137604912926026</v>
      </c>
      <c r="BB58" s="1" t="n">
        <f aca="false">+AZ58/(U58/1000/0.003)</f>
        <v>-0.0636983693048732</v>
      </c>
      <c r="BC58" s="1" t="n">
        <f aca="false">+T58-AL58</f>
        <v>-4.4355285492648</v>
      </c>
      <c r="BD58" s="1" t="n">
        <f aca="false">(T58/1000+1)*0.0036765</f>
        <v>0.00372185643147161</v>
      </c>
      <c r="BE58" s="1" t="n">
        <f aca="false">(AL58/1000+1)*0.0036765</f>
        <v>0.00373816365218298</v>
      </c>
      <c r="BF58" s="1" t="n">
        <f aca="false">BD58/(BD58+1)</f>
        <v>0.00370805558095936</v>
      </c>
      <c r="BG58" s="1" t="n">
        <f aca="false">BE58/(BE58+1)</f>
        <v>0.00372424182675427</v>
      </c>
      <c r="BH58" s="1" t="n">
        <f aca="false">+BF58-BG58</f>
        <v>-1.61862457949079E-005</v>
      </c>
      <c r="BI58" s="1" t="n">
        <f aca="false">BH58*R58</f>
        <v>-0.00146763200840971</v>
      </c>
      <c r="BJ58" s="1" t="n">
        <v>0.365</v>
      </c>
      <c r="BK58" s="1" t="n">
        <f aca="false">+BI58/BJ58</f>
        <v>-0.00402090961208139</v>
      </c>
      <c r="BL58" s="1" t="n">
        <f aca="false">+BK58/Y58</f>
        <v>-1.34030320402713</v>
      </c>
      <c r="BM58" s="1" t="n">
        <f aca="false">+BL58/1000</f>
        <v>-0.00134030320402713</v>
      </c>
      <c r="BN58" s="1" t="n">
        <f aca="false">+BL58/(R58/1000/0.003)</f>
        <v>-0.0443458788901587</v>
      </c>
    </row>
    <row r="59" customFormat="false" ht="12.8" hidden="false" customHeight="false" outlineLevel="0" collapsed="false">
      <c r="A59" s="1" t="s">
        <v>65</v>
      </c>
      <c r="B59" s="1" t="s">
        <v>156</v>
      </c>
      <c r="C59" s="1" t="s">
        <v>157</v>
      </c>
      <c r="D59" s="1" t="s">
        <v>83</v>
      </c>
      <c r="H59" s="1" t="s">
        <v>146</v>
      </c>
      <c r="I59" s="1" t="s">
        <v>111</v>
      </c>
      <c r="J59" s="1" t="s">
        <v>117</v>
      </c>
      <c r="K59" s="1" t="s">
        <v>71</v>
      </c>
      <c r="L59" s="2" t="n">
        <v>1</v>
      </c>
      <c r="M59" s="2" t="n">
        <f aca="false">+L59/Y59</f>
        <v>333.333333333333</v>
      </c>
      <c r="N59" s="2" t="n">
        <f aca="false">+O59/Y59</f>
        <v>538.666666666667</v>
      </c>
      <c r="O59" s="1" t="n">
        <f aca="false">+P59</f>
        <v>1.616</v>
      </c>
      <c r="P59" s="1" t="n">
        <v>1.616</v>
      </c>
      <c r="R59" s="11" t="n">
        <v>99.0278255185831</v>
      </c>
      <c r="S59" s="11" t="n">
        <v>0.561821860392349</v>
      </c>
      <c r="T59" s="11" t="n">
        <v>536.77718529381</v>
      </c>
      <c r="U59" s="11" t="n">
        <v>455.912999597774</v>
      </c>
      <c r="V59" s="11" t="n">
        <v>311.159180126863</v>
      </c>
      <c r="W59" s="11" t="n">
        <f aca="false">+V59+1</f>
        <v>312.159180126863</v>
      </c>
      <c r="X59" s="11" t="n">
        <v>1.44473668211601</v>
      </c>
      <c r="Y59" s="6" t="n">
        <v>0.003</v>
      </c>
      <c r="Z59" s="6" t="n">
        <f aca="false">+X59/10</f>
        <v>0.144473668211601</v>
      </c>
      <c r="AA59" s="6" t="n">
        <f aca="false">+S59/10</f>
        <v>0.0561821860392349</v>
      </c>
      <c r="AB59" s="6" t="n">
        <f aca="false">+O59*Z59</f>
        <v>0.233469447829947</v>
      </c>
      <c r="AC59" s="1" t="n">
        <f aca="false">+O59*AA59</f>
        <v>0.0907904126394036</v>
      </c>
      <c r="AD59" s="2" t="n">
        <f aca="false">+AB59*1000</f>
        <v>233.469447829947</v>
      </c>
      <c r="AE59" s="2" t="n">
        <f aca="false">+AC59*1000</f>
        <v>90.7904126394036</v>
      </c>
      <c r="AF59" s="2" t="n">
        <f aca="false">+AD59/Y59</f>
        <v>77823.1492766491</v>
      </c>
      <c r="AG59" s="2" t="n">
        <f aca="false">+AE59/Y59</f>
        <v>30263.4708798012</v>
      </c>
      <c r="AH59" s="2" t="n">
        <f aca="false">+AB59/Y59</f>
        <v>77.8231492766491</v>
      </c>
      <c r="AI59" s="2" t="n">
        <f aca="false">+AC59/Y59</f>
        <v>30.2634708798012</v>
      </c>
      <c r="AJ59" s="7" t="n">
        <v>102.947079840907</v>
      </c>
      <c r="AK59" s="7" t="n">
        <v>0.372264865682574</v>
      </c>
      <c r="AL59" s="7" t="n">
        <v>16.3357953212636</v>
      </c>
      <c r="AM59" s="7" t="n">
        <v>415.089516360875</v>
      </c>
      <c r="AN59" s="7" t="n">
        <v>-23.3971955178011</v>
      </c>
      <c r="AO59" s="7" t="n">
        <f aca="false">+AN59+1</f>
        <v>-22.3971955178011</v>
      </c>
      <c r="AP59" s="7" t="n">
        <v>1.08007817065064</v>
      </c>
      <c r="AQ59" s="1" t="n">
        <f aca="false">+W59-AO59</f>
        <v>334.556375644664</v>
      </c>
      <c r="AR59" s="1" t="n">
        <f aca="false">(W59/1000+1)*0.0112372</f>
        <v>0.0147449951389216</v>
      </c>
      <c r="AS59" s="1" t="n">
        <f aca="false">(AO59/1000+1)*0.0112372</f>
        <v>0.0109855182345274</v>
      </c>
      <c r="AT59" s="1" t="n">
        <f aca="false">AR59/(AR59+1)</f>
        <v>0.0145307394562739</v>
      </c>
      <c r="AU59" s="1" t="n">
        <f aca="false">AS59/(AS59+1)</f>
        <v>0.0108661479678871</v>
      </c>
      <c r="AV59" s="1" t="n">
        <f aca="false">+AT59-AU59</f>
        <v>0.00366459148838682</v>
      </c>
      <c r="AW59" s="1" t="n">
        <f aca="false">AV59*U59</f>
        <v>1.67073489777091</v>
      </c>
      <c r="AX59" s="1" t="n">
        <v>0.6101</v>
      </c>
      <c r="AY59" s="1" t="n">
        <f aca="false">+AW59/AX59</f>
        <v>2.73846074048665</v>
      </c>
      <c r="AZ59" s="1" t="n">
        <f aca="false">+AY59/Y59</f>
        <v>912.820246828884</v>
      </c>
      <c r="BA59" s="1" t="n">
        <f aca="false">+AZ59/1000</f>
        <v>0.912820246828884</v>
      </c>
      <c r="BB59" s="1" t="n">
        <f aca="false">+AZ59/(U59/1000/0.003)</f>
        <v>6.00654235106838</v>
      </c>
      <c r="BC59" s="1" t="n">
        <f aca="false">+T59-AL59</f>
        <v>520.441389972546</v>
      </c>
      <c r="BD59" s="1" t="n">
        <f aca="false">(T59/1000+1)*0.0036765</f>
        <v>0.00564996132173269</v>
      </c>
      <c r="BE59" s="1" t="n">
        <f aca="false">(AL59/1000+1)*0.0036765</f>
        <v>0.00373655855149862</v>
      </c>
      <c r="BF59" s="1" t="n">
        <f aca="false">BD59/(BD59+1)</f>
        <v>0.00561821860392349</v>
      </c>
      <c r="BG59" s="1" t="n">
        <f aca="false">BE59/(BE59+1)</f>
        <v>0.00372264865682574</v>
      </c>
      <c r="BH59" s="1" t="n">
        <f aca="false">+BF59-BG59</f>
        <v>0.00189556994709775</v>
      </c>
      <c r="BI59" s="1" t="n">
        <f aca="false">BH59*R59</f>
        <v>0.187714169979465</v>
      </c>
      <c r="BJ59" s="1" t="n">
        <v>0.365</v>
      </c>
      <c r="BK59" s="1" t="n">
        <f aca="false">+BI59/BJ59</f>
        <v>0.514285397204015</v>
      </c>
      <c r="BL59" s="1" t="n">
        <f aca="false">+BK59/Y59</f>
        <v>171.428465734672</v>
      </c>
      <c r="BM59" s="1" t="n">
        <f aca="false">+BL59/1000</f>
        <v>0.171428465734672</v>
      </c>
      <c r="BN59" s="1" t="n">
        <f aca="false">+BL59/(R59/1000/0.003)</f>
        <v>5.19334232081575</v>
      </c>
    </row>
    <row r="60" customFormat="false" ht="12.8" hidden="false" customHeight="false" outlineLevel="0" collapsed="false">
      <c r="A60" s="1" t="s">
        <v>65</v>
      </c>
      <c r="B60" s="1" t="s">
        <v>156</v>
      </c>
      <c r="C60" s="1" t="s">
        <v>159</v>
      </c>
      <c r="D60" s="1" t="s">
        <v>83</v>
      </c>
      <c r="H60" s="1" t="s">
        <v>146</v>
      </c>
      <c r="I60" s="1" t="s">
        <v>111</v>
      </c>
      <c r="J60" s="1" t="s">
        <v>117</v>
      </c>
      <c r="K60" s="1" t="s">
        <v>89</v>
      </c>
      <c r="L60" s="2" t="n">
        <v>1</v>
      </c>
      <c r="M60" s="2" t="n">
        <f aca="false">+L60/Y60</f>
        <v>333.333333333333</v>
      </c>
      <c r="N60" s="2" t="n">
        <f aca="false">+O60/Y60</f>
        <v>508.333333333333</v>
      </c>
      <c r="O60" s="1" t="n">
        <f aca="false">+P60</f>
        <v>1.525</v>
      </c>
      <c r="P60" s="1" t="n">
        <v>1.525</v>
      </c>
      <c r="R60" s="11" t="n">
        <v>102.992271340229</v>
      </c>
      <c r="S60" s="11" t="n">
        <v>0.373037054171452</v>
      </c>
      <c r="T60" s="11" t="n">
        <v>18.4518729901463</v>
      </c>
      <c r="U60" s="11" t="n">
        <v>414.973726765661</v>
      </c>
      <c r="V60" s="11" t="n">
        <v>-22.8901353961582</v>
      </c>
      <c r="W60" s="11" t="n">
        <f aca="false">+V60+1</f>
        <v>-21.8901353961582</v>
      </c>
      <c r="X60" s="11" t="n">
        <v>1.08063289599304</v>
      </c>
      <c r="Y60" s="6" t="n">
        <v>0.003</v>
      </c>
      <c r="Z60" s="6" t="n">
        <f aca="false">+X60/10</f>
        <v>0.108063289599304</v>
      </c>
      <c r="AA60" s="6" t="n">
        <f aca="false">+S60/10</f>
        <v>0.0373037054171452</v>
      </c>
      <c r="AB60" s="6" t="n">
        <f aca="false">+O60*Z60</f>
        <v>0.164796516638939</v>
      </c>
      <c r="AC60" s="1" t="n">
        <f aca="false">+O60*AA60</f>
        <v>0.0568881507611464</v>
      </c>
      <c r="AD60" s="2" t="n">
        <f aca="false">+AB60*1000</f>
        <v>164.796516638939</v>
      </c>
      <c r="AE60" s="2" t="n">
        <f aca="false">+AC60*1000</f>
        <v>56.8881507611464</v>
      </c>
      <c r="AF60" s="2" t="n">
        <f aca="false">+AD60/Y60</f>
        <v>54932.1722129795</v>
      </c>
      <c r="AG60" s="2" t="n">
        <f aca="false">+AE60/Y60</f>
        <v>18962.7169203821</v>
      </c>
      <c r="AH60" s="2" t="n">
        <f aca="false">+AB60/Y60</f>
        <v>54.9321722129795</v>
      </c>
      <c r="AI60" s="2" t="n">
        <f aca="false">+AC60/Y60</f>
        <v>18.9627169203821</v>
      </c>
      <c r="AJ60" s="7" t="n">
        <v>50.4839731750042</v>
      </c>
      <c r="AK60" s="7" t="n">
        <v>0.372424182675427</v>
      </c>
      <c r="AL60" s="7" t="n">
        <v>16.7723792147374</v>
      </c>
      <c r="AM60" s="7" t="n">
        <v>226.68085200718</v>
      </c>
      <c r="AN60" s="7" t="n">
        <v>-23.4129589142528</v>
      </c>
      <c r="AO60" s="7" t="n">
        <f aca="false">+AN60+1</f>
        <v>-22.4129589142528</v>
      </c>
      <c r="AP60" s="7" t="n">
        <v>1.08006092534642</v>
      </c>
      <c r="AQ60" s="1" t="n">
        <f aca="false">+W60-AO60</f>
        <v>0.522823518094601</v>
      </c>
      <c r="AR60" s="1" t="n">
        <f aca="false">(W60/1000+1)*0.0112372</f>
        <v>0.0109912161705263</v>
      </c>
      <c r="AS60" s="1" t="n">
        <f aca="false">(AO60/1000+1)*0.0112372</f>
        <v>0.0109853410980888</v>
      </c>
      <c r="AT60" s="1" t="n">
        <f aca="false">AR60/(AR60+1)</f>
        <v>0.0108717227160086</v>
      </c>
      <c r="AU60" s="1" t="n">
        <f aca="false">AS60/(AS60+1)</f>
        <v>0.0108659746600845</v>
      </c>
      <c r="AV60" s="1" t="n">
        <f aca="false">+AT60-AU60</f>
        <v>5.748055924076E-006</v>
      </c>
      <c r="AW60" s="1" t="n">
        <f aca="false">AV60*U60</f>
        <v>0.00238529218847125</v>
      </c>
      <c r="AX60" s="1" t="n">
        <v>0.6101</v>
      </c>
      <c r="AY60" s="1" t="n">
        <f aca="false">+AW60/AX60</f>
        <v>0.00390967413288191</v>
      </c>
      <c r="AZ60" s="1" t="n">
        <f aca="false">+AY60/Y60</f>
        <v>1.30322471096064</v>
      </c>
      <c r="BA60" s="1" t="n">
        <f aca="false">+AZ60/1000</f>
        <v>0.00130322471096064</v>
      </c>
      <c r="BB60" s="1" t="n">
        <f aca="false">+AZ60/(U60/1000/0.003)</f>
        <v>0.00942149799061793</v>
      </c>
      <c r="BC60" s="1" t="n">
        <f aca="false">+T60-AL60</f>
        <v>1.6794937754089</v>
      </c>
      <c r="BD60" s="1" t="n">
        <f aca="false">(T60/1000+1)*0.0036765</f>
        <v>0.00374433831104827</v>
      </c>
      <c r="BE60" s="1" t="n">
        <f aca="false">(AL60/1000+1)*0.0036765</f>
        <v>0.00373816365218298</v>
      </c>
      <c r="BF60" s="1" t="n">
        <f aca="false">BD60/(BD60+1)</f>
        <v>0.00373037054171453</v>
      </c>
      <c r="BG60" s="1" t="n">
        <f aca="false">BE60/(BE60+1)</f>
        <v>0.00372424182675427</v>
      </c>
      <c r="BH60" s="1" t="n">
        <f aca="false">+BF60-BG60</f>
        <v>6.12871496025571E-006</v>
      </c>
      <c r="BI60" s="1" t="n">
        <f aca="false">BH60*R60</f>
        <v>0.000631210274153576</v>
      </c>
      <c r="BJ60" s="1" t="n">
        <v>0.365</v>
      </c>
      <c r="BK60" s="1" t="n">
        <f aca="false">+BI60/BJ60</f>
        <v>0.00172934321685911</v>
      </c>
      <c r="BL60" s="1" t="n">
        <f aca="false">+BK60/Y60</f>
        <v>0.576447738953038</v>
      </c>
      <c r="BM60" s="1" t="n">
        <f aca="false">+BL60/1000</f>
        <v>0.000576447738953038</v>
      </c>
      <c r="BN60" s="1" t="n">
        <f aca="false">+BL60/(R60/1000/0.003)</f>
        <v>0.0167909998911115</v>
      </c>
    </row>
    <row r="61" customFormat="false" ht="12.8" hidden="false" customHeight="false" outlineLevel="0" collapsed="false">
      <c r="A61" s="1" t="s">
        <v>65</v>
      </c>
      <c r="B61" s="1" t="s">
        <v>156</v>
      </c>
      <c r="C61" s="1" t="s">
        <v>157</v>
      </c>
      <c r="D61" s="1" t="s">
        <v>83</v>
      </c>
      <c r="H61" s="1" t="s">
        <v>146</v>
      </c>
      <c r="I61" s="1" t="s">
        <v>111</v>
      </c>
      <c r="J61" s="1" t="s">
        <v>113</v>
      </c>
      <c r="K61" s="1" t="s">
        <v>71</v>
      </c>
      <c r="L61" s="2" t="n">
        <v>1</v>
      </c>
      <c r="M61" s="2" t="n">
        <f aca="false">+L61/Y61</f>
        <v>333.333333333333</v>
      </c>
      <c r="N61" s="2" t="n">
        <f aca="false">+O61/Y61</f>
        <v>503</v>
      </c>
      <c r="O61" s="1" t="n">
        <f aca="false">+P61</f>
        <v>1.509</v>
      </c>
      <c r="P61" s="1" t="n">
        <v>1.509</v>
      </c>
      <c r="R61" s="11" t="n">
        <v>135.364482089427</v>
      </c>
      <c r="S61" s="11" t="n">
        <v>0.37304827739419</v>
      </c>
      <c r="T61" s="11" t="n">
        <v>18.4826289494767</v>
      </c>
      <c r="U61" s="11" t="n">
        <v>535.663383494234</v>
      </c>
      <c r="V61" s="11" t="n">
        <v>-21.8044448110166</v>
      </c>
      <c r="W61" s="11" t="n">
        <f aca="false">+V61+1</f>
        <v>-20.8044448110166</v>
      </c>
      <c r="X61" s="11" t="n">
        <v>1.08182062393139</v>
      </c>
      <c r="Y61" s="6" t="n">
        <v>0.003</v>
      </c>
      <c r="Z61" s="6" t="n">
        <f aca="false">+X61/10</f>
        <v>0.108182062393139</v>
      </c>
      <c r="AA61" s="6" t="n">
        <f aca="false">+S61/10</f>
        <v>0.037304827739419</v>
      </c>
      <c r="AB61" s="6" t="n">
        <f aca="false">+O61*Z61</f>
        <v>0.163246732151247</v>
      </c>
      <c r="AC61" s="1" t="n">
        <f aca="false">+O61*AA61</f>
        <v>0.0562929850587833</v>
      </c>
      <c r="AD61" s="2" t="n">
        <f aca="false">+AB61*1000</f>
        <v>163.246732151247</v>
      </c>
      <c r="AE61" s="2" t="n">
        <f aca="false">+AC61*1000</f>
        <v>56.2929850587833</v>
      </c>
      <c r="AF61" s="2" t="n">
        <f aca="false">+AD61/Y61</f>
        <v>54415.5773837489</v>
      </c>
      <c r="AG61" s="2" t="n">
        <f aca="false">+AE61/Y61</f>
        <v>18764.3283529278</v>
      </c>
      <c r="AH61" s="2" t="n">
        <f aca="false">+AB61/Y61</f>
        <v>54.4155773837489</v>
      </c>
      <c r="AI61" s="2" t="n">
        <f aca="false">+AC61/Y61</f>
        <v>18.7643283529278</v>
      </c>
      <c r="AJ61" s="7" t="n">
        <v>79.9414805318351</v>
      </c>
      <c r="AK61" s="7" t="n">
        <v>0.372315489776543</v>
      </c>
      <c r="AL61" s="7" t="n">
        <v>16.4745227698569</v>
      </c>
      <c r="AM61" s="7" t="n">
        <v>332.037775313683</v>
      </c>
      <c r="AN61" s="7" t="n">
        <v>-23.1326792059545</v>
      </c>
      <c r="AO61" s="7" t="n">
        <f aca="false">+AN61+1</f>
        <v>-22.1326792059545</v>
      </c>
      <c r="AP61" s="7" t="n">
        <v>1.0803675530907</v>
      </c>
      <c r="AQ61" s="1" t="n">
        <f aca="false">+W61-AO61</f>
        <v>1.3282343949379</v>
      </c>
      <c r="AR61" s="1" t="n">
        <f aca="false">(W61/1000+1)*0.0112372</f>
        <v>0.0110034162927696</v>
      </c>
      <c r="AS61" s="1" t="n">
        <f aca="false">(AO61/1000+1)*0.0112372</f>
        <v>0.0109884906572268</v>
      </c>
      <c r="AT61" s="1" t="n">
        <f aca="false">AR61/(AR61+1)</f>
        <v>0.010883658863506</v>
      </c>
      <c r="AU61" s="1" t="n">
        <f aca="false">AS61/(AS61+1)</f>
        <v>0.0108690561354298</v>
      </c>
      <c r="AV61" s="1" t="n">
        <f aca="false">+AT61-AU61</f>
        <v>1.46027280761921E-005</v>
      </c>
      <c r="AW61" s="1" t="n">
        <f aca="false">AV61*U61</f>
        <v>0.00782214672953929</v>
      </c>
      <c r="AX61" s="1" t="n">
        <v>0.6101</v>
      </c>
      <c r="AY61" s="1" t="n">
        <f aca="false">+AW61/AX61</f>
        <v>0.0128210895419428</v>
      </c>
      <c r="AZ61" s="1" t="n">
        <f aca="false">+AY61/Y61</f>
        <v>4.27369651398093</v>
      </c>
      <c r="BA61" s="1" t="n">
        <f aca="false">+AZ61/1000</f>
        <v>0.00427369651398093</v>
      </c>
      <c r="BB61" s="1" t="n">
        <f aca="false">+AZ61/(U61/1000/0.003)</f>
        <v>0.0239349747192133</v>
      </c>
      <c r="BC61" s="1" t="n">
        <f aca="false">+T61-AL61</f>
        <v>2.0081061796198</v>
      </c>
      <c r="BD61" s="1" t="n">
        <f aca="false">(T61/1000+1)*0.0036765</f>
        <v>0.00374445138533275</v>
      </c>
      <c r="BE61" s="1" t="n">
        <f aca="false">(AL61/1000+1)*0.0036765</f>
        <v>0.00373706858296338</v>
      </c>
      <c r="BF61" s="1" t="n">
        <f aca="false">BD61/(BD61+1)</f>
        <v>0.0037304827739419</v>
      </c>
      <c r="BG61" s="1" t="n">
        <f aca="false">BE61/(BE61+1)</f>
        <v>0.00372315489776543</v>
      </c>
      <c r="BH61" s="1" t="n">
        <f aca="false">+BF61-BG61</f>
        <v>7.32787617647047E-006</v>
      </c>
      <c r="BI61" s="1" t="n">
        <f aca="false">BH61*R61</f>
        <v>0.000991934163443375</v>
      </c>
      <c r="BJ61" s="1" t="n">
        <v>0.365</v>
      </c>
      <c r="BK61" s="1" t="n">
        <f aca="false">+BI61/BJ61</f>
        <v>0.00271762784505034</v>
      </c>
      <c r="BL61" s="1" t="n">
        <f aca="false">+BK61/Y61</f>
        <v>0.905875948350115</v>
      </c>
      <c r="BM61" s="1" t="n">
        <f aca="false">+BL61/1000</f>
        <v>0.000905875948350115</v>
      </c>
      <c r="BN61" s="1" t="n">
        <f aca="false">+BL61/(R61/1000/0.003)</f>
        <v>0.0200763730862205</v>
      </c>
    </row>
    <row r="62" customFormat="false" ht="12.8" hidden="false" customHeight="false" outlineLevel="0" collapsed="false">
      <c r="A62" s="1" t="s">
        <v>65</v>
      </c>
      <c r="B62" s="1" t="s">
        <v>156</v>
      </c>
      <c r="C62" s="1" t="s">
        <v>159</v>
      </c>
      <c r="D62" s="1" t="s">
        <v>83</v>
      </c>
      <c r="H62" s="1" t="s">
        <v>146</v>
      </c>
      <c r="I62" s="1" t="s">
        <v>111</v>
      </c>
      <c r="J62" s="1" t="s">
        <v>113</v>
      </c>
      <c r="K62" s="1" t="s">
        <v>89</v>
      </c>
      <c r="L62" s="2" t="n">
        <v>1</v>
      </c>
      <c r="M62" s="2" t="n">
        <f aca="false">+L62/Y62</f>
        <v>333.333333333333</v>
      </c>
      <c r="N62" s="2" t="n">
        <f aca="false">+O62/Y62</f>
        <v>573</v>
      </c>
      <c r="O62" s="1" t="n">
        <f aca="false">+P62</f>
        <v>1.719</v>
      </c>
      <c r="P62" s="1" t="n">
        <v>1.719</v>
      </c>
      <c r="R62" s="11" t="n">
        <v>93.0282832237363</v>
      </c>
      <c r="S62" s="11" t="n">
        <v>0.425497003205571</v>
      </c>
      <c r="T62" s="11" t="n">
        <v>162.288090974142</v>
      </c>
      <c r="U62" s="11" t="n">
        <v>424.726795733467</v>
      </c>
      <c r="V62" s="11" t="n">
        <v>103.289151867588</v>
      </c>
      <c r="W62" s="11" t="n">
        <f aca="false">+V62+1</f>
        <v>104.289151867588</v>
      </c>
      <c r="X62" s="11" t="n">
        <v>1.2184802897267</v>
      </c>
      <c r="Y62" s="6" t="n">
        <v>0.003</v>
      </c>
      <c r="Z62" s="6" t="n">
        <f aca="false">+X62/10</f>
        <v>0.12184802897267</v>
      </c>
      <c r="AA62" s="6" t="n">
        <f aca="false">+S62/10</f>
        <v>0.0425497003205571</v>
      </c>
      <c r="AB62" s="6" t="n">
        <f aca="false">+O62*Z62</f>
        <v>0.20945676180402</v>
      </c>
      <c r="AC62" s="1" t="n">
        <f aca="false">+O62*AA62</f>
        <v>0.0731429348510376</v>
      </c>
      <c r="AD62" s="2" t="n">
        <f aca="false">+AB62*1000</f>
        <v>209.45676180402</v>
      </c>
      <c r="AE62" s="2" t="n">
        <f aca="false">+AC62*1000</f>
        <v>73.1429348510377</v>
      </c>
      <c r="AF62" s="2" t="n">
        <f aca="false">+AD62/Y62</f>
        <v>69818.9206013399</v>
      </c>
      <c r="AG62" s="2" t="n">
        <f aca="false">+AE62/Y62</f>
        <v>24380.9782836792</v>
      </c>
      <c r="AH62" s="2" t="n">
        <f aca="false">+AB62/Y62</f>
        <v>69.8189206013399</v>
      </c>
      <c r="AI62" s="2" t="n">
        <f aca="false">+AC62/Y62</f>
        <v>24.3809782836792</v>
      </c>
      <c r="AJ62" s="7" t="n">
        <v>50.4839731750042</v>
      </c>
      <c r="AK62" s="7" t="n">
        <v>0.372424182675427</v>
      </c>
      <c r="AL62" s="7" t="n">
        <v>16.7723792147374</v>
      </c>
      <c r="AM62" s="7" t="n">
        <v>226.68085200718</v>
      </c>
      <c r="AN62" s="7" t="n">
        <v>-23.4129589142528</v>
      </c>
      <c r="AO62" s="7" t="n">
        <f aca="false">+AN62+1</f>
        <v>-22.4129589142528</v>
      </c>
      <c r="AP62" s="7" t="n">
        <v>1.08006092534642</v>
      </c>
      <c r="AQ62" s="1" t="n">
        <f aca="false">+W62-AO62</f>
        <v>126.702110781841</v>
      </c>
      <c r="AR62" s="1" t="n">
        <f aca="false">(W62/1000+1)*0.0112372</f>
        <v>0.0124091180573665</v>
      </c>
      <c r="AS62" s="1" t="n">
        <f aca="false">(AO62/1000+1)*0.0112372</f>
        <v>0.0109853410980888</v>
      </c>
      <c r="AT62" s="1" t="n">
        <f aca="false">AR62/(AR62+1)</f>
        <v>0.0122570192583581</v>
      </c>
      <c r="AU62" s="1" t="n">
        <f aca="false">AS62/(AS62+1)</f>
        <v>0.0108659746600845</v>
      </c>
      <c r="AV62" s="1" t="n">
        <f aca="false">+AT62-AU62</f>
        <v>0.00139104459827354</v>
      </c>
      <c r="AW62" s="1" t="n">
        <f aca="false">AV62*U62</f>
        <v>0.590813914947067</v>
      </c>
      <c r="AX62" s="1" t="n">
        <v>0.6101</v>
      </c>
      <c r="AY62" s="1" t="n">
        <f aca="false">+AW62/AX62</f>
        <v>0.968388649314976</v>
      </c>
      <c r="AZ62" s="1" t="n">
        <f aca="false">+AY62/Y62</f>
        <v>322.796216438325</v>
      </c>
      <c r="BA62" s="1" t="n">
        <f aca="false">+AZ62/1000</f>
        <v>0.322796216438325</v>
      </c>
      <c r="BB62" s="1" t="n">
        <f aca="false">+AZ62/(U62/1000/0.003)</f>
        <v>2.28002720582451</v>
      </c>
      <c r="BC62" s="1" t="n">
        <f aca="false">+T62-AL62</f>
        <v>145.515711759405</v>
      </c>
      <c r="BD62" s="1" t="n">
        <f aca="false">(T62/1000+1)*0.0036765</f>
        <v>0.00427315216646643</v>
      </c>
      <c r="BE62" s="1" t="n">
        <f aca="false">(AL62/1000+1)*0.0036765</f>
        <v>0.00373816365218298</v>
      </c>
      <c r="BF62" s="1" t="n">
        <f aca="false">BD62/(BD62+1)</f>
        <v>0.0042549700320557</v>
      </c>
      <c r="BG62" s="1" t="n">
        <f aca="false">BE62/(BE62+1)</f>
        <v>0.00372424182675427</v>
      </c>
      <c r="BH62" s="1" t="n">
        <f aca="false">+BF62-BG62</f>
        <v>0.000530728205301434</v>
      </c>
      <c r="BI62" s="1" t="n">
        <f aca="false">BH62*R62</f>
        <v>0.0493727337976071</v>
      </c>
      <c r="BJ62" s="1" t="n">
        <v>0.365</v>
      </c>
      <c r="BK62" s="1" t="n">
        <f aca="false">+BI62/BJ62</f>
        <v>0.13526776382906</v>
      </c>
      <c r="BL62" s="1" t="n">
        <f aca="false">+BK62/Y62</f>
        <v>45.0892546096868</v>
      </c>
      <c r="BM62" s="1" t="n">
        <f aca="false">+BL62/1000</f>
        <v>0.0450892546096868</v>
      </c>
      <c r="BN62" s="1" t="n">
        <f aca="false">+BL62/(R62/1000/0.003)</f>
        <v>1.45404987753818</v>
      </c>
    </row>
    <row r="63" customFormat="false" ht="12.8" hidden="false" customHeight="false" outlineLevel="0" collapsed="false">
      <c r="A63" s="1" t="s">
        <v>65</v>
      </c>
      <c r="B63" s="1" t="s">
        <v>156</v>
      </c>
      <c r="C63" s="1" t="s">
        <v>159</v>
      </c>
      <c r="D63" s="1" t="s">
        <v>83</v>
      </c>
      <c r="H63" s="1" t="s">
        <v>146</v>
      </c>
      <c r="I63" s="1" t="s">
        <v>111</v>
      </c>
      <c r="J63" s="1" t="s">
        <v>113</v>
      </c>
      <c r="K63" s="1" t="s">
        <v>71</v>
      </c>
      <c r="L63" s="2" t="n">
        <v>1</v>
      </c>
      <c r="M63" s="2" t="n">
        <f aca="false">+L63/Y63</f>
        <v>333.333333333333</v>
      </c>
      <c r="N63" s="2" t="n">
        <f aca="false">+O63/Y63</f>
        <v>725.333333333333</v>
      </c>
      <c r="O63" s="1" t="n">
        <f aca="false">+P63</f>
        <v>2.176</v>
      </c>
      <c r="P63" s="1" t="n">
        <v>2.176</v>
      </c>
      <c r="R63" s="11" t="n">
        <v>15.2178822196127</v>
      </c>
      <c r="S63" s="11" t="n">
        <v>0.941167376894705</v>
      </c>
      <c r="T63" s="11" t="n">
        <v>1584.27715906497</v>
      </c>
      <c r="U63" s="11" t="n">
        <v>65.8700986846279</v>
      </c>
      <c r="V63" s="11" t="n">
        <v>491.134318761264</v>
      </c>
      <c r="W63" s="11" t="n">
        <f aca="false">+V63+1</f>
        <v>492.134318761264</v>
      </c>
      <c r="X63" s="11" t="n">
        <v>1.63979533484535</v>
      </c>
      <c r="Y63" s="6" t="n">
        <v>0.003</v>
      </c>
      <c r="Z63" s="6" t="n">
        <f aca="false">+X63/10</f>
        <v>0.163979533484535</v>
      </c>
      <c r="AA63" s="6" t="n">
        <f aca="false">+S63/10</f>
        <v>0.0941167376894705</v>
      </c>
      <c r="AB63" s="6" t="n">
        <f aca="false">+O63*Z63</f>
        <v>0.356819464862348</v>
      </c>
      <c r="AC63" s="1" t="n">
        <f aca="false">+O63*AA63</f>
        <v>0.204798021212288</v>
      </c>
      <c r="AD63" s="2" t="n">
        <f aca="false">+AB63*1000</f>
        <v>356.819464862348</v>
      </c>
      <c r="AE63" s="2" t="n">
        <f aca="false">+AC63*1000</f>
        <v>204.798021212288</v>
      </c>
      <c r="AF63" s="2" t="n">
        <f aca="false">+AD63/Y63</f>
        <v>118939.821620783</v>
      </c>
      <c r="AG63" s="2" t="n">
        <f aca="false">+AE63/Y63</f>
        <v>68266.0070707626</v>
      </c>
      <c r="AH63" s="2" t="n">
        <f aca="false">+AB63/Y63</f>
        <v>118.939821620783</v>
      </c>
      <c r="AI63" s="2" t="n">
        <f aca="false">+AC63/Y63</f>
        <v>68.2660070707626</v>
      </c>
      <c r="AJ63" s="7" t="n">
        <v>50.4839731750042</v>
      </c>
      <c r="AK63" s="7" t="n">
        <v>0.372424182675427</v>
      </c>
      <c r="AL63" s="7" t="n">
        <v>16.7723792147374</v>
      </c>
      <c r="AM63" s="7" t="n">
        <v>226.68085200718</v>
      </c>
      <c r="AN63" s="7" t="n">
        <v>-23.4129589142528</v>
      </c>
      <c r="AO63" s="7" t="n">
        <f aca="false">+AN63+1</f>
        <v>-22.4129589142528</v>
      </c>
      <c r="AP63" s="7" t="n">
        <v>1.08006092534642</v>
      </c>
      <c r="AQ63" s="1" t="n">
        <f aca="false">+W63-AO63</f>
        <v>514.547277675517</v>
      </c>
      <c r="AR63" s="1" t="n">
        <f aca="false">(W63/1000+1)*0.0112372</f>
        <v>0.0167674117667841</v>
      </c>
      <c r="AS63" s="1" t="n">
        <f aca="false">(AO63/1000+1)*0.0112372</f>
        <v>0.0109853410980888</v>
      </c>
      <c r="AT63" s="1" t="n">
        <f aca="false">AR63/(AR63+1)</f>
        <v>0.0164909020221726</v>
      </c>
      <c r="AU63" s="1" t="n">
        <f aca="false">AS63/(AS63+1)</f>
        <v>0.0108659746600845</v>
      </c>
      <c r="AV63" s="1" t="n">
        <f aca="false">+AT63-AU63</f>
        <v>0.00562492736208807</v>
      </c>
      <c r="AW63" s="1" t="n">
        <f aca="false">AV63*U63</f>
        <v>0.370514520434605</v>
      </c>
      <c r="AX63" s="1" t="n">
        <v>0.6101</v>
      </c>
      <c r="AY63" s="1" t="n">
        <f aca="false">+AW63/AX63</f>
        <v>0.607301295582044</v>
      </c>
      <c r="AZ63" s="1" t="n">
        <f aca="false">+AY63/Y63</f>
        <v>202.433765194015</v>
      </c>
      <c r="BA63" s="1" t="n">
        <f aca="false">+AZ63/1000</f>
        <v>0.202433765194015</v>
      </c>
      <c r="BB63" s="1" t="n">
        <f aca="false">+AZ63/(U63/1000/0.003)</f>
        <v>9.21968097375524</v>
      </c>
      <c r="BC63" s="1" t="n">
        <f aca="false">+T63-AL63</f>
        <v>1567.50477985023</v>
      </c>
      <c r="BD63" s="1" t="n">
        <f aca="false">(T63/1000+1)*0.0036765</f>
        <v>0.00950109497530236</v>
      </c>
      <c r="BE63" s="1" t="n">
        <f aca="false">(AL63/1000+1)*0.0036765</f>
        <v>0.00373816365218298</v>
      </c>
      <c r="BF63" s="1" t="n">
        <f aca="false">BD63/(BD63+1)</f>
        <v>0.00941167376894704</v>
      </c>
      <c r="BG63" s="1" t="n">
        <f aca="false">BE63/(BE63+1)</f>
        <v>0.00372424182675427</v>
      </c>
      <c r="BH63" s="1" t="n">
        <f aca="false">+BF63-BG63</f>
        <v>0.00568743194219277</v>
      </c>
      <c r="BI63" s="1" t="n">
        <f aca="false">BH63*R63</f>
        <v>0.0865506694283526</v>
      </c>
      <c r="BJ63" s="1" t="n">
        <v>0.365</v>
      </c>
      <c r="BK63" s="1" t="n">
        <f aca="false">+BI63/BJ63</f>
        <v>0.237125121721514</v>
      </c>
      <c r="BL63" s="1" t="n">
        <f aca="false">+BK63/Y63</f>
        <v>79.0417072405047</v>
      </c>
      <c r="BM63" s="1" t="n">
        <f aca="false">+BL63/1000</f>
        <v>0.0790417072405047</v>
      </c>
      <c r="BN63" s="1" t="n">
        <f aca="false">+BL63/(R63/1000/0.003)</f>
        <v>15.5820053210761</v>
      </c>
    </row>
    <row r="64" customFormat="false" ht="12.8" hidden="false" customHeight="false" outlineLevel="0" collapsed="false">
      <c r="A64" s="1" t="s">
        <v>65</v>
      </c>
      <c r="B64" s="1" t="s">
        <v>156</v>
      </c>
      <c r="C64" s="1" t="s">
        <v>159</v>
      </c>
      <c r="D64" s="1" t="s">
        <v>83</v>
      </c>
      <c r="H64" s="1" t="s">
        <v>146</v>
      </c>
      <c r="I64" s="1" t="s">
        <v>111</v>
      </c>
      <c r="J64" s="1" t="s">
        <v>113</v>
      </c>
      <c r="K64" s="1" t="s">
        <v>89</v>
      </c>
      <c r="L64" s="2" t="n">
        <v>1</v>
      </c>
      <c r="M64" s="2" t="n">
        <f aca="false">+L64/Y64</f>
        <v>333.333333333333</v>
      </c>
      <c r="N64" s="2" t="n">
        <f aca="false">+O64/Y64</f>
        <v>1189.66666666667</v>
      </c>
      <c r="O64" s="1" t="n">
        <f aca="false">+2.095+P64</f>
        <v>3.569</v>
      </c>
      <c r="P64" s="1" t="n">
        <v>1.474</v>
      </c>
      <c r="R64" s="11" t="n">
        <v>111.779652073461</v>
      </c>
      <c r="S64" s="11" t="n">
        <v>0.372516550873055</v>
      </c>
      <c r="T64" s="11" t="n">
        <v>17.0255007964768</v>
      </c>
      <c r="U64" s="11" t="n">
        <v>473.439424428138</v>
      </c>
      <c r="V64" s="11" t="n">
        <v>-22.9291450621923</v>
      </c>
      <c r="W64" s="11" t="n">
        <f aca="false">+V64+1</f>
        <v>-21.9291450621923</v>
      </c>
      <c r="X64" s="11" t="n">
        <v>1.08059021951858</v>
      </c>
      <c r="Y64" s="6" t="n">
        <v>0.003</v>
      </c>
      <c r="Z64" s="6" t="n">
        <f aca="false">+X64/10</f>
        <v>0.108059021951858</v>
      </c>
      <c r="AA64" s="6" t="n">
        <f aca="false">+S64/10</f>
        <v>0.0372516550873055</v>
      </c>
      <c r="AB64" s="6" t="n">
        <f aca="false">+O64*Z64</f>
        <v>0.385662649346181</v>
      </c>
      <c r="AC64" s="1" t="n">
        <f aca="false">+O64*AA64</f>
        <v>0.132951157006593</v>
      </c>
      <c r="AD64" s="2" t="n">
        <f aca="false">+AB64*1000</f>
        <v>385.662649346181</v>
      </c>
      <c r="AE64" s="2" t="n">
        <f aca="false">+AC64*1000</f>
        <v>132.951157006593</v>
      </c>
      <c r="AF64" s="2" t="n">
        <f aca="false">+AD64/Y64</f>
        <v>128554.216448727</v>
      </c>
      <c r="AG64" s="2" t="n">
        <f aca="false">+AE64/Y64</f>
        <v>44317.0523355311</v>
      </c>
      <c r="AH64" s="2" t="n">
        <f aca="false">+AB64/Y64</f>
        <v>128.554216448727</v>
      </c>
      <c r="AI64" s="2" t="n">
        <f aca="false">+AC64/Y64</f>
        <v>44.3170523355311</v>
      </c>
      <c r="AJ64" s="7" t="n">
        <v>50.4839731750042</v>
      </c>
      <c r="AK64" s="7" t="n">
        <v>0.372424182675427</v>
      </c>
      <c r="AL64" s="7" t="n">
        <v>16.7723792147374</v>
      </c>
      <c r="AM64" s="7" t="n">
        <v>226.68085200718</v>
      </c>
      <c r="AN64" s="7" t="n">
        <v>-23.4129589142528</v>
      </c>
      <c r="AO64" s="7" t="n">
        <f aca="false">+AN64+1</f>
        <v>-22.4129589142528</v>
      </c>
      <c r="AP64" s="7" t="n">
        <v>1.08006092534642</v>
      </c>
      <c r="AQ64" s="1" t="n">
        <f aca="false">+W64-AO64</f>
        <v>0.4838138520605</v>
      </c>
      <c r="AR64" s="1" t="n">
        <f aca="false">(W64/1000+1)*0.0112372</f>
        <v>0.0109907778111071</v>
      </c>
      <c r="AS64" s="1" t="n">
        <f aca="false">(AO64/1000+1)*0.0112372</f>
        <v>0.0109853410980888</v>
      </c>
      <c r="AT64" s="1" t="n">
        <f aca="false">AR64/(AR64+1)</f>
        <v>0.010871293836036</v>
      </c>
      <c r="AU64" s="1" t="n">
        <f aca="false">AS64/(AS64+1)</f>
        <v>0.0108659746600845</v>
      </c>
      <c r="AV64" s="1" t="n">
        <f aca="false">+AT64-AU64</f>
        <v>5.31917595146016E-006</v>
      </c>
      <c r="AW64" s="1" t="n">
        <f aca="false">AV64*U64</f>
        <v>0.00251830760089129</v>
      </c>
      <c r="AX64" s="1" t="n">
        <v>0.6101</v>
      </c>
      <c r="AY64" s="1" t="n">
        <f aca="false">+AW64/AX64</f>
        <v>0.00412769644466692</v>
      </c>
      <c r="AZ64" s="1" t="n">
        <f aca="false">+AY64/Y64</f>
        <v>1.37589881488897</v>
      </c>
      <c r="BA64" s="1" t="n">
        <f aca="false">+AZ64/1000</f>
        <v>0.00137589881488897</v>
      </c>
      <c r="BB64" s="1" t="n">
        <f aca="false">AZ64/AH64</f>
        <v>0.0107028680419653</v>
      </c>
      <c r="BC64" s="1" t="n">
        <f aca="false">+T64-AL64</f>
        <v>0.2531215817394</v>
      </c>
      <c r="BD64" s="1" t="n">
        <f aca="false">(T64/1000+1)*0.0036765</f>
        <v>0.00373909425367825</v>
      </c>
      <c r="BE64" s="1" t="n">
        <f aca="false">(AL64/1000+1)*0.0036765</f>
        <v>0.00373816365218298</v>
      </c>
      <c r="BF64" s="1" t="n">
        <f aca="false">BD64/(BD64+1)</f>
        <v>0.00372516550873055</v>
      </c>
      <c r="BG64" s="1" t="n">
        <f aca="false">BE64/(BE64+1)</f>
        <v>0.00372424182675427</v>
      </c>
      <c r="BH64" s="1" t="n">
        <f aca="false">+BF64-BG64</f>
        <v>9.23681976281333E-007</v>
      </c>
      <c r="BI64" s="1" t="n">
        <f aca="false">BH64*R64</f>
        <v>0.000103248849935254</v>
      </c>
      <c r="BJ64" s="1" t="n">
        <v>0.365</v>
      </c>
      <c r="BK64" s="1" t="n">
        <f aca="false">+BI64/BJ64</f>
        <v>0.00028287356146645</v>
      </c>
      <c r="BL64" s="1" t="n">
        <f aca="false">+BK64/Y64</f>
        <v>0.0942911871554833</v>
      </c>
      <c r="BM64" s="1" t="n">
        <f aca="false">+BL64/1000</f>
        <v>9.42911871554833E-005</v>
      </c>
      <c r="BN64" s="1" t="n">
        <f aca="false">+BL64/AI64</f>
        <v>0.00212765024265582</v>
      </c>
    </row>
    <row r="65" customFormat="false" ht="12.8" hidden="false" customHeight="false" outlineLevel="0" collapsed="false">
      <c r="A65" s="1" t="s">
        <v>65</v>
      </c>
      <c r="B65" s="1" t="s">
        <v>156</v>
      </c>
      <c r="C65" s="1" t="s">
        <v>159</v>
      </c>
      <c r="D65" s="1" t="s">
        <v>83</v>
      </c>
      <c r="H65" s="1" t="s">
        <v>146</v>
      </c>
      <c r="I65" s="1" t="s">
        <v>111</v>
      </c>
      <c r="J65" s="1" t="s">
        <v>113</v>
      </c>
      <c r="K65" s="1" t="s">
        <v>89</v>
      </c>
      <c r="L65" s="2" t="n">
        <v>1</v>
      </c>
      <c r="M65" s="2" t="n">
        <f aca="false">+L65/Y65</f>
        <v>333.333333333333</v>
      </c>
      <c r="N65" s="2" t="n">
        <f aca="false">+O65/Y65</f>
        <v>938.666666666667</v>
      </c>
      <c r="O65" s="1" t="n">
        <f aca="false">+1.442+P65</f>
        <v>2.816</v>
      </c>
      <c r="P65" s="1" t="n">
        <v>1.374</v>
      </c>
      <c r="R65" s="11" t="n">
        <v>83.1737224962294</v>
      </c>
      <c r="S65" s="11" t="n">
        <v>0.3725781436825</v>
      </c>
      <c r="T65" s="11" t="n">
        <v>17.194287173646</v>
      </c>
      <c r="U65" s="11" t="n">
        <v>377.880013272228</v>
      </c>
      <c r="V65" s="11" t="n">
        <v>-23.0191710023574</v>
      </c>
      <c r="W65" s="11" t="n">
        <f aca="false">+V65+1</f>
        <v>-22.0191710023574</v>
      </c>
      <c r="X65" s="11" t="n">
        <v>1.08049173123068</v>
      </c>
      <c r="Y65" s="6" t="n">
        <v>0.003</v>
      </c>
      <c r="Z65" s="6" t="n">
        <f aca="false">+X65/10</f>
        <v>0.108049173123068</v>
      </c>
      <c r="AA65" s="6" t="n">
        <f aca="false">+S65/10</f>
        <v>0.03725781436825</v>
      </c>
      <c r="AB65" s="6" t="n">
        <f aca="false">+O65*Z65</f>
        <v>0.304266471514559</v>
      </c>
      <c r="AC65" s="1" t="n">
        <f aca="false">+O65*AA65</f>
        <v>0.104918005260992</v>
      </c>
      <c r="AD65" s="2" t="n">
        <f aca="false">+AB65*1000</f>
        <v>304.266471514559</v>
      </c>
      <c r="AE65" s="2" t="n">
        <f aca="false">+AC65*1000</f>
        <v>104.918005260992</v>
      </c>
      <c r="AF65" s="2" t="n">
        <f aca="false">+AD65/Y65</f>
        <v>101422.15717152</v>
      </c>
      <c r="AG65" s="2" t="n">
        <f aca="false">+AE65/Y65</f>
        <v>34972.6684203307</v>
      </c>
      <c r="AH65" s="2" t="n">
        <f aca="false">+AB65/Y65</f>
        <v>101.42215717152</v>
      </c>
      <c r="AI65" s="2" t="n">
        <f aca="false">+AC65/Y65</f>
        <v>34.9726684203307</v>
      </c>
      <c r="AJ65" s="7" t="n">
        <v>50.4839731750042</v>
      </c>
      <c r="AK65" s="7" t="n">
        <v>0.372424182675427</v>
      </c>
      <c r="AL65" s="7" t="n">
        <v>16.7723792147374</v>
      </c>
      <c r="AM65" s="7" t="n">
        <v>226.68085200718</v>
      </c>
      <c r="AN65" s="7" t="n">
        <v>-23.4129589142528</v>
      </c>
      <c r="AO65" s="7" t="n">
        <f aca="false">+AN65+1</f>
        <v>-22.4129589142528</v>
      </c>
      <c r="AP65" s="7" t="n">
        <v>1.08006092534642</v>
      </c>
      <c r="AQ65" s="1" t="n">
        <f aca="false">+W65-AO65</f>
        <v>0.393787911895402</v>
      </c>
      <c r="AR65" s="1" t="n">
        <f aca="false">(W65/1000+1)*0.0112372</f>
        <v>0.0109897661716123</v>
      </c>
      <c r="AS65" s="1" t="n">
        <f aca="false">(AO65/1000+1)*0.0112372</f>
        <v>0.0109853410980888</v>
      </c>
      <c r="AT65" s="1" t="n">
        <f aca="false">AR65/(AR65+1)</f>
        <v>0.0108703040716505</v>
      </c>
      <c r="AU65" s="1" t="n">
        <f aca="false">AS65/(AS65+1)</f>
        <v>0.0108659746600845</v>
      </c>
      <c r="AV65" s="1" t="n">
        <f aca="false">+AT65-AU65</f>
        <v>4.3294115660026E-006</v>
      </c>
      <c r="AW65" s="1" t="n">
        <f aca="false">AV65*U65</f>
        <v>0.001635998100022</v>
      </c>
      <c r="AX65" s="1" t="n">
        <v>0.6101</v>
      </c>
      <c r="AY65" s="1" t="n">
        <f aca="false">+AW65/AX65</f>
        <v>0.0026815245042157</v>
      </c>
      <c r="AZ65" s="1" t="n">
        <f aca="false">+AY65/Y65</f>
        <v>0.893841501405233</v>
      </c>
      <c r="BA65" s="1" t="n">
        <f aca="false">+AZ65/1000</f>
        <v>0.000893841501405233</v>
      </c>
      <c r="BB65" s="1" t="n">
        <f aca="false">AZ65/AH65</f>
        <v>0.00881307917651185</v>
      </c>
      <c r="BC65" s="1" t="n">
        <f aca="false">+T65-AL65</f>
        <v>0.421907958908601</v>
      </c>
      <c r="BD65" s="1" t="n">
        <f aca="false">(T65/1000+1)*0.0036765</f>
        <v>0.00373971479679391</v>
      </c>
      <c r="BE65" s="1" t="n">
        <f aca="false">(AL65/1000+1)*0.0036765</f>
        <v>0.00373816365218298</v>
      </c>
      <c r="BF65" s="1" t="n">
        <f aca="false">BD65/(BD65+1)</f>
        <v>0.00372578143682499</v>
      </c>
      <c r="BG65" s="1" t="n">
        <f aca="false">BE65/(BE65+1)</f>
        <v>0.00372424182675427</v>
      </c>
      <c r="BH65" s="1" t="n">
        <f aca="false">+BF65-BG65</f>
        <v>1.5396100707249E-006</v>
      </c>
      <c r="BI65" s="1" t="n">
        <f aca="false">BH65*R65</f>
        <v>0.000128055100774873</v>
      </c>
      <c r="BJ65" s="1" t="n">
        <v>0.365</v>
      </c>
      <c r="BK65" s="1" t="n">
        <f aca="false">+BI65/BJ65</f>
        <v>0.000350835892533897</v>
      </c>
      <c r="BL65" s="1" t="n">
        <f aca="false">+BK65/Y65</f>
        <v>0.116945297511299</v>
      </c>
      <c r="BM65" s="1" t="n">
        <f aca="false">+BL65/1000</f>
        <v>0.000116945297511299</v>
      </c>
      <c r="BN65" s="1" t="n">
        <f aca="false">+BL65/AI65</f>
        <v>0.00334390547800794</v>
      </c>
    </row>
    <row r="66" customFormat="false" ht="12.8" hidden="false" customHeight="false" outlineLevel="0" collapsed="false">
      <c r="A66" s="1" t="s">
        <v>65</v>
      </c>
      <c r="B66" s="1" t="s">
        <v>156</v>
      </c>
      <c r="C66" s="1" t="s">
        <v>159</v>
      </c>
      <c r="D66" s="1" t="s">
        <v>83</v>
      </c>
      <c r="H66" s="1" t="s">
        <v>146</v>
      </c>
      <c r="I66" s="1" t="s">
        <v>111</v>
      </c>
      <c r="J66" s="1" t="s">
        <v>113</v>
      </c>
      <c r="K66" s="1" t="s">
        <v>71</v>
      </c>
      <c r="L66" s="2" t="n">
        <v>1</v>
      </c>
      <c r="M66" s="2" t="n">
        <f aca="false">+L66/Y66</f>
        <v>333.333333333333</v>
      </c>
      <c r="N66" s="2" t="n">
        <f aca="false">+O66/Y66</f>
        <v>693.333333333333</v>
      </c>
      <c r="O66" s="1" t="n">
        <f aca="false">+P66</f>
        <v>2.08</v>
      </c>
      <c r="P66" s="1" t="n">
        <v>2.08</v>
      </c>
      <c r="R66" s="11" t="n">
        <v>118.210588063927</v>
      </c>
      <c r="S66" s="11" t="n">
        <v>0.373221608199571</v>
      </c>
      <c r="T66" s="11" t="n">
        <v>18.9576230933909</v>
      </c>
      <c r="U66" s="11" t="n">
        <v>580.297939509505</v>
      </c>
      <c r="V66" s="11" t="n">
        <v>-23.8411245958464</v>
      </c>
      <c r="W66" s="11" t="n">
        <f aca="false">+V66+1</f>
        <v>-22.8411245958464</v>
      </c>
      <c r="X66" s="11" t="n">
        <v>1.07959250575736</v>
      </c>
      <c r="Y66" s="6" t="n">
        <v>0.003</v>
      </c>
      <c r="Z66" s="6" t="n">
        <f aca="false">+X66/10</f>
        <v>0.107959250575736</v>
      </c>
      <c r="AA66" s="6" t="n">
        <f aca="false">+S66/10</f>
        <v>0.0373221608199571</v>
      </c>
      <c r="AB66" s="6" t="n">
        <f aca="false">+O66*Z66</f>
        <v>0.224555241197531</v>
      </c>
      <c r="AC66" s="1" t="n">
        <f aca="false">+O66*AA66</f>
        <v>0.0776300945055108</v>
      </c>
      <c r="AD66" s="2" t="n">
        <f aca="false">+AB66*1000</f>
        <v>224.555241197531</v>
      </c>
      <c r="AE66" s="2" t="n">
        <f aca="false">+AC66*1000</f>
        <v>77.6300945055108</v>
      </c>
      <c r="AF66" s="2" t="n">
        <f aca="false">+AD66/Y66</f>
        <v>74851.7470658436</v>
      </c>
      <c r="AG66" s="2" t="n">
        <f aca="false">+AE66/Y66</f>
        <v>25876.6981685036</v>
      </c>
      <c r="AH66" s="2" t="n">
        <f aca="false">+AB66/Y66</f>
        <v>74.8517470658436</v>
      </c>
      <c r="AI66" s="2" t="n">
        <f aca="false">+AC66/Y66</f>
        <v>25.8766981685036</v>
      </c>
      <c r="AJ66" s="7" t="n">
        <v>50.4839731750042</v>
      </c>
      <c r="AK66" s="7" t="n">
        <v>0.372424182675427</v>
      </c>
      <c r="AL66" s="7" t="n">
        <v>16.7723792147374</v>
      </c>
      <c r="AM66" s="7" t="n">
        <v>226.68085200718</v>
      </c>
      <c r="AN66" s="7" t="n">
        <v>-23.4129589142528</v>
      </c>
      <c r="AO66" s="7" t="n">
        <f aca="false">+AN66+1</f>
        <v>-22.4129589142528</v>
      </c>
      <c r="AP66" s="7" t="n">
        <v>1.08006092534642</v>
      </c>
      <c r="AQ66" s="1" t="n">
        <f aca="false">+W66-AO66</f>
        <v>-0.428165681593598</v>
      </c>
      <c r="AR66" s="1" t="n">
        <f aca="false">(W66/1000+1)*0.0112372</f>
        <v>0.0109805297146916</v>
      </c>
      <c r="AS66" s="1" t="n">
        <f aca="false">(AO66/1000+1)*0.0112372</f>
        <v>0.0109853410980888</v>
      </c>
      <c r="AT66" s="1" t="n">
        <f aca="false">AR66/(AR66+1)</f>
        <v>0.0108612672469472</v>
      </c>
      <c r="AU66" s="1" t="n">
        <f aca="false">AS66/(AS66+1)</f>
        <v>0.0108659746600845</v>
      </c>
      <c r="AV66" s="1" t="n">
        <f aca="false">+AT66-AU66</f>
        <v>-4.70741313730004E-006</v>
      </c>
      <c r="AW66" s="1" t="n">
        <f aca="false">AV66*U66</f>
        <v>-0.00273170214399519</v>
      </c>
      <c r="AX66" s="1" t="n">
        <v>0.6101</v>
      </c>
      <c r="AY66" s="1" t="n">
        <f aca="false">+AW66/AX66</f>
        <v>-0.00447746622520109</v>
      </c>
      <c r="AZ66" s="1" t="n">
        <f aca="false">+AY66/Y66</f>
        <v>-1.4924887417337</v>
      </c>
      <c r="BA66" s="1" t="n">
        <f aca="false">+AZ66/1000</f>
        <v>-0.0014924887417337</v>
      </c>
      <c r="BB66" s="1" t="n">
        <f aca="false">+AZ66/(U66/1000/0.003)</f>
        <v>-0.00771580583068356</v>
      </c>
      <c r="BC66" s="1" t="n">
        <f aca="false">+T66-AL66</f>
        <v>2.1852438786535</v>
      </c>
      <c r="BD66" s="1" t="n">
        <f aca="false">(T66/1000+1)*0.0036765</f>
        <v>0.00374619770130285</v>
      </c>
      <c r="BE66" s="1" t="n">
        <f aca="false">(AL66/1000+1)*0.0036765</f>
        <v>0.00373816365218298</v>
      </c>
      <c r="BF66" s="1" t="n">
        <f aca="false">BD66/(BD66+1)</f>
        <v>0.00373221608199571</v>
      </c>
      <c r="BG66" s="1" t="n">
        <f aca="false">BE66/(BE66+1)</f>
        <v>0.00372424182675427</v>
      </c>
      <c r="BH66" s="1" t="n">
        <f aca="false">+BF66-BG66</f>
        <v>7.97425524144343E-006</v>
      </c>
      <c r="BI66" s="1" t="n">
        <f aca="false">BH66*R66</f>
        <v>0.00094264140146288</v>
      </c>
      <c r="BJ66" s="1" t="n">
        <v>0.365</v>
      </c>
      <c r="BK66" s="1" t="n">
        <f aca="false">+BI66/BJ66</f>
        <v>0.00258257918209008</v>
      </c>
      <c r="BL66" s="1" t="n">
        <f aca="false">+BK66/Y66</f>
        <v>0.860859727363361</v>
      </c>
      <c r="BM66" s="1" t="n">
        <f aca="false">+BL66/1000</f>
        <v>0.000860859727363361</v>
      </c>
      <c r="BN66" s="1" t="n">
        <f aca="false">+BL66/(R66/1000/0.003)</f>
        <v>0.0218472746340916</v>
      </c>
    </row>
    <row r="67" customFormat="false" ht="12.8" hidden="false" customHeight="false" outlineLevel="0" collapsed="false">
      <c r="A67" s="1" t="s">
        <v>65</v>
      </c>
      <c r="B67" s="1" t="s">
        <v>156</v>
      </c>
      <c r="C67" s="1" t="s">
        <v>157</v>
      </c>
      <c r="D67" s="1" t="s">
        <v>83</v>
      </c>
      <c r="H67" s="1" t="s">
        <v>146</v>
      </c>
      <c r="I67" s="1" t="s">
        <v>111</v>
      </c>
      <c r="J67" s="1" t="s">
        <v>118</v>
      </c>
      <c r="K67" s="1" t="s">
        <v>89</v>
      </c>
      <c r="L67" s="2" t="n">
        <v>1</v>
      </c>
      <c r="M67" s="2" t="n">
        <f aca="false">+L67/Y67</f>
        <v>333.333333333333</v>
      </c>
      <c r="N67" s="2" t="n">
        <f aca="false">+O67/Y67</f>
        <v>1006.66666666667</v>
      </c>
      <c r="O67" s="1" t="n">
        <v>3.02</v>
      </c>
      <c r="P67" s="1" t="s">
        <v>173</v>
      </c>
      <c r="R67" s="11" t="n">
        <v>148.234418929887</v>
      </c>
      <c r="S67" s="11" t="n">
        <v>0.372929063029193</v>
      </c>
      <c r="T67" s="11" t="n">
        <v>18.1559359600636</v>
      </c>
      <c r="U67" s="11" t="n">
        <v>632.600137945844</v>
      </c>
      <c r="V67" s="11" t="n">
        <v>-22.5268384203336</v>
      </c>
      <c r="W67" s="11" t="n">
        <f aca="false">+V67+1</f>
        <v>-21.5268384203336</v>
      </c>
      <c r="X67" s="11" t="n">
        <v>1.08103034018328</v>
      </c>
      <c r="Y67" s="6" t="n">
        <v>0.003</v>
      </c>
      <c r="Z67" s="6" t="n">
        <f aca="false">+X67/10</f>
        <v>0.108103034018328</v>
      </c>
      <c r="AA67" s="6" t="n">
        <f aca="false">+S67/10</f>
        <v>0.0372929063029193</v>
      </c>
      <c r="AB67" s="6" t="n">
        <f aca="false">+O67*Z67</f>
        <v>0.326471162735351</v>
      </c>
      <c r="AC67" s="1" t="n">
        <f aca="false">+O67*AA67</f>
        <v>0.112624577034816</v>
      </c>
      <c r="AD67" s="2" t="n">
        <f aca="false">+AB67*1000</f>
        <v>326.471162735351</v>
      </c>
      <c r="AE67" s="2" t="n">
        <f aca="false">+AC67*1000</f>
        <v>112.624577034816</v>
      </c>
      <c r="AF67" s="2" t="n">
        <f aca="false">+AD67/Y67</f>
        <v>108823.720911784</v>
      </c>
      <c r="AG67" s="2" t="n">
        <f aca="false">+AE67/Y67</f>
        <v>37541.5256782721</v>
      </c>
      <c r="AH67" s="2" t="n">
        <f aca="false">+AB67/Y67</f>
        <v>108.823720911784</v>
      </c>
      <c r="AI67" s="2" t="n">
        <f aca="false">+AC67/Y67</f>
        <v>37.5415256782721</v>
      </c>
      <c r="AJ67" s="7" t="n">
        <v>93.7474533448919</v>
      </c>
      <c r="AK67" s="7" t="n">
        <v>0.372552172483664</v>
      </c>
      <c r="AL67" s="7" t="n">
        <v>17.1231167534453</v>
      </c>
      <c r="AM67" s="7" t="n">
        <v>365.700679691928</v>
      </c>
      <c r="AN67" s="7" t="n">
        <v>-22.7241802254939</v>
      </c>
      <c r="AO67" s="7" t="n">
        <f aca="false">+AN67+1</f>
        <v>-21.7241802254939</v>
      </c>
      <c r="AP67" s="7" t="n">
        <v>1.08081445011202</v>
      </c>
      <c r="AQ67" s="1" t="n">
        <f aca="false">+W67-AO67</f>
        <v>0.197341805160299</v>
      </c>
      <c r="AR67" s="1" t="n">
        <f aca="false">(W67/1000+1)*0.0112372</f>
        <v>0.010995298611303</v>
      </c>
      <c r="AS67" s="1" t="n">
        <f aca="false">(AO67/1000+1)*0.0112372</f>
        <v>0.0109930810419701</v>
      </c>
      <c r="AT67" s="1" t="n">
        <f aca="false">AR67/(AR67+1)</f>
        <v>0.01087571685685</v>
      </c>
      <c r="AU67" s="1" t="n">
        <f aca="false">AS67/(AS67+1)</f>
        <v>0.0108735472557737</v>
      </c>
      <c r="AV67" s="1" t="n">
        <f aca="false">+AT67-AU67</f>
        <v>2.16960107631003E-006</v>
      </c>
      <c r="AW67" s="1" t="n">
        <f aca="false">AV67*U67</f>
        <v>0.00137248994016118</v>
      </c>
      <c r="AX67" s="1" t="n">
        <v>0.6101</v>
      </c>
      <c r="AY67" s="1" t="n">
        <f aca="false">+AW67/AX67</f>
        <v>0.00224961471916273</v>
      </c>
      <c r="AZ67" s="1" t="n">
        <f aca="false">+AY67/Y67</f>
        <v>0.749871573054242</v>
      </c>
      <c r="BA67" s="1" t="n">
        <f aca="false">+AZ67/1000</f>
        <v>0.000749871573054242</v>
      </c>
      <c r="BB67" s="1" t="n">
        <f aca="false">AZ67/AH67</f>
        <v>0.00689069962662015</v>
      </c>
      <c r="BC67" s="1" t="n">
        <f aca="false">+T67-AL67</f>
        <v>1.0328192066183</v>
      </c>
      <c r="BD67" s="1" t="n">
        <f aca="false">(T67/1000+1)*0.0036765</f>
        <v>0.00374325029855717</v>
      </c>
      <c r="BE67" s="1" t="n">
        <f aca="false">(AL67/1000+1)*0.0036765</f>
        <v>0.00373945313874404</v>
      </c>
      <c r="BF67" s="1" t="n">
        <f aca="false">BD67/(BD67+1)</f>
        <v>0.00372929063029193</v>
      </c>
      <c r="BG67" s="1" t="n">
        <f aca="false">BE67/(BE67+1)</f>
        <v>0.00372552172483664</v>
      </c>
      <c r="BH67" s="1" t="n">
        <f aca="false">+BF67-BG67</f>
        <v>3.76890545528401E-006</v>
      </c>
      <c r="BI67" s="1" t="n">
        <f aca="false">BH67*R67</f>
        <v>0.000558681510165707</v>
      </c>
      <c r="BJ67" s="1" t="n">
        <v>0.365</v>
      </c>
      <c r="BK67" s="1" t="n">
        <f aca="false">+BI67/BJ67</f>
        <v>0.00153063427442659</v>
      </c>
      <c r="BL67" s="1" t="n">
        <f aca="false">+BK67/Y67</f>
        <v>0.510211424808865</v>
      </c>
      <c r="BM67" s="1" t="n">
        <f aca="false">+BL67/1000</f>
        <v>0.000510211424808865</v>
      </c>
      <c r="BN67" s="1" t="n">
        <f aca="false">+BL67/AI67</f>
        <v>0.0135905884374902</v>
      </c>
    </row>
    <row r="68" customFormat="false" ht="12.8" hidden="false" customHeight="false" outlineLevel="0" collapsed="false">
      <c r="A68" s="1" t="s">
        <v>65</v>
      </c>
      <c r="B68" s="1" t="s">
        <v>156</v>
      </c>
      <c r="C68" s="1" t="s">
        <v>159</v>
      </c>
      <c r="D68" s="1" t="s">
        <v>83</v>
      </c>
      <c r="H68" s="1" t="s">
        <v>146</v>
      </c>
      <c r="I68" s="1" t="s">
        <v>111</v>
      </c>
      <c r="J68" s="1" t="s">
        <v>118</v>
      </c>
      <c r="K68" s="1" t="s">
        <v>71</v>
      </c>
      <c r="L68" s="2" t="n">
        <v>1</v>
      </c>
      <c r="M68" s="2" t="n">
        <f aca="false">+L68/Y68</f>
        <v>333.333333333333</v>
      </c>
      <c r="N68" s="2" t="n">
        <f aca="false">+O68/Y68</f>
        <v>423.666666666667</v>
      </c>
      <c r="O68" s="1" t="n">
        <f aca="false">+P68</f>
        <v>1.271</v>
      </c>
      <c r="P68" s="1" t="n">
        <v>1.271</v>
      </c>
      <c r="R68" s="11" t="n">
        <v>79.5323954496428</v>
      </c>
      <c r="S68" s="11" t="n">
        <v>0.373351326396549</v>
      </c>
      <c r="T68" s="11" t="n">
        <v>19.3131027279119</v>
      </c>
      <c r="U68" s="11" t="n">
        <v>375.926306798198</v>
      </c>
      <c r="V68" s="11" t="n">
        <v>-21.1451071256207</v>
      </c>
      <c r="W68" s="11" t="n">
        <f aca="false">+V68+1</f>
        <v>-20.1451071256207</v>
      </c>
      <c r="X68" s="11" t="n">
        <v>1.08254191477371</v>
      </c>
      <c r="Y68" s="6" t="n">
        <v>0.003</v>
      </c>
      <c r="Z68" s="6" t="n">
        <f aca="false">+X68/10</f>
        <v>0.108254191477371</v>
      </c>
      <c r="AA68" s="6" t="n">
        <f aca="false">+S68/10</f>
        <v>0.0373351326396549</v>
      </c>
      <c r="AB68" s="6" t="n">
        <f aca="false">+O123*Z68</f>
        <v>0</v>
      </c>
      <c r="AC68" s="1" t="n">
        <f aca="false">+O123*AA68</f>
        <v>0</v>
      </c>
      <c r="AD68" s="2" t="n">
        <f aca="false">+AB68*1000</f>
        <v>0</v>
      </c>
      <c r="AE68" s="2" t="n">
        <f aca="false">+AC68*1000</f>
        <v>0</v>
      </c>
      <c r="AF68" s="2" t="n">
        <f aca="false">+AD68/Y68</f>
        <v>0</v>
      </c>
      <c r="AG68" s="2" t="n">
        <f aca="false">+AE68/Y68</f>
        <v>0</v>
      </c>
      <c r="AH68" s="2" t="n">
        <f aca="false">+AB68/Y68</f>
        <v>0</v>
      </c>
      <c r="AI68" s="2" t="n">
        <f aca="false">+AC68/Y68</f>
        <v>0</v>
      </c>
      <c r="AJ68" s="7" t="n">
        <v>50.4839731750042</v>
      </c>
      <c r="AK68" s="7" t="n">
        <v>0.372424182675427</v>
      </c>
      <c r="AL68" s="7" t="n">
        <v>16.7723792147374</v>
      </c>
      <c r="AM68" s="7" t="n">
        <v>226.68085200718</v>
      </c>
      <c r="AN68" s="7" t="n">
        <v>-23.4129589142528</v>
      </c>
      <c r="AO68" s="7" t="n">
        <f aca="false">+AN68+1</f>
        <v>-22.4129589142528</v>
      </c>
      <c r="AP68" s="7" t="n">
        <v>1.08006092534642</v>
      </c>
      <c r="AQ68" s="1" t="n">
        <f aca="false">+W68-AO68</f>
        <v>2.2678517886321</v>
      </c>
      <c r="AR68" s="1" t="n">
        <f aca="false">(W68/1000+1)*0.0112372</f>
        <v>0.011010825402208</v>
      </c>
      <c r="AS68" s="1" t="n">
        <f aca="false">(AO68/1000+1)*0.0112372</f>
        <v>0.0109853410980888</v>
      </c>
      <c r="AT68" s="1" t="n">
        <f aca="false">AR68/(AR68+1)</f>
        <v>0.0108909075210224</v>
      </c>
      <c r="AU68" s="1" t="n">
        <f aca="false">AS68/(AS68+1)</f>
        <v>0.0108659746600845</v>
      </c>
      <c r="AV68" s="1" t="n">
        <f aca="false">+AT68-AU68</f>
        <v>2.49328609378645E-005</v>
      </c>
      <c r="AW68" s="1" t="n">
        <f aca="false">AV68*U68</f>
        <v>0.00937291833028445</v>
      </c>
      <c r="AX68" s="1" t="n">
        <v>0.6101</v>
      </c>
      <c r="AY68" s="1" t="n">
        <f aca="false">+AW68/AX68</f>
        <v>0.0153629213740116</v>
      </c>
      <c r="AZ68" s="1" t="n">
        <f aca="false">+AY68/Y68</f>
        <v>5.12097379133719</v>
      </c>
      <c r="BA68" s="1" t="n">
        <f aca="false">+AZ68/1000</f>
        <v>0.00512097379133719</v>
      </c>
      <c r="BB68" s="1" t="n">
        <f aca="false">+AZ68/(U68/1000/0.003)</f>
        <v>0.040866843038624</v>
      </c>
      <c r="BC68" s="1" t="n">
        <f aca="false">+T68-AL68</f>
        <v>2.5407235131745</v>
      </c>
      <c r="BD68" s="1" t="n">
        <f aca="false">(T68/1000+1)*0.0036765</f>
        <v>0.00374750462217917</v>
      </c>
      <c r="BE68" s="1" t="n">
        <f aca="false">(AL68/1000+1)*0.0036765</f>
        <v>0.00373816365218298</v>
      </c>
      <c r="BF68" s="1" t="n">
        <f aca="false">BD68/(BD68+1)</f>
        <v>0.00373351326396549</v>
      </c>
      <c r="BG68" s="1" t="n">
        <f aca="false">BE68/(BE68+1)</f>
        <v>0.00372424182675427</v>
      </c>
      <c r="BH68" s="1" t="n">
        <f aca="false">+BF68-BG68</f>
        <v>9.27143721122028E-006</v>
      </c>
      <c r="BI68" s="1" t="n">
        <f aca="false">BH68*R68</f>
        <v>0.000737379610669305</v>
      </c>
      <c r="BJ68" s="1" t="n">
        <v>0.365</v>
      </c>
      <c r="BK68" s="1" t="n">
        <f aca="false">+BI68/BJ68</f>
        <v>0.00202021811142275</v>
      </c>
      <c r="BL68" s="1" t="n">
        <f aca="false">+BK68/Y68</f>
        <v>0.673406037140918</v>
      </c>
      <c r="BM68" s="1" t="n">
        <f aca="false">+BL68/1000</f>
        <v>0.000673406037140918</v>
      </c>
      <c r="BN68" s="1" t="n">
        <f aca="false">+BL68/(R68/1000/0.003)</f>
        <v>0.0254011978389597</v>
      </c>
    </row>
    <row r="69" customFormat="false" ht="12.8" hidden="false" customHeight="false" outlineLevel="0" collapsed="false">
      <c r="A69" s="1" t="s">
        <v>87</v>
      </c>
      <c r="B69" s="1" t="s">
        <v>87</v>
      </c>
      <c r="D69" s="1" t="s">
        <v>85</v>
      </c>
      <c r="H69" s="1" t="s">
        <v>146</v>
      </c>
      <c r="I69" s="1" t="s">
        <v>111</v>
      </c>
      <c r="J69" s="1" t="s">
        <v>112</v>
      </c>
      <c r="K69" s="1" t="s">
        <v>71</v>
      </c>
      <c r="L69" s="2" t="n">
        <v>1</v>
      </c>
      <c r="M69" s="2" t="n">
        <f aca="false">+L69/Y69</f>
        <v>333.333333333333</v>
      </c>
      <c r="N69" s="2" t="n">
        <f aca="false">+O69/Y69</f>
        <v>398.666666666667</v>
      </c>
      <c r="O69" s="1" t="n">
        <f aca="false">+P69</f>
        <v>1.196</v>
      </c>
      <c r="P69" s="1" t="n">
        <v>1.196</v>
      </c>
      <c r="R69" s="11" t="n">
        <v>99.4563965133674</v>
      </c>
      <c r="S69" s="11" t="n">
        <v>0.382111105086293</v>
      </c>
      <c r="T69" s="11" t="n">
        <v>43.3205347886597</v>
      </c>
      <c r="U69" s="11" t="n">
        <v>426.676987797874</v>
      </c>
      <c r="V69" s="11" t="n">
        <v>-1.64360112367457</v>
      </c>
      <c r="W69" s="11" t="n">
        <f aca="false">+V69+1</f>
        <v>-0.64360112367457</v>
      </c>
      <c r="X69" s="11" t="n">
        <v>1.10387107948947</v>
      </c>
      <c r="Y69" s="6" t="n">
        <v>0.003</v>
      </c>
      <c r="Z69" s="6" t="n">
        <f aca="false">+X69/10</f>
        <v>0.110387107948947</v>
      </c>
      <c r="AA69" s="6" t="n">
        <f aca="false">+S69/10</f>
        <v>0.0382111105086293</v>
      </c>
      <c r="AB69" s="6" t="n">
        <f aca="false">+O69*Z69</f>
        <v>0.132022981106941</v>
      </c>
      <c r="AC69" s="1" t="n">
        <f aca="false">+O69*AA69</f>
        <v>0.0457004881683207</v>
      </c>
      <c r="AD69" s="2" t="n">
        <f aca="false">+AB69*1000</f>
        <v>132.022981106941</v>
      </c>
      <c r="AE69" s="2" t="n">
        <f aca="false">+AC69*1000</f>
        <v>45.7004881683207</v>
      </c>
      <c r="AF69" s="2" t="n">
        <f aca="false">+AD69/Y69</f>
        <v>44007.6603689802</v>
      </c>
      <c r="AG69" s="2" t="n">
        <f aca="false">+AE69/Y69</f>
        <v>15233.4960561069</v>
      </c>
      <c r="AH69" s="2" t="n">
        <f aca="false">+AB69/Y69</f>
        <v>44.0076603689802</v>
      </c>
      <c r="AI69" s="2" t="n">
        <f aca="false">+AC69/Y69</f>
        <v>15.2334960561069</v>
      </c>
      <c r="AJ69" s="7" t="n">
        <v>130.418222674421</v>
      </c>
      <c r="AK69" s="7" t="n">
        <v>0.371766238013851</v>
      </c>
      <c r="AL69" s="7" t="n">
        <v>14.9693913522743</v>
      </c>
      <c r="AM69" s="7" t="n">
        <v>564.387698849545</v>
      </c>
      <c r="AN69" s="7" t="n">
        <v>-24.9062667310935</v>
      </c>
      <c r="AO69" s="7" t="n">
        <f aca="false">+AN69+1</f>
        <v>-23.9062667310935</v>
      </c>
      <c r="AP69" s="7" t="n">
        <v>1.07842720526062</v>
      </c>
      <c r="AQ69" s="1" t="n">
        <f aca="false">+W69-AO69</f>
        <v>23.2626656074189</v>
      </c>
      <c r="AR69" s="1" t="n">
        <f aca="false">(W69/1000+1)*0.0112372</f>
        <v>0.011229967725453</v>
      </c>
      <c r="AS69" s="1" t="n">
        <f aca="false">(AO69/1000+1)*0.0112372</f>
        <v>0.0109685604994894</v>
      </c>
      <c r="AT69" s="1" t="n">
        <f aca="false">AR69/(AR69+1)</f>
        <v>0.0111052560583351</v>
      </c>
      <c r="AU69" s="1" t="n">
        <f aca="false">AS69/(AS69+1)</f>
        <v>0.010849556482815</v>
      </c>
      <c r="AV69" s="1" t="n">
        <f aca="false">+AT69-AU69</f>
        <v>0.000255699575520078</v>
      </c>
      <c r="AW69" s="1" t="n">
        <f aca="false">AV69*U69</f>
        <v>0.109101124664102</v>
      </c>
      <c r="AX69" s="1" t="n">
        <v>0.6101</v>
      </c>
      <c r="AY69" s="1" t="n">
        <f aca="false">+AW69/AX69</f>
        <v>0.178824987156371</v>
      </c>
      <c r="AZ69" s="1" t="n">
        <f aca="false">+AY69/Y69</f>
        <v>59.6083290521236</v>
      </c>
      <c r="BA69" s="1" t="n">
        <f aca="false">+AZ69/1000</f>
        <v>0.0596083290521236</v>
      </c>
      <c r="BB69" s="1" t="n">
        <f aca="false">+AZ69/(U69/1000/0.003)</f>
        <v>0.419110925291063</v>
      </c>
      <c r="BC69" s="1" t="n">
        <f aca="false">+T69-AL69</f>
        <v>28.3511434363854</v>
      </c>
      <c r="BD69" s="1" t="n">
        <f aca="false">(T69/1000+1)*0.0036765</f>
        <v>0.00383576794615051</v>
      </c>
      <c r="BE69" s="1" t="n">
        <f aca="false">(AL69/1000+1)*0.0036765</f>
        <v>0.00373153496730664</v>
      </c>
      <c r="BF69" s="1" t="n">
        <f aca="false">BD69/(BD69+1)</f>
        <v>0.00382111105086293</v>
      </c>
      <c r="BG69" s="1" t="n">
        <f aca="false">BE69/(BE69+1)</f>
        <v>0.00371766238013851</v>
      </c>
      <c r="BH69" s="1" t="n">
        <f aca="false">+BF69-BG69</f>
        <v>0.000103448670724416</v>
      </c>
      <c r="BI69" s="1" t="n">
        <f aca="false">BH69*R69</f>
        <v>0.0102886320143483</v>
      </c>
      <c r="BJ69" s="1" t="n">
        <v>0.365</v>
      </c>
      <c r="BK69" s="1" t="n">
        <f aca="false">+BI69/BJ69</f>
        <v>0.0281880329160227</v>
      </c>
      <c r="BL69" s="1" t="n">
        <f aca="false">+BK69/Y69</f>
        <v>9.39601097200758</v>
      </c>
      <c r="BM69" s="1" t="n">
        <f aca="false">+BL69/1000</f>
        <v>0.00939601097200758</v>
      </c>
      <c r="BN69" s="1" t="n">
        <f aca="false">+BL69/(R69/1000/0.003)</f>
        <v>0.283421015683332</v>
      </c>
    </row>
    <row r="70" customFormat="false" ht="12.8" hidden="false" customHeight="false" outlineLevel="0" collapsed="false">
      <c r="A70" s="1" t="s">
        <v>87</v>
      </c>
      <c r="B70" s="1" t="s">
        <v>87</v>
      </c>
      <c r="D70" s="1" t="s">
        <v>85</v>
      </c>
      <c r="H70" s="1" t="s">
        <v>146</v>
      </c>
      <c r="I70" s="1" t="s">
        <v>111</v>
      </c>
      <c r="J70" s="1" t="s">
        <v>118</v>
      </c>
      <c r="K70" s="1" t="s">
        <v>71</v>
      </c>
      <c r="L70" s="2" t="n">
        <v>1</v>
      </c>
      <c r="M70" s="2" t="n">
        <f aca="false">+L70/Y70</f>
        <v>333.333333333333</v>
      </c>
      <c r="N70" s="2" t="n">
        <f aca="false">+O70/Y70</f>
        <v>64</v>
      </c>
      <c r="O70" s="1" t="n">
        <f aca="false">+P70</f>
        <v>0.192</v>
      </c>
      <c r="P70" s="1" t="n">
        <v>0.192</v>
      </c>
      <c r="R70" s="11" t="n">
        <v>16.0733445677702</v>
      </c>
      <c r="S70" s="11" t="n">
        <v>0.377534622093434</v>
      </c>
      <c r="T70" s="11" t="n">
        <v>30.7774989417378</v>
      </c>
      <c r="U70" s="11" t="n">
        <v>67.8459881122047</v>
      </c>
      <c r="V70" s="11" t="n">
        <v>-6.79008130655333</v>
      </c>
      <c r="W70" s="11" t="n">
        <f aca="false">+V70+1</f>
        <v>-5.79008130655333</v>
      </c>
      <c r="X70" s="11" t="n">
        <v>1.09824317056761</v>
      </c>
      <c r="Y70" s="6" t="n">
        <v>0.003</v>
      </c>
      <c r="Z70" s="6" t="n">
        <f aca="false">+X70/10</f>
        <v>0.109824317056761</v>
      </c>
      <c r="AA70" s="6" t="n">
        <f aca="false">+S70/10</f>
        <v>0.0377534622093434</v>
      </c>
      <c r="AB70" s="6" t="n">
        <f aca="false">+O70*Z70</f>
        <v>0.0210862688748981</v>
      </c>
      <c r="AC70" s="1" t="n">
        <f aca="false">+O70*AA70</f>
        <v>0.00724866474419393</v>
      </c>
      <c r="AD70" s="2" t="n">
        <f aca="false">+AB70*1000</f>
        <v>21.0862688748981</v>
      </c>
      <c r="AE70" s="2" t="n">
        <f aca="false">+AC70*1000</f>
        <v>7.24866474419393</v>
      </c>
      <c r="AF70" s="2" t="n">
        <f aca="false">+AD70/Y70</f>
        <v>7028.7562916327</v>
      </c>
      <c r="AG70" s="2" t="n">
        <f aca="false">+AE70/Y70</f>
        <v>2416.22158139798</v>
      </c>
      <c r="AH70" s="2" t="n">
        <f aca="false">+AB70/Y70</f>
        <v>7.0287562916327</v>
      </c>
      <c r="AI70" s="2" t="n">
        <f aca="false">+AC70/Y70</f>
        <v>2.41622158139798</v>
      </c>
      <c r="AJ70" s="7" t="n">
        <v>130.418222674421</v>
      </c>
      <c r="AK70" s="7" t="n">
        <v>0.371766238013851</v>
      </c>
      <c r="AL70" s="7" t="n">
        <v>14.9693913522743</v>
      </c>
      <c r="AM70" s="7" t="n">
        <v>564.387698849545</v>
      </c>
      <c r="AN70" s="7" t="n">
        <v>-24.9062667310935</v>
      </c>
      <c r="AO70" s="7" t="n">
        <f aca="false">+AN70+1</f>
        <v>-23.9062667310935</v>
      </c>
      <c r="AP70" s="7" t="n">
        <v>1.07842720526062</v>
      </c>
      <c r="AQ70" s="1" t="n">
        <f aca="false">+W70-AO70</f>
        <v>18.1161854245402</v>
      </c>
      <c r="AR70" s="1" t="n">
        <f aca="false">(W70/1000+1)*0.0112372</f>
        <v>0.011172135698342</v>
      </c>
      <c r="AS70" s="1" t="n">
        <f aca="false">(AO70/1000+1)*0.0112372</f>
        <v>0.0109685604994894</v>
      </c>
      <c r="AT70" s="1" t="n">
        <f aca="false">AR70/(AR70+1)</f>
        <v>0.011048698143394</v>
      </c>
      <c r="AU70" s="1" t="n">
        <f aca="false">AS70/(AS70+1)</f>
        <v>0.010849556482815</v>
      </c>
      <c r="AV70" s="1" t="n">
        <f aca="false">+AT70-AU70</f>
        <v>0.00019914166057901</v>
      </c>
      <c r="AW70" s="1" t="n">
        <f aca="false">AV70*U70</f>
        <v>0.0135109627362882</v>
      </c>
      <c r="AX70" s="1" t="n">
        <v>0.6101</v>
      </c>
      <c r="AY70" s="1" t="n">
        <f aca="false">+AW70/AX70</f>
        <v>0.0221454888318115</v>
      </c>
      <c r="AZ70" s="1" t="n">
        <f aca="false">+AY70/Y70</f>
        <v>7.38182961060384</v>
      </c>
      <c r="BA70" s="1" t="n">
        <f aca="false">+AZ70/1000</f>
        <v>0.00738182961060384</v>
      </c>
      <c r="BB70" s="1" t="n">
        <f aca="false">+AZ70/(U70/1000/0.003)</f>
        <v>0.326408229108359</v>
      </c>
      <c r="BC70" s="1" t="n">
        <f aca="false">+T70-AL70</f>
        <v>15.8081075894635</v>
      </c>
      <c r="BD70" s="1" t="n">
        <f aca="false">(T70/1000+1)*0.0036765</f>
        <v>0.0037896534748593</v>
      </c>
      <c r="BE70" s="1" t="n">
        <f aca="false">(AL70/1000+1)*0.0036765</f>
        <v>0.00373153496730664</v>
      </c>
      <c r="BF70" s="1" t="n">
        <f aca="false">BD70/(BD70+1)</f>
        <v>0.00377534622093434</v>
      </c>
      <c r="BG70" s="1" t="n">
        <f aca="false">BE70/(BE70+1)</f>
        <v>0.00371766238013851</v>
      </c>
      <c r="BH70" s="1" t="n">
        <f aca="false">+BF70-BG70</f>
        <v>5.76838407958281E-005</v>
      </c>
      <c r="BI70" s="1" t="n">
        <f aca="false">BH70*R70</f>
        <v>0.000927172249103745</v>
      </c>
      <c r="BJ70" s="1" t="n">
        <v>0.365</v>
      </c>
      <c r="BK70" s="1" t="n">
        <f aca="false">+BI70/BJ70</f>
        <v>0.00254019794274999</v>
      </c>
      <c r="BL70" s="1" t="n">
        <f aca="false">+BK70/Y70</f>
        <v>0.846732647583329</v>
      </c>
      <c r="BM70" s="1" t="n">
        <f aca="false">+BL70/1000</f>
        <v>0.000846732647583329</v>
      </c>
      <c r="BN70" s="1" t="n">
        <f aca="false">+BL70/(R70/1000/0.003)</f>
        <v>0.15803791998857</v>
      </c>
    </row>
    <row r="71" customFormat="false" ht="12.8" hidden="false" customHeight="false" outlineLevel="0" collapsed="false">
      <c r="A71" s="1" t="s">
        <v>75</v>
      </c>
      <c r="B71" s="1" t="s">
        <v>174</v>
      </c>
      <c r="C71" s="1" t="s">
        <v>175</v>
      </c>
      <c r="D71" s="1" t="s">
        <v>85</v>
      </c>
      <c r="H71" s="1" t="s">
        <v>146</v>
      </c>
      <c r="I71" s="1" t="s">
        <v>111</v>
      </c>
      <c r="J71" s="1" t="s">
        <v>118</v>
      </c>
      <c r="K71" s="1" t="s">
        <v>71</v>
      </c>
      <c r="L71" s="2" t="n">
        <v>1</v>
      </c>
      <c r="M71" s="2" t="n">
        <f aca="false">+L71/Y71</f>
        <v>333.333333333333</v>
      </c>
      <c r="N71" s="2" t="n">
        <f aca="false">+O71/Y71</f>
        <v>37</v>
      </c>
      <c r="O71" s="1" t="n">
        <f aca="false">+P71</f>
        <v>0.111</v>
      </c>
      <c r="P71" s="1" t="n">
        <v>0.111</v>
      </c>
      <c r="Y71" s="6" t="n">
        <v>0.003</v>
      </c>
      <c r="Z71" s="6"/>
      <c r="AA71" s="6"/>
      <c r="AB71" s="6"/>
      <c r="AD71" s="2"/>
      <c r="AE71" s="2"/>
      <c r="AF71" s="2"/>
      <c r="AG71" s="2"/>
      <c r="AH71" s="2"/>
      <c r="AI71" s="2"/>
      <c r="AJ71" s="7"/>
      <c r="AK71" s="7"/>
      <c r="AL71" s="7"/>
      <c r="AM71" s="7"/>
      <c r="AN71" s="7"/>
      <c r="AO71" s="7"/>
      <c r="AP71" s="7"/>
      <c r="AY71" s="20" t="n">
        <v>0.00858964305374316</v>
      </c>
      <c r="AZ71" s="20" t="n">
        <v>2.86321435124772</v>
      </c>
      <c r="BA71" s="20" t="n">
        <v>0.00286321435124772</v>
      </c>
      <c r="BB71" s="20" t="n">
        <v>0.241136740251736</v>
      </c>
      <c r="BK71" s="20" t="n">
        <v>0.00151936072423959</v>
      </c>
      <c r="BL71" s="20" t="n">
        <v>0.50645357474653</v>
      </c>
      <c r="BM71" s="20" t="n">
        <v>0.00050645357474653</v>
      </c>
      <c r="BN71" s="20" t="n">
        <v>0.185445102439444</v>
      </c>
    </row>
    <row r="72" customFormat="false" ht="12.8" hidden="false" customHeight="false" outlineLevel="0" collapsed="false">
      <c r="A72" s="1" t="s">
        <v>65</v>
      </c>
      <c r="B72" s="1" t="s">
        <v>91</v>
      </c>
      <c r="C72" s="1" t="s">
        <v>92</v>
      </c>
      <c r="D72" s="1" t="s">
        <v>83</v>
      </c>
      <c r="H72" s="1" t="s">
        <v>146</v>
      </c>
      <c r="I72" s="1" t="s">
        <v>111</v>
      </c>
      <c r="J72" s="1" t="s">
        <v>117</v>
      </c>
      <c r="K72" s="1" t="s">
        <v>71</v>
      </c>
      <c r="L72" s="2" t="n">
        <v>1</v>
      </c>
      <c r="M72" s="2" t="n">
        <f aca="false">+L72/Y72</f>
        <v>333.333333333333</v>
      </c>
      <c r="N72" s="2" t="n">
        <f aca="false">+O72/Y72</f>
        <v>45.6666666666667</v>
      </c>
      <c r="O72" s="1" t="n">
        <f aca="false">+P72</f>
        <v>0.137</v>
      </c>
      <c r="P72" s="1" t="n">
        <v>0.137</v>
      </c>
      <c r="R72" s="11" t="n">
        <v>11.037057531759</v>
      </c>
      <c r="S72" s="11" t="n">
        <v>0.374684213335945</v>
      </c>
      <c r="T72" s="11" t="n">
        <v>22.9657985655634</v>
      </c>
      <c r="U72" s="11" t="n">
        <v>43.1372663398263</v>
      </c>
      <c r="V72" s="11" t="n">
        <v>-20.6874568614817</v>
      </c>
      <c r="W72" s="11" t="n">
        <f aca="false">+V72+1</f>
        <v>-19.6874568614817</v>
      </c>
      <c r="X72" s="11" t="n">
        <v>1.08304256091316</v>
      </c>
      <c r="Y72" s="6" t="n">
        <v>0.003</v>
      </c>
      <c r="Z72" s="6" t="n">
        <f aca="false">+X72/10</f>
        <v>0.108304256091316</v>
      </c>
      <c r="AA72" s="6" t="n">
        <f aca="false">+S72/10</f>
        <v>0.0374684213335945</v>
      </c>
      <c r="AB72" s="6" t="n">
        <f aca="false">+O72*Z72</f>
        <v>0.0148376830845103</v>
      </c>
      <c r="AC72" s="1" t="n">
        <f aca="false">+O72*AA72</f>
        <v>0.00513317372270245</v>
      </c>
      <c r="AD72" s="2" t="n">
        <f aca="false">+AB72*1000</f>
        <v>14.8376830845103</v>
      </c>
      <c r="AE72" s="2" t="n">
        <f aca="false">+AC72*1000</f>
        <v>5.13317372270245</v>
      </c>
      <c r="AF72" s="2" t="n">
        <f aca="false">+AD72/Y72</f>
        <v>4945.89436150343</v>
      </c>
      <c r="AG72" s="2" t="n">
        <f aca="false">+AE72/Y72</f>
        <v>1711.05790756748</v>
      </c>
      <c r="AH72" s="2" t="n">
        <f aca="false">+AB72/Y72</f>
        <v>4.94589436150343</v>
      </c>
      <c r="AI72" s="2" t="n">
        <f aca="false">+AC72/Y72</f>
        <v>1.71105790756748</v>
      </c>
      <c r="AJ72" s="7" t="n">
        <v>15.0879361429952</v>
      </c>
      <c r="AK72" s="7" t="n">
        <v>0.371751079423788</v>
      </c>
      <c r="AL72" s="7" t="n">
        <v>14.9278520392589</v>
      </c>
      <c r="AM72" s="7" t="n">
        <v>55.2151643088698</v>
      </c>
      <c r="AN72" s="7" t="n">
        <v>-24.5728736997343</v>
      </c>
      <c r="AO72" s="7" t="n">
        <f aca="false">+AN72+1</f>
        <v>-23.5728736997343</v>
      </c>
      <c r="AP72" s="7" t="n">
        <v>1.07879195114412</v>
      </c>
      <c r="AQ72" s="1" t="n">
        <f aca="false">+W72-AO72</f>
        <v>3.8854168382526</v>
      </c>
      <c r="AR72" s="1" t="n">
        <f aca="false">(W72/1000+1)*0.0112372</f>
        <v>0.0110159681097562</v>
      </c>
      <c r="AS72" s="1" t="n">
        <f aca="false">(AO72/1000+1)*0.0112372</f>
        <v>0.0109723069036613</v>
      </c>
      <c r="AT72" s="1" t="n">
        <f aca="false">AR72/(AR72+1)</f>
        <v>0.0108959387954595</v>
      </c>
      <c r="AU72" s="1" t="n">
        <f aca="false">AS72/(AS72+1)</f>
        <v>0.010853222020756</v>
      </c>
      <c r="AV72" s="1" t="n">
        <f aca="false">+AT72-AU72</f>
        <v>4.27167747034888E-005</v>
      </c>
      <c r="AW72" s="1" t="n">
        <f aca="false">AV72*U72</f>
        <v>0.00184268488756275</v>
      </c>
      <c r="AX72" s="1" t="n">
        <v>0.6101</v>
      </c>
      <c r="AY72" s="1" t="n">
        <f aca="false">+AW72/AX72</f>
        <v>0.00302029976653459</v>
      </c>
      <c r="AZ72" s="1" t="n">
        <f aca="false">+AY72/Y72</f>
        <v>1.00676658884486</v>
      </c>
      <c r="BA72" s="1" t="n">
        <f aca="false">+AZ72/1000</f>
        <v>0.00100676658884486</v>
      </c>
      <c r="BB72" s="1" t="n">
        <f aca="false">+AZ72/(U72/1000/0.003)</f>
        <v>0.0700160214776082</v>
      </c>
      <c r="BC72" s="1" t="n">
        <f aca="false">+T72-AL72</f>
        <v>8.0379465263045</v>
      </c>
      <c r="BD72" s="1" t="n">
        <f aca="false">(T72/1000+1)*0.0036765</f>
        <v>0.00376093375842629</v>
      </c>
      <c r="BE72" s="1" t="n">
        <f aca="false">(AL72/1000+1)*0.0036765</f>
        <v>0.00373138224802233</v>
      </c>
      <c r="BF72" s="1" t="n">
        <f aca="false">BD72/(BD72+1)</f>
        <v>0.00374684213335945</v>
      </c>
      <c r="BG72" s="1" t="n">
        <f aca="false">BE72/(BE72+1)</f>
        <v>0.00371751079423788</v>
      </c>
      <c r="BH72" s="1" t="n">
        <f aca="false">+BF72-BG72</f>
        <v>2.93313391215634E-005</v>
      </c>
      <c r="BI72" s="1" t="n">
        <f aca="false">BH72*R72</f>
        <v>0.000323731677368228</v>
      </c>
      <c r="BJ72" s="1" t="n">
        <v>0.365</v>
      </c>
      <c r="BK72" s="1" t="n">
        <f aca="false">+BI72/BJ72</f>
        <v>0.000886936102378708</v>
      </c>
      <c r="BL72" s="1" t="n">
        <f aca="false">+BK72/Y72</f>
        <v>0.295645367459569</v>
      </c>
      <c r="BM72" s="1" t="n">
        <f aca="false">+BL72/1000</f>
        <v>0.000295645367459569</v>
      </c>
      <c r="BN72" s="1" t="n">
        <f aca="false">+BL72/(R72/1000/0.003)</f>
        <v>0.0803598332097626</v>
      </c>
    </row>
    <row r="73" customFormat="false" ht="12.8" hidden="false" customHeight="false" outlineLevel="0" collapsed="false">
      <c r="A73" s="1" t="s">
        <v>75</v>
      </c>
      <c r="B73" s="1" t="s">
        <v>176</v>
      </c>
      <c r="D73" s="1" t="s">
        <v>83</v>
      </c>
      <c r="H73" s="1" t="s">
        <v>146</v>
      </c>
      <c r="I73" s="1" t="s">
        <v>111</v>
      </c>
      <c r="J73" s="1" t="s">
        <v>118</v>
      </c>
      <c r="K73" s="1" t="s">
        <v>71</v>
      </c>
      <c r="L73" s="2" t="n">
        <v>1</v>
      </c>
      <c r="M73" s="2" t="n">
        <f aca="false">+L73/Y73</f>
        <v>333.333333333333</v>
      </c>
      <c r="N73" s="2" t="n">
        <f aca="false">+O73/Y73</f>
        <v>37</v>
      </c>
      <c r="O73" s="1" t="n">
        <f aca="false">+P73</f>
        <v>0.111</v>
      </c>
      <c r="P73" s="1" t="n">
        <v>0.111</v>
      </c>
      <c r="R73" s="11" t="n">
        <v>8.19304853163069</v>
      </c>
      <c r="S73" s="11" t="n">
        <v>0.383702053373347</v>
      </c>
      <c r="T73" s="11" t="n">
        <v>47.6812102019686</v>
      </c>
      <c r="U73" s="11" t="n">
        <v>35.6214612703811</v>
      </c>
      <c r="V73" s="11" t="n">
        <v>-0.614011047709827</v>
      </c>
      <c r="W73" s="11" t="n">
        <f aca="false">+V73+1</f>
        <v>0.385988952290173</v>
      </c>
      <c r="X73" s="11" t="n">
        <v>1.1049969059343</v>
      </c>
      <c r="Y73" s="6" t="n">
        <v>0.003</v>
      </c>
      <c r="Z73" s="6" t="n">
        <f aca="false">+X73/10</f>
        <v>0.11049969059343</v>
      </c>
      <c r="AA73" s="6" t="n">
        <f aca="false">+S73/10</f>
        <v>0.0383702053373347</v>
      </c>
      <c r="AB73" s="6" t="n">
        <f aca="false">+O73*Z73</f>
        <v>0.0122654656558707</v>
      </c>
      <c r="AC73" s="1" t="n">
        <f aca="false">+O73*AA73</f>
        <v>0.00425909279244415</v>
      </c>
      <c r="AD73" s="2" t="n">
        <f aca="false">+AB73*1000</f>
        <v>12.2654656558707</v>
      </c>
      <c r="AE73" s="2" t="n">
        <f aca="false">+AC73*1000</f>
        <v>4.25909279244415</v>
      </c>
      <c r="AF73" s="2" t="n">
        <f aca="false">+AD73/Y73</f>
        <v>4088.48855195691</v>
      </c>
      <c r="AG73" s="2" t="n">
        <f aca="false">+AE73/Y73</f>
        <v>1419.69759748138</v>
      </c>
      <c r="AH73" s="2" t="n">
        <f aca="false">+AB73/Y73</f>
        <v>4.08848855195691</v>
      </c>
      <c r="AI73" s="2" t="n">
        <f aca="false">+AC73/Y73</f>
        <v>1.41969759748138</v>
      </c>
      <c r="AJ73" s="7" t="n">
        <v>5.30744836504264</v>
      </c>
      <c r="AK73" s="7" t="n">
        <v>0.370164560895268</v>
      </c>
      <c r="AL73" s="7" t="n">
        <v>10.58036127553</v>
      </c>
      <c r="AM73" s="7" t="n">
        <v>31.653695459959</v>
      </c>
      <c r="AN73" s="7" t="n">
        <v>-27.3820708829874</v>
      </c>
      <c r="AO73" s="7" t="n">
        <f aca="false">+AN73+1</f>
        <v>-26.3820708829874</v>
      </c>
      <c r="AP73" s="7" t="n">
        <v>1.07571848808575</v>
      </c>
      <c r="AQ73" s="1" t="n">
        <f aca="false">+W73-AO73</f>
        <v>26.7680598352776</v>
      </c>
      <c r="AR73" s="1" t="n">
        <f aca="false">(W73/1000+1)*0.0112372</f>
        <v>0.0112415374350547</v>
      </c>
      <c r="AS73" s="1" t="n">
        <f aca="false">(AO73/1000+1)*0.0112372</f>
        <v>0.0109407393930737</v>
      </c>
      <c r="AT73" s="1" t="n">
        <f aca="false">AR73/(AR73+1)</f>
        <v>0.0111165700961692</v>
      </c>
      <c r="AU73" s="1" t="n">
        <f aca="false">AS73/(AS73+1)</f>
        <v>0.010822335045714</v>
      </c>
      <c r="AV73" s="1" t="n">
        <f aca="false">+AT73-AU73</f>
        <v>0.000294235050455168</v>
      </c>
      <c r="AW73" s="1" t="n">
        <f aca="false">AV73*U73</f>
        <v>0.0104810824541774</v>
      </c>
      <c r="AX73" s="1" t="n">
        <v>0.6101</v>
      </c>
      <c r="AY73" s="20" t="n">
        <f aca="false">(AW73/AX73)/2</f>
        <v>0.00858964305374316</v>
      </c>
      <c r="AZ73" s="20" t="n">
        <f aca="false">+(AY73/Y73)</f>
        <v>2.86321435124772</v>
      </c>
      <c r="BA73" s="20" t="n">
        <f aca="false">+AZ73/1000</f>
        <v>0.00286321435124772</v>
      </c>
      <c r="BB73" s="20" t="n">
        <f aca="false">+AZ73/(U73/1000/0.003)</f>
        <v>0.241136740251736</v>
      </c>
      <c r="BC73" s="1" t="n">
        <f aca="false">+T73-AL73</f>
        <v>37.1008489264386</v>
      </c>
      <c r="BD73" s="1" t="n">
        <f aca="false">(T73/1000+1)*0.0036765</f>
        <v>0.00385179996930754</v>
      </c>
      <c r="BE73" s="1" t="n">
        <f aca="false">(AL73/1000+1)*0.0036765</f>
        <v>0.00371539869822949</v>
      </c>
      <c r="BF73" s="1" t="n">
        <f aca="false">BD73/(BD73+1)</f>
        <v>0.00383702053373347</v>
      </c>
      <c r="BG73" s="1" t="n">
        <f aca="false">BE73/(BE73+1)</f>
        <v>0.00370164560895268</v>
      </c>
      <c r="BH73" s="1" t="n">
        <f aca="false">+BF73-BG73</f>
        <v>0.000135374924780794</v>
      </c>
      <c r="BI73" s="1" t="n">
        <f aca="false">BH73*R73</f>
        <v>0.0011091333286949</v>
      </c>
      <c r="BJ73" s="1" t="n">
        <v>0.365</v>
      </c>
      <c r="BK73" s="20" t="n">
        <f aca="false">(BI73/BJ73)/2</f>
        <v>0.00151936072423959</v>
      </c>
      <c r="BL73" s="20" t="n">
        <f aca="false">+BK73/Y73</f>
        <v>0.50645357474653</v>
      </c>
      <c r="BM73" s="20" t="n">
        <f aca="false">+BL73/1000</f>
        <v>0.00050645357474653</v>
      </c>
      <c r="BN73" s="20" t="n">
        <f aca="false">+BL73/(R73/1000/0.003)</f>
        <v>0.185445102439444</v>
      </c>
    </row>
    <row r="74" customFormat="false" ht="12.8" hidden="false" customHeight="false" outlineLevel="0" collapsed="false">
      <c r="A74" s="1" t="s">
        <v>65</v>
      </c>
      <c r="B74" s="1" t="s">
        <v>177</v>
      </c>
      <c r="D74" s="1" t="s">
        <v>83</v>
      </c>
      <c r="H74" s="1" t="s">
        <v>146</v>
      </c>
      <c r="I74" s="1" t="s">
        <v>111</v>
      </c>
      <c r="J74" s="1" t="s">
        <v>119</v>
      </c>
      <c r="K74" s="1" t="s">
        <v>71</v>
      </c>
      <c r="L74" s="1" t="n">
        <v>1</v>
      </c>
      <c r="M74" s="2" t="n">
        <f aca="false">+L74/Y74</f>
        <v>333.333333333333</v>
      </c>
      <c r="N74" s="2" t="n">
        <f aca="false">+O74/Y74</f>
        <v>53</v>
      </c>
      <c r="O74" s="1" t="n">
        <f aca="false">+P74</f>
        <v>0.159</v>
      </c>
      <c r="P74" s="1" t="n">
        <v>0.159</v>
      </c>
      <c r="R74" s="11" t="n">
        <v>8.88799557569358</v>
      </c>
      <c r="S74" s="11" t="n">
        <v>0.375144347620449</v>
      </c>
      <c r="T74" s="11" t="n">
        <v>24.2267913665474</v>
      </c>
      <c r="U74" s="11" t="n">
        <v>35.8192716209451</v>
      </c>
      <c r="V74" s="11" t="n">
        <v>-19.3230980763193</v>
      </c>
      <c r="W74" s="11" t="n">
        <f aca="false">+V74+1</f>
        <v>-18.3230980763193</v>
      </c>
      <c r="X74" s="11" t="n">
        <v>1.0845350700379</v>
      </c>
      <c r="Y74" s="6" t="n">
        <v>0.003</v>
      </c>
      <c r="Z74" s="6" t="n">
        <f aca="false">+X74/10</f>
        <v>0.10845350700379</v>
      </c>
      <c r="AA74" s="6" t="n">
        <f aca="false">+S74/10</f>
        <v>0.0375144347620449</v>
      </c>
      <c r="AB74" s="6" t="n">
        <f aca="false">+O74*Z74</f>
        <v>0.0172441076136026</v>
      </c>
      <c r="AC74" s="1" t="n">
        <f aca="false">+O74*AA74</f>
        <v>0.00596479512716514</v>
      </c>
      <c r="AD74" s="2" t="n">
        <f aca="false">+AB74*1000</f>
        <v>17.2441076136026</v>
      </c>
      <c r="AE74" s="2" t="n">
        <f aca="false">+AC74*1000</f>
        <v>5.96479512716514</v>
      </c>
      <c r="AF74" s="2" t="n">
        <f aca="false">+AD74/Y74</f>
        <v>5748.03587120087</v>
      </c>
      <c r="AG74" s="2" t="n">
        <f aca="false">+AE74/Y74</f>
        <v>1988.26504238838</v>
      </c>
      <c r="AH74" s="2" t="n">
        <f aca="false">+AB74/Y74</f>
        <v>5.74803587120087</v>
      </c>
      <c r="AI74" s="2" t="n">
        <f aca="false">+AC74/Y74</f>
        <v>1.98826504238838</v>
      </c>
      <c r="AJ74" s="7" t="n">
        <v>28.7161201624136</v>
      </c>
      <c r="AK74" s="7" t="n">
        <v>0.371897440903144</v>
      </c>
      <c r="AL74" s="7" t="n">
        <v>15.328929137187</v>
      </c>
      <c r="AM74" s="7" t="n">
        <v>119.101951683563</v>
      </c>
      <c r="AN74" s="7" t="n">
        <v>-24.6437909149664</v>
      </c>
      <c r="AO74" s="7" t="n">
        <f aca="false">+AN74+1</f>
        <v>-23.6437909149664</v>
      </c>
      <c r="AP74" s="7" t="n">
        <v>1.07871436497763</v>
      </c>
      <c r="AQ74" s="1" t="n">
        <f aca="false">+W74-AO74</f>
        <v>5.3206928386471</v>
      </c>
      <c r="AR74" s="1" t="n">
        <f aca="false">(W74/1000+1)*0.0112372</f>
        <v>0.0110312996822968</v>
      </c>
      <c r="AS74" s="1" t="n">
        <f aca="false">(AO74/1000+1)*0.0112372</f>
        <v>0.0109715099927303</v>
      </c>
      <c r="AT74" s="1" t="n">
        <f aca="false">AR74/(AR74+1)</f>
        <v>0.0109109378569815</v>
      </c>
      <c r="AU74" s="1" t="n">
        <f aca="false">AS74/(AS74+1)</f>
        <v>0.0108524423134429</v>
      </c>
      <c r="AV74" s="1" t="n">
        <f aca="false">+AT74-AU74</f>
        <v>5.84955435386347E-005</v>
      </c>
      <c r="AW74" s="1" t="n">
        <f aca="false">AV74*U74</f>
        <v>0.00209526776262518</v>
      </c>
      <c r="AX74" s="1" t="n">
        <v>0.6101</v>
      </c>
      <c r="AY74" s="1" t="n">
        <f aca="false">+AW74/AX74</f>
        <v>0.00343430218427336</v>
      </c>
      <c r="AZ74" s="1" t="n">
        <f aca="false">+AY74/Y74</f>
        <v>1.14476739475779</v>
      </c>
      <c r="BA74" s="1" t="n">
        <f aca="false">+AZ74/1000</f>
        <v>0.00114476739475779</v>
      </c>
      <c r="BB74" s="1" t="n">
        <f aca="false">+AZ74/(U74/1000/0.003)</f>
        <v>0.0958786158640136</v>
      </c>
      <c r="BC74" s="1" t="n">
        <f aca="false">+T74-AL74</f>
        <v>8.8978622293604</v>
      </c>
      <c r="BD74" s="1" t="n">
        <f aca="false">(T74/1000+1)*0.0036765</f>
        <v>0.00376556979845911</v>
      </c>
      <c r="BE74" s="1" t="n">
        <f aca="false">(AL74/1000+1)*0.0036765</f>
        <v>0.00373285680797287</v>
      </c>
      <c r="BF74" s="1" t="n">
        <f aca="false">BD74/(BD74+1)</f>
        <v>0.00375144347620449</v>
      </c>
      <c r="BG74" s="1" t="n">
        <f aca="false">BE74/(BE74+1)</f>
        <v>0.00371897440903144</v>
      </c>
      <c r="BH74" s="1" t="n">
        <f aca="false">+BF74-BG74</f>
        <v>3.24690671730521E-005</v>
      </c>
      <c r="BI74" s="1" t="n">
        <f aca="false">BH74*R74</f>
        <v>0.000288584925380985</v>
      </c>
      <c r="BJ74" s="1" t="n">
        <v>0.365</v>
      </c>
      <c r="BK74" s="1" t="n">
        <f aca="false">+BI74/BJ74</f>
        <v>0.00079064363118078</v>
      </c>
      <c r="BL74" s="1" t="n">
        <f aca="false">+BK74/Y74</f>
        <v>0.26354787706026</v>
      </c>
      <c r="BM74" s="1" t="n">
        <f aca="false">+BL74/1000</f>
        <v>0.00026354787706026</v>
      </c>
      <c r="BN74" s="1" t="n">
        <f aca="false">+BL74/(R74/1000/0.003)</f>
        <v>0.0889563484193208</v>
      </c>
    </row>
    <row r="75" customFormat="false" ht="12.8" hidden="false" customHeight="false" outlineLevel="0" collapsed="false">
      <c r="A75" s="1" t="s">
        <v>101</v>
      </c>
      <c r="B75" s="1" t="s">
        <v>101</v>
      </c>
      <c r="D75" s="1" t="s">
        <v>67</v>
      </c>
      <c r="H75" s="1" t="s">
        <v>146</v>
      </c>
      <c r="I75" s="1" t="s">
        <v>111</v>
      </c>
      <c r="J75" s="1" t="s">
        <v>112</v>
      </c>
      <c r="K75" s="1" t="s">
        <v>71</v>
      </c>
      <c r="L75" s="2" t="n">
        <v>1</v>
      </c>
      <c r="M75" s="2" t="n">
        <f aca="false">+L75/Y75</f>
        <v>333.333333333333</v>
      </c>
      <c r="N75" s="2" t="n">
        <f aca="false">+O75/Y75</f>
        <v>199.666666666667</v>
      </c>
      <c r="O75" s="1" t="n">
        <f aca="false">+P75</f>
        <v>0.599</v>
      </c>
      <c r="P75" s="1" t="n">
        <v>0.599</v>
      </c>
      <c r="R75" s="11" t="n">
        <v>42.2802106520576</v>
      </c>
      <c r="S75" s="11" t="n">
        <v>0.371086032641863</v>
      </c>
      <c r="T75" s="11" t="n">
        <v>13.1054267530122</v>
      </c>
      <c r="U75" s="11" t="n">
        <v>179.648964508174</v>
      </c>
      <c r="V75" s="11" t="n">
        <v>-21.8786661479263</v>
      </c>
      <c r="W75" s="11" t="n">
        <f aca="false">+V75+1</f>
        <v>-20.8786661479263</v>
      </c>
      <c r="X75" s="11" t="n">
        <v>1.08173942789768</v>
      </c>
      <c r="Y75" s="6" t="n">
        <v>0.003</v>
      </c>
      <c r="Z75" s="6" t="n">
        <f aca="false">+X75/10</f>
        <v>0.108173942789768</v>
      </c>
      <c r="AA75" s="6" t="n">
        <f aca="false">+S75/10</f>
        <v>0.0371086032641863</v>
      </c>
      <c r="AB75" s="6" t="n">
        <f aca="false">+O75*Z75</f>
        <v>0.064796191731071</v>
      </c>
      <c r="AC75" s="1" t="n">
        <f aca="false">+O75*AA75</f>
        <v>0.0222280533552476</v>
      </c>
      <c r="AD75" s="2" t="n">
        <f aca="false">+AB75*1000</f>
        <v>64.796191731071</v>
      </c>
      <c r="AE75" s="2" t="n">
        <f aca="false">+AC75*1000</f>
        <v>22.2280533552476</v>
      </c>
      <c r="AF75" s="2" t="n">
        <f aca="false">+AD75/Y75</f>
        <v>21598.7305770237</v>
      </c>
      <c r="AG75" s="2" t="n">
        <f aca="false">+AE75/Y75</f>
        <v>7409.35111841586</v>
      </c>
      <c r="AH75" s="2" t="n">
        <f aca="false">+AB75/Y75</f>
        <v>21.5987305770237</v>
      </c>
      <c r="AI75" s="2" t="n">
        <f aca="false">+AC75/Y75</f>
        <v>7.40935111841586</v>
      </c>
      <c r="AJ75" s="7" t="n">
        <v>16.3759636334943</v>
      </c>
      <c r="AK75" s="7" t="n">
        <v>0.371726784900014</v>
      </c>
      <c r="AL75" s="7" t="n">
        <v>14.8612774156403</v>
      </c>
      <c r="AM75" s="7" t="n">
        <v>73.9220405301707</v>
      </c>
      <c r="AN75" s="7" t="n">
        <v>-25.0610088084631</v>
      </c>
      <c r="AO75" s="7" t="n">
        <f aca="false">+AN75+1</f>
        <v>-24.0610088084631</v>
      </c>
      <c r="AP75" s="7" t="n">
        <v>1.07825791005909</v>
      </c>
      <c r="AQ75" s="1" t="n">
        <f aca="false">+W75-AO75</f>
        <v>3.1823426605368</v>
      </c>
      <c r="AR75" s="1" t="n">
        <f aca="false">(W75/1000+1)*0.0112372</f>
        <v>0.0110025822527625</v>
      </c>
      <c r="AS75" s="1" t="n">
        <f aca="false">(AO75/1000+1)*0.0112372</f>
        <v>0.0109668216318175</v>
      </c>
      <c r="AT75" s="1" t="n">
        <f aca="false">AR75/(AR75+1)</f>
        <v>0.0108828428788441</v>
      </c>
      <c r="AU75" s="1" t="n">
        <f aca="false">AS75/(AS75+1)</f>
        <v>0.0108478551394158</v>
      </c>
      <c r="AV75" s="1" t="n">
        <f aca="false">+AT75-AU75</f>
        <v>3.49877394283764E-005</v>
      </c>
      <c r="AW75" s="1" t="n">
        <f aca="false">AV75*U75</f>
        <v>0.00628551115878963</v>
      </c>
      <c r="AX75" s="1" t="n">
        <v>0.6101</v>
      </c>
      <c r="AY75" s="1" t="n">
        <f aca="false">+AW75/AX75</f>
        <v>0.0103024277311746</v>
      </c>
      <c r="AZ75" s="1" t="n">
        <f aca="false">+AY75/Y75</f>
        <v>3.4341425770582</v>
      </c>
      <c r="BA75" s="1" t="n">
        <f aca="false">+AZ75/1000</f>
        <v>0.0034341425770582</v>
      </c>
      <c r="BB75" s="1" t="n">
        <f aca="false">+AZ75/(U75/1000/0.003)</f>
        <v>0.0573475486451014</v>
      </c>
      <c r="BC75" s="1" t="n">
        <f aca="false">+T75-AL75</f>
        <v>-1.7558506626281</v>
      </c>
      <c r="BD75" s="1" t="n">
        <f aca="false">(T75/1000+1)*0.0036765</f>
        <v>0.00372468210145745</v>
      </c>
      <c r="BE75" s="1" t="n">
        <f aca="false">(AL75/1000+1)*0.0036765</f>
        <v>0.0037311374864186</v>
      </c>
      <c r="BF75" s="1" t="n">
        <f aca="false">BD75/(BD75+1)</f>
        <v>0.00371086032641863</v>
      </c>
      <c r="BG75" s="1" t="n">
        <f aca="false">BE75/(BE75+1)</f>
        <v>0.00371726784900014</v>
      </c>
      <c r="BH75" s="1" t="n">
        <f aca="false">+BF75-BG75</f>
        <v>-6.40752258150882E-006</v>
      </c>
      <c r="BI75" s="1" t="n">
        <f aca="false">BH75*R75</f>
        <v>-0.000270911404504009</v>
      </c>
      <c r="BJ75" s="1" t="n">
        <v>0.365</v>
      </c>
      <c r="BK75" s="1" t="n">
        <f aca="false">+BI75/BJ75</f>
        <v>-0.000742223026038381</v>
      </c>
      <c r="BL75" s="1" t="n">
        <f aca="false">+BK75/Y75</f>
        <v>-0.247407675346127</v>
      </c>
      <c r="BM75" s="1" t="n">
        <f aca="false">+BL75/1000</f>
        <v>-0.000247407675346127</v>
      </c>
      <c r="BN75" s="1" t="n">
        <f aca="false">+BL75/(R75/1000/0.003)</f>
        <v>-0.0175548563876954</v>
      </c>
    </row>
    <row r="76" customFormat="false" ht="12.8" hidden="false" customHeight="false" outlineLevel="0" collapsed="false">
      <c r="A76" s="1" t="s">
        <v>65</v>
      </c>
      <c r="B76" s="1" t="s">
        <v>178</v>
      </c>
      <c r="C76" s="1" t="s">
        <v>178</v>
      </c>
      <c r="D76" s="1" t="s">
        <v>83</v>
      </c>
      <c r="H76" s="1" t="s">
        <v>146</v>
      </c>
      <c r="I76" s="1" t="s">
        <v>111</v>
      </c>
      <c r="J76" s="1" t="s">
        <v>113</v>
      </c>
      <c r="K76" s="1" t="s">
        <v>89</v>
      </c>
      <c r="L76" s="2" t="n">
        <v>1</v>
      </c>
      <c r="M76" s="2" t="n">
        <f aca="false">+L76/Y76</f>
        <v>333.333333333333</v>
      </c>
      <c r="N76" s="2" t="n">
        <f aca="false">+O76/Y76</f>
        <v>26.6666666666667</v>
      </c>
      <c r="O76" s="1" t="n">
        <v>0.08</v>
      </c>
      <c r="R76" s="19"/>
      <c r="S76" s="19"/>
      <c r="T76" s="19"/>
      <c r="U76" s="19"/>
      <c r="V76" s="19"/>
      <c r="W76" s="19"/>
      <c r="X76" s="19"/>
      <c r="Y76" s="6" t="n">
        <v>0.003</v>
      </c>
      <c r="Z76" s="6" t="n">
        <f aca="false">+X76/10</f>
        <v>0</v>
      </c>
      <c r="AA76" s="6" t="n">
        <f aca="false">+S76/10</f>
        <v>0</v>
      </c>
      <c r="AB76" s="6" t="n">
        <f aca="false">+O76*Z76</f>
        <v>0</v>
      </c>
      <c r="AC76" s="1" t="n">
        <f aca="false">+O76*AA76</f>
        <v>0</v>
      </c>
      <c r="AD76" s="2" t="n">
        <f aca="false">+AB76*1000</f>
        <v>0</v>
      </c>
      <c r="AE76" s="2" t="n">
        <f aca="false">+AC76*1000</f>
        <v>0</v>
      </c>
      <c r="AF76" s="2" t="n">
        <f aca="false">+AD76/Y76</f>
        <v>0</v>
      </c>
      <c r="AG76" s="2" t="n">
        <f aca="false">+AE76/Y76</f>
        <v>0</v>
      </c>
      <c r="AH76" s="2" t="n">
        <f aca="false">+AB76/Y76</f>
        <v>0</v>
      </c>
      <c r="AI76" s="2" t="n">
        <f aca="false">+AC76/Y76</f>
        <v>0</v>
      </c>
      <c r="AJ76" s="7"/>
      <c r="AK76" s="7"/>
      <c r="AL76" s="7"/>
      <c r="AM76" s="7"/>
      <c r="AN76" s="7"/>
      <c r="AO76" s="7"/>
      <c r="AP76" s="7"/>
    </row>
    <row r="77" customFormat="false" ht="12.8" hidden="false" customHeight="false" outlineLevel="0" collapsed="false">
      <c r="A77" s="1" t="s">
        <v>65</v>
      </c>
      <c r="B77" s="1" t="s">
        <v>102</v>
      </c>
      <c r="C77" s="1" t="s">
        <v>103</v>
      </c>
      <c r="D77" s="1" t="s">
        <v>73</v>
      </c>
      <c r="H77" s="1" t="s">
        <v>146</v>
      </c>
      <c r="I77" s="1" t="s">
        <v>111</v>
      </c>
      <c r="J77" s="1" t="s">
        <v>119</v>
      </c>
      <c r="K77" s="1" t="s">
        <v>71</v>
      </c>
      <c r="L77" s="2" t="n">
        <v>2</v>
      </c>
      <c r="M77" s="2" t="n">
        <f aca="false">+L77/Y77</f>
        <v>666.666666666667</v>
      </c>
      <c r="N77" s="2" t="n">
        <f aca="false">+O77/Y77</f>
        <v>81.3333333333333</v>
      </c>
      <c r="O77" s="1" t="n">
        <f aca="false">+P77</f>
        <v>0.244</v>
      </c>
      <c r="P77" s="1" t="n">
        <v>0.244</v>
      </c>
      <c r="R77" s="11" t="n">
        <v>15.3248140722321</v>
      </c>
      <c r="S77" s="11" t="n">
        <v>0.61767316040561</v>
      </c>
      <c r="T77" s="11" t="n">
        <v>690.499316397038</v>
      </c>
      <c r="U77" s="11" t="n">
        <v>62.3131434624997</v>
      </c>
      <c r="V77" s="11" t="n">
        <v>518.412097826108</v>
      </c>
      <c r="W77" s="11" t="n">
        <f aca="false">+V77+1</f>
        <v>519.412097826108</v>
      </c>
      <c r="X77" s="11" t="n">
        <v>1.66929187346486</v>
      </c>
      <c r="Y77" s="6" t="n">
        <v>0.003</v>
      </c>
      <c r="Z77" s="6" t="n">
        <f aca="false">+X77/10</f>
        <v>0.166929187346486</v>
      </c>
      <c r="AA77" s="6" t="n">
        <f aca="false">+S77/10</f>
        <v>0.061767316040561</v>
      </c>
      <c r="AB77" s="6" t="n">
        <f aca="false">+O77*Z77</f>
        <v>0.0407307217125426</v>
      </c>
      <c r="AC77" s="1" t="n">
        <f aca="false">+O77*AA77</f>
        <v>0.0150712251138969</v>
      </c>
      <c r="AD77" s="2" t="n">
        <f aca="false">+AB77*1000</f>
        <v>40.7307217125426</v>
      </c>
      <c r="AE77" s="2" t="n">
        <f aca="false">+AC77*1000</f>
        <v>15.0712251138969</v>
      </c>
      <c r="AF77" s="2" t="n">
        <f aca="false">+AD77/Y77</f>
        <v>13576.9072375142</v>
      </c>
      <c r="AG77" s="2" t="n">
        <f aca="false">+AE77/Y77</f>
        <v>5023.74170463229</v>
      </c>
      <c r="AH77" s="2" t="n">
        <f aca="false">+AB77/Y77</f>
        <v>13.5769072375142</v>
      </c>
      <c r="AI77" s="2" t="n">
        <f aca="false">+AC77/Y77</f>
        <v>5.02374170463229</v>
      </c>
      <c r="AJ77" s="7" t="n">
        <v>18.6298485034742</v>
      </c>
      <c r="AK77" s="7" t="n">
        <v>0.371116059309832</v>
      </c>
      <c r="AL77" s="7" t="n">
        <v>13.1877081979717</v>
      </c>
      <c r="AM77" s="7" t="n">
        <v>76.5354652769498</v>
      </c>
      <c r="AN77" s="7" t="n">
        <v>-24.4981353986523</v>
      </c>
      <c r="AO77" s="7" t="n">
        <f aca="false">+AN77+1</f>
        <v>-23.4981353986523</v>
      </c>
      <c r="AP77" s="7" t="n">
        <v>1.07887371759407</v>
      </c>
      <c r="AQ77" s="1" t="n">
        <f aca="false">+W77-AO77</f>
        <v>542.91023322476</v>
      </c>
      <c r="AR77" s="1" t="n">
        <f aca="false">(W77/1000+1)*0.0112372</f>
        <v>0.0170739376256915</v>
      </c>
      <c r="AS77" s="1" t="n">
        <f aca="false">(AO77/1000+1)*0.0112372</f>
        <v>0.0109731467528983</v>
      </c>
      <c r="AT77" s="1" t="n">
        <f aca="false">AR77/(AR77+1)</f>
        <v>0.0167873121058925</v>
      </c>
      <c r="AU77" s="1" t="n">
        <f aca="false">AS77/(AS77+1)</f>
        <v>0.0108540437380977</v>
      </c>
      <c r="AV77" s="1" t="n">
        <f aca="false">+AT77-AU77</f>
        <v>0.00593326836779477</v>
      </c>
      <c r="AW77" s="1" t="n">
        <f aca="false">AV77*U77</f>
        <v>0.369720603003907</v>
      </c>
      <c r="AX77" s="1" t="n">
        <v>0.6101</v>
      </c>
      <c r="AY77" s="1" t="n">
        <f aca="false">+AW77/AX77</f>
        <v>0.606000004923631</v>
      </c>
      <c r="AZ77" s="1" t="n">
        <f aca="false">+AY77/Y77</f>
        <v>202.00000164121</v>
      </c>
      <c r="BA77" s="1" t="n">
        <f aca="false">+AZ77/1000</f>
        <v>0.20200000164121</v>
      </c>
      <c r="BB77" s="1" t="n">
        <f aca="false">+AZ77/(U77/1000/0.003)</f>
        <v>9.72507518078147</v>
      </c>
      <c r="BC77" s="1" t="n">
        <f aca="false">+T77-AL77</f>
        <v>677.311608199066</v>
      </c>
      <c r="BD77" s="1" t="n">
        <f aca="false">(T77/1000+1)*0.0036765</f>
        <v>0.00621512073673371</v>
      </c>
      <c r="BE77" s="1" t="n">
        <f aca="false">(AL77/1000+1)*0.0036765</f>
        <v>0.00372498460918984</v>
      </c>
      <c r="BF77" s="1" t="n">
        <f aca="false">BD77/(BD77+1)</f>
        <v>0.0061767316040561</v>
      </c>
      <c r="BG77" s="1" t="n">
        <f aca="false">BE77/(BE77+1)</f>
        <v>0.00371116059309832</v>
      </c>
      <c r="BH77" s="1" t="n">
        <f aca="false">+BF77-BG77</f>
        <v>0.00246557101095778</v>
      </c>
      <c r="BI77" s="1" t="n">
        <f aca="false">BH77*R77</f>
        <v>0.0377844173248133</v>
      </c>
      <c r="BJ77" s="1" t="n">
        <v>0.365</v>
      </c>
      <c r="BK77" s="1" t="n">
        <f aca="false">+BI77/BJ77</f>
        <v>0.103518951574831</v>
      </c>
      <c r="BL77" s="1" t="n">
        <f aca="false">+BK77/Y77</f>
        <v>34.5063171916104</v>
      </c>
      <c r="BM77" s="1" t="n">
        <f aca="false">+BL77/1000</f>
        <v>0.0345063171916103</v>
      </c>
      <c r="BN77" s="1" t="n">
        <f aca="false">+BL77/(R77/1000/0.003)</f>
        <v>6.75498907111721</v>
      </c>
    </row>
    <row r="78" customFormat="false" ht="12.8" hidden="false" customHeight="false" outlineLevel="0" collapsed="false">
      <c r="A78" s="1" t="s">
        <v>65</v>
      </c>
      <c r="B78" s="1" t="s">
        <v>102</v>
      </c>
      <c r="C78" s="1" t="s">
        <v>103</v>
      </c>
      <c r="D78" s="1" t="s">
        <v>73</v>
      </c>
      <c r="H78" s="1" t="s">
        <v>146</v>
      </c>
      <c r="I78" s="1" t="s">
        <v>111</v>
      </c>
      <c r="J78" s="1" t="s">
        <v>113</v>
      </c>
      <c r="K78" s="1" t="s">
        <v>71</v>
      </c>
      <c r="L78" s="2" t="n">
        <v>1</v>
      </c>
      <c r="M78" s="2" t="n">
        <f aca="false">+L78/Y78</f>
        <v>333.333333333333</v>
      </c>
      <c r="N78" s="2" t="n">
        <f aca="false">+O78/Y78</f>
        <v>27.6666666666667</v>
      </c>
      <c r="O78" s="1" t="n">
        <f aca="false">+P78</f>
        <v>0.083</v>
      </c>
      <c r="P78" s="1" t="n">
        <v>0.083</v>
      </c>
      <c r="R78" s="11" t="n">
        <v>5.00712902327942</v>
      </c>
      <c r="S78" s="11" t="n">
        <v>1.48812828829172</v>
      </c>
      <c r="T78" s="11" t="n">
        <v>3108.8210917222</v>
      </c>
      <c r="U78" s="11" t="n">
        <v>19.2972653709929</v>
      </c>
      <c r="V78" s="11" t="n">
        <v>1575.6190266944</v>
      </c>
      <c r="W78" s="11" t="n">
        <f aca="false">+V78+1</f>
        <v>1576.6190266944</v>
      </c>
      <c r="X78" s="11" t="n">
        <v>2.79901826899928</v>
      </c>
      <c r="Y78" s="6" t="n">
        <v>0.003</v>
      </c>
      <c r="Z78" s="6" t="n">
        <f aca="false">+X78/10</f>
        <v>0.279901826899928</v>
      </c>
      <c r="AA78" s="6" t="n">
        <f aca="false">+S78/10</f>
        <v>0.148812828829172</v>
      </c>
      <c r="AB78" s="6" t="n">
        <f aca="false">+O78*Z78</f>
        <v>0.023231851632694</v>
      </c>
      <c r="AC78" s="1" t="n">
        <f aca="false">+O78*AA78</f>
        <v>0.0123514647928213</v>
      </c>
      <c r="AD78" s="2" t="n">
        <f aca="false">+AB78*1000</f>
        <v>23.231851632694</v>
      </c>
      <c r="AE78" s="2" t="n">
        <f aca="false">+AC78*1000</f>
        <v>12.3514647928213</v>
      </c>
      <c r="AF78" s="2" t="n">
        <f aca="false">+AD78/Y78</f>
        <v>7743.95054423134</v>
      </c>
      <c r="AG78" s="2" t="n">
        <f aca="false">+AE78/Y78</f>
        <v>4117.15493094043</v>
      </c>
      <c r="AH78" s="2" t="n">
        <f aca="false">+AB78/Y78</f>
        <v>7.74395054423134</v>
      </c>
      <c r="AI78" s="2" t="n">
        <f aca="false">+AC78/Y78</f>
        <v>4.11715493094043</v>
      </c>
      <c r="AJ78" s="7" t="n">
        <v>18.6298485034742</v>
      </c>
      <c r="AK78" s="7" t="n">
        <v>0.371116059309832</v>
      </c>
      <c r="AL78" s="7" t="n">
        <v>13.1877081979717</v>
      </c>
      <c r="AM78" s="7" t="n">
        <v>76.5354652769498</v>
      </c>
      <c r="AN78" s="7" t="n">
        <v>-24.4981353986523</v>
      </c>
      <c r="AO78" s="7" t="n">
        <f aca="false">+AN78+1</f>
        <v>-23.4981353986523</v>
      </c>
      <c r="AP78" s="7" t="n">
        <v>1.07887371759407</v>
      </c>
      <c r="AQ78" s="1" t="n">
        <f aca="false">+W78-AO78</f>
        <v>1600.11716209305</v>
      </c>
      <c r="AR78" s="1" t="n">
        <f aca="false">(W78/1000+1)*0.0112372</f>
        <v>0.0289539833267703</v>
      </c>
      <c r="AS78" s="1" t="n">
        <f aca="false">(AO78/1000+1)*0.0112372</f>
        <v>0.0109731467528983</v>
      </c>
      <c r="AT78" s="1" t="n">
        <f aca="false">AR78/(AR78+1)</f>
        <v>0.0281392402342013</v>
      </c>
      <c r="AU78" s="1" t="n">
        <f aca="false">AS78/(AS78+1)</f>
        <v>0.0108540437380977</v>
      </c>
      <c r="AV78" s="1" t="n">
        <f aca="false">+AT78-AU78</f>
        <v>0.0172851964961035</v>
      </c>
      <c r="AW78" s="1" t="n">
        <f aca="false">AV78*U78</f>
        <v>0.333557023775066</v>
      </c>
      <c r="AX78" s="1" t="n">
        <v>0.6101</v>
      </c>
      <c r="AY78" s="1" t="n">
        <f aca="false">+AW78/AX78</f>
        <v>0.546725165997486</v>
      </c>
      <c r="AZ78" s="1" t="n">
        <f aca="false">+AY78/Y78</f>
        <v>182.241721999162</v>
      </c>
      <c r="BA78" s="1" t="n">
        <f aca="false">+AZ78/1000</f>
        <v>0.182241721999162</v>
      </c>
      <c r="BB78" s="1" t="n">
        <f aca="false">+AZ78/(U78/1000/0.003)</f>
        <v>28.3317431504729</v>
      </c>
      <c r="BC78" s="1" t="n">
        <f aca="false">+T78-AL78</f>
        <v>3095.63338352423</v>
      </c>
      <c r="BD78" s="1" t="n">
        <f aca="false">(T78/1000+1)*0.0036765</f>
        <v>0.0151060807437167</v>
      </c>
      <c r="BE78" s="1" t="n">
        <f aca="false">(AL78/1000+1)*0.0036765</f>
        <v>0.00372498460918984</v>
      </c>
      <c r="BF78" s="1" t="n">
        <f aca="false">BD78/(BD78+1)</f>
        <v>0.0148812828829172</v>
      </c>
      <c r="BG78" s="1" t="n">
        <f aca="false">BE78/(BE78+1)</f>
        <v>0.00371116059309832</v>
      </c>
      <c r="BH78" s="1" t="n">
        <f aca="false">+BF78-BG78</f>
        <v>0.0111701222898189</v>
      </c>
      <c r="BI78" s="1" t="n">
        <f aca="false">BH78*R78</f>
        <v>0.0559302435109327</v>
      </c>
      <c r="BJ78" s="1" t="n">
        <v>0.365</v>
      </c>
      <c r="BK78" s="1" t="n">
        <f aca="false">+BI78/BJ78</f>
        <v>0.153233543865569</v>
      </c>
      <c r="BL78" s="1" t="n">
        <f aca="false">+BK78/Y78</f>
        <v>51.0778479551896</v>
      </c>
      <c r="BM78" s="1" t="n">
        <f aca="false">+BL78/1000</f>
        <v>0.0510778479551896</v>
      </c>
      <c r="BN78" s="1" t="n">
        <f aca="false">+BL78/(R78/1000/0.003)</f>
        <v>30.6030747666272</v>
      </c>
    </row>
    <row r="79" customFormat="false" ht="12.8" hidden="false" customHeight="false" outlineLevel="0" collapsed="false">
      <c r="A79" s="1" t="s">
        <v>80</v>
      </c>
      <c r="B79" s="1" t="s">
        <v>105</v>
      </c>
      <c r="C79" s="1" t="s">
        <v>106</v>
      </c>
      <c r="D79" s="1" t="s">
        <v>73</v>
      </c>
      <c r="H79" s="1" t="s">
        <v>146</v>
      </c>
      <c r="I79" s="1" t="s">
        <v>111</v>
      </c>
      <c r="J79" s="1" t="s">
        <v>119</v>
      </c>
      <c r="K79" s="1" t="s">
        <v>71</v>
      </c>
      <c r="L79" s="2" t="n">
        <v>1</v>
      </c>
      <c r="M79" s="2" t="n">
        <f aca="false">+L79/Y79</f>
        <v>333.333333333333</v>
      </c>
      <c r="N79" s="2" t="n">
        <f aca="false">+O79/Y79</f>
        <v>26</v>
      </c>
      <c r="O79" s="1" t="n">
        <v>0.078</v>
      </c>
      <c r="P79" s="8" t="n">
        <v>0.097</v>
      </c>
      <c r="R79" s="11" t="n">
        <v>138.581603380863</v>
      </c>
      <c r="S79" s="11" t="n">
        <v>0.372310835566416</v>
      </c>
      <c r="T79" s="11" t="n">
        <v>16.4617686256653</v>
      </c>
      <c r="U79" s="11" t="n">
        <v>613.240902332514</v>
      </c>
      <c r="V79" s="11" t="n">
        <v>-23.5995185694547</v>
      </c>
      <c r="W79" s="11" t="n">
        <f aca="false">+V79+1</f>
        <v>-22.5995185694547</v>
      </c>
      <c r="X79" s="11" t="n">
        <v>1.07985682686942</v>
      </c>
      <c r="Y79" s="6" t="n">
        <v>0.003</v>
      </c>
      <c r="Z79" s="6" t="n">
        <f aca="false">+X79/10</f>
        <v>0.107985682686942</v>
      </c>
      <c r="AA79" s="6" t="n">
        <f aca="false">+S79/10</f>
        <v>0.0372310835566416</v>
      </c>
      <c r="AB79" s="6" t="n">
        <f aca="false">+O79*Z79</f>
        <v>0.00842288324958148</v>
      </c>
      <c r="AC79" s="1" t="n">
        <f aca="false">+O79*AA79</f>
        <v>0.00290402451741805</v>
      </c>
      <c r="AD79" s="2" t="n">
        <f aca="false">+AB79*1000</f>
        <v>8.42288324958148</v>
      </c>
      <c r="AE79" s="2" t="n">
        <f aca="false">+AC79*1000</f>
        <v>2.90402451741805</v>
      </c>
      <c r="AF79" s="2" t="n">
        <f aca="false">+AD79/Y79</f>
        <v>2807.62774986049</v>
      </c>
      <c r="AG79" s="2" t="n">
        <f aca="false">+AE79/Y79</f>
        <v>968.008172472682</v>
      </c>
      <c r="AH79" s="2" t="n">
        <f aca="false">+AB79/Y79</f>
        <v>2.80762774986049</v>
      </c>
      <c r="AI79" s="2" t="n">
        <f aca="false">+AC79/Y79</f>
        <v>0.968008172472682</v>
      </c>
      <c r="AJ79" s="7" t="n">
        <v>7.33687209049757</v>
      </c>
      <c r="AK79" s="7" t="n">
        <v>0.371948703494077</v>
      </c>
      <c r="AL79" s="7" t="n">
        <v>15.469405252065</v>
      </c>
      <c r="AM79" s="7" t="n">
        <v>32.0567084676927</v>
      </c>
      <c r="AN79" s="7" t="n">
        <v>-23.8847912023571</v>
      </c>
      <c r="AO79" s="7" t="n">
        <f aca="false">+AN79+1</f>
        <v>-22.8847912023571</v>
      </c>
      <c r="AP79" s="7" t="n">
        <v>1.07954473359464</v>
      </c>
      <c r="AQ79" s="1" t="n">
        <f aca="false">+W79-AO79</f>
        <v>0.285272632902398</v>
      </c>
      <c r="AR79" s="1" t="n">
        <f aca="false">(W79/1000+1)*0.0112372</f>
        <v>0.0109832446899313</v>
      </c>
      <c r="AS79" s="1" t="n">
        <f aca="false">(AO79/1000+1)*0.0112372</f>
        <v>0.0109800390243009</v>
      </c>
      <c r="AT79" s="1" t="n">
        <f aca="false">AR79/(AR79+1)</f>
        <v>0.0108639235591881</v>
      </c>
      <c r="AU79" s="1" t="n">
        <f aca="false">AS79/(AS79+1)</f>
        <v>0.0108607871574771</v>
      </c>
      <c r="AV79" s="1" t="n">
        <f aca="false">+AT79-AU79</f>
        <v>3.13640171090146E-006</v>
      </c>
      <c r="AW79" s="1" t="n">
        <f aca="false">AV79*U79</f>
        <v>0.00192336981527045</v>
      </c>
      <c r="AX79" s="1" t="n">
        <v>0.6101</v>
      </c>
      <c r="AY79" s="20" t="n">
        <f aca="false">(AW79/AX79)/2</f>
        <v>0.00157627422985613</v>
      </c>
      <c r="AZ79" s="20" t="n">
        <f aca="false">+AY79/Y79</f>
        <v>0.525424743285377</v>
      </c>
      <c r="BA79" s="20" t="n">
        <f aca="false">+AZ79/1000</f>
        <v>0.000525424743285377</v>
      </c>
      <c r="BB79" s="20" t="n">
        <f aca="false">+AZ79/(U79/1000/0.003)</f>
        <v>0.0025703996975098</v>
      </c>
      <c r="BC79" s="1" t="n">
        <f aca="false">+T79-AL79</f>
        <v>0.9923633736003</v>
      </c>
      <c r="BD79" s="1" t="n">
        <f aca="false">(T79/1000+1)*0.0036765</f>
        <v>0.00373702169235226</v>
      </c>
      <c r="BE79" s="1" t="n">
        <f aca="false">(AL79/1000+1)*0.0036765</f>
        <v>0.00373337326840922</v>
      </c>
      <c r="BF79" s="1" t="n">
        <f aca="false">BD79/(BD79+1)</f>
        <v>0.00372310835566416</v>
      </c>
      <c r="BG79" s="1" t="n">
        <f aca="false">BE79/(BE79+1)</f>
        <v>0.00371948703494077</v>
      </c>
      <c r="BH79" s="1" t="n">
        <f aca="false">+BF79-BG79</f>
        <v>3.62132072338978E-006</v>
      </c>
      <c r="BI79" s="1" t="n">
        <f aca="false">BH79*R79</f>
        <v>0.000501848432203702</v>
      </c>
      <c r="BJ79" s="1" t="n">
        <v>0.365</v>
      </c>
      <c r="BK79" s="20" t="n">
        <f aca="false">(BI79/BJ79)/2</f>
        <v>0.000687463605758496</v>
      </c>
      <c r="BL79" s="20" t="n">
        <f aca="false">+BK79/Y79</f>
        <v>0.229154535252832</v>
      </c>
      <c r="BM79" s="20" t="n">
        <f aca="false">+BL79/1000</f>
        <v>0.000229154535252832</v>
      </c>
      <c r="BN79" s="20" t="n">
        <f aca="false">+BL79/(R79/1000/0.003)</f>
        <v>0.00496071331971203</v>
      </c>
    </row>
    <row r="80" customFormat="false" ht="12.8" hidden="false" customHeight="false" outlineLevel="0" collapsed="false">
      <c r="A80" s="1" t="s">
        <v>80</v>
      </c>
      <c r="B80" s="1" t="s">
        <v>105</v>
      </c>
      <c r="C80" s="1" t="s">
        <v>106</v>
      </c>
      <c r="D80" s="1" t="s">
        <v>73</v>
      </c>
      <c r="H80" s="1" t="s">
        <v>146</v>
      </c>
      <c r="I80" s="1" t="s">
        <v>111</v>
      </c>
      <c r="J80" s="1" t="s">
        <v>112</v>
      </c>
      <c r="K80" s="1" t="s">
        <v>89</v>
      </c>
      <c r="L80" s="2" t="n">
        <v>1</v>
      </c>
      <c r="M80" s="2" t="n">
        <f aca="false">+L80/Y80</f>
        <v>333.333333333333</v>
      </c>
      <c r="N80" s="2" t="n">
        <f aca="false">+O80/Y80</f>
        <v>516.666666666667</v>
      </c>
      <c r="O80" s="1" t="n">
        <f aca="false">+P80</f>
        <v>1.55</v>
      </c>
      <c r="P80" s="1" t="n">
        <v>1.55</v>
      </c>
      <c r="R80" s="11" t="n">
        <v>106.635600084951</v>
      </c>
      <c r="S80" s="11" t="n">
        <v>0.371730644500505</v>
      </c>
      <c r="T80" s="11" t="n">
        <v>14.8718539307303</v>
      </c>
      <c r="U80" s="11" t="n">
        <v>624.858130617132</v>
      </c>
      <c r="V80" s="11" t="n">
        <v>-21.6724051922971</v>
      </c>
      <c r="W80" s="11" t="n">
        <f aca="false">+V80+1</f>
        <v>-20.6724051922971</v>
      </c>
      <c r="X80" s="11" t="n">
        <v>1.0819650711931</v>
      </c>
      <c r="Y80" s="6" t="n">
        <v>0.003</v>
      </c>
      <c r="Z80" s="6" t="n">
        <f aca="false">+X80/10</f>
        <v>0.10819650711931</v>
      </c>
      <c r="AA80" s="6" t="n">
        <f aca="false">+S80/10</f>
        <v>0.0371730644500505</v>
      </c>
      <c r="AB80" s="6" t="n">
        <f aca="false">+O80*Z80</f>
        <v>0.16770458603493</v>
      </c>
      <c r="AC80" s="1" t="n">
        <f aca="false">+O80*AA80</f>
        <v>0.0576182498975783</v>
      </c>
      <c r="AD80" s="2" t="n">
        <f aca="false">+AB80*1000</f>
        <v>167.70458603493</v>
      </c>
      <c r="AE80" s="2" t="n">
        <f aca="false">+AC80*1000</f>
        <v>57.6182498975783</v>
      </c>
      <c r="AF80" s="2" t="n">
        <f aca="false">+AD80/Y80</f>
        <v>55901.5286783102</v>
      </c>
      <c r="AG80" s="2" t="n">
        <f aca="false">+AE80/Y80</f>
        <v>19206.0832991928</v>
      </c>
      <c r="AH80" s="2" t="n">
        <f aca="false">+AB80/Y80</f>
        <v>55.9015286783102</v>
      </c>
      <c r="AI80" s="2" t="n">
        <f aca="false">+AC80/Y80</f>
        <v>19.2060832991928</v>
      </c>
      <c r="AJ80" s="7" t="n">
        <v>48.2330265961054</v>
      </c>
      <c r="AK80" s="7" t="n">
        <v>0.370811643019452</v>
      </c>
      <c r="AL80" s="7" t="n">
        <v>12.3535249551593</v>
      </c>
      <c r="AM80" s="7" t="n">
        <v>268.499926098625</v>
      </c>
      <c r="AN80" s="7" t="n">
        <v>-23.9991248756878</v>
      </c>
      <c r="AO80" s="7" t="n">
        <f aca="false">+AN80+1</f>
        <v>-22.9991248756878</v>
      </c>
      <c r="AP80" s="7" t="n">
        <v>1.07941964999351</v>
      </c>
      <c r="AQ80" s="1" t="n">
        <f aca="false">+W80-AO80</f>
        <v>2.3267196833907</v>
      </c>
      <c r="AR80" s="1" t="n">
        <f aca="false">(W80/1000+1)*0.0112372</f>
        <v>0.0110049000483731</v>
      </c>
      <c r="AS80" s="1" t="n">
        <f aca="false">(AO80/1000+1)*0.0112372</f>
        <v>0.0109787542339469</v>
      </c>
      <c r="AT80" s="1" t="n">
        <f aca="false">AR80/(AR80+1)</f>
        <v>0.0108851104953562</v>
      </c>
      <c r="AU80" s="1" t="n">
        <f aca="false">AS80/(AS80+1)</f>
        <v>0.0108595301216452</v>
      </c>
      <c r="AV80" s="1" t="n">
        <f aca="false">+AT80-AU80</f>
        <v>2.55803737109934E-005</v>
      </c>
      <c r="AW80" s="1" t="n">
        <f aca="false">AV80*U80</f>
        <v>0.015984104497539</v>
      </c>
      <c r="AX80" s="1" t="n">
        <v>0.6101</v>
      </c>
      <c r="AY80" s="1" t="n">
        <f aca="false">+AW80/AX80</f>
        <v>0.0261991550525143</v>
      </c>
      <c r="AZ80" s="1" t="n">
        <f aca="false">+AY80/Y80</f>
        <v>8.73305168417144</v>
      </c>
      <c r="BA80" s="1" t="n">
        <f aca="false">+AZ80/1000</f>
        <v>0.00873305168417144</v>
      </c>
      <c r="BB80" s="1" t="n">
        <f aca="false">+AZ80/(U80/1000/0.003)</f>
        <v>0.0419281654007432</v>
      </c>
      <c r="BC80" s="1" t="n">
        <f aca="false">+T80-AL80</f>
        <v>2.518328975571</v>
      </c>
      <c r="BD80" s="1" t="n">
        <f aca="false">(T80/1000+1)*0.0036765</f>
        <v>0.00373117637097633</v>
      </c>
      <c r="BE80" s="1" t="n">
        <f aca="false">(AL80/1000+1)*0.0036765</f>
        <v>0.00372191773449764</v>
      </c>
      <c r="BF80" s="1" t="n">
        <f aca="false">BD80/(BD80+1)</f>
        <v>0.00371730644500505</v>
      </c>
      <c r="BG80" s="1" t="n">
        <f aca="false">BE80/(BE80+1)</f>
        <v>0.00370811643019452</v>
      </c>
      <c r="BH80" s="1" t="n">
        <f aca="false">+BF80-BG80</f>
        <v>9.19001481052787E-006</v>
      </c>
      <c r="BI80" s="1" t="n">
        <f aca="false">BH80*R80</f>
        <v>0.000979982744110227</v>
      </c>
      <c r="BJ80" s="1" t="n">
        <v>0.365</v>
      </c>
      <c r="BK80" s="1" t="n">
        <f aca="false">+BI80/BJ80</f>
        <v>0.00268488423043898</v>
      </c>
      <c r="BL80" s="1" t="n">
        <f aca="false">+BK80/Y80</f>
        <v>0.894961410146326</v>
      </c>
      <c r="BM80" s="1" t="n">
        <f aca="false">+BL80/1000</f>
        <v>0.000894961410146326</v>
      </c>
      <c r="BN80" s="1" t="n">
        <f aca="false">+BL80/(R80/1000/0.003)</f>
        <v>0.0251781227685695</v>
      </c>
    </row>
    <row r="81" customFormat="false" ht="12.8" hidden="false" customHeight="false" outlineLevel="0" collapsed="false">
      <c r="A81" s="1" t="s">
        <v>80</v>
      </c>
      <c r="B81" s="1" t="s">
        <v>105</v>
      </c>
      <c r="C81" s="1" t="s">
        <v>106</v>
      </c>
      <c r="D81" s="1" t="s">
        <v>73</v>
      </c>
      <c r="H81" s="1" t="s">
        <v>146</v>
      </c>
      <c r="I81" s="1" t="s">
        <v>111</v>
      </c>
      <c r="J81" s="1" t="s">
        <v>112</v>
      </c>
      <c r="K81" s="1" t="s">
        <v>71</v>
      </c>
      <c r="L81" s="2" t="n">
        <v>1</v>
      </c>
      <c r="M81" s="2" t="n">
        <f aca="false">+L81/Y81</f>
        <v>333.333333333333</v>
      </c>
      <c r="N81" s="2" t="n">
        <f aca="false">+O81/Y81</f>
        <v>6.33333333333333</v>
      </c>
      <c r="O81" s="1" t="n">
        <v>0.019</v>
      </c>
      <c r="R81" s="19"/>
      <c r="S81" s="19"/>
      <c r="T81" s="19"/>
      <c r="U81" s="19"/>
      <c r="V81" s="19"/>
      <c r="W81" s="19"/>
      <c r="X81" s="19"/>
      <c r="Y81" s="6" t="n">
        <v>0.003</v>
      </c>
      <c r="Z81" s="6"/>
      <c r="AA81" s="6"/>
      <c r="AB81" s="6"/>
      <c r="AD81" s="2"/>
      <c r="AE81" s="2"/>
      <c r="AF81" s="2"/>
      <c r="AG81" s="2"/>
      <c r="AH81" s="2"/>
      <c r="AI81" s="2"/>
      <c r="AJ81" s="7"/>
      <c r="AK81" s="7"/>
      <c r="AL81" s="7"/>
      <c r="AM81" s="7"/>
      <c r="AN81" s="7"/>
      <c r="AO81" s="7"/>
      <c r="AP81" s="7"/>
      <c r="AY81" s="20" t="n">
        <v>0.00157627422985613</v>
      </c>
      <c r="AZ81" s="20" t="n">
        <v>0.525424743285377</v>
      </c>
      <c r="BA81" s="20" t="n">
        <v>0.000525424743285377</v>
      </c>
      <c r="BB81" s="20" t="n">
        <v>0.0025703996975098</v>
      </c>
      <c r="BK81" s="20" t="n">
        <v>0.000687463605758496</v>
      </c>
      <c r="BL81" s="20" t="n">
        <v>0.229154535252832</v>
      </c>
      <c r="BM81" s="20" t="n">
        <v>0.000229154535252832</v>
      </c>
      <c r="BN81" s="20" t="n">
        <v>0.00496071331971203</v>
      </c>
    </row>
    <row r="82" customFormat="false" ht="12.8" hidden="false" customHeight="false" outlineLevel="0" collapsed="false">
      <c r="A82" s="1" t="s">
        <v>80</v>
      </c>
      <c r="B82" s="1" t="s">
        <v>105</v>
      </c>
      <c r="C82" s="1" t="s">
        <v>106</v>
      </c>
      <c r="D82" s="1" t="s">
        <v>73</v>
      </c>
      <c r="H82" s="1" t="s">
        <v>146</v>
      </c>
      <c r="I82" s="1" t="s">
        <v>111</v>
      </c>
      <c r="J82" s="1" t="s">
        <v>117</v>
      </c>
      <c r="K82" s="1" t="s">
        <v>71</v>
      </c>
      <c r="L82" s="2" t="n">
        <v>1</v>
      </c>
      <c r="M82" s="2" t="n">
        <f aca="false">+L82/Y82</f>
        <v>333.333333333333</v>
      </c>
      <c r="N82" s="2" t="n">
        <f aca="false">+O82/Y82</f>
        <v>33</v>
      </c>
      <c r="O82" s="1" t="n">
        <f aca="false">+P82</f>
        <v>0.099</v>
      </c>
      <c r="P82" s="1" t="n">
        <v>0.099</v>
      </c>
      <c r="R82" s="11" t="n">
        <v>5.28508564909944</v>
      </c>
      <c r="S82" s="11" t="n">
        <v>0.372272691600389</v>
      </c>
      <c r="T82" s="11" t="n">
        <v>16.3572410215212</v>
      </c>
      <c r="U82" s="11" t="n">
        <v>19.5941543329538</v>
      </c>
      <c r="V82" s="11" t="n">
        <v>-20.538035237729</v>
      </c>
      <c r="W82" s="11" t="n">
        <f aca="false">+V82+1</f>
        <v>-19.538035237729</v>
      </c>
      <c r="X82" s="11" t="n">
        <v>1.08320601948122</v>
      </c>
      <c r="Y82" s="6" t="n">
        <v>0.003</v>
      </c>
      <c r="Z82" s="6" t="n">
        <f aca="false">+X82/10</f>
        <v>0.108320601948122</v>
      </c>
      <c r="AA82" s="6" t="n">
        <f aca="false">+S82/10</f>
        <v>0.0372272691600389</v>
      </c>
      <c r="AB82" s="6" t="n">
        <f aca="false">+O82*Z82</f>
        <v>0.0107237395928641</v>
      </c>
      <c r="AC82" s="1" t="n">
        <f aca="false">+O82*AA82</f>
        <v>0.00368549964684385</v>
      </c>
      <c r="AD82" s="2" t="n">
        <f aca="false">+AB82*1000</f>
        <v>10.7237395928641</v>
      </c>
      <c r="AE82" s="2" t="n">
        <f aca="false">+AC82*1000</f>
        <v>3.68549964684385</v>
      </c>
      <c r="AF82" s="2" t="n">
        <f aca="false">+AD82/Y82</f>
        <v>3574.57986428803</v>
      </c>
      <c r="AG82" s="2" t="n">
        <f aca="false">+AE82/Y82</f>
        <v>1228.49988228128</v>
      </c>
      <c r="AH82" s="2" t="n">
        <f aca="false">+AB82/Y82</f>
        <v>3.57457986428803</v>
      </c>
      <c r="AI82" s="2" t="n">
        <f aca="false">+AC82/Y82</f>
        <v>1.22849988228128</v>
      </c>
      <c r="AJ82" s="7" t="n">
        <v>48.2330265961054</v>
      </c>
      <c r="AK82" s="7" t="n">
        <v>0.370811643019452</v>
      </c>
      <c r="AL82" s="7" t="n">
        <v>12.3535249551593</v>
      </c>
      <c r="AM82" s="7" t="n">
        <v>268.499926098625</v>
      </c>
      <c r="AN82" s="7" t="n">
        <v>-23.9991248756878</v>
      </c>
      <c r="AO82" s="7" t="n">
        <f aca="false">+AN82+1</f>
        <v>-22.9991248756878</v>
      </c>
      <c r="AP82" s="7" t="n">
        <v>1.07941964999351</v>
      </c>
      <c r="AQ82" s="1" t="n">
        <f aca="false">+W82-AO82</f>
        <v>3.4610896379588</v>
      </c>
      <c r="AR82" s="1" t="n">
        <f aca="false">(W82/1000+1)*0.0112372</f>
        <v>0.0110176471904266</v>
      </c>
      <c r="AS82" s="1" t="n">
        <f aca="false">(AO82/1000+1)*0.0112372</f>
        <v>0.0109787542339469</v>
      </c>
      <c r="AT82" s="1" t="n">
        <f aca="false">AR82/(AR82+1)</f>
        <v>0.0108975814824243</v>
      </c>
      <c r="AU82" s="1" t="n">
        <f aca="false">AS82/(AS82+1)</f>
        <v>0.0108595301216452</v>
      </c>
      <c r="AV82" s="1" t="n">
        <f aca="false">+AT82-AU82</f>
        <v>3.8051360779081E-005</v>
      </c>
      <c r="AW82" s="1" t="n">
        <f aca="false">AV82*U82</f>
        <v>0.000745584235684218</v>
      </c>
      <c r="AX82" s="1" t="n">
        <v>0.6101</v>
      </c>
      <c r="AY82" s="1" t="n">
        <f aca="false">+AW82/AX82</f>
        <v>0.00122206889966271</v>
      </c>
      <c r="AZ82" s="1" t="n">
        <f aca="false">+AY82/Y82</f>
        <v>0.407356299887569</v>
      </c>
      <c r="BA82" s="1" t="n">
        <f aca="false">+AZ82/1000</f>
        <v>0.000407356299887569</v>
      </c>
      <c r="BB82" s="1" t="n">
        <f aca="false">+AZ82/(U82/1000/0.003)</f>
        <v>0.0623690555303737</v>
      </c>
      <c r="BC82" s="1" t="n">
        <f aca="false">+T82-AL82</f>
        <v>4.0037160663619</v>
      </c>
      <c r="BD82" s="1" t="n">
        <f aca="false">(T82/1000+1)*0.0036765</f>
        <v>0.00373663739661562</v>
      </c>
      <c r="BE82" s="1" t="n">
        <f aca="false">(AL82/1000+1)*0.0036765</f>
        <v>0.00372191773449764</v>
      </c>
      <c r="BF82" s="1" t="n">
        <f aca="false">BD82/(BD82+1)</f>
        <v>0.00372272691600389</v>
      </c>
      <c r="BG82" s="1" t="n">
        <f aca="false">BE82/(BE82+1)</f>
        <v>0.00370811643019452</v>
      </c>
      <c r="BH82" s="1" t="n">
        <f aca="false">+BF82-BG82</f>
        <v>1.4610485809374E-005</v>
      </c>
      <c r="BI82" s="1" t="n">
        <f aca="false">BH82*R82</f>
        <v>7.72176688774937E-005</v>
      </c>
      <c r="BJ82" s="1" t="n">
        <v>0.365</v>
      </c>
      <c r="BK82" s="1" t="n">
        <f aca="false">+BI82/BJ82</f>
        <v>0.000211555257198613</v>
      </c>
      <c r="BL82" s="1" t="n">
        <f aca="false">+BK82/Y82</f>
        <v>0.0705184190662043</v>
      </c>
      <c r="BM82" s="1" t="n">
        <f aca="false">+BL82/1000</f>
        <v>7.05184190662043E-005</v>
      </c>
      <c r="BN82" s="1" t="n">
        <f aca="false">+BL82/(R82/1000/0.003)</f>
        <v>0.0400287282448604</v>
      </c>
    </row>
    <row r="83" customFormat="false" ht="12.8" hidden="false" customHeight="false" outlineLevel="0" collapsed="false">
      <c r="A83" s="1" t="s">
        <v>80</v>
      </c>
      <c r="B83" s="1" t="s">
        <v>105</v>
      </c>
      <c r="C83" s="1" t="s">
        <v>106</v>
      </c>
      <c r="D83" s="1" t="s">
        <v>73</v>
      </c>
      <c r="H83" s="1" t="s">
        <v>146</v>
      </c>
      <c r="I83" s="1" t="s">
        <v>111</v>
      </c>
      <c r="J83" s="1" t="s">
        <v>113</v>
      </c>
      <c r="K83" s="1" t="s">
        <v>71</v>
      </c>
      <c r="L83" s="2" t="n">
        <v>2</v>
      </c>
      <c r="M83" s="2" t="n">
        <f aca="false">+L83/Y83</f>
        <v>666.666666666667</v>
      </c>
      <c r="N83" s="2" t="n">
        <f aca="false">+O83/Y83</f>
        <v>59.3333333333333</v>
      </c>
      <c r="O83" s="1" t="n">
        <f aca="false">+P83</f>
        <v>0.178</v>
      </c>
      <c r="P83" s="1" t="n">
        <v>0.178</v>
      </c>
      <c r="R83" s="11" t="n">
        <v>15.9664108333502</v>
      </c>
      <c r="S83" s="11" t="n">
        <v>0.371604238482294</v>
      </c>
      <c r="T83" s="11" t="n">
        <v>14.52546224649</v>
      </c>
      <c r="U83" s="11" t="n">
        <v>75.7481400586621</v>
      </c>
      <c r="V83" s="11" t="n">
        <v>-20.7631808883086</v>
      </c>
      <c r="W83" s="11" t="n">
        <f aca="false">+V83+1</f>
        <v>-19.7631808883086</v>
      </c>
      <c r="X83" s="11" t="n">
        <v>1.08295972302463</v>
      </c>
      <c r="Y83" s="6" t="n">
        <v>0.003</v>
      </c>
      <c r="Z83" s="6" t="n">
        <f aca="false">+X83/10</f>
        <v>0.108295972302463</v>
      </c>
      <c r="AA83" s="6" t="n">
        <f aca="false">+S83/10</f>
        <v>0.0371604238482294</v>
      </c>
      <c r="AB83" s="6" t="n">
        <f aca="false">+O83*Z83</f>
        <v>0.0192766830698384</v>
      </c>
      <c r="AC83" s="1" t="n">
        <f aca="false">+O83*AA83</f>
        <v>0.00661455544498483</v>
      </c>
      <c r="AD83" s="2" t="n">
        <f aca="false">+AB83*1000</f>
        <v>19.2766830698384</v>
      </c>
      <c r="AE83" s="2" t="n">
        <f aca="false">+AC83*1000</f>
        <v>6.61455544498483</v>
      </c>
      <c r="AF83" s="2" t="n">
        <f aca="false">+AD83/Y83</f>
        <v>6425.56102327947</v>
      </c>
      <c r="AG83" s="2" t="n">
        <f aca="false">+AE83/Y83</f>
        <v>2204.85181499494</v>
      </c>
      <c r="AH83" s="2" t="n">
        <f aca="false">+AB83/Y83</f>
        <v>6.42556102327947</v>
      </c>
      <c r="AI83" s="2" t="n">
        <f aca="false">+AC83/Y83</f>
        <v>2.20485181499494</v>
      </c>
      <c r="AJ83" s="7" t="n">
        <v>7.33687209049757</v>
      </c>
      <c r="AK83" s="7" t="n">
        <v>0.371948703494077</v>
      </c>
      <c r="AL83" s="7" t="n">
        <v>15.469405252065</v>
      </c>
      <c r="AM83" s="7" t="n">
        <v>32.0567084676927</v>
      </c>
      <c r="AN83" s="7" t="n">
        <v>-23.8847912023571</v>
      </c>
      <c r="AO83" s="7" t="n">
        <f aca="false">+AN83+1</f>
        <v>-22.8847912023571</v>
      </c>
      <c r="AP83" s="7" t="n">
        <v>1.07954473359464</v>
      </c>
      <c r="AQ83" s="1" t="n">
        <f aca="false">+W83-AO83</f>
        <v>3.1216103140485</v>
      </c>
      <c r="AR83" s="1" t="n">
        <f aca="false">(W83/1000+1)*0.0112372</f>
        <v>0.0110151171837219</v>
      </c>
      <c r="AS83" s="1" t="n">
        <f aca="false">(AO83/1000+1)*0.0112372</f>
        <v>0.0109800390243009</v>
      </c>
      <c r="AT83" s="1" t="n">
        <f aca="false">AR83/(AR83+1)</f>
        <v>0.0108951063109774</v>
      </c>
      <c r="AU83" s="1" t="n">
        <f aca="false">AS83/(AS83+1)</f>
        <v>0.0108607871574771</v>
      </c>
      <c r="AV83" s="1" t="n">
        <f aca="false">+AT83-AU83</f>
        <v>3.43191535002261E-005</v>
      </c>
      <c r="AW83" s="1" t="n">
        <f aca="false">AV83*U83</f>
        <v>0.00259961204602985</v>
      </c>
      <c r="AX83" s="1" t="n">
        <v>0.6101</v>
      </c>
      <c r="AY83" s="1" t="n">
        <f aca="false">+AW83/AX83</f>
        <v>0.00426096057372537</v>
      </c>
      <c r="AZ83" s="1" t="n">
        <f aca="false">+AY83/Y83</f>
        <v>1.42032019124179</v>
      </c>
      <c r="BA83" s="1" t="n">
        <f aca="false">+AZ83/1000</f>
        <v>0.00142032019124179</v>
      </c>
      <c r="BB83" s="1" t="n">
        <f aca="false">+AZ83/(U83/1000/0.003)</f>
        <v>0.0562516857895855</v>
      </c>
      <c r="BC83" s="1" t="n">
        <f aca="false">+T83-AL83</f>
        <v>-0.943943005575001</v>
      </c>
      <c r="BD83" s="1" t="n">
        <f aca="false">(T83/1000+1)*0.0036765</f>
        <v>0.00372990286194922</v>
      </c>
      <c r="BE83" s="1" t="n">
        <f aca="false">(AL83/1000+1)*0.0036765</f>
        <v>0.00373337326840922</v>
      </c>
      <c r="BF83" s="1" t="n">
        <f aca="false">BD83/(BD83+1)</f>
        <v>0.00371604238482294</v>
      </c>
      <c r="BG83" s="1" t="n">
        <f aca="false">BE83/(BE83+1)</f>
        <v>0.00371948703494077</v>
      </c>
      <c r="BH83" s="1" t="n">
        <f aca="false">+BF83-BG83</f>
        <v>-3.44465011782938E-006</v>
      </c>
      <c r="BI83" s="1" t="n">
        <f aca="false">BH83*R83</f>
        <v>-5.4998698958412E-005</v>
      </c>
      <c r="BJ83" s="1" t="n">
        <v>0.365</v>
      </c>
      <c r="BK83" s="1" t="n">
        <f aca="false">+BI83/BJ83</f>
        <v>-0.000150681367009348</v>
      </c>
      <c r="BL83" s="1" t="n">
        <f aca="false">+BK83/Y83</f>
        <v>-0.0502271223364494</v>
      </c>
      <c r="BM83" s="1" t="n">
        <f aca="false">+BL83/1000</f>
        <v>-5.02271223364493E-005</v>
      </c>
      <c r="BN83" s="1" t="n">
        <f aca="false">+BL83/(R83/1000/0.003)</f>
        <v>-0.00943739758309419</v>
      </c>
    </row>
    <row r="84" customFormat="false" ht="12.8" hidden="false" customHeight="false" outlineLevel="0" collapsed="false">
      <c r="A84" s="1" t="s">
        <v>80</v>
      </c>
      <c r="B84" s="1" t="s">
        <v>126</v>
      </c>
      <c r="C84" s="1" t="s">
        <v>127</v>
      </c>
      <c r="D84" s="1" t="s">
        <v>73</v>
      </c>
      <c r="H84" s="1" t="s">
        <v>146</v>
      </c>
      <c r="I84" s="1" t="s">
        <v>111</v>
      </c>
      <c r="J84" s="1" t="s">
        <v>117</v>
      </c>
      <c r="K84" s="1" t="s">
        <v>71</v>
      </c>
      <c r="L84" s="2" t="n">
        <v>1</v>
      </c>
      <c r="M84" s="2" t="n">
        <f aca="false">+L84/Y84</f>
        <v>333.333333333333</v>
      </c>
      <c r="N84" s="2" t="n">
        <f aca="false">+O84/Y84</f>
        <v>3.66666666666667</v>
      </c>
      <c r="O84" s="1" t="n">
        <v>0.011</v>
      </c>
      <c r="R84" s="19"/>
      <c r="S84" s="19"/>
      <c r="T84" s="19"/>
      <c r="U84" s="19"/>
      <c r="V84" s="19"/>
      <c r="W84" s="19"/>
      <c r="X84" s="19"/>
      <c r="Y84" s="6" t="n">
        <v>0.003</v>
      </c>
      <c r="Z84" s="6" t="n">
        <f aca="false">+X84/10</f>
        <v>0</v>
      </c>
      <c r="AA84" s="6" t="n">
        <f aca="false">+S84/100</f>
        <v>0</v>
      </c>
      <c r="AB84" s="6" t="n">
        <f aca="false">+O84*Z84</f>
        <v>0</v>
      </c>
      <c r="AC84" s="1" t="n">
        <f aca="false">+O84*AA84</f>
        <v>0</v>
      </c>
      <c r="AD84" s="2" t="n">
        <f aca="false">+AB84*1000</f>
        <v>0</v>
      </c>
      <c r="AE84" s="2" t="n">
        <f aca="false">+AC84*1000</f>
        <v>0</v>
      </c>
      <c r="AF84" s="2" t="n">
        <f aca="false">+AD84/Y84</f>
        <v>0</v>
      </c>
      <c r="AG84" s="2" t="n">
        <f aca="false">+AE84/Y84</f>
        <v>0</v>
      </c>
      <c r="AH84" s="2" t="n">
        <f aca="false">+AB84/Y84</f>
        <v>0</v>
      </c>
      <c r="AI84" s="2" t="n">
        <f aca="false">+AC84/Y84</f>
        <v>0</v>
      </c>
      <c r="AJ84" s="7"/>
      <c r="AK84" s="7"/>
      <c r="AL84" s="7"/>
      <c r="AM84" s="7"/>
      <c r="AN84" s="7"/>
      <c r="AO84" s="7"/>
      <c r="AP84" s="7"/>
    </row>
    <row r="85" customFormat="false" ht="12.8" hidden="false" customHeight="false" outlineLevel="0" collapsed="false">
      <c r="A85" s="1" t="s">
        <v>80</v>
      </c>
      <c r="B85" s="1" t="s">
        <v>126</v>
      </c>
      <c r="C85" s="1" t="s">
        <v>127</v>
      </c>
      <c r="D85" s="1" t="s">
        <v>73</v>
      </c>
      <c r="H85" s="1" t="s">
        <v>146</v>
      </c>
      <c r="I85" s="1" t="s">
        <v>111</v>
      </c>
      <c r="J85" s="1" t="s">
        <v>113</v>
      </c>
      <c r="K85" s="1" t="s">
        <v>71</v>
      </c>
      <c r="L85" s="2" t="n">
        <v>1</v>
      </c>
      <c r="M85" s="2" t="n">
        <f aca="false">+L85/Y85</f>
        <v>333.333333333333</v>
      </c>
      <c r="N85" s="2" t="n">
        <f aca="false">+O85/Y85</f>
        <v>20</v>
      </c>
      <c r="O85" s="1" t="n">
        <v>0.06</v>
      </c>
      <c r="P85" s="8" t="n">
        <v>0.071</v>
      </c>
      <c r="R85" s="11" t="n">
        <v>4.53674502723754</v>
      </c>
      <c r="S85" s="11" t="n">
        <v>1.1280819869705</v>
      </c>
      <c r="T85" s="11" t="n">
        <v>2103.36698160112</v>
      </c>
      <c r="U85" s="11" t="n">
        <v>19.7920785503896</v>
      </c>
      <c r="V85" s="11" t="n">
        <v>1054.20493953829</v>
      </c>
      <c r="W85" s="11" t="n">
        <f aca="false">+V85+1</f>
        <v>1055.20493953829</v>
      </c>
      <c r="X85" s="11" t="n">
        <v>2.24510036480589</v>
      </c>
      <c r="Y85" s="6" t="n">
        <v>0.003</v>
      </c>
      <c r="Z85" s="6" t="n">
        <f aca="false">+X85/10</f>
        <v>0.224510036480589</v>
      </c>
      <c r="AA85" s="6" t="n">
        <f aca="false">+S85/10</f>
        <v>0.11280819869705</v>
      </c>
      <c r="AB85" s="6" t="n">
        <f aca="false">+O85*Z85</f>
        <v>0.0134706021888353</v>
      </c>
      <c r="AC85" s="1" t="n">
        <f aca="false">+O85*AA85</f>
        <v>0.006768491921823</v>
      </c>
      <c r="AD85" s="2" t="n">
        <f aca="false">+AB85*1000</f>
        <v>13.4706021888353</v>
      </c>
      <c r="AE85" s="2" t="n">
        <f aca="false">+AC85*1000</f>
        <v>6.768491921823</v>
      </c>
      <c r="AF85" s="2" t="n">
        <f aca="false">+AD85/Y85</f>
        <v>4490.20072961178</v>
      </c>
      <c r="AG85" s="2" t="n">
        <f aca="false">+AE85/Y85</f>
        <v>2256.163973941</v>
      </c>
      <c r="AH85" s="2" t="n">
        <f aca="false">+AB85/Y85</f>
        <v>4.49020072961178</v>
      </c>
      <c r="AI85" s="2" t="n">
        <f aca="false">+AC85/Y85</f>
        <v>2.256163973941</v>
      </c>
      <c r="AJ85" s="7" t="n">
        <v>11.3308018106312</v>
      </c>
      <c r="AK85" s="7" t="n">
        <v>0.372831869126989</v>
      </c>
      <c r="AL85" s="7" t="n">
        <v>17.8895880455982</v>
      </c>
      <c r="AM85" s="7" t="n">
        <v>47.5660217614888</v>
      </c>
      <c r="AN85" s="7" t="n">
        <v>-23.4808024242951</v>
      </c>
      <c r="AO85" s="7" t="n">
        <f aca="false">+AN85+1</f>
        <v>-22.4808024242951</v>
      </c>
      <c r="AP85" s="7" t="n">
        <v>1.07998670383867</v>
      </c>
      <c r="AQ85" s="1" t="n">
        <f aca="false">+W85-AO85</f>
        <v>1077.68574196259</v>
      </c>
      <c r="AR85" s="1" t="n">
        <f aca="false">(W85/1000+1)*0.0112372</f>
        <v>0.0230947489465797</v>
      </c>
      <c r="AS85" s="1" t="n">
        <f aca="false">(AO85/1000+1)*0.0112372</f>
        <v>0.0109845787269977</v>
      </c>
      <c r="AT85" s="1" t="n">
        <f aca="false">AR85/(AR85+1)</f>
        <v>0.0225734214454321</v>
      </c>
      <c r="AU85" s="1" t="n">
        <f aca="false">AS85/(AS85+1)</f>
        <v>0.0108652287662282</v>
      </c>
      <c r="AV85" s="1" t="n">
        <f aca="false">+AT85-AU85</f>
        <v>0.0117081926792038</v>
      </c>
      <c r="AW85" s="1" t="n">
        <f aca="false">AV85*U85</f>
        <v>0.231729469189899</v>
      </c>
      <c r="AX85" s="1" t="n">
        <v>0.6101</v>
      </c>
      <c r="AY85" s="1" t="n">
        <f aca="false">+AW85/AX85</f>
        <v>0.379822109801506</v>
      </c>
      <c r="AZ85" s="1" t="n">
        <f aca="false">+AY85/Y85</f>
        <v>126.607369933835</v>
      </c>
      <c r="BA85" s="1" t="n">
        <f aca="false">+AZ85/1000</f>
        <v>0.126607369933835</v>
      </c>
      <c r="BB85" s="1" t="n">
        <f aca="false">+AZ85/(U85/1000/0.003)</f>
        <v>19.1906124884508</v>
      </c>
      <c r="BC85" s="1" t="n">
        <f aca="false">+T85-AL85</f>
        <v>2085.47739355552</v>
      </c>
      <c r="BD85" s="1" t="n">
        <f aca="false">(T85/1000+1)*0.0036765</f>
        <v>0.0114095287078565</v>
      </c>
      <c r="BE85" s="1" t="n">
        <f aca="false">(AL85/1000+1)*0.0036765</f>
        <v>0.00374227107044964</v>
      </c>
      <c r="BF85" s="1" t="n">
        <f aca="false">BD85/(BD85+1)</f>
        <v>0.011280819869705</v>
      </c>
      <c r="BG85" s="1" t="n">
        <f aca="false">BE85/(BE85+1)</f>
        <v>0.00372831869126989</v>
      </c>
      <c r="BH85" s="1" t="n">
        <f aca="false">+BF85-BG85</f>
        <v>0.00755250117843507</v>
      </c>
      <c r="BI85" s="1" t="n">
        <f aca="false">BH85*R85</f>
        <v>0.034263772164471</v>
      </c>
      <c r="BJ85" s="1" t="n">
        <v>0.365</v>
      </c>
      <c r="BK85" s="1" t="n">
        <f aca="false">+BI85/BJ85</f>
        <v>0.0938733483958109</v>
      </c>
      <c r="BL85" s="1" t="n">
        <f aca="false">+BK85/Y85</f>
        <v>31.291116131937</v>
      </c>
      <c r="BM85" s="1" t="n">
        <f aca="false">+BL85/1000</f>
        <v>0.031291116131937</v>
      </c>
      <c r="BN85" s="1" t="n">
        <f aca="false">+BL85/(R85/1000/0.003)</f>
        <v>20.691784050507</v>
      </c>
    </row>
    <row r="86" customFormat="false" ht="12.8" hidden="false" customHeight="false" outlineLevel="0" collapsed="false">
      <c r="A86" s="1" t="s">
        <v>75</v>
      </c>
      <c r="B86" s="1" t="s">
        <v>148</v>
      </c>
      <c r="C86" s="1" t="s">
        <v>149</v>
      </c>
      <c r="D86" s="1" t="s">
        <v>147</v>
      </c>
      <c r="H86" s="1" t="s">
        <v>146</v>
      </c>
      <c r="I86" s="1" t="s">
        <v>131</v>
      </c>
      <c r="J86" s="1" t="s">
        <v>137</v>
      </c>
      <c r="K86" s="1" t="s">
        <v>71</v>
      </c>
      <c r="L86" s="2" t="n">
        <v>1</v>
      </c>
      <c r="M86" s="2" t="n">
        <f aca="false">+L86/Y86</f>
        <v>333.333333333333</v>
      </c>
      <c r="N86" s="2" t="n">
        <f aca="false">+O86/Y86</f>
        <v>35</v>
      </c>
      <c r="O86" s="1" t="n">
        <f aca="false">+P86</f>
        <v>0.105</v>
      </c>
      <c r="P86" s="1" t="n">
        <v>0.105</v>
      </c>
      <c r="R86" s="17" t="n">
        <v>5.95860347135149</v>
      </c>
      <c r="S86" s="17" t="n">
        <v>0.388832833041442</v>
      </c>
      <c r="T86" s="17" t="n">
        <v>61.745259108639</v>
      </c>
      <c r="U86" s="17" t="n">
        <v>31.664959048693</v>
      </c>
      <c r="V86" s="17" t="n">
        <v>-15.2035546335392</v>
      </c>
      <c r="W86" s="17" t="n">
        <f aca="false">+V86+1</f>
        <v>-14.2035546335392</v>
      </c>
      <c r="X86" s="17" t="n">
        <v>1.08904127718678</v>
      </c>
      <c r="Y86" s="6" t="n">
        <v>0.003</v>
      </c>
      <c r="Z86" s="6" t="n">
        <f aca="false">+X86/10</f>
        <v>0.108904127718678</v>
      </c>
      <c r="AA86" s="6" t="n">
        <f aca="false">+S86/10</f>
        <v>0.0388832833041442</v>
      </c>
      <c r="AB86" s="6" t="n">
        <f aca="false">+O86*Z86</f>
        <v>0.0114349334104612</v>
      </c>
      <c r="AC86" s="1" t="n">
        <f aca="false">+O86*AA86</f>
        <v>0.00408274474693514</v>
      </c>
      <c r="AD86" s="2" t="n">
        <f aca="false">+AB86*1000</f>
        <v>11.4349334104612</v>
      </c>
      <c r="AE86" s="2" t="n">
        <f aca="false">+AC86*1000</f>
        <v>4.08274474693514</v>
      </c>
      <c r="AF86" s="2" t="n">
        <f aca="false">+AD86/Y86</f>
        <v>3811.64447015373</v>
      </c>
      <c r="AG86" s="2" t="n">
        <f aca="false">+AE86/Y86</f>
        <v>1360.91491564505</v>
      </c>
      <c r="AH86" s="2" t="n">
        <f aca="false">+AB86/Y86</f>
        <v>3.81164447015373</v>
      </c>
      <c r="AI86" s="2" t="n">
        <f aca="false">+AC86/Y86</f>
        <v>1.36091491564505</v>
      </c>
      <c r="AJ86" s="7" t="n">
        <v>5.30744836504264</v>
      </c>
      <c r="AK86" s="7" t="n">
        <v>0.370164560895268</v>
      </c>
      <c r="AL86" s="7" t="n">
        <v>10.58036127553</v>
      </c>
      <c r="AM86" s="7" t="n">
        <v>31.653695459959</v>
      </c>
      <c r="AN86" s="7" t="n">
        <v>-27.3820708829874</v>
      </c>
      <c r="AO86" s="7" t="n">
        <f aca="false">+AN86+1</f>
        <v>-26.3820708829874</v>
      </c>
      <c r="AP86" s="7" t="n">
        <v>1.07571848808575</v>
      </c>
      <c r="AQ86" s="1" t="n">
        <f aca="false">+W86-AO86</f>
        <v>12.1785162494482</v>
      </c>
      <c r="AR86" s="1" t="n">
        <f aca="false">(W86/1000+1)*0.0112372</f>
        <v>0.011077591815872</v>
      </c>
      <c r="AS86" s="1" t="n">
        <f aca="false">(AO86/1000+1)*0.0112372</f>
        <v>0.0109407393930737</v>
      </c>
      <c r="AT86" s="1" t="n">
        <f aca="false">AR86/(AR86+1)</f>
        <v>0.0109562232468993</v>
      </c>
      <c r="AU86" s="1" t="n">
        <f aca="false">AS86/(AS86+1)</f>
        <v>0.010822335045714</v>
      </c>
      <c r="AV86" s="1" t="n">
        <f aca="false">+AT86-AU86</f>
        <v>0.000133888201185265</v>
      </c>
      <c r="AW86" s="1" t="n">
        <f aca="false">AV86*U86</f>
        <v>0.00423956440763459</v>
      </c>
      <c r="AX86" s="1" t="n">
        <v>0.5376</v>
      </c>
      <c r="AY86" s="1" t="n">
        <f aca="false">+AW86/AX86</f>
        <v>0.00788609450824886</v>
      </c>
      <c r="AZ86" s="1" t="n">
        <f aca="false">+AY86/Y86</f>
        <v>2.62869816941629</v>
      </c>
      <c r="BA86" s="1" t="n">
        <f aca="false">+AZ86/1000</f>
        <v>0.00262869816941629</v>
      </c>
      <c r="BB86" s="1" t="n">
        <f aca="false">+AZ86/(U86/1000/0.003)</f>
        <v>0.249047993276163</v>
      </c>
      <c r="BC86" s="1" t="n">
        <f aca="false">+T86-AL86</f>
        <v>51.164897833109</v>
      </c>
      <c r="BD86" s="1" t="n">
        <f aca="false">(T86/1000+1)*0.0036765</f>
        <v>0.00390350644511291</v>
      </c>
      <c r="BE86" s="1" t="n">
        <f aca="false">(AL86/1000+1)*0.0036765</f>
        <v>0.00371539869822949</v>
      </c>
      <c r="BF86" s="1" t="n">
        <f aca="false">BD86/(BD86+1)</f>
        <v>0.00388832833041442</v>
      </c>
      <c r="BG86" s="1" t="n">
        <f aca="false">BE86/(BE86+1)</f>
        <v>0.00370164560895268</v>
      </c>
      <c r="BH86" s="1" t="n">
        <f aca="false">+BF86-BG86</f>
        <v>0.000186682721461747</v>
      </c>
      <c r="BI86" s="1" t="n">
        <f aca="false">BH86*R86</f>
        <v>0.00111236831214331</v>
      </c>
      <c r="BJ86" s="1" t="n">
        <v>0.459</v>
      </c>
      <c r="BK86" s="1" t="n">
        <f aca="false">+BI86/BJ86</f>
        <v>0.00242346037503989</v>
      </c>
      <c r="BL86" s="1" t="n">
        <f aca="false">+BK86/Y86</f>
        <v>0.807820125013295</v>
      </c>
      <c r="BM86" s="1" t="n">
        <f aca="false">+BL86/1000</f>
        <v>0.000807820125013295</v>
      </c>
      <c r="BN86" s="1" t="n">
        <f aca="false">+BL86/(R86/1000/0.003)</f>
        <v>0.406716168761975</v>
      </c>
    </row>
    <row r="87" customFormat="false" ht="12.8" hidden="false" customHeight="false" outlineLevel="0" collapsed="false">
      <c r="A87" s="1" t="s">
        <v>65</v>
      </c>
      <c r="B87" s="1" t="s">
        <v>150</v>
      </c>
      <c r="D87" s="1" t="s">
        <v>67</v>
      </c>
      <c r="H87" s="1" t="s">
        <v>146</v>
      </c>
      <c r="I87" s="1" t="s">
        <v>131</v>
      </c>
      <c r="J87" s="1" t="s">
        <v>133</v>
      </c>
      <c r="K87" s="1" t="s">
        <v>71</v>
      </c>
      <c r="L87" s="2" t="n">
        <v>1</v>
      </c>
      <c r="M87" s="2" t="n">
        <f aca="false">+L87/Y87</f>
        <v>333.333333333333</v>
      </c>
      <c r="N87" s="2" t="n">
        <f aca="false">+O87/Y87</f>
        <v>81.6666666666667</v>
      </c>
      <c r="O87" s="1" t="n">
        <f aca="false">+P87</f>
        <v>0.245</v>
      </c>
      <c r="P87" s="1" t="n">
        <v>0.245</v>
      </c>
      <c r="R87" s="17" t="n">
        <v>16.394147384002</v>
      </c>
      <c r="S87" s="17" t="n">
        <v>0.373297858631804</v>
      </c>
      <c r="T87" s="17" t="n">
        <v>19.1665795996226</v>
      </c>
      <c r="U87" s="17" t="n">
        <v>70.414434206359</v>
      </c>
      <c r="V87" s="17" t="n">
        <v>-20.0984659685335</v>
      </c>
      <c r="W87" s="17" t="n">
        <f aca="false">+V87+1</f>
        <v>-19.0984659685335</v>
      </c>
      <c r="X87" s="17" t="n">
        <v>1.08368687957014</v>
      </c>
      <c r="Y87" s="6" t="n">
        <v>0.003</v>
      </c>
      <c r="Z87" s="6" t="n">
        <f aca="false">+X87/10</f>
        <v>0.108368687957014</v>
      </c>
      <c r="AA87" s="6" t="n">
        <f aca="false">+S87/10</f>
        <v>0.0373297858631804</v>
      </c>
      <c r="AB87" s="6" t="n">
        <f aca="false">+O87*Z87</f>
        <v>0.0265503285494684</v>
      </c>
      <c r="AC87" s="1" t="n">
        <f aca="false">+O87*AA87</f>
        <v>0.0091457975364792</v>
      </c>
      <c r="AD87" s="2" t="n">
        <f aca="false">+AB87*1000</f>
        <v>26.5503285494684</v>
      </c>
      <c r="AE87" s="2" t="n">
        <f aca="false">+AC87*1000</f>
        <v>9.1457975364792</v>
      </c>
      <c r="AF87" s="2" t="n">
        <f aca="false">+AD87/Y87</f>
        <v>8850.10951648948</v>
      </c>
      <c r="AG87" s="2" t="n">
        <f aca="false">+AE87/Y87</f>
        <v>3048.5991788264</v>
      </c>
      <c r="AH87" s="2" t="n">
        <f aca="false">+AB87/Y87</f>
        <v>8.85010951648948</v>
      </c>
      <c r="AI87" s="2" t="n">
        <f aca="false">+AC87/Y87</f>
        <v>3.0485991788264</v>
      </c>
      <c r="AJ87" s="7" t="n">
        <v>70.6260490949675</v>
      </c>
      <c r="AK87" s="7" t="n">
        <v>0.371504634056235</v>
      </c>
      <c r="AL87" s="7" t="n">
        <v>14.252515854223</v>
      </c>
      <c r="AM87" s="7" t="n">
        <v>347.88705758681</v>
      </c>
      <c r="AN87" s="7" t="n">
        <v>-25.0209158876684</v>
      </c>
      <c r="AO87" s="7" t="n">
        <f aca="false">+AN87+1</f>
        <v>-24.0209158876684</v>
      </c>
      <c r="AP87" s="7" t="n">
        <v>1.0783017736793</v>
      </c>
      <c r="AQ87" s="1" t="n">
        <f aca="false">+W87-AO87</f>
        <v>4.9224499191349</v>
      </c>
      <c r="AR87" s="1" t="n">
        <f aca="false">(W87/1000+1)*0.0112372</f>
        <v>0.0110225867182184</v>
      </c>
      <c r="AS87" s="1" t="n">
        <f aca="false">(AO87/1000+1)*0.0112372</f>
        <v>0.0109672721639871</v>
      </c>
      <c r="AT87" s="1" t="n">
        <f aca="false">AR87/(AR87+1)</f>
        <v>0.010902413915398</v>
      </c>
      <c r="AU87" s="1" t="n">
        <f aca="false">AS87/(AS87+1)</f>
        <v>0.0108482959497903</v>
      </c>
      <c r="AV87" s="1" t="n">
        <f aca="false">+AT87-AU87</f>
        <v>5.41179656077476E-005</v>
      </c>
      <c r="AW87" s="1" t="n">
        <f aca="false">AV87*U87</f>
        <v>0.00381068592866874</v>
      </c>
      <c r="AX87" s="1" t="n">
        <v>0.5376</v>
      </c>
      <c r="AY87" s="1" t="n">
        <f aca="false">+AW87/AX87</f>
        <v>0.00708832948041061</v>
      </c>
      <c r="AZ87" s="1" t="n">
        <f aca="false">+AY87/Y87</f>
        <v>2.3627764934702</v>
      </c>
      <c r="BA87" s="1" t="n">
        <f aca="false">+AZ87/1000</f>
        <v>0.0023627764934702</v>
      </c>
      <c r="BB87" s="1" t="n">
        <f aca="false">+AZ87/(U87/1000/0.003)</f>
        <v>0.100665858645364</v>
      </c>
      <c r="BC87" s="1" t="n">
        <f aca="false">+T87-AL87</f>
        <v>4.9140637453996</v>
      </c>
      <c r="BD87" s="1" t="n">
        <f aca="false">(T87/1000+1)*0.0036765</f>
        <v>0.00374696592989801</v>
      </c>
      <c r="BE87" s="1" t="n">
        <f aca="false">(AL87/1000+1)*0.0036765</f>
        <v>0.00372889937453805</v>
      </c>
      <c r="BF87" s="1" t="n">
        <f aca="false">BD87/(BD87+1)</f>
        <v>0.00373297858631804</v>
      </c>
      <c r="BG87" s="1" t="n">
        <f aca="false">BE87/(BE87+1)</f>
        <v>0.00371504634056235</v>
      </c>
      <c r="BH87" s="1" t="n">
        <f aca="false">+BF87-BG87</f>
        <v>1.79322457556919E-005</v>
      </c>
      <c r="BI87" s="1" t="n">
        <f aca="false">BH87*R87</f>
        <v>0.000293983879844957</v>
      </c>
      <c r="BJ87" s="1" t="n">
        <v>0.459</v>
      </c>
      <c r="BK87" s="1" t="n">
        <f aca="false">+BI87/BJ87</f>
        <v>0.0006404877556535</v>
      </c>
      <c r="BL87" s="1" t="n">
        <f aca="false">+BK87/Y87</f>
        <v>0.213495918551167</v>
      </c>
      <c r="BM87" s="1" t="n">
        <f aca="false">+BL87/1000</f>
        <v>0.000213495918551167</v>
      </c>
      <c r="BN87" s="1" t="n">
        <f aca="false">+BL87/(R87/1000/0.003)</f>
        <v>0.0390680735418123</v>
      </c>
    </row>
    <row r="88" customFormat="false" ht="12.8" hidden="false" customHeight="false" outlineLevel="0" collapsed="false">
      <c r="A88" s="1" t="s">
        <v>65</v>
      </c>
      <c r="B88" s="1" t="s">
        <v>150</v>
      </c>
      <c r="C88" s="1" t="s">
        <v>152</v>
      </c>
      <c r="D88" s="1" t="s">
        <v>67</v>
      </c>
      <c r="H88" s="1" t="s">
        <v>146</v>
      </c>
      <c r="I88" s="1" t="s">
        <v>131</v>
      </c>
      <c r="J88" s="1" t="s">
        <v>132</v>
      </c>
      <c r="K88" s="1" t="s">
        <v>71</v>
      </c>
      <c r="L88" s="2" t="n">
        <v>1</v>
      </c>
      <c r="M88" s="2" t="n">
        <f aca="false">+L88/Y88</f>
        <v>333.333333333333</v>
      </c>
      <c r="N88" s="2" t="n">
        <f aca="false">+O88/Y88</f>
        <v>281</v>
      </c>
      <c r="O88" s="1" t="n">
        <f aca="false">+P88</f>
        <v>0.843</v>
      </c>
      <c r="P88" s="1" t="n">
        <v>0.843</v>
      </c>
      <c r="R88" s="17" t="n">
        <v>59.5106516342456</v>
      </c>
      <c r="S88" s="17" t="n">
        <v>2.29520083239327</v>
      </c>
      <c r="T88" s="17" t="n">
        <v>5389.5493098858</v>
      </c>
      <c r="U88" s="17" t="n">
        <v>303.540342060451</v>
      </c>
      <c r="V88" s="17" t="n">
        <v>1948.94353919032</v>
      </c>
      <c r="W88" s="17" t="n">
        <f aca="false">+V88+1</f>
        <v>1949.94353919032</v>
      </c>
      <c r="X88" s="17" t="n">
        <v>3.19177431162693</v>
      </c>
      <c r="Y88" s="6" t="n">
        <v>0.003</v>
      </c>
      <c r="Z88" s="6" t="n">
        <f aca="false">+X88/10</f>
        <v>0.319177431162693</v>
      </c>
      <c r="AA88" s="6" t="n">
        <f aca="false">+S88/10</f>
        <v>0.229520083239327</v>
      </c>
      <c r="AB88" s="6" t="n">
        <f aca="false">+O88*Z88</f>
        <v>0.26906657447015</v>
      </c>
      <c r="AC88" s="1" t="n">
        <f aca="false">+O88*AA88</f>
        <v>0.193485430170753</v>
      </c>
      <c r="AD88" s="2" t="n">
        <f aca="false">+AB88*1000</f>
        <v>269.06657447015</v>
      </c>
      <c r="AE88" s="2" t="n">
        <f aca="false">+AC88*1000</f>
        <v>193.485430170753</v>
      </c>
      <c r="AF88" s="2" t="n">
        <f aca="false">+AD88/Y88</f>
        <v>89688.8581567167</v>
      </c>
      <c r="AG88" s="2" t="n">
        <f aca="false">+AE88/Y88</f>
        <v>64495.1433902509</v>
      </c>
      <c r="AH88" s="2" t="n">
        <f aca="false">+AB88/Y88</f>
        <v>89.6888581567167</v>
      </c>
      <c r="AI88" s="2" t="n">
        <f aca="false">+AC88/Y88</f>
        <v>64.4951433902509</v>
      </c>
      <c r="AJ88" s="7" t="n">
        <v>96.2081598872111</v>
      </c>
      <c r="AK88" s="7" t="n">
        <v>0.370835448818571</v>
      </c>
      <c r="AL88" s="7" t="n">
        <v>12.4187591210109</v>
      </c>
      <c r="AM88" s="7" t="n">
        <v>578.074973493532</v>
      </c>
      <c r="AN88" s="7" t="n">
        <v>-26.8080757802433</v>
      </c>
      <c r="AO88" s="7" t="n">
        <f aca="false">+AN88+1</f>
        <v>-25.8080757802433</v>
      </c>
      <c r="AP88" s="7" t="n">
        <v>1.07634649539209</v>
      </c>
      <c r="AQ88" s="1" t="n">
        <f aca="false">+W88-AO88</f>
        <v>1975.75161497056</v>
      </c>
      <c r="AR88" s="1" t="n">
        <f aca="false">(W88/1000+1)*0.0112372</f>
        <v>0.0331491055385895</v>
      </c>
      <c r="AS88" s="1" t="n">
        <f aca="false">(AO88/1000+1)*0.0112372</f>
        <v>0.0109471894908423</v>
      </c>
      <c r="AT88" s="1" t="n">
        <f aca="false">AR88/(AR88+1)</f>
        <v>0.0320854999156279</v>
      </c>
      <c r="AU88" s="1" t="n">
        <f aca="false">AS88/(AS88+1)</f>
        <v>0.0108286462484314</v>
      </c>
      <c r="AV88" s="1" t="n">
        <f aca="false">+AT88-AU88</f>
        <v>0.0212568536671965</v>
      </c>
      <c r="AW88" s="1" t="n">
        <f aca="false">AV88*U88</f>
        <v>6.45231263326979</v>
      </c>
      <c r="AX88" s="1" t="n">
        <v>0.5376</v>
      </c>
      <c r="AY88" s="1" t="n">
        <f aca="false">+AW88/AX88</f>
        <v>12.0020696303381</v>
      </c>
      <c r="AZ88" s="1" t="n">
        <f aca="false">+AY88/Y88</f>
        <v>4000.68987677938</v>
      </c>
      <c r="BA88" s="1" t="n">
        <f aca="false">+AZ88/1000</f>
        <v>4.00068987677938</v>
      </c>
      <c r="BB88" s="1" t="n">
        <f aca="false">+AZ88/(U88/1000/0.003)</f>
        <v>39.5402783988031</v>
      </c>
      <c r="BC88" s="1" t="n">
        <f aca="false">+T88-AL88</f>
        <v>5377.13055076479</v>
      </c>
      <c r="BD88" s="1" t="n">
        <f aca="false">(T88/1000+1)*0.0036765</f>
        <v>0.0234911780377951</v>
      </c>
      <c r="BE88" s="1" t="n">
        <f aca="false">(AL88/1000+1)*0.0036765</f>
        <v>0.0037221575679084</v>
      </c>
      <c r="BF88" s="1" t="n">
        <f aca="false">BD88/(BD88+1)</f>
        <v>0.0229520083239327</v>
      </c>
      <c r="BG88" s="1" t="n">
        <f aca="false">BE88/(BE88+1)</f>
        <v>0.00370835448818571</v>
      </c>
      <c r="BH88" s="1" t="n">
        <f aca="false">+BF88-BG88</f>
        <v>0.019243653835747</v>
      </c>
      <c r="BI88" s="1" t="n">
        <f aca="false">BH88*R88</f>
        <v>1.14520237958915</v>
      </c>
      <c r="BJ88" s="1" t="n">
        <v>0.459</v>
      </c>
      <c r="BK88" s="1" t="n">
        <f aca="false">+BI88/BJ88</f>
        <v>2.4949942910439</v>
      </c>
      <c r="BL88" s="1" t="n">
        <f aca="false">+BK88/Y88</f>
        <v>831.664763681301</v>
      </c>
      <c r="BM88" s="1" t="n">
        <f aca="false">+BL88/1000</f>
        <v>0.831664763681301</v>
      </c>
      <c r="BN88" s="1" t="n">
        <f aca="false">+BL88/(R88/1000/0.003)</f>
        <v>41.92517175544</v>
      </c>
    </row>
    <row r="89" customFormat="false" ht="12.8" hidden="false" customHeight="false" outlineLevel="0" collapsed="false">
      <c r="A89" s="1" t="s">
        <v>65</v>
      </c>
      <c r="B89" s="1" t="s">
        <v>150</v>
      </c>
      <c r="C89" s="1" t="s">
        <v>152</v>
      </c>
      <c r="D89" s="1" t="s">
        <v>67</v>
      </c>
      <c r="H89" s="1" t="s">
        <v>146</v>
      </c>
      <c r="I89" s="1" t="s">
        <v>131</v>
      </c>
      <c r="J89" s="1" t="s">
        <v>135</v>
      </c>
      <c r="K89" s="1" t="s">
        <v>71</v>
      </c>
      <c r="L89" s="2" t="n">
        <v>1</v>
      </c>
      <c r="M89" s="2" t="n">
        <f aca="false">+L89/Y89</f>
        <v>333.333333333333</v>
      </c>
      <c r="N89" s="2" t="n">
        <f aca="false">+O89/Y89</f>
        <v>651</v>
      </c>
      <c r="O89" s="1" t="n">
        <f aca="false">+P89</f>
        <v>1.953</v>
      </c>
      <c r="P89" s="1" t="n">
        <v>1.953</v>
      </c>
      <c r="R89" s="17" t="n">
        <v>142.871474796223</v>
      </c>
      <c r="S89" s="17" t="n">
        <v>1.28771264660249</v>
      </c>
      <c r="T89" s="17" t="n">
        <v>2548.24153331221</v>
      </c>
      <c r="U89" s="17" t="n">
        <v>892.573927358022</v>
      </c>
      <c r="V89" s="17" t="n">
        <v>729.008090387068</v>
      </c>
      <c r="W89" s="17" t="n">
        <f aca="false">+V89+1</f>
        <v>730.008090387068</v>
      </c>
      <c r="X89" s="17" t="n">
        <v>1.89642347705878</v>
      </c>
      <c r="Y89" s="6" t="n">
        <v>0.003</v>
      </c>
      <c r="Z89" s="6" t="n">
        <f aca="false">+X89/10</f>
        <v>0.189642347705878</v>
      </c>
      <c r="AA89" s="6" t="n">
        <f aca="false">+S89/10</f>
        <v>0.128771264660249</v>
      </c>
      <c r="AB89" s="6" t="n">
        <f aca="false">+O89*Z89</f>
        <v>0.37037150506958</v>
      </c>
      <c r="AC89" s="1" t="n">
        <f aca="false">+O89*AA89</f>
        <v>0.251490279881466</v>
      </c>
      <c r="AD89" s="2" t="n">
        <f aca="false">+AB89*1000</f>
        <v>370.37150506958</v>
      </c>
      <c r="AE89" s="2" t="n">
        <f aca="false">+AC89*1000</f>
        <v>251.490279881466</v>
      </c>
      <c r="AF89" s="2" t="n">
        <f aca="false">+AD89/Y89</f>
        <v>123457.168356527</v>
      </c>
      <c r="AG89" s="2" t="n">
        <f aca="false">+AE89/Y89</f>
        <v>83830.0932938221</v>
      </c>
      <c r="AH89" s="2" t="n">
        <f aca="false">+AB89/Y89</f>
        <v>123.457168356527</v>
      </c>
      <c r="AI89" s="2" t="n">
        <f aca="false">+AC89/Y89</f>
        <v>83.8300932938221</v>
      </c>
      <c r="AJ89" s="7" t="n">
        <v>96.2081598872111</v>
      </c>
      <c r="AK89" s="7" t="n">
        <v>0.370835448818571</v>
      </c>
      <c r="AL89" s="7" t="n">
        <v>12.4187591210109</v>
      </c>
      <c r="AM89" s="7" t="n">
        <v>578.074973493532</v>
      </c>
      <c r="AN89" s="7" t="n">
        <v>-26.8080757802433</v>
      </c>
      <c r="AO89" s="7" t="n">
        <f aca="false">+AN89+1</f>
        <v>-25.8080757802433</v>
      </c>
      <c r="AP89" s="7" t="n">
        <v>1.07634649539209</v>
      </c>
      <c r="AQ89" s="1" t="n">
        <f aca="false">+W89-AO89</f>
        <v>755.816166167311</v>
      </c>
      <c r="AR89" s="1" t="n">
        <f aca="false">(W89/1000+1)*0.0112372</f>
        <v>0.0194404469132976</v>
      </c>
      <c r="AS89" s="1" t="n">
        <f aca="false">(AO89/1000+1)*0.0112372</f>
        <v>0.0109471894908423</v>
      </c>
      <c r="AT89" s="1" t="n">
        <f aca="false">AR89/(AR89+1)</f>
        <v>0.0190697229761288</v>
      </c>
      <c r="AU89" s="1" t="n">
        <f aca="false">AS89/(AS89+1)</f>
        <v>0.0108286462484314</v>
      </c>
      <c r="AV89" s="1" t="n">
        <f aca="false">+AT89-AU89</f>
        <v>0.00824107672769746</v>
      </c>
      <c r="AW89" s="1" t="n">
        <f aca="false">AV89*U89</f>
        <v>7.35577022049972</v>
      </c>
      <c r="AX89" s="1" t="n">
        <v>0.5376</v>
      </c>
      <c r="AY89" s="1" t="n">
        <f aca="false">+AW89/AX89</f>
        <v>13.6826082970605</v>
      </c>
      <c r="AZ89" s="1" t="n">
        <f aca="false">+AY89/Y89</f>
        <v>4560.8694323535</v>
      </c>
      <c r="BA89" s="1" t="n">
        <f aca="false">+AZ89/1000</f>
        <v>4.5608694323535</v>
      </c>
      <c r="BB89" s="1" t="n">
        <f aca="false">+AZ89/(U89/1000/0.003)</f>
        <v>15.3293837940801</v>
      </c>
      <c r="BC89" s="1" t="n">
        <f aca="false">+T89-AL89</f>
        <v>2535.8227741912</v>
      </c>
      <c r="BD89" s="1" t="n">
        <f aca="false">(T89/1000+1)*0.0036765</f>
        <v>0.0130451099972223</v>
      </c>
      <c r="BE89" s="1" t="n">
        <f aca="false">(AL89/1000+1)*0.0036765</f>
        <v>0.0037221575679084</v>
      </c>
      <c r="BF89" s="1" t="n">
        <f aca="false">BD89/(BD89+1)</f>
        <v>0.0128771264660249</v>
      </c>
      <c r="BG89" s="1" t="n">
        <f aca="false">BE89/(BE89+1)</f>
        <v>0.00370835448818571</v>
      </c>
      <c r="BH89" s="1" t="n">
        <f aca="false">+BF89-BG89</f>
        <v>0.00916877197783919</v>
      </c>
      <c r="BI89" s="1" t="n">
        <f aca="false">BH89*R89</f>
        <v>1.30995597454417</v>
      </c>
      <c r="BJ89" s="1" t="n">
        <v>0.459</v>
      </c>
      <c r="BK89" s="1" t="n">
        <f aca="false">+BI89/BJ89</f>
        <v>2.85393458506355</v>
      </c>
      <c r="BL89" s="1" t="n">
        <f aca="false">+BK89/Y89</f>
        <v>951.311528354515</v>
      </c>
      <c r="BM89" s="1" t="n">
        <f aca="false">+BL89/1000</f>
        <v>0.951311528354515</v>
      </c>
      <c r="BN89" s="1" t="n">
        <f aca="false">+BL89/(R89/1000/0.003)</f>
        <v>19.975538078081</v>
      </c>
    </row>
    <row r="90" customFormat="false" ht="12.8" hidden="false" customHeight="false" outlineLevel="0" collapsed="false">
      <c r="A90" s="1" t="s">
        <v>65</v>
      </c>
      <c r="B90" s="1" t="s">
        <v>179</v>
      </c>
      <c r="D90" s="1" t="s">
        <v>73</v>
      </c>
      <c r="H90" s="1" t="s">
        <v>146</v>
      </c>
      <c r="I90" s="1" t="s">
        <v>131</v>
      </c>
      <c r="J90" s="1" t="s">
        <v>135</v>
      </c>
      <c r="K90" s="1" t="s">
        <v>71</v>
      </c>
      <c r="L90" s="2" t="n">
        <v>1</v>
      </c>
      <c r="M90" s="2" t="n">
        <f aca="false">+L90/Y90</f>
        <v>333.333333333333</v>
      </c>
      <c r="N90" s="2" t="n">
        <f aca="false">+O90/Y90</f>
        <v>210.666666666667</v>
      </c>
      <c r="O90" s="1" t="n">
        <f aca="false">+P90</f>
        <v>0.632</v>
      </c>
      <c r="P90" s="1" t="n">
        <v>0.632</v>
      </c>
      <c r="R90" s="17" t="n">
        <v>45.5973315116914</v>
      </c>
      <c r="S90" s="17" t="n">
        <v>0.379455592732212</v>
      </c>
      <c r="T90" s="17" t="n">
        <v>36.042275702196</v>
      </c>
      <c r="U90" s="17" t="n">
        <v>246.670865125055</v>
      </c>
      <c r="V90" s="17" t="n">
        <v>-20.172357637706</v>
      </c>
      <c r="W90" s="17" t="n">
        <f aca="false">+V90+1</f>
        <v>-19.172357637706</v>
      </c>
      <c r="X90" s="17" t="n">
        <v>1.08360604723402</v>
      </c>
      <c r="Y90" s="6" t="n">
        <v>0.003</v>
      </c>
      <c r="Z90" s="6" t="n">
        <f aca="false">+X90/10</f>
        <v>0.108360604723402</v>
      </c>
      <c r="AA90" s="6" t="n">
        <f aca="false">+S90/10</f>
        <v>0.0379455592732212</v>
      </c>
      <c r="AB90" s="6" t="n">
        <f aca="false">+O90*Z90</f>
        <v>0.0684839021851901</v>
      </c>
      <c r="AC90" s="1" t="n">
        <f aca="false">+O90*AA90</f>
        <v>0.0239815934606758</v>
      </c>
      <c r="AD90" s="2" t="n">
        <f aca="false">+AB90*1000</f>
        <v>68.4839021851901</v>
      </c>
      <c r="AE90" s="2" t="n">
        <f aca="false">+AC90*1000</f>
        <v>23.9815934606758</v>
      </c>
      <c r="AF90" s="2" t="n">
        <f aca="false">+AD90/Y90</f>
        <v>22827.9673950634</v>
      </c>
      <c r="AG90" s="2" t="n">
        <f aca="false">+AE90/Y90</f>
        <v>7993.86448689193</v>
      </c>
      <c r="AH90" s="2" t="n">
        <f aca="false">+AB90/Y90</f>
        <v>22.8279673950634</v>
      </c>
      <c r="AI90" s="2" t="n">
        <f aca="false">+AC90/Y90</f>
        <v>7.99386448689193</v>
      </c>
      <c r="AJ90" s="7" t="n">
        <v>28.7161201624136</v>
      </c>
      <c r="AK90" s="7" t="n">
        <v>0.371897440903144</v>
      </c>
      <c r="AL90" s="7" t="n">
        <v>15.328929137187</v>
      </c>
      <c r="AM90" s="7" t="n">
        <v>119.101951683563</v>
      </c>
      <c r="AN90" s="7" t="n">
        <v>-24.6437909149664</v>
      </c>
      <c r="AO90" s="7" t="n">
        <f aca="false">+AN90+1</f>
        <v>-23.6437909149664</v>
      </c>
      <c r="AP90" s="7" t="n">
        <v>1.07871436497763</v>
      </c>
      <c r="AQ90" s="1" t="n">
        <f aca="false">+W90-AO90</f>
        <v>4.4714332772604</v>
      </c>
      <c r="AR90" s="1" t="n">
        <f aca="false">(W90/1000+1)*0.0112372</f>
        <v>0.0110217563827536</v>
      </c>
      <c r="AS90" s="1" t="n">
        <f aca="false">(AO90/1000+1)*0.0112372</f>
        <v>0.0109715099927303</v>
      </c>
      <c r="AT90" s="1" t="n">
        <f aca="false">AR90/(AR90+1)</f>
        <v>0.010901601585892</v>
      </c>
      <c r="AU90" s="1" t="n">
        <f aca="false">AS90/(AS90+1)</f>
        <v>0.0108524423134429</v>
      </c>
      <c r="AV90" s="1" t="n">
        <f aca="false">+AT90-AU90</f>
        <v>4.9159272449157E-005</v>
      </c>
      <c r="AW90" s="1" t="n">
        <f aca="false">AV90*U90</f>
        <v>0.0121261602639518</v>
      </c>
      <c r="AX90" s="1" t="n">
        <v>0.5376</v>
      </c>
      <c r="AY90" s="1" t="n">
        <f aca="false">+AW90/AX90</f>
        <v>0.022556101681458</v>
      </c>
      <c r="AZ90" s="1" t="n">
        <f aca="false">+AY90/Y90</f>
        <v>7.51870056048601</v>
      </c>
      <c r="BA90" s="1" t="n">
        <f aca="false">+AZ90/1000</f>
        <v>0.00751870056048601</v>
      </c>
      <c r="BB90" s="1" t="n">
        <f aca="false">+AZ90/(U90/1000/0.003)</f>
        <v>0.0914420990497712</v>
      </c>
      <c r="BC90" s="1" t="n">
        <f aca="false">+T90-AL90</f>
        <v>20.713346565009</v>
      </c>
      <c r="BD90" s="1" t="n">
        <f aca="false">(T90/1000+1)*0.0036765</f>
        <v>0.00380900942661912</v>
      </c>
      <c r="BE90" s="1" t="n">
        <f aca="false">(AL90/1000+1)*0.0036765</f>
        <v>0.00373285680797287</v>
      </c>
      <c r="BF90" s="1" t="n">
        <f aca="false">BD90/(BD90+1)</f>
        <v>0.00379455592732212</v>
      </c>
      <c r="BG90" s="1" t="n">
        <f aca="false">BE90/(BE90+1)</f>
        <v>0.00371897440903144</v>
      </c>
      <c r="BH90" s="1" t="n">
        <f aca="false">+BF90-BG90</f>
        <v>7.55815182906824E-005</v>
      </c>
      <c r="BI90" s="1" t="n">
        <f aca="false">BH90*R90</f>
        <v>0.00344631554565721</v>
      </c>
      <c r="BJ90" s="1" t="n">
        <v>0.459</v>
      </c>
      <c r="BK90" s="1" t="n">
        <f aca="false">+BI90/BJ90</f>
        <v>0.00750831273563663</v>
      </c>
      <c r="BL90" s="1" t="n">
        <f aca="false">+BK90/Y90</f>
        <v>2.50277091187888</v>
      </c>
      <c r="BM90" s="1" t="n">
        <f aca="false">+BL90/1000</f>
        <v>0.00250277091187888</v>
      </c>
      <c r="BN90" s="1" t="n">
        <f aca="false">+BL90/(R90/1000/0.003)</f>
        <v>0.164665617191029</v>
      </c>
    </row>
    <row r="91" customFormat="false" ht="12.8" hidden="false" customHeight="false" outlineLevel="0" collapsed="false">
      <c r="A91" s="1" t="s">
        <v>65</v>
      </c>
      <c r="B91" s="1" t="s">
        <v>72</v>
      </c>
      <c r="D91" s="1" t="s">
        <v>73</v>
      </c>
      <c r="H91" s="1" t="s">
        <v>146</v>
      </c>
      <c r="I91" s="1" t="s">
        <v>131</v>
      </c>
      <c r="J91" s="1" t="s">
        <v>133</v>
      </c>
      <c r="K91" s="1" t="s">
        <v>89</v>
      </c>
      <c r="L91" s="2" t="n">
        <v>1</v>
      </c>
      <c r="M91" s="2" t="n">
        <f aca="false">+L91/Y91</f>
        <v>333.333333333333</v>
      </c>
      <c r="N91" s="2" t="n">
        <f aca="false">+O91/Y91</f>
        <v>1090.33333333333</v>
      </c>
      <c r="O91" s="1" t="n">
        <f aca="false">+P91</f>
        <v>3.271</v>
      </c>
      <c r="P91" s="1" t="n">
        <v>3.271</v>
      </c>
      <c r="R91" s="17" t="n">
        <v>258.860590579036</v>
      </c>
      <c r="S91" s="17" t="n">
        <v>0.371089681470431</v>
      </c>
      <c r="T91" s="17" t="n">
        <v>13.1154255583332</v>
      </c>
      <c r="U91" s="17" t="n">
        <v>1178.42887314306</v>
      </c>
      <c r="V91" s="17" t="n">
        <v>-24.3511800309157</v>
      </c>
      <c r="W91" s="17" t="n">
        <f aca="false">+V91+1</f>
        <v>-23.3511800309157</v>
      </c>
      <c r="X91" s="17" t="n">
        <v>1.07903449177658</v>
      </c>
      <c r="Y91" s="6" t="n">
        <v>0.003</v>
      </c>
      <c r="Z91" s="6" t="n">
        <f aca="false">+X91/10</f>
        <v>0.107903449177658</v>
      </c>
      <c r="AA91" s="6" t="n">
        <f aca="false">+S91/10</f>
        <v>0.0371089681470431</v>
      </c>
      <c r="AB91" s="6" t="n">
        <f aca="false">+O91*Z91</f>
        <v>0.352952182260119</v>
      </c>
      <c r="AC91" s="1" t="n">
        <f aca="false">+O91*AA91</f>
        <v>0.121383434808978</v>
      </c>
      <c r="AD91" s="2" t="n">
        <f aca="false">+AB91*1000</f>
        <v>352.952182260119</v>
      </c>
      <c r="AE91" s="2" t="n">
        <f aca="false">+AC91*1000</f>
        <v>121.383434808978</v>
      </c>
      <c r="AF91" s="2" t="n">
        <f aca="false">+AD91/Y91</f>
        <v>117650.72742004</v>
      </c>
      <c r="AG91" s="2" t="n">
        <f aca="false">+AE91/Y91</f>
        <v>40461.144936326</v>
      </c>
      <c r="AH91" s="2" t="n">
        <f aca="false">+AB91/Y91</f>
        <v>117.65072742004</v>
      </c>
      <c r="AI91" s="2" t="n">
        <f aca="false">+AC91/Y91</f>
        <v>40.461144936326</v>
      </c>
      <c r="AJ91" s="7" t="n">
        <v>11.4381565146516</v>
      </c>
      <c r="AK91" s="7" t="n">
        <v>0.370240061790462</v>
      </c>
      <c r="AL91" s="7" t="n">
        <v>10.787251053635</v>
      </c>
      <c r="AM91" s="7" t="n">
        <v>56.6238705799608</v>
      </c>
      <c r="AN91" s="7" t="n">
        <v>-25.3193781461686</v>
      </c>
      <c r="AO91" s="7" t="n">
        <f aca="false">+AN91+1</f>
        <v>-24.3193781461686</v>
      </c>
      <c r="AP91" s="7" t="n">
        <v>1.07797524040848</v>
      </c>
      <c r="AQ91" s="1" t="n">
        <f aca="false">+W91-AO91</f>
        <v>0.9681981152529</v>
      </c>
      <c r="AR91" s="1" t="n">
        <f aca="false">(W91/1000+1)*0.0112372</f>
        <v>0.0109747981197566</v>
      </c>
      <c r="AS91" s="1" t="n">
        <f aca="false">(AO91/1000+1)*0.0112372</f>
        <v>0.0109639182838959</v>
      </c>
      <c r="AT91" s="1" t="n">
        <f aca="false">AR91/(AR91+1)</f>
        <v>0.0108556594488487</v>
      </c>
      <c r="AU91" s="1" t="n">
        <f aca="false">AS91/(AS91+1)</f>
        <v>0.0108450144318771</v>
      </c>
      <c r="AV91" s="1" t="n">
        <f aca="false">+AT91-AU91</f>
        <v>1.06450169715493E-005</v>
      </c>
      <c r="AW91" s="1" t="n">
        <f aca="false">AV91*U91</f>
        <v>0.0125443953543716</v>
      </c>
      <c r="AX91" s="1" t="n">
        <v>0.5376</v>
      </c>
      <c r="AY91" s="1" t="n">
        <f aca="false">+AW91/AX91</f>
        <v>0.0233340687395304</v>
      </c>
      <c r="AZ91" s="1" t="n">
        <f aca="false">+AY91/Y91</f>
        <v>7.7780229131768</v>
      </c>
      <c r="BA91" s="1" t="n">
        <f aca="false">+AZ91/1000</f>
        <v>0.0077780229131768</v>
      </c>
      <c r="BB91" s="1" t="n">
        <f aca="false">AZ91/AH91</f>
        <v>0.0661111332138857</v>
      </c>
      <c r="BC91" s="1" t="n">
        <f aca="false">+T91-AL91</f>
        <v>2.3281745046982</v>
      </c>
      <c r="BD91" s="1" t="n">
        <f aca="false">(T91/1000+1)*0.0036765</f>
        <v>0.00372471886206521</v>
      </c>
      <c r="BE91" s="1" t="n">
        <f aca="false">(AL91/1000+1)*0.0036765</f>
        <v>0.00371615932849869</v>
      </c>
      <c r="BF91" s="1" t="n">
        <f aca="false">BD91/(BD91+1)</f>
        <v>0.0037108968147043</v>
      </c>
      <c r="BG91" s="1" t="n">
        <f aca="false">BE91/(BE91+1)</f>
        <v>0.00370240061790462</v>
      </c>
      <c r="BH91" s="1" t="n">
        <f aca="false">+BF91-BG91</f>
        <v>8.49619679968135E-006</v>
      </c>
      <c r="BI91" s="1" t="n">
        <f aca="false">BH91*R91</f>
        <v>0.00219933052124123</v>
      </c>
      <c r="BJ91" s="1" t="n">
        <v>0.459</v>
      </c>
      <c r="BK91" s="1" t="n">
        <f aca="false">+BI91/BJ91</f>
        <v>0.00479156976305279</v>
      </c>
      <c r="BL91" s="1" t="n">
        <f aca="false">+BK91/Y91</f>
        <v>1.5971899210176</v>
      </c>
      <c r="BM91" s="1" t="n">
        <f aca="false">+BL91/1000</f>
        <v>0.0015971899210176</v>
      </c>
      <c r="BN91" s="1" t="n">
        <f aca="false">+BL91/AI91</f>
        <v>0.0394746595414219</v>
      </c>
    </row>
    <row r="92" customFormat="false" ht="12.8" hidden="false" customHeight="false" outlineLevel="0" collapsed="false">
      <c r="A92" s="1" t="s">
        <v>65</v>
      </c>
      <c r="B92" s="1" t="s">
        <v>72</v>
      </c>
      <c r="D92" s="1" t="s">
        <v>73</v>
      </c>
      <c r="H92" s="1" t="s">
        <v>146</v>
      </c>
      <c r="I92" s="1" t="s">
        <v>131</v>
      </c>
      <c r="J92" s="1" t="s">
        <v>133</v>
      </c>
      <c r="K92" s="1" t="s">
        <v>89</v>
      </c>
      <c r="L92" s="2" t="n">
        <v>1</v>
      </c>
      <c r="M92" s="2" t="n">
        <f aca="false">+L92/Y92</f>
        <v>333.333333333333</v>
      </c>
      <c r="N92" s="2" t="n">
        <f aca="false">+O92/Y92</f>
        <v>356.333333333333</v>
      </c>
      <c r="O92" s="1" t="n">
        <f aca="false">+P92</f>
        <v>1.069</v>
      </c>
      <c r="P92" s="1" t="n">
        <v>1.069</v>
      </c>
      <c r="R92" s="17" t="n">
        <v>61.0092801651855</v>
      </c>
      <c r="S92" s="17" t="n">
        <v>0.372213653913576</v>
      </c>
      <c r="T92" s="17" t="n">
        <v>16.1954575841904</v>
      </c>
      <c r="U92" s="17" t="n">
        <v>264.332665014134</v>
      </c>
      <c r="V92" s="17" t="n">
        <v>-23.8726615464788</v>
      </c>
      <c r="W92" s="17" t="n">
        <f aca="false">+V92+1</f>
        <v>-22.8726615464788</v>
      </c>
      <c r="X92" s="17" t="n">
        <v>1.07955800369147</v>
      </c>
      <c r="Y92" s="6" t="n">
        <v>0.003</v>
      </c>
      <c r="Z92" s="6" t="n">
        <f aca="false">+X92/10</f>
        <v>0.107955800369147</v>
      </c>
      <c r="AA92" s="6" t="n">
        <f aca="false">+S92/10</f>
        <v>0.0372213653913576</v>
      </c>
      <c r="AB92" s="6" t="n">
        <f aca="false">+O92*Z92</f>
        <v>0.115404750594618</v>
      </c>
      <c r="AC92" s="1" t="n">
        <f aca="false">+O92*AA92</f>
        <v>0.0397896396033613</v>
      </c>
      <c r="AD92" s="2" t="n">
        <f aca="false">+AB92*1000</f>
        <v>115.404750594618</v>
      </c>
      <c r="AE92" s="2" t="n">
        <f aca="false">+AC92*1000</f>
        <v>39.7896396033613</v>
      </c>
      <c r="AF92" s="2" t="n">
        <f aca="false">+AD92/Y92</f>
        <v>38468.250198206</v>
      </c>
      <c r="AG92" s="2" t="n">
        <f aca="false">+AE92/Y92</f>
        <v>13263.2132011204</v>
      </c>
      <c r="AH92" s="2" t="n">
        <f aca="false">+AB92/Y92</f>
        <v>38.468250198206</v>
      </c>
      <c r="AI92" s="2" t="n">
        <f aca="false">+AC92/Y92</f>
        <v>13.2632132011204</v>
      </c>
      <c r="AJ92" s="7" t="n">
        <v>11.4381565146516</v>
      </c>
      <c r="AK92" s="7" t="n">
        <v>0.370240061790462</v>
      </c>
      <c r="AL92" s="7" t="n">
        <v>10.787251053635</v>
      </c>
      <c r="AM92" s="7" t="n">
        <v>56.6238705799608</v>
      </c>
      <c r="AN92" s="7" t="n">
        <v>-25.3193781461686</v>
      </c>
      <c r="AO92" s="7" t="n">
        <f aca="false">+AN92+1</f>
        <v>-24.3193781461686</v>
      </c>
      <c r="AP92" s="7" t="n">
        <v>1.07797524040848</v>
      </c>
      <c r="AQ92" s="1" t="n">
        <f aca="false">+W92-AO92</f>
        <v>1.4467165996898</v>
      </c>
      <c r="AR92" s="1" t="n">
        <f aca="false">(W92/1000+1)*0.0112372</f>
        <v>0.0109801753276699</v>
      </c>
      <c r="AS92" s="1" t="n">
        <f aca="false">(AO92/1000+1)*0.0112372</f>
        <v>0.0109639182838959</v>
      </c>
      <c r="AT92" s="1" t="n">
        <f aca="false">AR92/(AR92+1)</f>
        <v>0.0108609205161823</v>
      </c>
      <c r="AU92" s="1" t="n">
        <f aca="false">AS92/(AS92+1)</f>
        <v>0.0108450144318771</v>
      </c>
      <c r="AV92" s="1" t="n">
        <f aca="false">+AT92-AU92</f>
        <v>1.5906084305236E-005</v>
      </c>
      <c r="AW92" s="1" t="n">
        <f aca="false">AV92*U92</f>
        <v>0.00420449765434251</v>
      </c>
      <c r="AX92" s="1" t="n">
        <v>0.5376</v>
      </c>
      <c r="AY92" s="1" t="n">
        <f aca="false">+AW92/AX92</f>
        <v>0.00782086617251211</v>
      </c>
      <c r="AZ92" s="1" t="n">
        <f aca="false">+AY92/Y92</f>
        <v>2.60695539083737</v>
      </c>
      <c r="BA92" s="1" t="n">
        <f aca="false">+AZ92/1000</f>
        <v>0.00260695539083737</v>
      </c>
      <c r="BB92" s="1" t="n">
        <f aca="false">+AZ92/(U92/1000/0.003)</f>
        <v>0.0295872103892038</v>
      </c>
      <c r="BC92" s="1" t="n">
        <f aca="false">+T92-AL92</f>
        <v>5.4082065305554</v>
      </c>
      <c r="BD92" s="1" t="n">
        <f aca="false">(T92/1000+1)*0.0036765</f>
        <v>0.00373604259980828</v>
      </c>
      <c r="BE92" s="1" t="n">
        <f aca="false">(AL92/1000+1)*0.0036765</f>
        <v>0.00371615932849869</v>
      </c>
      <c r="BF92" s="1" t="n">
        <f aca="false">BD92/(BD92+1)</f>
        <v>0.00372213653913576</v>
      </c>
      <c r="BG92" s="1" t="n">
        <f aca="false">BE92/(BE92+1)</f>
        <v>0.00370240061790462</v>
      </c>
      <c r="BH92" s="1" t="n">
        <f aca="false">+BF92-BG92</f>
        <v>1.97359212311381E-005</v>
      </c>
      <c r="BI92" s="1" t="n">
        <f aca="false">BH92*R92</f>
        <v>0.00120407434770854</v>
      </c>
      <c r="BJ92" s="1" t="n">
        <v>0.459</v>
      </c>
      <c r="BK92" s="1" t="n">
        <f aca="false">+BI92/BJ92</f>
        <v>0.00262325565949573</v>
      </c>
      <c r="BL92" s="1" t="n">
        <f aca="false">+BK92/Y92</f>
        <v>0.874418553165243</v>
      </c>
      <c r="BM92" s="1" t="n">
        <f aca="false">+BL92/1000</f>
        <v>0.000874418553165243</v>
      </c>
      <c r="BN92" s="1" t="n">
        <f aca="false">+BL92/(R92/1000/0.003)</f>
        <v>0.0429976497410417</v>
      </c>
    </row>
    <row r="93" customFormat="false" ht="12.8" hidden="false" customHeight="false" outlineLevel="0" collapsed="false">
      <c r="A93" s="1" t="s">
        <v>75</v>
      </c>
      <c r="B93" s="1" t="s">
        <v>76</v>
      </c>
      <c r="D93" s="1" t="s">
        <v>73</v>
      </c>
      <c r="H93" s="1" t="s">
        <v>146</v>
      </c>
      <c r="I93" s="1" t="s">
        <v>131</v>
      </c>
      <c r="J93" s="1" t="s">
        <v>133</v>
      </c>
      <c r="K93" s="1" t="s">
        <v>71</v>
      </c>
      <c r="L93" s="2" t="n">
        <v>1</v>
      </c>
      <c r="M93" s="2" t="n">
        <f aca="false">+L93/Y93</f>
        <v>333.333333333333</v>
      </c>
      <c r="N93" s="2" t="n">
        <f aca="false">+O93/Y93</f>
        <v>10.3333333333333</v>
      </c>
      <c r="O93" s="1" t="n">
        <v>0.031</v>
      </c>
      <c r="R93" s="19"/>
      <c r="S93" s="19"/>
      <c r="T93" s="19"/>
      <c r="U93" s="19"/>
      <c r="V93" s="19"/>
      <c r="W93" s="19"/>
      <c r="X93" s="19"/>
      <c r="Y93" s="6" t="n">
        <v>0.003</v>
      </c>
      <c r="Z93" s="6"/>
      <c r="AA93" s="6"/>
      <c r="AB93" s="6"/>
      <c r="AD93" s="2"/>
      <c r="AE93" s="2"/>
      <c r="AF93" s="2"/>
      <c r="AG93" s="2"/>
      <c r="AH93" s="2"/>
      <c r="AI93" s="2"/>
      <c r="AJ93" s="7"/>
      <c r="AK93" s="7"/>
      <c r="AL93" s="7"/>
      <c r="AM93" s="7"/>
      <c r="AN93" s="7"/>
      <c r="AO93" s="7"/>
      <c r="AP93" s="7"/>
    </row>
    <row r="94" customFormat="false" ht="12.8" hidden="false" customHeight="false" outlineLevel="0" collapsed="false">
      <c r="A94" s="1" t="s">
        <v>75</v>
      </c>
      <c r="B94" s="1" t="s">
        <v>76</v>
      </c>
      <c r="D94" s="1" t="s">
        <v>73</v>
      </c>
      <c r="H94" s="1" t="s">
        <v>146</v>
      </c>
      <c r="I94" s="1" t="s">
        <v>131</v>
      </c>
      <c r="J94" s="1" t="s">
        <v>132</v>
      </c>
      <c r="K94" s="1" t="s">
        <v>71</v>
      </c>
      <c r="L94" s="2" t="n">
        <v>2</v>
      </c>
      <c r="M94" s="2" t="n">
        <f aca="false">+L94/Y94</f>
        <v>666.666666666667</v>
      </c>
      <c r="N94" s="2" t="n">
        <f aca="false">+O94/Y94</f>
        <v>91</v>
      </c>
      <c r="O94" s="1" t="n">
        <f aca="false">+P94</f>
        <v>0.273</v>
      </c>
      <c r="P94" s="1" t="n">
        <v>0.273</v>
      </c>
      <c r="R94" s="17" t="n">
        <v>8.72762217280239</v>
      </c>
      <c r="S94" s="17" t="n">
        <v>0.394703076781078</v>
      </c>
      <c r="T94" s="17" t="n">
        <v>77.8380400812087</v>
      </c>
      <c r="U94" s="17" t="n">
        <v>45.5102567378646</v>
      </c>
      <c r="V94" s="17" t="n">
        <v>-5.90305995228251</v>
      </c>
      <c r="W94" s="17" t="n">
        <f aca="false">+V94+1</f>
        <v>-4.90305995228251</v>
      </c>
      <c r="X94" s="17" t="n">
        <v>1.09921321423546</v>
      </c>
      <c r="Y94" s="6" t="n">
        <v>0.003</v>
      </c>
      <c r="Z94" s="6" t="n">
        <f aca="false">+X94/10</f>
        <v>0.109921321423546</v>
      </c>
      <c r="AA94" s="6" t="n">
        <f aca="false">+S94/10</f>
        <v>0.0394703076781078</v>
      </c>
      <c r="AB94" s="6" t="n">
        <f aca="false">+O94*Z94</f>
        <v>0.0300085207486281</v>
      </c>
      <c r="AC94" s="1" t="n">
        <f aca="false">+O94*AA94</f>
        <v>0.0107753939961234</v>
      </c>
      <c r="AD94" s="2" t="n">
        <f aca="false">+AB94*1000</f>
        <v>30.0085207486281</v>
      </c>
      <c r="AE94" s="2" t="n">
        <f aca="false">+AC94*1000</f>
        <v>10.7753939961234</v>
      </c>
      <c r="AF94" s="2" t="n">
        <f aca="false">+AD94/Y94</f>
        <v>10002.8402495427</v>
      </c>
      <c r="AG94" s="2" t="n">
        <f aca="false">+AE94/Y94</f>
        <v>3591.79799870781</v>
      </c>
      <c r="AH94" s="2" t="n">
        <f aca="false">+AB94/Y94</f>
        <v>10.0028402495427</v>
      </c>
      <c r="AI94" s="2" t="n">
        <f aca="false">+AC94/Y94</f>
        <v>3.59179799870781</v>
      </c>
      <c r="AJ94" s="7" t="n">
        <v>10.0532446730102</v>
      </c>
      <c r="AK94" s="7" t="n">
        <v>0.369475531906154</v>
      </c>
      <c r="AL94" s="7" t="n">
        <v>8.69227822173844</v>
      </c>
      <c r="AM94" s="7" t="n">
        <v>88.1908330708487</v>
      </c>
      <c r="AN94" s="7" t="n">
        <v>-26.4790305738773</v>
      </c>
      <c r="AO94" s="7" t="n">
        <f aca="false">+AN94+1</f>
        <v>-25.4790305738773</v>
      </c>
      <c r="AP94" s="7" t="n">
        <v>1.0767064997351</v>
      </c>
      <c r="AQ94" s="1" t="n">
        <f aca="false">+W94-AO94</f>
        <v>20.5759706215948</v>
      </c>
      <c r="AR94" s="1" t="n">
        <f aca="false">(W94/1000+1)*0.0112372</f>
        <v>0.0111821033347042</v>
      </c>
      <c r="AS94" s="1" t="n">
        <f aca="false">(AO94/1000+1)*0.0112372</f>
        <v>0.0109508870376352</v>
      </c>
      <c r="AT94" s="1" t="n">
        <f aca="false">AR94/(AR94+1)</f>
        <v>0.0110584466416361</v>
      </c>
      <c r="AU94" s="1" t="n">
        <f aca="false">AS94/(AS94+1)</f>
        <v>0.0108322641367123</v>
      </c>
      <c r="AV94" s="1" t="n">
        <f aca="false">+AT94-AU94</f>
        <v>0.000226182504923861</v>
      </c>
      <c r="AW94" s="1" t="n">
        <f aca="false">AV94*U94</f>
        <v>0.0102936238686983</v>
      </c>
      <c r="AX94" s="1" t="n">
        <v>0.5376</v>
      </c>
      <c r="AY94" s="1" t="n">
        <f aca="false">+AW94/AX94</f>
        <v>0.0191473658271917</v>
      </c>
      <c r="AZ94" s="1" t="n">
        <f aca="false">+AY94/Y94</f>
        <v>6.38245527573057</v>
      </c>
      <c r="BA94" s="1" t="n">
        <f aca="false">+AZ94/1000</f>
        <v>0.00638245527573057</v>
      </c>
      <c r="BB94" s="1" t="n">
        <f aca="false">+AZ94/(U94/1000/0.003)</f>
        <v>0.420726385647064</v>
      </c>
      <c r="BC94" s="1" t="n">
        <f aca="false">+T94-AL94</f>
        <v>69.1457618594703</v>
      </c>
      <c r="BD94" s="1" t="n">
        <f aca="false">(T94/1000+1)*0.0036765</f>
        <v>0.00396267155435856</v>
      </c>
      <c r="BE94" s="1" t="n">
        <f aca="false">(AL94/1000+1)*0.0036765</f>
        <v>0.00370845716088222</v>
      </c>
      <c r="BF94" s="1" t="n">
        <f aca="false">BD94/(BD94+1)</f>
        <v>0.00394703076781078</v>
      </c>
      <c r="BG94" s="1" t="n">
        <f aca="false">BE94/(BE94+1)</f>
        <v>0.00369475531906154</v>
      </c>
      <c r="BH94" s="1" t="n">
        <f aca="false">+BF94-BG94</f>
        <v>0.000252275448749242</v>
      </c>
      <c r="BI94" s="1" t="n">
        <f aca="false">BH94*R94</f>
        <v>0.00220176480015756</v>
      </c>
      <c r="BJ94" s="1" t="n">
        <v>0.459</v>
      </c>
      <c r="BK94" s="1" t="n">
        <f aca="false">+BI94/BJ94</f>
        <v>0.00479687320295765</v>
      </c>
      <c r="BL94" s="1" t="n">
        <f aca="false">+BK94/Y94</f>
        <v>1.59895773431922</v>
      </c>
      <c r="BM94" s="1" t="n">
        <f aca="false">+BL94/1000</f>
        <v>0.00159895773431922</v>
      </c>
      <c r="BN94" s="1" t="n">
        <f aca="false">+BL94/(R94/1000/0.003)</f>
        <v>0.549619714050637</v>
      </c>
    </row>
    <row r="95" customFormat="false" ht="12.8" hidden="false" customHeight="false" outlineLevel="0" collapsed="false">
      <c r="A95" s="1" t="s">
        <v>65</v>
      </c>
      <c r="B95" s="1" t="s">
        <v>156</v>
      </c>
      <c r="C95" s="1" t="s">
        <v>157</v>
      </c>
      <c r="D95" s="1" t="s">
        <v>83</v>
      </c>
      <c r="H95" s="1" t="s">
        <v>146</v>
      </c>
      <c r="I95" s="1" t="s">
        <v>131</v>
      </c>
      <c r="J95" s="1" t="s">
        <v>137</v>
      </c>
      <c r="K95" s="1" t="s">
        <v>71</v>
      </c>
      <c r="L95" s="2" t="n">
        <v>1</v>
      </c>
      <c r="M95" s="2" t="n">
        <f aca="false">+L95/Y95</f>
        <v>333.333333333333</v>
      </c>
      <c r="N95" s="2" t="n">
        <f aca="false">+O95/Y95</f>
        <v>847.666666666667</v>
      </c>
      <c r="O95" s="1" t="n">
        <v>2.543</v>
      </c>
      <c r="P95" s="1" t="s">
        <v>180</v>
      </c>
      <c r="R95" s="17" t="n">
        <v>100.527842818334</v>
      </c>
      <c r="S95" s="17" t="n">
        <v>0.374757126720242</v>
      </c>
      <c r="T95" s="17" t="n">
        <v>23.1656160936811</v>
      </c>
      <c r="U95" s="17" t="n">
        <v>418.875376081939</v>
      </c>
      <c r="V95" s="17" t="n">
        <v>-19.9207886168356</v>
      </c>
      <c r="W95" s="17" t="n">
        <f aca="false">+V95+1</f>
        <v>-18.9207886168356</v>
      </c>
      <c r="X95" s="17" t="n">
        <v>1.08388124566874</v>
      </c>
      <c r="Y95" s="6" t="n">
        <v>0.003</v>
      </c>
      <c r="Z95" s="6" t="n">
        <f aca="false">+X95/10</f>
        <v>0.108388124566874</v>
      </c>
      <c r="AA95" s="6" t="n">
        <f aca="false">+S95/10</f>
        <v>0.0374757126720242</v>
      </c>
      <c r="AB95" s="6" t="n">
        <f aca="false">+O95*Z95</f>
        <v>0.275631000773561</v>
      </c>
      <c r="AC95" s="1" t="n">
        <f aca="false">+O95*AA95</f>
        <v>0.0953007373249575</v>
      </c>
      <c r="AD95" s="2" t="n">
        <f aca="false">+AB95*1000</f>
        <v>275.631000773561</v>
      </c>
      <c r="AE95" s="2" t="n">
        <f aca="false">+AC95*1000</f>
        <v>95.3007373249575</v>
      </c>
      <c r="AF95" s="2" t="n">
        <f aca="false">+AD95/Y95</f>
        <v>91877.0002578535</v>
      </c>
      <c r="AG95" s="2" t="n">
        <f aca="false">+AE95/Y95</f>
        <v>31766.9124416525</v>
      </c>
      <c r="AH95" s="2" t="n">
        <f aca="false">+AB95/Y95</f>
        <v>91.8770002578535</v>
      </c>
      <c r="AI95" s="2" t="n">
        <f aca="false">+AC95/Y95</f>
        <v>31.7669124416525</v>
      </c>
      <c r="AJ95" s="7" t="n">
        <v>93.7474533448919</v>
      </c>
      <c r="AK95" s="7" t="n">
        <v>0.372552172483664</v>
      </c>
      <c r="AL95" s="7" t="n">
        <v>17.1231167534453</v>
      </c>
      <c r="AM95" s="7" t="n">
        <v>365.700679691928</v>
      </c>
      <c r="AN95" s="7" t="n">
        <v>-22.7241802254939</v>
      </c>
      <c r="AO95" s="7" t="n">
        <f aca="false">+AN95+1</f>
        <v>-21.7241802254939</v>
      </c>
      <c r="AP95" s="7" t="n">
        <v>1.08081445011202</v>
      </c>
      <c r="AQ95" s="1" t="n">
        <f aca="false">+W95-AO95</f>
        <v>2.8033916086583</v>
      </c>
      <c r="AR95" s="1" t="n">
        <f aca="false">(W95/1000+1)*0.0112372</f>
        <v>0.0110245833141549</v>
      </c>
      <c r="AS95" s="1" t="n">
        <f aca="false">(AO95/1000+1)*0.0112372</f>
        <v>0.0109930810419701</v>
      </c>
      <c r="AT95" s="1" t="n">
        <f aca="false">AR95/(AR95+1)</f>
        <v>0.0109043672093671</v>
      </c>
      <c r="AU95" s="1" t="n">
        <f aca="false">AS95/(AS95+1)</f>
        <v>0.0108735472557737</v>
      </c>
      <c r="AV95" s="1" t="n">
        <f aca="false">+AT95-AU95</f>
        <v>3.08199535934209E-005</v>
      </c>
      <c r="AW95" s="1" t="n">
        <f aca="false">AV95*U95</f>
        <v>0.0129097196522721</v>
      </c>
      <c r="AX95" s="1" t="n">
        <v>0.5376</v>
      </c>
      <c r="AY95" s="1" t="n">
        <f aca="false">+AW95/AX95</f>
        <v>0.0240136154246132</v>
      </c>
      <c r="AZ95" s="1" t="n">
        <f aca="false">+AY95/Y95</f>
        <v>8.00453847487108</v>
      </c>
      <c r="BA95" s="1" t="n">
        <f aca="false">+AZ95/1000</f>
        <v>0.00800453847487108</v>
      </c>
      <c r="BB95" s="1" t="n">
        <f aca="false">AZ95/AH95</f>
        <v>0.0871223315128517</v>
      </c>
      <c r="BC95" s="1" t="n">
        <f aca="false">+T95-AL95</f>
        <v>6.0424993402358</v>
      </c>
      <c r="BD95" s="1" t="n">
        <f aca="false">(T95/1000+1)*0.0036765</f>
        <v>0.00376166838756842</v>
      </c>
      <c r="BE95" s="1" t="n">
        <f aca="false">(AL95/1000+1)*0.0036765</f>
        <v>0.00373945313874404</v>
      </c>
      <c r="BF95" s="1" t="n">
        <f aca="false">BD95/(BD95+1)</f>
        <v>0.00374757126720242</v>
      </c>
      <c r="BG95" s="1" t="n">
        <f aca="false">BE95/(BE95+1)</f>
        <v>0.00372552172483664</v>
      </c>
      <c r="BH95" s="1" t="n">
        <f aca="false">+BF95-BG95</f>
        <v>2.204954236578E-005</v>
      </c>
      <c r="BI95" s="1" t="n">
        <f aca="false">BH95*R95</f>
        <v>0.00221659292916333</v>
      </c>
      <c r="BJ95" s="1" t="n">
        <v>0.459</v>
      </c>
      <c r="BK95" s="1" t="n">
        <f aca="false">+BI95/BJ95</f>
        <v>0.00482917849490921</v>
      </c>
      <c r="BL95" s="1" t="n">
        <f aca="false">+BK95/Y95</f>
        <v>1.60972616496974</v>
      </c>
      <c r="BM95" s="1" t="n">
        <f aca="false">+BL95/1000</f>
        <v>0.00160972616496974</v>
      </c>
      <c r="BN95" s="1" t="n">
        <f aca="false">+BL95/AI95</f>
        <v>0.0506730444114259</v>
      </c>
    </row>
    <row r="96" customFormat="false" ht="12.8" hidden="false" customHeight="false" outlineLevel="0" collapsed="false">
      <c r="A96" s="1" t="s">
        <v>65</v>
      </c>
      <c r="B96" s="1" t="s">
        <v>156</v>
      </c>
      <c r="C96" s="1" t="s">
        <v>157</v>
      </c>
      <c r="D96" s="1" t="s">
        <v>83</v>
      </c>
      <c r="H96" s="1" t="s">
        <v>146</v>
      </c>
      <c r="I96" s="1" t="s">
        <v>131</v>
      </c>
      <c r="J96" s="1" t="s">
        <v>137</v>
      </c>
      <c r="K96" s="1" t="s">
        <v>89</v>
      </c>
      <c r="L96" s="2" t="n">
        <v>1</v>
      </c>
      <c r="M96" s="2" t="n">
        <f aca="false">+L96/Y96</f>
        <v>333.333333333333</v>
      </c>
      <c r="N96" s="2" t="n">
        <f aca="false">+O96/Y96</f>
        <v>106</v>
      </c>
      <c r="O96" s="1" t="n">
        <f aca="false">+P96</f>
        <v>0.318</v>
      </c>
      <c r="P96" s="1" t="n">
        <v>0.318</v>
      </c>
      <c r="R96" s="17" t="n">
        <v>19.2814816056918</v>
      </c>
      <c r="S96" s="17" t="n">
        <v>0.372526228344368</v>
      </c>
      <c r="T96" s="17" t="n">
        <v>17.0520205231556</v>
      </c>
      <c r="U96" s="17" t="n">
        <v>74.7604940696918</v>
      </c>
      <c r="V96" s="17" t="n">
        <v>-23.2181416186947</v>
      </c>
      <c r="W96" s="17" t="n">
        <f aca="false">+V96+1</f>
        <v>-22.2181416186947</v>
      </c>
      <c r="X96" s="17" t="n">
        <v>1.08027405688101</v>
      </c>
      <c r="Y96" s="6" t="n">
        <v>0.003</v>
      </c>
      <c r="Z96" s="6" t="n">
        <f aca="false">+X96/10</f>
        <v>0.108027405688101</v>
      </c>
      <c r="AA96" s="6" t="n">
        <f aca="false">+S96/10</f>
        <v>0.0372526228344368</v>
      </c>
      <c r="AB96" s="6" t="n">
        <f aca="false">+O96*Z96</f>
        <v>0.0343527150088161</v>
      </c>
      <c r="AC96" s="1" t="n">
        <f aca="false">+O96*AA96</f>
        <v>0.0118463340613509</v>
      </c>
      <c r="AD96" s="2" t="n">
        <f aca="false">+AB96*1000</f>
        <v>34.3527150088161</v>
      </c>
      <c r="AE96" s="2" t="n">
        <f aca="false">+AC96*1000</f>
        <v>11.8463340613509</v>
      </c>
      <c r="AF96" s="2" t="n">
        <f aca="false">+AD96/Y96</f>
        <v>11450.9050029387</v>
      </c>
      <c r="AG96" s="2" t="n">
        <f aca="false">+AE96/Y96</f>
        <v>3948.7780204503</v>
      </c>
      <c r="AH96" s="2" t="n">
        <f aca="false">+AB96/Y96</f>
        <v>11.4509050029387</v>
      </c>
      <c r="AI96" s="2" t="n">
        <f aca="false">+AC96/Y96</f>
        <v>3.9487780204503</v>
      </c>
      <c r="AJ96" s="7" t="n">
        <v>71.3756984767123</v>
      </c>
      <c r="AK96" s="7" t="n">
        <v>0.372259780175135</v>
      </c>
      <c r="AL96" s="7" t="n">
        <v>16.3218592876087</v>
      </c>
      <c r="AM96" s="7" t="n">
        <v>304.267670556223</v>
      </c>
      <c r="AN96" s="7" t="n">
        <v>-23.3850628623671</v>
      </c>
      <c r="AO96" s="7" t="n">
        <f aca="false">+AN96+1</f>
        <v>-22.3850628623671</v>
      </c>
      <c r="AP96" s="7" t="n">
        <v>1.08009144388588</v>
      </c>
      <c r="AQ96" s="1" t="n">
        <f aca="false">+W96-AO96</f>
        <v>0.166921243672402</v>
      </c>
      <c r="AR96" s="1" t="n">
        <f aca="false">(W96/1000+1)*0.0112372</f>
        <v>0.0109875302990024</v>
      </c>
      <c r="AS96" s="1" t="n">
        <f aca="false">(AO96/1000+1)*0.0112372</f>
        <v>0.010985654571603</v>
      </c>
      <c r="AT96" s="1" t="n">
        <f aca="false">AR96/(AR96+1)</f>
        <v>0.0108681165392345</v>
      </c>
      <c r="AU96" s="1" t="n">
        <f aca="false">AS96/(AS96+1)</f>
        <v>0.0108662813581248</v>
      </c>
      <c r="AV96" s="1" t="n">
        <f aca="false">+AT96-AU96</f>
        <v>1.83518110967625E-006</v>
      </c>
      <c r="AW96" s="1" t="n">
        <f aca="false">AV96*U96</f>
        <v>0.000137199046466761</v>
      </c>
      <c r="AX96" s="1" t="n">
        <v>0.5376</v>
      </c>
      <c r="AY96" s="1" t="n">
        <f aca="false">+AW96/AX96</f>
        <v>0.000255206559647994</v>
      </c>
      <c r="AZ96" s="1" t="n">
        <f aca="false">+AY96/Y96</f>
        <v>0.0850688532159978</v>
      </c>
      <c r="BA96" s="1" t="n">
        <f aca="false">+AZ96/1000</f>
        <v>8.50688532159978E-005</v>
      </c>
      <c r="BB96" s="1" t="n">
        <f aca="false">+AZ96/(U96/1000/0.003)</f>
        <v>0.00341365533793944</v>
      </c>
      <c r="BC96" s="1" t="n">
        <f aca="false">+T96-AL96</f>
        <v>0.730161235546902</v>
      </c>
      <c r="BD96" s="1" t="n">
        <f aca="false">(T96/1000+1)*0.0036765</f>
        <v>0.00373919175345338</v>
      </c>
      <c r="BE96" s="1" t="n">
        <f aca="false">(AL96/1000+1)*0.0036765</f>
        <v>0.00373650731567089</v>
      </c>
      <c r="BF96" s="1" t="n">
        <f aca="false">BD96/(BD96+1)</f>
        <v>0.00372526228344368</v>
      </c>
      <c r="BG96" s="1" t="n">
        <f aca="false">BE96/(BE96+1)</f>
        <v>0.00372259780175135</v>
      </c>
      <c r="BH96" s="1" t="n">
        <f aca="false">+BF96-BG96</f>
        <v>2.66448169233043E-006</v>
      </c>
      <c r="BI96" s="1" t="n">
        <f aca="false">BH96*R96</f>
        <v>5.13751547393718E-005</v>
      </c>
      <c r="BJ96" s="1" t="n">
        <v>0.459</v>
      </c>
      <c r="BK96" s="1" t="n">
        <f aca="false">+BI96/BJ96</f>
        <v>0.000111928441697978</v>
      </c>
      <c r="BL96" s="1" t="n">
        <f aca="false">+BK96/Y96</f>
        <v>0.0373094805659926</v>
      </c>
      <c r="BM96" s="1" t="n">
        <f aca="false">+BL96/1000</f>
        <v>3.73094805659926E-005</v>
      </c>
      <c r="BN96" s="1" t="n">
        <f aca="false">+BL96/(R96/1000/0.003)</f>
        <v>0.00580497100725584</v>
      </c>
    </row>
    <row r="97" customFormat="false" ht="12.8" hidden="false" customHeight="false" outlineLevel="0" collapsed="false">
      <c r="A97" s="1" t="s">
        <v>65</v>
      </c>
      <c r="B97" s="1" t="s">
        <v>156</v>
      </c>
      <c r="C97" s="1" t="s">
        <v>158</v>
      </c>
      <c r="D97" s="1" t="s">
        <v>83</v>
      </c>
      <c r="H97" s="1" t="s">
        <v>146</v>
      </c>
      <c r="I97" s="1" t="s">
        <v>131</v>
      </c>
      <c r="J97" s="1" t="s">
        <v>137</v>
      </c>
      <c r="K97" s="1" t="s">
        <v>71</v>
      </c>
      <c r="L97" s="2" t="n">
        <v>1</v>
      </c>
      <c r="M97" s="2" t="n">
        <f aca="false">+L97/Y97</f>
        <v>333.333333333333</v>
      </c>
      <c r="N97" s="2" t="n">
        <f aca="false">+O97/Y97</f>
        <v>2098.33333333333</v>
      </c>
      <c r="O97" s="1" t="n">
        <f aca="false">+1.968+4.327</f>
        <v>6.295</v>
      </c>
      <c r="P97" s="1" t="s">
        <v>181</v>
      </c>
      <c r="R97" s="17" t="n">
        <v>67.5396337098196</v>
      </c>
      <c r="S97" s="17" t="n">
        <v>0.373491922816493</v>
      </c>
      <c r="T97" s="17" t="n">
        <v>19.6983940806178</v>
      </c>
      <c r="U97" s="17" t="n">
        <v>305.499249860725</v>
      </c>
      <c r="V97" s="17" t="n">
        <v>-22.0383721399223</v>
      </c>
      <c r="W97" s="17" t="n">
        <f aca="false">+V97+1</f>
        <v>-21.0383721399223</v>
      </c>
      <c r="X97" s="17" t="n">
        <v>1.0815647136282</v>
      </c>
      <c r="Y97" s="6" t="n">
        <v>0.003</v>
      </c>
      <c r="Z97" s="6" t="n">
        <f aca="false">+X97/10</f>
        <v>0.10815647136282</v>
      </c>
      <c r="AA97" s="6" t="n">
        <f aca="false">+S97/10</f>
        <v>0.0373491922816493</v>
      </c>
      <c r="AB97" s="6" t="n">
        <f aca="false">+O97*Z97</f>
        <v>0.680844987228952</v>
      </c>
      <c r="AC97" s="1" t="n">
        <f aca="false">+O97*AA97</f>
        <v>0.235113165412982</v>
      </c>
      <c r="AD97" s="2" t="n">
        <f aca="false">+AB97*1000</f>
        <v>680.844987228952</v>
      </c>
      <c r="AE97" s="2" t="n">
        <f aca="false">+AC97*1000</f>
        <v>235.113165412982</v>
      </c>
      <c r="AF97" s="2" t="n">
        <f aca="false">+AD97/Y97</f>
        <v>226948.329076317</v>
      </c>
      <c r="AG97" s="2" t="n">
        <f aca="false">+AE97/Y97</f>
        <v>78371.0551376608</v>
      </c>
      <c r="AH97" s="2" t="n">
        <f aca="false">+AB97/Y97</f>
        <v>226.948329076317</v>
      </c>
      <c r="AI97" s="2" t="n">
        <f aca="false">+AC97/Y97</f>
        <v>78.3710551376608</v>
      </c>
      <c r="AJ97" s="7" t="n">
        <v>91.2864975872478</v>
      </c>
      <c r="AK97" s="7" t="n">
        <v>0.372003958534381</v>
      </c>
      <c r="AL97" s="7" t="n">
        <v>15.6208221341754</v>
      </c>
      <c r="AM97" s="7" t="n">
        <v>417.062211450144</v>
      </c>
      <c r="AN97" s="7" t="n">
        <v>-24.7691837376009</v>
      </c>
      <c r="AO97" s="7" t="n">
        <f aca="false">+AN97+1</f>
        <v>-23.7691837376009</v>
      </c>
      <c r="AP97" s="7" t="n">
        <v>1.07857718009941</v>
      </c>
      <c r="AQ97" s="1" t="n">
        <f aca="false">+W97-AO97</f>
        <v>2.7308115976786</v>
      </c>
      <c r="AR97" s="1" t="n">
        <f aca="false">(W97/1000+1)*0.0112372</f>
        <v>0.0110007876045893</v>
      </c>
      <c r="AS97" s="1" t="n">
        <f aca="false">(AO97/1000+1)*0.0112372</f>
        <v>0.0109701009285038</v>
      </c>
      <c r="AT97" s="1" t="n">
        <f aca="false">AR97/(AR97+1)</f>
        <v>0.0108810870767509</v>
      </c>
      <c r="AU97" s="1" t="n">
        <f aca="false">AS97/(AS97+1)</f>
        <v>0.0108510636649181</v>
      </c>
      <c r="AV97" s="1" t="n">
        <f aca="false">+AT97-AU97</f>
        <v>3.00234118328288E-005</v>
      </c>
      <c r="AW97" s="1" t="n">
        <f aca="false">AV97*U97</f>
        <v>0.00917212979318881</v>
      </c>
      <c r="AX97" s="1" t="n">
        <v>0.5376</v>
      </c>
      <c r="AY97" s="1" t="n">
        <f aca="false">+AW97/AX97</f>
        <v>0.0170612533355447</v>
      </c>
      <c r="AZ97" s="1" t="n">
        <f aca="false">+AY97/Y97</f>
        <v>5.68708444518156</v>
      </c>
      <c r="BA97" s="1" t="n">
        <f aca="false">+AZ97/1000</f>
        <v>0.00568708444518156</v>
      </c>
      <c r="BB97" s="1" t="n">
        <f aca="false">AZ97/AH97</f>
        <v>0.0250589394878035</v>
      </c>
      <c r="BC97" s="1" t="n">
        <f aca="false">+T97-AL97</f>
        <v>4.0775719464424</v>
      </c>
      <c r="BD97" s="1" t="n">
        <f aca="false">(T97/1000+1)*0.0036765</f>
        <v>0.00374892114583739</v>
      </c>
      <c r="BE97" s="1" t="n">
        <f aca="false">(AL97/1000+1)*0.0036765</f>
        <v>0.0037339299525763</v>
      </c>
      <c r="BF97" s="1" t="n">
        <f aca="false">BD97/(BD97+1)</f>
        <v>0.00373491922816493</v>
      </c>
      <c r="BG97" s="1" t="n">
        <f aca="false">BE97/(BE97+1)</f>
        <v>0.00372003958534381</v>
      </c>
      <c r="BH97" s="1" t="n">
        <f aca="false">+BF97-BG97</f>
        <v>1.48796428211181E-005</v>
      </c>
      <c r="BI97" s="1" t="n">
        <f aca="false">BH97*R97</f>
        <v>0.00100496562587127</v>
      </c>
      <c r="BJ97" s="1" t="n">
        <v>0.459</v>
      </c>
      <c r="BK97" s="1" t="n">
        <f aca="false">+BI97/BJ97</f>
        <v>0.00218946759449078</v>
      </c>
      <c r="BL97" s="1" t="n">
        <f aca="false">+BK97/Y97</f>
        <v>0.729822531496925</v>
      </c>
      <c r="BM97" s="1" t="n">
        <f aca="false">+BL97/1000</f>
        <v>0.000729822531496925</v>
      </c>
      <c r="BN97" s="1" t="n">
        <f aca="false">+BL97/AI97</f>
        <v>0.00931239894901214</v>
      </c>
    </row>
    <row r="98" customFormat="false" ht="12.8" hidden="false" customHeight="false" outlineLevel="0" collapsed="false">
      <c r="A98" s="1" t="s">
        <v>65</v>
      </c>
      <c r="B98" s="1" t="s">
        <v>156</v>
      </c>
      <c r="C98" s="1" t="s">
        <v>157</v>
      </c>
      <c r="D98" s="1" t="s">
        <v>83</v>
      </c>
      <c r="H98" s="1" t="s">
        <v>146</v>
      </c>
      <c r="I98" s="1" t="s">
        <v>131</v>
      </c>
      <c r="J98" s="1" t="s">
        <v>135</v>
      </c>
      <c r="K98" s="1" t="s">
        <v>89</v>
      </c>
      <c r="L98" s="2" t="n">
        <v>1</v>
      </c>
      <c r="M98" s="2" t="n">
        <f aca="false">+L98/Y98</f>
        <v>333.333333333333</v>
      </c>
      <c r="N98" s="2" t="n">
        <f aca="false">+O98/Y98</f>
        <v>806</v>
      </c>
      <c r="O98" s="1" t="n">
        <f aca="false">+P98</f>
        <v>2.418</v>
      </c>
      <c r="P98" s="1" t="n">
        <v>2.418</v>
      </c>
      <c r="R98" s="17" t="n">
        <v>182.573176041477</v>
      </c>
      <c r="S98" s="17" t="n">
        <v>0.373734891467689</v>
      </c>
      <c r="T98" s="17" t="n">
        <v>20.3642295317504</v>
      </c>
      <c r="U98" s="17" t="n">
        <v>775.421570080038</v>
      </c>
      <c r="V98" s="17" t="n">
        <v>-21.1921632582876</v>
      </c>
      <c r="W98" s="17" t="n">
        <f aca="false">+V98+1</f>
        <v>-20.1921632582876</v>
      </c>
      <c r="X98" s="17" t="n">
        <v>1.08249043746778</v>
      </c>
      <c r="Y98" s="6" t="n">
        <v>0.003</v>
      </c>
      <c r="Z98" s="6" t="n">
        <f aca="false">+X98/10</f>
        <v>0.108249043746778</v>
      </c>
      <c r="AA98" s="6" t="n">
        <f aca="false">+S98/10</f>
        <v>0.0373734891467689</v>
      </c>
      <c r="AB98" s="6" t="n">
        <f aca="false">+O98*Z98</f>
        <v>0.261746187779709</v>
      </c>
      <c r="AC98" s="1" t="n">
        <f aca="false">+O98*AA98</f>
        <v>0.0903690967568872</v>
      </c>
      <c r="AD98" s="2" t="n">
        <f aca="false">+AB98*1000</f>
        <v>261.746187779709</v>
      </c>
      <c r="AE98" s="2" t="n">
        <f aca="false">+AC98*1000</f>
        <v>90.3690967568872</v>
      </c>
      <c r="AF98" s="2" t="n">
        <f aca="false">+AD98/Y98</f>
        <v>87248.7292599031</v>
      </c>
      <c r="AG98" s="2" t="n">
        <f aca="false">+AE98/Y98</f>
        <v>30123.0322522957</v>
      </c>
      <c r="AH98" s="2" t="n">
        <f aca="false">+AB98/Y98</f>
        <v>87.2487292599031</v>
      </c>
      <c r="AI98" s="2" t="n">
        <f aca="false">+AC98/Y98</f>
        <v>30.1230322522957</v>
      </c>
      <c r="AJ98" s="7" t="n">
        <v>102.947079840907</v>
      </c>
      <c r="AK98" s="7" t="n">
        <v>0.372264865682574</v>
      </c>
      <c r="AL98" s="7" t="n">
        <v>16.3357953212636</v>
      </c>
      <c r="AM98" s="7" t="n">
        <v>415.089516360875</v>
      </c>
      <c r="AN98" s="7" t="n">
        <v>-23.3971955178011</v>
      </c>
      <c r="AO98" s="7" t="n">
        <f aca="false">+AN98+1</f>
        <v>-22.3971955178011</v>
      </c>
      <c r="AP98" s="7" t="n">
        <v>1.08007817065064</v>
      </c>
      <c r="AQ98" s="1" t="n">
        <f aca="false">+W98-AO98</f>
        <v>2.2050322595135</v>
      </c>
      <c r="AR98" s="1" t="n">
        <f aca="false">(W98/1000+1)*0.0112372</f>
        <v>0.011010296623034</v>
      </c>
      <c r="AS98" s="1" t="n">
        <f aca="false">(AO98/1000+1)*0.0112372</f>
        <v>0.0109855182345274</v>
      </c>
      <c r="AT98" s="1" t="n">
        <f aca="false">AR98/(AR98+1)</f>
        <v>0.0108903901966285</v>
      </c>
      <c r="AU98" s="1" t="n">
        <f aca="false">AS98/(AS98+1)</f>
        <v>0.0108661479678871</v>
      </c>
      <c r="AV98" s="1" t="n">
        <f aca="false">+AT98-AU98</f>
        <v>2.42422287414397E-005</v>
      </c>
      <c r="AW98" s="1" t="n">
        <f aca="false">AV98*U98</f>
        <v>0.0187979470729266</v>
      </c>
      <c r="AX98" s="1" t="n">
        <v>0.5376</v>
      </c>
      <c r="AY98" s="1" t="n">
        <f aca="false">+AW98/AX98</f>
        <v>0.0349664194064855</v>
      </c>
      <c r="AZ98" s="1" t="n">
        <f aca="false">+AY98/Y98</f>
        <v>11.6554731354952</v>
      </c>
      <c r="BA98" s="1" t="n">
        <f aca="false">+AZ98/1000</f>
        <v>0.0116554731354952</v>
      </c>
      <c r="BB98" s="1" t="n">
        <f aca="false">AZ98/AH98</f>
        <v>0.133589030285759</v>
      </c>
      <c r="BC98" s="1" t="n">
        <f aca="false">+T98-AL98</f>
        <v>4.0284342104868</v>
      </c>
      <c r="BD98" s="1" t="n">
        <f aca="false">(T98/1000+1)*0.0036765</f>
        <v>0.00375136908987348</v>
      </c>
      <c r="BE98" s="1" t="n">
        <f aca="false">(AL98/1000+1)*0.0036765</f>
        <v>0.00373655855149862</v>
      </c>
      <c r="BF98" s="1" t="n">
        <f aca="false">BD98/(BD98+1)</f>
        <v>0.00373734891467689</v>
      </c>
      <c r="BG98" s="1" t="n">
        <f aca="false">BE98/(BE98+1)</f>
        <v>0.00372264865682574</v>
      </c>
      <c r="BH98" s="1" t="n">
        <f aca="false">+BF98-BG98</f>
        <v>1.47002578511509E-005</v>
      </c>
      <c r="BI98" s="1" t="n">
        <f aca="false">BH98*R98</f>
        <v>0.00268387276451328</v>
      </c>
      <c r="BJ98" s="1" t="n">
        <v>0.459</v>
      </c>
      <c r="BK98" s="1" t="n">
        <f aca="false">+BI98/BJ98</f>
        <v>0.00584721735188078</v>
      </c>
      <c r="BL98" s="1" t="n">
        <f aca="false">+BK98/Y98</f>
        <v>1.94907245062693</v>
      </c>
      <c r="BM98" s="1" t="n">
        <f aca="false">+BL98/1000</f>
        <v>0.00194907245062692</v>
      </c>
      <c r="BN98" s="1" t="n">
        <f aca="false">+BL98/AI98</f>
        <v>0.0647037268460376</v>
      </c>
    </row>
    <row r="99" customFormat="false" ht="12.8" hidden="false" customHeight="false" outlineLevel="0" collapsed="false">
      <c r="A99" s="1" t="s">
        <v>65</v>
      </c>
      <c r="B99" s="1" t="s">
        <v>156</v>
      </c>
      <c r="C99" s="1" t="s">
        <v>157</v>
      </c>
      <c r="D99" s="1" t="s">
        <v>83</v>
      </c>
      <c r="H99" s="1" t="s">
        <v>146</v>
      </c>
      <c r="I99" s="1" t="s">
        <v>131</v>
      </c>
      <c r="J99" s="1" t="s">
        <v>135</v>
      </c>
      <c r="K99" s="1" t="s">
        <v>89</v>
      </c>
      <c r="L99" s="2" t="n">
        <v>1</v>
      </c>
      <c r="M99" s="2" t="n">
        <f aca="false">+L99/Y99</f>
        <v>333.333333333333</v>
      </c>
      <c r="N99" s="2" t="n">
        <f aca="false">+O99/Y99</f>
        <v>2729.33333333333</v>
      </c>
      <c r="O99" s="1" t="n">
        <f aca="false">+5.835+P99</f>
        <v>8.188</v>
      </c>
      <c r="P99" s="1" t="n">
        <v>2.353</v>
      </c>
      <c r="R99" s="17" t="n">
        <v>195.457307034708</v>
      </c>
      <c r="S99" s="17" t="n">
        <v>0.373462058529864</v>
      </c>
      <c r="T99" s="17" t="n">
        <v>19.6165537024156</v>
      </c>
      <c r="U99" s="17" t="n">
        <v>869.568891449039</v>
      </c>
      <c r="V99" s="17" t="n">
        <v>-21.7577326790749</v>
      </c>
      <c r="W99" s="17" t="n">
        <f aca="false">+V99+1</f>
        <v>-20.7577326790749</v>
      </c>
      <c r="X99" s="17" t="n">
        <v>1.08187172560815</v>
      </c>
      <c r="Y99" s="6" t="n">
        <v>0.003</v>
      </c>
      <c r="Z99" s="6" t="n">
        <f aca="false">+X99/10</f>
        <v>0.108187172560815</v>
      </c>
      <c r="AA99" s="6" t="n">
        <f aca="false">+S99/10</f>
        <v>0.0373462058529864</v>
      </c>
      <c r="AB99" s="6" t="n">
        <f aca="false">+O99*Z99</f>
        <v>0.885836568927953</v>
      </c>
      <c r="AC99" s="1" t="n">
        <f aca="false">+O99*AA99</f>
        <v>0.305790733524253</v>
      </c>
      <c r="AD99" s="2" t="n">
        <f aca="false">+AB99*1000</f>
        <v>885.836568927953</v>
      </c>
      <c r="AE99" s="2" t="n">
        <f aca="false">+AC99*1000</f>
        <v>305.790733524253</v>
      </c>
      <c r="AF99" s="2" t="n">
        <f aca="false">+AD99/Y99</f>
        <v>295278.856309318</v>
      </c>
      <c r="AG99" s="2" t="n">
        <f aca="false">+AE99/Y99</f>
        <v>101930.244508084</v>
      </c>
      <c r="AH99" s="2" t="n">
        <f aca="false">+AB99/Y99</f>
        <v>295.278856309318</v>
      </c>
      <c r="AI99" s="2" t="n">
        <f aca="false">+AC99/Y99</f>
        <v>101.930244508084</v>
      </c>
      <c r="AJ99" s="7" t="n">
        <v>79.9414805318351</v>
      </c>
      <c r="AK99" s="7" t="n">
        <v>0.372315489776543</v>
      </c>
      <c r="AL99" s="7" t="n">
        <v>16.4745227698569</v>
      </c>
      <c r="AM99" s="7" t="n">
        <v>332.037775313683</v>
      </c>
      <c r="AN99" s="7" t="n">
        <v>-23.1326792059545</v>
      </c>
      <c r="AO99" s="7" t="n">
        <f aca="false">+AN99+1</f>
        <v>-22.1326792059545</v>
      </c>
      <c r="AP99" s="7" t="n">
        <v>1.0803675530907</v>
      </c>
      <c r="AQ99" s="1" t="n">
        <f aca="false">+W99-AO99</f>
        <v>1.3749465268796</v>
      </c>
      <c r="AR99" s="1" t="n">
        <f aca="false">(W99/1000+1)*0.0112372</f>
        <v>0.0110039412063387</v>
      </c>
      <c r="AS99" s="1" t="n">
        <f aca="false">(AO99/1000+1)*0.0112372</f>
        <v>0.0109884906572268</v>
      </c>
      <c r="AT99" s="1" t="n">
        <f aca="false">AR99/(AR99+1)</f>
        <v>0.0108841724130261</v>
      </c>
      <c r="AU99" s="1" t="n">
        <f aca="false">AS99/(AS99+1)</f>
        <v>0.0108690561354298</v>
      </c>
      <c r="AV99" s="1" t="n">
        <f aca="false">+AT99-AU99</f>
        <v>1.51162775963026E-005</v>
      </c>
      <c r="AW99" s="1" t="n">
        <f aca="false">AV99*U99</f>
        <v>0.0131446447522528</v>
      </c>
      <c r="AX99" s="1" t="n">
        <v>0.5376</v>
      </c>
      <c r="AY99" s="1" t="n">
        <f aca="false">+AW99/AX99</f>
        <v>0.0244506040778512</v>
      </c>
      <c r="AZ99" s="1" t="n">
        <f aca="false">+AY99/Y99</f>
        <v>8.15020135928374</v>
      </c>
      <c r="BA99" s="1" t="n">
        <f aca="false">+AZ99/1000</f>
        <v>0.00815020135928374</v>
      </c>
      <c r="BB99" s="1" t="n">
        <f aca="false">AZ99/AH99</f>
        <v>0.0276017099942505</v>
      </c>
      <c r="BC99" s="1" t="n">
        <f aca="false">+T99-AL99</f>
        <v>3.1420309325587</v>
      </c>
      <c r="BD99" s="1" t="n">
        <f aca="false">(T99/1000+1)*0.0036765</f>
        <v>0.00374862025968693</v>
      </c>
      <c r="BE99" s="1" t="n">
        <f aca="false">(AL99/1000+1)*0.0036765</f>
        <v>0.00373706858296338</v>
      </c>
      <c r="BF99" s="1" t="n">
        <f aca="false">BD99/(BD99+1)</f>
        <v>0.00373462058529864</v>
      </c>
      <c r="BG99" s="1" t="n">
        <f aca="false">BE99/(BE99+1)</f>
        <v>0.00372315489776543</v>
      </c>
      <c r="BH99" s="1" t="n">
        <f aca="false">+BF99-BG99</f>
        <v>1.14656875332035E-005</v>
      </c>
      <c r="BI99" s="1" t="n">
        <f aca="false">BH99*R99</f>
        <v>0.00224105240854139</v>
      </c>
      <c r="BJ99" s="1" t="n">
        <v>0.459</v>
      </c>
      <c r="BK99" s="1" t="n">
        <f aca="false">+BI99/BJ99</f>
        <v>0.00488246712100521</v>
      </c>
      <c r="BL99" s="1" t="n">
        <f aca="false">+BK99/Y99</f>
        <v>1.62748904033507</v>
      </c>
      <c r="BM99" s="1" t="n">
        <f aca="false">+BL99/1000</f>
        <v>0.00162748904033507</v>
      </c>
      <c r="BN99" s="1" t="n">
        <f aca="false">+BL99/AI99</f>
        <v>0.0159666941660872</v>
      </c>
    </row>
    <row r="100" customFormat="false" ht="12.8" hidden="false" customHeight="false" outlineLevel="0" collapsed="false">
      <c r="A100" s="1" t="s">
        <v>65</v>
      </c>
      <c r="B100" s="1" t="s">
        <v>156</v>
      </c>
      <c r="C100" s="1" t="s">
        <v>157</v>
      </c>
      <c r="D100" s="1" t="s">
        <v>83</v>
      </c>
      <c r="H100" s="1" t="s">
        <v>146</v>
      </c>
      <c r="I100" s="1" t="s">
        <v>131</v>
      </c>
      <c r="J100" s="1" t="s">
        <v>135</v>
      </c>
      <c r="K100" s="1" t="s">
        <v>89</v>
      </c>
      <c r="L100" s="2" t="n">
        <v>1</v>
      </c>
      <c r="M100" s="2" t="n">
        <f aca="false">+L100/Y100</f>
        <v>333.333333333333</v>
      </c>
      <c r="N100" s="2" t="n">
        <f aca="false">+O100/Y100</f>
        <v>822</v>
      </c>
      <c r="O100" s="1" t="n">
        <f aca="false">+1.115+P100</f>
        <v>2.466</v>
      </c>
      <c r="P100" s="1" t="n">
        <v>1.351</v>
      </c>
      <c r="R100" s="17" t="n">
        <v>106.635600084951</v>
      </c>
      <c r="S100" s="17" t="n">
        <v>0.372340546003002</v>
      </c>
      <c r="T100" s="17" t="n">
        <v>16.5431855099844</v>
      </c>
      <c r="U100" s="17" t="n">
        <v>510.402261307175</v>
      </c>
      <c r="V100" s="17" t="n">
        <v>-23.5351756526006</v>
      </c>
      <c r="W100" s="17" t="n">
        <f aca="false">+V100+1</f>
        <v>-22.5351756526006</v>
      </c>
      <c r="X100" s="17" t="n">
        <v>1.07992721887926</v>
      </c>
      <c r="Y100" s="6" t="n">
        <v>0.003</v>
      </c>
      <c r="Z100" s="6" t="n">
        <f aca="false">+X100/10</f>
        <v>0.107992721887926</v>
      </c>
      <c r="AA100" s="6" t="n">
        <f aca="false">+S100/10</f>
        <v>0.0372340546003002</v>
      </c>
      <c r="AB100" s="6" t="n">
        <f aca="false">+O100*Z100</f>
        <v>0.266310052175625</v>
      </c>
      <c r="AC100" s="1" t="n">
        <f aca="false">+O100*AA100</f>
        <v>0.0918191786443403</v>
      </c>
      <c r="AD100" s="2" t="n">
        <f aca="false">+AB100*1000</f>
        <v>266.310052175625</v>
      </c>
      <c r="AE100" s="2" t="n">
        <f aca="false">+AC100*1000</f>
        <v>91.8191786443403</v>
      </c>
      <c r="AF100" s="2" t="n">
        <f aca="false">+AD100/Y100</f>
        <v>88770.0173918752</v>
      </c>
      <c r="AG100" s="2" t="n">
        <f aca="false">+AE100/Y100</f>
        <v>30606.3928814468</v>
      </c>
      <c r="AH100" s="2" t="n">
        <f aca="false">+AB100/Y100</f>
        <v>88.7700173918752</v>
      </c>
      <c r="AI100" s="2" t="n">
        <f aca="false">+AC100/Y100</f>
        <v>30.6063928814468</v>
      </c>
      <c r="AJ100" s="7" t="n">
        <v>80.7978929078684</v>
      </c>
      <c r="AK100" s="7" t="n">
        <v>0.37255887682006</v>
      </c>
      <c r="AL100" s="7" t="n">
        <v>17.1414890415014</v>
      </c>
      <c r="AM100" s="7" t="n">
        <v>314.190512304267</v>
      </c>
      <c r="AN100" s="7" t="n">
        <v>-22.2550949989875</v>
      </c>
      <c r="AO100" s="7" t="n">
        <f aca="false">+AN100+1</f>
        <v>-21.2550949989875</v>
      </c>
      <c r="AP100" s="7" t="n">
        <v>1.08132762337778</v>
      </c>
      <c r="AQ100" s="1" t="n">
        <f aca="false">+W100-AO100</f>
        <v>-1.2800806536131</v>
      </c>
      <c r="AR100" s="1" t="n">
        <f aca="false">(W100/1000+1)*0.0112372</f>
        <v>0.0109839677241566</v>
      </c>
      <c r="AS100" s="1" t="n">
        <f aca="false">(AO100/1000+1)*0.0112372</f>
        <v>0.0109983522464774</v>
      </c>
      <c r="AT100" s="1" t="n">
        <f aca="false">AR100/(AR100+1)</f>
        <v>0.0108646309682663</v>
      </c>
      <c r="AU100" s="1" t="n">
        <f aca="false">AS100/(AS100+1)</f>
        <v>0.0108787044232452</v>
      </c>
      <c r="AV100" s="1" t="n">
        <f aca="false">+AT100-AU100</f>
        <v>-1.40734549789277E-005</v>
      </c>
      <c r="AW100" s="1" t="n">
        <f aca="false">AV100*U100</f>
        <v>-0.0071831232456494</v>
      </c>
      <c r="AX100" s="1" t="n">
        <v>0.5376</v>
      </c>
      <c r="AY100" s="1" t="n">
        <f aca="false">+AW100/AX100</f>
        <v>-0.0133614643706276</v>
      </c>
      <c r="AZ100" s="1" t="n">
        <f aca="false">+AY100/Y100</f>
        <v>-4.45382145687587</v>
      </c>
      <c r="BA100" s="1" t="n">
        <f aca="false">+AZ100/1000</f>
        <v>-0.00445382145687587</v>
      </c>
      <c r="BB100" s="1" t="n">
        <f aca="false">AZ100/AH100</f>
        <v>-0.0501725874088148</v>
      </c>
      <c r="BC100" s="1" t="n">
        <f aca="false">+T100-AL100</f>
        <v>-0.598303531517001</v>
      </c>
      <c r="BD100" s="1" t="n">
        <f aca="false">(T100/1000+1)*0.0036765</f>
        <v>0.00373732102152746</v>
      </c>
      <c r="BE100" s="1" t="n">
        <f aca="false">(AL100/1000+1)*0.0036765</f>
        <v>0.00373952068446108</v>
      </c>
      <c r="BF100" s="1" t="n">
        <f aca="false">BD100/(BD100+1)</f>
        <v>0.00372340546003002</v>
      </c>
      <c r="BG100" s="1" t="n">
        <f aca="false">BE100/(BE100+1)</f>
        <v>0.0037255887682006</v>
      </c>
      <c r="BH100" s="1" t="n">
        <f aca="false">+BF100-BG100</f>
        <v>-2.18330817058042E-006</v>
      </c>
      <c r="BI100" s="1" t="n">
        <f aca="false">BH100*R100</f>
        <v>-0.00023281837694022</v>
      </c>
      <c r="BJ100" s="1" t="n">
        <v>0.459</v>
      </c>
      <c r="BK100" s="1" t="n">
        <f aca="false">+BI100/BJ100</f>
        <v>-0.000507229579390457</v>
      </c>
      <c r="BL100" s="1" t="n">
        <f aca="false">+BK100/Y100</f>
        <v>-0.169076526463486</v>
      </c>
      <c r="BM100" s="1" t="n">
        <f aca="false">+BL100/1000</f>
        <v>-0.000169076526463486</v>
      </c>
      <c r="BN100" s="1" t="n">
        <f aca="false">+BL100/AI100</f>
        <v>-0.00552422257397009</v>
      </c>
    </row>
    <row r="101" customFormat="false" ht="12.8" hidden="false" customHeight="false" outlineLevel="0" collapsed="false">
      <c r="A101" s="1" t="s">
        <v>65</v>
      </c>
      <c r="B101" s="1" t="s">
        <v>156</v>
      </c>
      <c r="D101" s="1" t="s">
        <v>83</v>
      </c>
      <c r="H101" s="1" t="s">
        <v>146</v>
      </c>
      <c r="I101" s="1" t="s">
        <v>131</v>
      </c>
      <c r="J101" s="1" t="s">
        <v>135</v>
      </c>
      <c r="K101" s="1" t="s">
        <v>71</v>
      </c>
      <c r="L101" s="2" t="n">
        <v>1</v>
      </c>
      <c r="M101" s="2" t="n">
        <f aca="false">+L101/Y101</f>
        <v>333.333333333333</v>
      </c>
      <c r="N101" s="2" t="n">
        <f aca="false">+O101/Y101</f>
        <v>189.333333333333</v>
      </c>
      <c r="O101" s="1" t="n">
        <f aca="false">+P101</f>
        <v>0.568</v>
      </c>
      <c r="P101" s="1" t="n">
        <v>0.568</v>
      </c>
      <c r="R101" s="17" t="n">
        <v>42.6012110573479</v>
      </c>
      <c r="S101" s="17" t="n">
        <v>0.382622438276886</v>
      </c>
      <c r="T101" s="17" t="n">
        <v>44.7220472860228</v>
      </c>
      <c r="U101" s="17" t="n">
        <v>184.961642944815</v>
      </c>
      <c r="V101" s="17" t="n">
        <v>-15.8698201346725</v>
      </c>
      <c r="W101" s="17" t="n">
        <f aca="false">+V101+1</f>
        <v>-14.8698201346725</v>
      </c>
      <c r="X101" s="17" t="n">
        <v>1.08831250329436</v>
      </c>
      <c r="Y101" s="6" t="n">
        <v>0.003</v>
      </c>
      <c r="Z101" s="6" t="n">
        <f aca="false">+X101/10</f>
        <v>0.108831250329436</v>
      </c>
      <c r="AA101" s="6" t="n">
        <f aca="false">+S101/10</f>
        <v>0.0382622438276886</v>
      </c>
      <c r="AB101" s="6" t="n">
        <f aca="false">+O101*Z101</f>
        <v>0.0618161501871197</v>
      </c>
      <c r="AC101" s="1" t="n">
        <f aca="false">+O101*AA101</f>
        <v>0.0217329544941271</v>
      </c>
      <c r="AD101" s="2" t="n">
        <f aca="false">+AB101*1000</f>
        <v>61.8161501871197</v>
      </c>
      <c r="AE101" s="2" t="n">
        <f aca="false">+AC101*1000</f>
        <v>21.7329544941271</v>
      </c>
      <c r="AF101" s="2" t="n">
        <f aca="false">+AD101/Y101</f>
        <v>20605.3833957065</v>
      </c>
      <c r="AG101" s="2" t="n">
        <f aca="false">+AE101/Y101</f>
        <v>7244.31816470904</v>
      </c>
      <c r="AH101" s="2" t="n">
        <f aca="false">+AB101/Y101</f>
        <v>20.6053833957065</v>
      </c>
      <c r="AI101" s="2" t="n">
        <f aca="false">+AC101/Y101</f>
        <v>7.24431816470904</v>
      </c>
      <c r="AJ101" s="7" t="n">
        <v>52.6275386679199</v>
      </c>
      <c r="AK101" s="7" t="n">
        <v>0.372235693166644</v>
      </c>
      <c r="AL101" s="7" t="n">
        <v>16.2558526468341</v>
      </c>
      <c r="AM101" s="7" t="n">
        <v>246.606789948162</v>
      </c>
      <c r="AN101" s="7" t="n">
        <v>-24.8609564863586</v>
      </c>
      <c r="AO101" s="7" t="n">
        <f aca="false">+AN101+1</f>
        <v>-23.8609564863586</v>
      </c>
      <c r="AP101" s="7" t="n">
        <v>1.07847677671638</v>
      </c>
      <c r="AQ101" s="1" t="n">
        <f aca="false">+W101-AO101</f>
        <v>8.9911363516861</v>
      </c>
      <c r="AR101" s="1" t="n">
        <f aca="false">(W101/1000+1)*0.0112372</f>
        <v>0.0110701048571827</v>
      </c>
      <c r="AS101" s="1" t="n">
        <f aca="false">(AO101/1000+1)*0.0112372</f>
        <v>0.0109690696597715</v>
      </c>
      <c r="AT101" s="1" t="n">
        <f aca="false">AR101/(AR101+1)</f>
        <v>0.0109488993928333</v>
      </c>
      <c r="AU101" s="1" t="n">
        <f aca="false">AS101/(AS101+1)</f>
        <v>0.0108500546544545</v>
      </c>
      <c r="AV101" s="1" t="n">
        <f aca="false">+AT101-AU101</f>
        <v>9.8844738378798E-005</v>
      </c>
      <c r="AW101" s="1" t="n">
        <f aca="false">AV101*U101</f>
        <v>0.0182824852069929</v>
      </c>
      <c r="AX101" s="1" t="n">
        <v>0.5376</v>
      </c>
      <c r="AY101" s="1" t="n">
        <f aca="false">+AW101/AX101</f>
        <v>0.0340075989713409</v>
      </c>
      <c r="AZ101" s="1" t="n">
        <f aca="false">+AY101/Y101</f>
        <v>11.3358663237803</v>
      </c>
      <c r="BA101" s="1" t="n">
        <f aca="false">+AZ101/1000</f>
        <v>0.0113358663237803</v>
      </c>
      <c r="BB101" s="1" t="n">
        <f aca="false">+AZ101/(U101/1000/0.003)</f>
        <v>0.183862980615324</v>
      </c>
      <c r="BC101" s="1" t="n">
        <f aca="false">+T101-AL101</f>
        <v>28.4661946391887</v>
      </c>
      <c r="BD101" s="1" t="n">
        <f aca="false">(T101/1000+1)*0.0036765</f>
        <v>0.00384092060684706</v>
      </c>
      <c r="BE101" s="1" t="n">
        <f aca="false">(AL101/1000+1)*0.0036765</f>
        <v>0.00373626464225609</v>
      </c>
      <c r="BF101" s="1" t="n">
        <f aca="false">BD101/(BD101+1)</f>
        <v>0.00382622438276886</v>
      </c>
      <c r="BG101" s="1" t="n">
        <f aca="false">BE101/(BE101+1)</f>
        <v>0.00372235693166644</v>
      </c>
      <c r="BH101" s="1" t="n">
        <f aca="false">+BF101-BG101</f>
        <v>0.000103867451102422</v>
      </c>
      <c r="BI101" s="1" t="n">
        <f aca="false">BH101*R101</f>
        <v>0.00442487920640303</v>
      </c>
      <c r="BJ101" s="1" t="n">
        <v>0.459</v>
      </c>
      <c r="BK101" s="1" t="n">
        <f aca="false">+BI101/BJ101</f>
        <v>0.00964025970893905</v>
      </c>
      <c r="BL101" s="1" t="n">
        <f aca="false">+BK101/Y101</f>
        <v>3.21341990297968</v>
      </c>
      <c r="BM101" s="1" t="n">
        <f aca="false">+BL101/1000</f>
        <v>0.00321341990297968</v>
      </c>
      <c r="BN101" s="1" t="n">
        <f aca="false">+BL101/(R101/1000/0.003)</f>
        <v>0.226290743142531</v>
      </c>
    </row>
    <row r="102" customFormat="false" ht="12.8" hidden="false" customHeight="false" outlineLevel="0" collapsed="false">
      <c r="A102" s="1" t="s">
        <v>87</v>
      </c>
      <c r="B102" s="1" t="s">
        <v>87</v>
      </c>
      <c r="D102" s="1" t="s">
        <v>85</v>
      </c>
      <c r="H102" s="1" t="s">
        <v>146</v>
      </c>
      <c r="I102" s="1" t="s">
        <v>131</v>
      </c>
      <c r="J102" s="1" t="s">
        <v>137</v>
      </c>
      <c r="K102" s="1" t="s">
        <v>71</v>
      </c>
      <c r="L102" s="2" t="n">
        <v>1</v>
      </c>
      <c r="M102" s="2" t="n">
        <f aca="false">+L102/Y102</f>
        <v>333.333333333333</v>
      </c>
      <c r="N102" s="2" t="n">
        <f aca="false">+O102/Y102</f>
        <v>1397.33333333333</v>
      </c>
      <c r="O102" s="1" t="n">
        <f aca="false">+2.786+1.406</f>
        <v>4.192</v>
      </c>
      <c r="P102" s="1" t="s">
        <v>182</v>
      </c>
      <c r="R102" s="17" t="n">
        <v>96.0279489903285</v>
      </c>
      <c r="S102" s="17" t="n">
        <v>0.373831220935299</v>
      </c>
      <c r="T102" s="17" t="n">
        <v>20.6282133529076</v>
      </c>
      <c r="U102" s="17" t="n">
        <v>391.552022451661</v>
      </c>
      <c r="V102" s="17" t="n">
        <v>-20.5883744157853</v>
      </c>
      <c r="W102" s="17" t="n">
        <f aca="false">+V102+1</f>
        <v>-19.5883744157853</v>
      </c>
      <c r="X102" s="17" t="n">
        <v>1.08315095140781</v>
      </c>
      <c r="Y102" s="6" t="n">
        <v>0.003</v>
      </c>
      <c r="Z102" s="6" t="n">
        <f aca="false">+X102/10</f>
        <v>0.108315095140781</v>
      </c>
      <c r="AA102" s="6" t="n">
        <f aca="false">+S102/10</f>
        <v>0.0373831220935299</v>
      </c>
      <c r="AB102" s="6" t="n">
        <f aca="false">+O102*Z102</f>
        <v>0.454056878830154</v>
      </c>
      <c r="AC102" s="1" t="n">
        <f aca="false">+O102*AA102</f>
        <v>0.156710047816077</v>
      </c>
      <c r="AD102" s="2" t="n">
        <f aca="false">+AB102*1000</f>
        <v>454.056878830154</v>
      </c>
      <c r="AE102" s="2" t="n">
        <f aca="false">+AC102*1000</f>
        <v>156.710047816077</v>
      </c>
      <c r="AF102" s="2" t="n">
        <f aca="false">+AD102/Y102</f>
        <v>151352.292943385</v>
      </c>
      <c r="AG102" s="2" t="n">
        <f aca="false">+AE102/Y102</f>
        <v>52236.6826053591</v>
      </c>
      <c r="AH102" s="2" t="n">
        <f aca="false">+AB102/Y102</f>
        <v>151.352292943385</v>
      </c>
      <c r="AI102" s="2" t="n">
        <f aca="false">+AC102/Y102</f>
        <v>52.2366826053591</v>
      </c>
      <c r="AJ102" s="7" t="n">
        <v>130.418222674421</v>
      </c>
      <c r="AK102" s="7" t="n">
        <v>0.371766238013851</v>
      </c>
      <c r="AL102" s="7" t="n">
        <v>14.9693913522743</v>
      </c>
      <c r="AM102" s="7" t="n">
        <v>564.387698849545</v>
      </c>
      <c r="AN102" s="7" t="n">
        <v>-24.9062667310935</v>
      </c>
      <c r="AO102" s="7" t="n">
        <f aca="false">+AN102+1</f>
        <v>-23.9062667310935</v>
      </c>
      <c r="AP102" s="7" t="n">
        <v>1.07842720526062</v>
      </c>
      <c r="AQ102" s="1" t="n">
        <f aca="false">+W102-AO102</f>
        <v>4.3178923153082</v>
      </c>
      <c r="AR102" s="1" t="n">
        <f aca="false">(W102/1000+1)*0.0112372</f>
        <v>0.0110170815190149</v>
      </c>
      <c r="AS102" s="1" t="n">
        <f aca="false">(AO102/1000+1)*0.0112372</f>
        <v>0.0109685604994894</v>
      </c>
      <c r="AT102" s="1" t="n">
        <f aca="false">AR102/(AR102+1)</f>
        <v>0.010897028072426</v>
      </c>
      <c r="AU102" s="1" t="n">
        <f aca="false">AS102/(AS102+1)</f>
        <v>0.010849556482815</v>
      </c>
      <c r="AV102" s="1" t="n">
        <f aca="false">+AT102-AU102</f>
        <v>4.7471589611053E-005</v>
      </c>
      <c r="AW102" s="1" t="n">
        <f aca="false">AV102*U102</f>
        <v>0.0185875969212031</v>
      </c>
      <c r="AX102" s="1" t="n">
        <v>0.5376</v>
      </c>
      <c r="AY102" s="1" t="n">
        <f aca="false">+AW102/AX102</f>
        <v>0.034575143082595</v>
      </c>
      <c r="AZ102" s="1" t="n">
        <f aca="false">+AY102/Y102</f>
        <v>11.5250476941983</v>
      </c>
      <c r="BA102" s="1" t="n">
        <f aca="false">+AZ102/1000</f>
        <v>0.0115250476941983</v>
      </c>
      <c r="BB102" s="1" t="n">
        <f aca="false">AZ102/AH102</f>
        <v>0.0761471628217051</v>
      </c>
      <c r="BC102" s="1" t="n">
        <f aca="false">+T102-AL102</f>
        <v>5.6588220006333</v>
      </c>
      <c r="BD102" s="1" t="n">
        <f aca="false">(T102/1000+1)*0.0036765</f>
        <v>0.00375233962639196</v>
      </c>
      <c r="BE102" s="1" t="n">
        <f aca="false">(AL102/1000+1)*0.0036765</f>
        <v>0.00373153496730664</v>
      </c>
      <c r="BF102" s="1" t="n">
        <f aca="false">BD102/(BD102+1)</f>
        <v>0.00373831220935298</v>
      </c>
      <c r="BG102" s="1" t="n">
        <f aca="false">BE102/(BE102+1)</f>
        <v>0.00371766238013851</v>
      </c>
      <c r="BH102" s="1" t="n">
        <f aca="false">+BF102-BG102</f>
        <v>2.06498292144755E-005</v>
      </c>
      <c r="BI102" s="1" t="n">
        <f aca="false">BH102*R102</f>
        <v>0.00198296074646665</v>
      </c>
      <c r="BJ102" s="1" t="n">
        <v>0.459</v>
      </c>
      <c r="BK102" s="1" t="n">
        <f aca="false">+BI102/BJ102</f>
        <v>0.00432017591822799</v>
      </c>
      <c r="BL102" s="1" t="n">
        <f aca="false">+BK102/Y102</f>
        <v>1.44005863940933</v>
      </c>
      <c r="BM102" s="1" t="n">
        <f aca="false">+BL102/1000</f>
        <v>0.00144005863940933</v>
      </c>
      <c r="BN102" s="1" t="n">
        <f aca="false">+BL102/AI102</f>
        <v>0.0275679573737248</v>
      </c>
    </row>
    <row r="103" customFormat="false" ht="12.8" hidden="false" customHeight="false" outlineLevel="0" collapsed="false">
      <c r="A103" s="1" t="s">
        <v>87</v>
      </c>
      <c r="B103" s="1" t="s">
        <v>87</v>
      </c>
      <c r="D103" s="1" t="s">
        <v>85</v>
      </c>
      <c r="H103" s="1" t="s">
        <v>146</v>
      </c>
      <c r="I103" s="1" t="s">
        <v>131</v>
      </c>
      <c r="J103" s="1" t="s">
        <v>133</v>
      </c>
      <c r="K103" s="1" t="s">
        <v>71</v>
      </c>
      <c r="L103" s="2" t="n">
        <v>1</v>
      </c>
      <c r="M103" s="2" t="n">
        <f aca="false">+L103/Y103</f>
        <v>333.333333333333</v>
      </c>
      <c r="N103" s="2" t="n">
        <f aca="false">+O103/Y103</f>
        <v>82.6666666666667</v>
      </c>
      <c r="O103" s="1" t="n">
        <f aca="false">+P103</f>
        <v>0.248</v>
      </c>
      <c r="P103" s="1" t="n">
        <v>0.248</v>
      </c>
      <c r="R103" s="17" t="n">
        <v>25.1636945621863</v>
      </c>
      <c r="S103" s="17" t="n">
        <v>0.389949404369196</v>
      </c>
      <c r="T103" s="17" t="n">
        <v>64.8060996965102</v>
      </c>
      <c r="U103" s="17" t="n">
        <v>102.795966291485</v>
      </c>
      <c r="V103" s="17" t="n">
        <v>-2.21318954803864</v>
      </c>
      <c r="W103" s="17" t="n">
        <f aca="false">+V103+1</f>
        <v>-1.21318954803864</v>
      </c>
      <c r="X103" s="17" t="n">
        <v>1.10324824029887</v>
      </c>
      <c r="Y103" s="6" t="n">
        <v>0.003</v>
      </c>
      <c r="Z103" s="6" t="n">
        <f aca="false">+X103/10</f>
        <v>0.110324824029887</v>
      </c>
      <c r="AA103" s="6" t="n">
        <f aca="false">+S103/10</f>
        <v>0.0389949404369196</v>
      </c>
      <c r="AB103" s="6" t="n">
        <f aca="false">+O103*Z103</f>
        <v>0.027360556359412</v>
      </c>
      <c r="AC103" s="1" t="n">
        <f aca="false">+O103*AA103</f>
        <v>0.00967074522835606</v>
      </c>
      <c r="AD103" s="2" t="n">
        <f aca="false">+AB103*1000</f>
        <v>27.360556359412</v>
      </c>
      <c r="AE103" s="2" t="n">
        <f aca="false">+AC103*1000</f>
        <v>9.67074522835606</v>
      </c>
      <c r="AF103" s="2" t="n">
        <f aca="false">+AD103/Y103</f>
        <v>9120.18545313732</v>
      </c>
      <c r="AG103" s="2" t="n">
        <f aca="false">+AE103/Y103</f>
        <v>3223.58174278535</v>
      </c>
      <c r="AH103" s="2" t="n">
        <f aca="false">+AB103/Y103</f>
        <v>9.12018545313732</v>
      </c>
      <c r="AI103" s="2" t="n">
        <f aca="false">+AC103/Y103</f>
        <v>3.22358174278535</v>
      </c>
      <c r="AJ103" s="7" t="n">
        <v>130.418222674421</v>
      </c>
      <c r="AK103" s="7" t="n">
        <v>0.371766238013851</v>
      </c>
      <c r="AL103" s="7" t="n">
        <v>14.9693913522743</v>
      </c>
      <c r="AM103" s="7" t="n">
        <v>564.387698849545</v>
      </c>
      <c r="AN103" s="7" t="n">
        <v>-24.9062667310935</v>
      </c>
      <c r="AO103" s="7" t="n">
        <f aca="false">+AN103+1</f>
        <v>-23.9062667310935</v>
      </c>
      <c r="AP103" s="7" t="n">
        <v>1.07842720526062</v>
      </c>
      <c r="AQ103" s="1" t="n">
        <f aca="false">+W103-AO103</f>
        <v>22.6930771830549</v>
      </c>
      <c r="AR103" s="1" t="n">
        <f aca="false">(W103/1000+1)*0.0112372</f>
        <v>0.0112235671464108</v>
      </c>
      <c r="AS103" s="1" t="n">
        <f aca="false">(AO103/1000+1)*0.0112372</f>
        <v>0.0109685604994894</v>
      </c>
      <c r="AT103" s="1" t="n">
        <f aca="false">AR103/(AR103+1)</f>
        <v>0.0110989968104509</v>
      </c>
      <c r="AU103" s="1" t="n">
        <f aca="false">AS103/(AS103+1)</f>
        <v>0.010849556482815</v>
      </c>
      <c r="AV103" s="1" t="n">
        <f aca="false">+AT103-AU103</f>
        <v>0.000249440327635913</v>
      </c>
      <c r="AW103" s="1" t="n">
        <f aca="false">AV103*U103</f>
        <v>0.0256414595113983</v>
      </c>
      <c r="AX103" s="1" t="n">
        <v>0.5376</v>
      </c>
      <c r="AY103" s="1" t="n">
        <f aca="false">+AW103/AX103</f>
        <v>0.0476961672459046</v>
      </c>
      <c r="AZ103" s="1" t="n">
        <f aca="false">+AY103/Y103</f>
        <v>15.8987224153015</v>
      </c>
      <c r="BA103" s="1" t="n">
        <f aca="false">+AZ103/1000</f>
        <v>0.0158987224153015</v>
      </c>
      <c r="BB103" s="1" t="n">
        <f aca="false">+AZ103/(U103/1000/0.003)</f>
        <v>0.463988704679898</v>
      </c>
      <c r="BC103" s="1" t="n">
        <f aca="false">+T103-AL103</f>
        <v>49.8367083442359</v>
      </c>
      <c r="BD103" s="1" t="n">
        <f aca="false">(T103/1000+1)*0.0036765</f>
        <v>0.00391475962553422</v>
      </c>
      <c r="BE103" s="1" t="n">
        <f aca="false">(AL103/1000+1)*0.0036765</f>
        <v>0.00373153496730664</v>
      </c>
      <c r="BF103" s="1" t="n">
        <f aca="false">BD103/(BD103+1)</f>
        <v>0.00389949404369196</v>
      </c>
      <c r="BG103" s="1" t="n">
        <f aca="false">BE103/(BE103+1)</f>
        <v>0.00371766238013851</v>
      </c>
      <c r="BH103" s="1" t="n">
        <f aca="false">+BF103-BG103</f>
        <v>0.000181831663553453</v>
      </c>
      <c r="BI103" s="1" t="n">
        <f aca="false">BH103*R103</f>
        <v>0.00457555644339333</v>
      </c>
      <c r="BJ103" s="1" t="n">
        <v>0.459</v>
      </c>
      <c r="BK103" s="1" t="n">
        <f aca="false">+BI103/BJ103</f>
        <v>0.00996853255641247</v>
      </c>
      <c r="BL103" s="1" t="n">
        <f aca="false">+BK103/Y103</f>
        <v>3.32284418547082</v>
      </c>
      <c r="BM103" s="1" t="n">
        <f aca="false">+BL103/1000</f>
        <v>0.00332284418547082</v>
      </c>
      <c r="BN103" s="1" t="n">
        <f aca="false">+BL103/(R103/1000/0.003)</f>
        <v>0.396147415149136</v>
      </c>
    </row>
    <row r="104" customFormat="false" ht="12.8" hidden="false" customHeight="false" outlineLevel="0" collapsed="false">
      <c r="A104" s="1" t="s">
        <v>87</v>
      </c>
      <c r="B104" s="1" t="s">
        <v>87</v>
      </c>
      <c r="D104" s="1" t="s">
        <v>85</v>
      </c>
      <c r="H104" s="1" t="s">
        <v>146</v>
      </c>
      <c r="I104" s="1" t="s">
        <v>131</v>
      </c>
      <c r="J104" s="1" t="s">
        <v>135</v>
      </c>
      <c r="K104" s="1" t="s">
        <v>71</v>
      </c>
      <c r="L104" s="2" t="n">
        <v>1</v>
      </c>
      <c r="M104" s="2" t="n">
        <f aca="false">+L104/Y104</f>
        <v>333.333333333333</v>
      </c>
      <c r="N104" s="2" t="n">
        <f aca="false">+O104/Y104</f>
        <v>679.666666666667</v>
      </c>
      <c r="O104" s="1" t="n">
        <f aca="false">+P104</f>
        <v>2.039</v>
      </c>
      <c r="P104" s="1" t="n">
        <v>2.039</v>
      </c>
      <c r="R104" s="17" t="n">
        <v>161.108226902922</v>
      </c>
      <c r="S104" s="17" t="n">
        <v>0.38072347030269</v>
      </c>
      <c r="T104" s="17" t="n">
        <v>39.5172408606772</v>
      </c>
      <c r="U104" s="17" t="n">
        <v>650.011430716928</v>
      </c>
      <c r="V104" s="17" t="n">
        <v>-17.9938644838573</v>
      </c>
      <c r="W104" s="17" t="n">
        <f aca="false">+V104+1</f>
        <v>-16.9938644838573</v>
      </c>
      <c r="X104" s="17" t="n">
        <v>1.08598911144604</v>
      </c>
      <c r="Y104" s="6" t="n">
        <v>0.003</v>
      </c>
      <c r="Z104" s="6" t="n">
        <f aca="false">+X104/10</f>
        <v>0.108598911144604</v>
      </c>
      <c r="AA104" s="6" t="n">
        <f aca="false">+S104/10</f>
        <v>0.038072347030269</v>
      </c>
      <c r="AB104" s="6" t="n">
        <f aca="false">+O104*Z104</f>
        <v>0.221433179823848</v>
      </c>
      <c r="AC104" s="1" t="n">
        <f aca="false">+O104*AA104</f>
        <v>0.0776295155947185</v>
      </c>
      <c r="AD104" s="2" t="n">
        <f aca="false">+AB104*1000</f>
        <v>221.433179823848</v>
      </c>
      <c r="AE104" s="2" t="n">
        <f aca="false">+AC104*1000</f>
        <v>77.6295155947185</v>
      </c>
      <c r="AF104" s="2" t="n">
        <f aca="false">+AD104/Y104</f>
        <v>73811.0599412825</v>
      </c>
      <c r="AG104" s="2" t="n">
        <f aca="false">+AE104/Y104</f>
        <v>25876.5051982395</v>
      </c>
      <c r="AH104" s="2" t="n">
        <f aca="false">+AB104/Y104</f>
        <v>73.8110599412825</v>
      </c>
      <c r="AI104" s="2" t="n">
        <f aca="false">+AC104/Y104</f>
        <v>25.8765051982395</v>
      </c>
      <c r="AJ104" s="7" t="n">
        <v>130.418222674421</v>
      </c>
      <c r="AK104" s="7" t="n">
        <v>0.371766238013851</v>
      </c>
      <c r="AL104" s="7" t="n">
        <v>14.9693913522743</v>
      </c>
      <c r="AM104" s="7" t="n">
        <v>564.387698849545</v>
      </c>
      <c r="AN104" s="7" t="n">
        <v>-24.9062667310935</v>
      </c>
      <c r="AO104" s="7" t="n">
        <f aca="false">+AN104+1</f>
        <v>-23.9062667310935</v>
      </c>
      <c r="AP104" s="7" t="n">
        <v>1.07842720526062</v>
      </c>
      <c r="AQ104" s="1" t="n">
        <f aca="false">+W104-AO104</f>
        <v>6.9124022472362</v>
      </c>
      <c r="AR104" s="1" t="n">
        <f aca="false">(W104/1000+1)*0.0112372</f>
        <v>0.011046236546022</v>
      </c>
      <c r="AS104" s="1" t="n">
        <f aca="false">(AO104/1000+1)*0.0112372</f>
        <v>0.0109685604994894</v>
      </c>
      <c r="AT104" s="1" t="n">
        <f aca="false">AR104/(AR104+1)</f>
        <v>0.0109255503326521</v>
      </c>
      <c r="AU104" s="1" t="n">
        <f aca="false">AS104/(AS104+1)</f>
        <v>0.010849556482815</v>
      </c>
      <c r="AV104" s="1" t="n">
        <f aca="false">+AT104-AU104</f>
        <v>7.59938498370825E-005</v>
      </c>
      <c r="AW104" s="1" t="n">
        <f aca="false">AV104*U104</f>
        <v>0.0493968710582894</v>
      </c>
      <c r="AX104" s="1" t="n">
        <v>0.5376</v>
      </c>
      <c r="AY104" s="1" t="n">
        <f aca="false">+AW104/AX104</f>
        <v>0.0918840607483062</v>
      </c>
      <c r="AZ104" s="1" t="n">
        <f aca="false">+AY104/Y104</f>
        <v>30.6280202494354</v>
      </c>
      <c r="BA104" s="1" t="n">
        <f aca="false">+AZ104/1000</f>
        <v>0.0306280202494354</v>
      </c>
      <c r="BB104" s="1" t="n">
        <f aca="false">+AZ104/(U104/1000/0.003)</f>
        <v>0.141357607583859</v>
      </c>
      <c r="BC104" s="1" t="n">
        <f aca="false">+T104-AL104</f>
        <v>24.5478495084029</v>
      </c>
      <c r="BD104" s="1" t="n">
        <f aca="false">(T104/1000+1)*0.0036765</f>
        <v>0.00382178513602428</v>
      </c>
      <c r="BE104" s="1" t="n">
        <f aca="false">(AL104/1000+1)*0.0036765</f>
        <v>0.00373153496730664</v>
      </c>
      <c r="BF104" s="1" t="n">
        <f aca="false">BD104/(BD104+1)</f>
        <v>0.0038072347030269</v>
      </c>
      <c r="BG104" s="1" t="n">
        <f aca="false">BE104/(BE104+1)</f>
        <v>0.00371766238013851</v>
      </c>
      <c r="BH104" s="1" t="n">
        <f aca="false">+BF104-BG104</f>
        <v>8.95723228883862E-005</v>
      </c>
      <c r="BI104" s="1" t="n">
        <f aca="false">BH104*R104</f>
        <v>0.0144308381201239</v>
      </c>
      <c r="BJ104" s="1" t="n">
        <v>0.459</v>
      </c>
      <c r="BK104" s="1" t="n">
        <f aca="false">+BI104/BJ104</f>
        <v>0.0314397344665009</v>
      </c>
      <c r="BL104" s="1" t="n">
        <f aca="false">+BK104/Y104</f>
        <v>10.4799114888336</v>
      </c>
      <c r="BM104" s="1" t="n">
        <f aca="false">+BL104/1000</f>
        <v>0.0104799114888336</v>
      </c>
      <c r="BN104" s="1" t="n">
        <f aca="false">+BL104/(R104/1000/0.003)</f>
        <v>0.195146672959447</v>
      </c>
    </row>
    <row r="105" customFormat="false" ht="12.8" hidden="false" customHeight="false" outlineLevel="0" collapsed="false">
      <c r="A105" s="1" t="s">
        <v>65</v>
      </c>
      <c r="B105" s="1" t="s">
        <v>90</v>
      </c>
      <c r="D105" s="1" t="s">
        <v>85</v>
      </c>
      <c r="H105" s="1" t="s">
        <v>146</v>
      </c>
      <c r="I105" s="1" t="s">
        <v>131</v>
      </c>
      <c r="J105" s="1" t="s">
        <v>135</v>
      </c>
      <c r="K105" s="1" t="s">
        <v>71</v>
      </c>
      <c r="L105" s="2" t="n">
        <v>1</v>
      </c>
      <c r="M105" s="2" t="n">
        <f aca="false">+L105/Y105</f>
        <v>333.333333333333</v>
      </c>
      <c r="N105" s="2" t="n">
        <f aca="false">+O105/Y105</f>
        <v>1468.33333333333</v>
      </c>
      <c r="O105" s="1" t="n">
        <f aca="false">+2.052+P105</f>
        <v>4.405</v>
      </c>
      <c r="P105" s="1" t="n">
        <v>2.353</v>
      </c>
      <c r="R105" s="17" t="n">
        <v>194.38348159618</v>
      </c>
      <c r="S105" s="17" t="n">
        <v>0.383042754887698</v>
      </c>
      <c r="T105" s="17" t="n">
        <v>45.8741033289185</v>
      </c>
      <c r="U105" s="17" t="n">
        <v>819.655202245406</v>
      </c>
      <c r="V105" s="17" t="n">
        <v>-13.1384075095234</v>
      </c>
      <c r="W105" s="17" t="n">
        <f aca="false">+V105+1</f>
        <v>-12.1384075095234</v>
      </c>
      <c r="X105" s="17" t="n">
        <v>1.09130010620689</v>
      </c>
      <c r="Y105" s="6" t="n">
        <v>0.003</v>
      </c>
      <c r="Z105" s="6" t="n">
        <f aca="false">+X105/10</f>
        <v>0.109130010620689</v>
      </c>
      <c r="AA105" s="6" t="n">
        <f aca="false">+S105/10</f>
        <v>0.0383042754887698</v>
      </c>
      <c r="AB105" s="6" t="n">
        <f aca="false">+O105*Z105</f>
        <v>0.480717696784135</v>
      </c>
      <c r="AC105" s="1" t="n">
        <f aca="false">+O105*AA105</f>
        <v>0.168730333528031</v>
      </c>
      <c r="AD105" s="2" t="n">
        <f aca="false">+AB105*1000</f>
        <v>480.717696784135</v>
      </c>
      <c r="AE105" s="2" t="n">
        <f aca="false">+AC105*1000</f>
        <v>168.730333528031</v>
      </c>
      <c r="AF105" s="2" t="n">
        <f aca="false">+AD105/Y105</f>
        <v>160239.232261378</v>
      </c>
      <c r="AG105" s="2" t="n">
        <f aca="false">+AE105/Y105</f>
        <v>56243.4445093437</v>
      </c>
      <c r="AH105" s="2" t="n">
        <f aca="false">+AB105/Y105</f>
        <v>160.239232261378</v>
      </c>
      <c r="AI105" s="2" t="n">
        <f aca="false">+AC105/Y105</f>
        <v>56.2434445093437</v>
      </c>
      <c r="AJ105" s="7" t="n">
        <v>13.1557677084986</v>
      </c>
      <c r="AK105" s="7" t="n">
        <v>0.371357612868986</v>
      </c>
      <c r="AL105" s="7" t="n">
        <v>13.8496341260027</v>
      </c>
      <c r="AM105" s="7" t="n">
        <v>56.4226334232035</v>
      </c>
      <c r="AN105" s="7" t="n">
        <v>-24.205448638556</v>
      </c>
      <c r="AO105" s="7" t="n">
        <v>-23.205448638556</v>
      </c>
      <c r="AP105" s="7" t="n">
        <v>1.07919392637221</v>
      </c>
      <c r="AQ105" s="1" t="n">
        <f aca="false">+W105-AO105</f>
        <v>11.0670411290326</v>
      </c>
      <c r="AR105" s="1" t="n">
        <f aca="false">(W105/1000+1)*0.0112372</f>
        <v>0.011100798287134</v>
      </c>
      <c r="AS105" s="1" t="n">
        <f aca="false">(AO105/1000+1)*0.0112372</f>
        <v>0.0109764357325588</v>
      </c>
      <c r="AT105" s="1" t="n">
        <f aca="false">AR105/(AR105+1)</f>
        <v>0.0109789234722586</v>
      </c>
      <c r="AU105" s="1" t="n">
        <f aca="false">AS105/(AS105+1)</f>
        <v>0.0108572616973068</v>
      </c>
      <c r="AV105" s="1" t="n">
        <f aca="false">+AT105-AU105</f>
        <v>0.000121661774951801</v>
      </c>
      <c r="AW105" s="1" t="n">
        <f aca="false">AV105*U105</f>
        <v>0.0997207067536535</v>
      </c>
      <c r="AX105" s="1" t="n">
        <v>0.5376</v>
      </c>
      <c r="AY105" s="1" t="n">
        <f aca="false">+AW105/AX105</f>
        <v>0.185492386074504</v>
      </c>
      <c r="AZ105" s="1" t="n">
        <f aca="false">+AY105/Y105</f>
        <v>61.8307953581681</v>
      </c>
      <c r="BA105" s="1" t="n">
        <f aca="false">+AZ105/1000</f>
        <v>0.0618307953581681</v>
      </c>
      <c r="BB105" s="1" t="n">
        <f aca="false">AZ105/AH105</f>
        <v>0.385865524226372</v>
      </c>
      <c r="BC105" s="1" t="n">
        <f aca="false">+T105-AL105</f>
        <v>32.0244692029158</v>
      </c>
      <c r="BD105" s="1" t="n">
        <f aca="false">(T105/1000+1)*0.0036765</f>
        <v>0.00384515614088877</v>
      </c>
      <c r="BE105" s="1" t="n">
        <f aca="false">(AL105/1000+1)*0.0036765</f>
        <v>0.00372741817986425</v>
      </c>
      <c r="BF105" s="1" t="n">
        <f aca="false">BD105/(BD105+1)</f>
        <v>0.00383042754887697</v>
      </c>
      <c r="BG105" s="1" t="n">
        <f aca="false">BE105/(BE105+1)</f>
        <v>0.00371357612868986</v>
      </c>
      <c r="BH105" s="1" t="n">
        <f aca="false">+BF105-BG105</f>
        <v>0.000116851420187116</v>
      </c>
      <c r="BI105" s="1" t="n">
        <f aca="false">BH105*R105</f>
        <v>0.0227139858854297</v>
      </c>
      <c r="BJ105" s="1" t="n">
        <v>0.459</v>
      </c>
      <c r="BK105" s="1" t="n">
        <f aca="false">+BI105/BJ105</f>
        <v>0.0494858080292587</v>
      </c>
      <c r="BL105" s="1" t="n">
        <f aca="false">+BK105/Y105</f>
        <v>16.4952693430862</v>
      </c>
      <c r="BM105" s="1" t="n">
        <f aca="false">+BL105/1000</f>
        <v>0.0164952693430862</v>
      </c>
      <c r="BN105" s="1" t="n">
        <f aca="false">+BL105/AI105</f>
        <v>0.293283412617907</v>
      </c>
    </row>
    <row r="106" customFormat="false" ht="12.8" hidden="false" customHeight="false" outlineLevel="0" collapsed="false">
      <c r="A106" s="1" t="s">
        <v>65</v>
      </c>
      <c r="B106" s="1" t="s">
        <v>90</v>
      </c>
      <c r="D106" s="1" t="s">
        <v>85</v>
      </c>
      <c r="H106" s="1" t="s">
        <v>146</v>
      </c>
      <c r="I106" s="1" t="s">
        <v>131</v>
      </c>
      <c r="J106" s="1" t="s">
        <v>135</v>
      </c>
      <c r="K106" s="1" t="s">
        <v>71</v>
      </c>
      <c r="L106" s="2" t="n">
        <v>1</v>
      </c>
      <c r="M106" s="2" t="n">
        <f aca="false">+L106/Y106</f>
        <v>333.333333333333</v>
      </c>
      <c r="N106" s="2" t="n">
        <f aca="false">+O106/Y106</f>
        <v>50.6666666666667</v>
      </c>
      <c r="O106" s="1" t="n">
        <f aca="false">+P106</f>
        <v>0.152</v>
      </c>
      <c r="P106" s="1" t="n">
        <v>0.152</v>
      </c>
      <c r="R106" s="17" t="n">
        <v>12.4377484103647</v>
      </c>
      <c r="S106" s="17" t="n">
        <v>0.379902417020738</v>
      </c>
      <c r="T106" s="17" t="n">
        <v>37.2669097470316</v>
      </c>
      <c r="U106" s="17" t="n">
        <v>49.0693627786828</v>
      </c>
      <c r="V106" s="17" t="n">
        <v>-15.6849067011736</v>
      </c>
      <c r="W106" s="17" t="n">
        <f aca="false">+V106+1</f>
        <v>-14.6849067011736</v>
      </c>
      <c r="X106" s="17" t="n">
        <v>1.08851476620577</v>
      </c>
      <c r="Y106" s="6" t="n">
        <v>0.003</v>
      </c>
      <c r="Z106" s="6" t="n">
        <f aca="false">+X106/10</f>
        <v>0.108851476620577</v>
      </c>
      <c r="AA106" s="6" t="n">
        <f aca="false">+S106/10</f>
        <v>0.0379902417020738</v>
      </c>
      <c r="AB106" s="6" t="n">
        <f aca="false">+O106*Z106</f>
        <v>0.0165454244463277</v>
      </c>
      <c r="AC106" s="1" t="n">
        <f aca="false">+O106*AA106</f>
        <v>0.00577451673871522</v>
      </c>
      <c r="AD106" s="2" t="n">
        <f aca="false">+AB106*1000</f>
        <v>16.5454244463277</v>
      </c>
      <c r="AE106" s="2" t="n">
        <f aca="false">+AC106*1000</f>
        <v>5.77451673871522</v>
      </c>
      <c r="AF106" s="2" t="n">
        <f aca="false">+AD106/Y106</f>
        <v>5515.14148210924</v>
      </c>
      <c r="AG106" s="2" t="n">
        <f aca="false">+AE106/Y106</f>
        <v>1924.83891290507</v>
      </c>
      <c r="AH106" s="2" t="n">
        <f aca="false">+AB106/Y106</f>
        <v>5.51514148210923</v>
      </c>
      <c r="AI106" s="2" t="n">
        <f aca="false">+AC106/Y106</f>
        <v>1.92483891290507</v>
      </c>
      <c r="AJ106" s="7" t="n">
        <v>13.1557677084986</v>
      </c>
      <c r="AK106" s="7" t="n">
        <v>0.371357612868986</v>
      </c>
      <c r="AL106" s="7" t="n">
        <v>13.8496341260027</v>
      </c>
      <c r="AM106" s="7" t="n">
        <v>56.4226334232035</v>
      </c>
      <c r="AN106" s="7" t="n">
        <v>-24.205448638556</v>
      </c>
      <c r="AO106" s="7" t="n">
        <v>-23.205448638556</v>
      </c>
      <c r="AP106" s="7" t="n">
        <v>1.07919392637221</v>
      </c>
      <c r="AQ106" s="1" t="n">
        <f aca="false">+W106-AO106</f>
        <v>8.5205419373824</v>
      </c>
      <c r="AR106" s="1" t="n">
        <f aca="false">(W106/1000+1)*0.0112372</f>
        <v>0.0110721827664176</v>
      </c>
      <c r="AS106" s="1" t="n">
        <f aca="false">(AO106/1000+1)*0.0112372</f>
        <v>0.0109764357325588</v>
      </c>
      <c r="AT106" s="1" t="n">
        <f aca="false">AR106/(AR106+1)</f>
        <v>0.0109509320453489</v>
      </c>
      <c r="AU106" s="1" t="n">
        <f aca="false">AS106/(AS106+1)</f>
        <v>0.0108572616973068</v>
      </c>
      <c r="AV106" s="1" t="n">
        <f aca="false">+AT106-AU106</f>
        <v>9.3670348042094E-005</v>
      </c>
      <c r="AW106" s="1" t="n">
        <f aca="false">AV106*U106</f>
        <v>0.00459634428968299</v>
      </c>
      <c r="AX106" s="1" t="n">
        <v>0.5376</v>
      </c>
      <c r="AY106" s="1" t="n">
        <f aca="false">+AW106/AX106</f>
        <v>0.00854974756265437</v>
      </c>
      <c r="AZ106" s="1" t="n">
        <f aca="false">+AY106/Y106</f>
        <v>2.84991585421812</v>
      </c>
      <c r="BA106" s="1" t="n">
        <f aca="false">+AZ106/1000</f>
        <v>0.00284991585421812</v>
      </c>
      <c r="BB106" s="1" t="n">
        <f aca="false">+AZ106/(U106/1000/0.003)</f>
        <v>0.174237998590205</v>
      </c>
      <c r="BC106" s="1" t="n">
        <f aca="false">+T106-AL106</f>
        <v>23.4172756210289</v>
      </c>
      <c r="BD106" s="1" t="n">
        <f aca="false">(T106/1000+1)*0.0036765</f>
        <v>0.00381351179368496</v>
      </c>
      <c r="BE106" s="1" t="n">
        <f aca="false">(AL106/1000+1)*0.0036765</f>
        <v>0.00372741817986425</v>
      </c>
      <c r="BF106" s="1" t="n">
        <f aca="false">BD106/(BD106+1)</f>
        <v>0.00379902417020738</v>
      </c>
      <c r="BG106" s="1" t="n">
        <f aca="false">BE106/(BE106+1)</f>
        <v>0.00371357612868986</v>
      </c>
      <c r="BH106" s="1" t="n">
        <f aca="false">+BF106-BG106</f>
        <v>8.54480415175213E-005</v>
      </c>
      <c r="BI106" s="1" t="n">
        <f aca="false">BH106*R106</f>
        <v>0.00106278124255333</v>
      </c>
      <c r="BJ106" s="1" t="n">
        <v>0.459</v>
      </c>
      <c r="BK106" s="1" t="n">
        <f aca="false">+BI106/BJ106</f>
        <v>0.00231542754368917</v>
      </c>
      <c r="BL106" s="1" t="n">
        <f aca="false">+BK106/Y106</f>
        <v>0.771809181229722</v>
      </c>
      <c r="BM106" s="1" t="n">
        <f aca="false">+BL106/1000</f>
        <v>0.000771809181229722</v>
      </c>
      <c r="BN106" s="1" t="n">
        <f aca="false">+BL106/(R106/1000/0.003)</f>
        <v>0.186161310495689</v>
      </c>
    </row>
    <row r="107" customFormat="false" ht="12.8" hidden="false" customHeight="false" outlineLevel="0" collapsed="false">
      <c r="A107" s="1" t="s">
        <v>65</v>
      </c>
      <c r="B107" s="1" t="s">
        <v>124</v>
      </c>
      <c r="C107" s="1" t="s">
        <v>183</v>
      </c>
      <c r="D107" s="1" t="s">
        <v>67</v>
      </c>
      <c r="H107" s="1" t="s">
        <v>146</v>
      </c>
      <c r="I107" s="1" t="s">
        <v>131</v>
      </c>
      <c r="J107" s="1" t="s">
        <v>133</v>
      </c>
      <c r="K107" s="1" t="s">
        <v>89</v>
      </c>
      <c r="L107" s="2" t="n">
        <v>1</v>
      </c>
      <c r="M107" s="2" t="n">
        <f aca="false">+L107/Y107</f>
        <v>333.333333333333</v>
      </c>
      <c r="N107" s="2" t="n">
        <f aca="false">+O107/Y107</f>
        <v>12.6666666666667</v>
      </c>
      <c r="O107" s="1" t="n">
        <v>0.038</v>
      </c>
      <c r="R107" s="19"/>
      <c r="S107" s="19"/>
      <c r="T107" s="19"/>
      <c r="U107" s="19"/>
      <c r="V107" s="19"/>
      <c r="W107" s="19"/>
      <c r="X107" s="19"/>
      <c r="Y107" s="6" t="n">
        <v>0.003</v>
      </c>
      <c r="Z107" s="6"/>
      <c r="AA107" s="6"/>
      <c r="AB107" s="6"/>
      <c r="AD107" s="2"/>
      <c r="AE107" s="2"/>
      <c r="AF107" s="2"/>
      <c r="AG107" s="2"/>
      <c r="AH107" s="2"/>
      <c r="AI107" s="2"/>
      <c r="AJ107" s="7"/>
      <c r="AK107" s="7"/>
      <c r="AL107" s="7"/>
      <c r="AM107" s="7"/>
      <c r="AN107" s="7"/>
      <c r="AO107" s="7"/>
      <c r="AP107" s="7"/>
    </row>
    <row r="108" customFormat="false" ht="12.8" hidden="false" customHeight="false" outlineLevel="0" collapsed="false">
      <c r="A108" s="1" t="s">
        <v>75</v>
      </c>
      <c r="B108" s="1" t="s">
        <v>176</v>
      </c>
      <c r="C108" s="1" t="s">
        <v>184</v>
      </c>
      <c r="D108" s="1" t="s">
        <v>83</v>
      </c>
      <c r="H108" s="1" t="s">
        <v>146</v>
      </c>
      <c r="I108" s="1" t="s">
        <v>131</v>
      </c>
      <c r="J108" s="1" t="s">
        <v>134</v>
      </c>
      <c r="K108" s="1" t="s">
        <v>71</v>
      </c>
      <c r="L108" s="2" t="n">
        <v>1</v>
      </c>
      <c r="M108" s="2" t="n">
        <f aca="false">+L108/Y108</f>
        <v>333.333333333333</v>
      </c>
      <c r="N108" s="2" t="n">
        <f aca="false">+O108/Y108</f>
        <v>533</v>
      </c>
      <c r="O108" s="1" t="n">
        <f aca="false">+P108</f>
        <v>1.599</v>
      </c>
      <c r="P108" s="1" t="n">
        <v>1.599</v>
      </c>
      <c r="R108" s="17" t="n">
        <v>92.5997767478282</v>
      </c>
      <c r="S108" s="17" t="n">
        <v>0.385313681510705</v>
      </c>
      <c r="T108" s="17" t="n">
        <v>52.0987096216534</v>
      </c>
      <c r="U108" s="17" t="n">
        <v>848.463158953107</v>
      </c>
      <c r="V108" s="17" t="n">
        <v>-7.73002656997139</v>
      </c>
      <c r="W108" s="17" t="n">
        <f aca="false">+V108+1</f>
        <v>-6.73002656997139</v>
      </c>
      <c r="X108" s="17" t="n">
        <v>1.09721522871888</v>
      </c>
      <c r="Y108" s="6" t="n">
        <v>0.003</v>
      </c>
      <c r="Z108" s="6" t="n">
        <f aca="false">+X108/10</f>
        <v>0.109721522871888</v>
      </c>
      <c r="AA108" s="6" t="n">
        <f aca="false">+S108/10</f>
        <v>0.0385313681510705</v>
      </c>
      <c r="AB108" s="6" t="n">
        <f aca="false">+O108*Z108</f>
        <v>0.175444715072149</v>
      </c>
      <c r="AC108" s="1" t="n">
        <f aca="false">+O108*AA108</f>
        <v>0.0616116576735617</v>
      </c>
      <c r="AD108" s="2" t="n">
        <f aca="false">+AB108*1000</f>
        <v>175.444715072149</v>
      </c>
      <c r="AE108" s="2" t="n">
        <f aca="false">+AC108*1000</f>
        <v>61.6116576735617</v>
      </c>
      <c r="AF108" s="2" t="n">
        <f aca="false">+AD108/Y108</f>
        <v>58481.5716907163</v>
      </c>
      <c r="AG108" s="2" t="n">
        <f aca="false">+AE108/Y108</f>
        <v>20537.2192245206</v>
      </c>
      <c r="AH108" s="2" t="n">
        <f aca="false">+AB108/Y108</f>
        <v>58.4815716907163</v>
      </c>
      <c r="AI108" s="2" t="n">
        <f aca="false">+AC108/Y108</f>
        <v>20.5372192245206</v>
      </c>
      <c r="AJ108" s="7" t="n">
        <v>5.30744836504264</v>
      </c>
      <c r="AK108" s="7" t="n">
        <v>0.370164560895268</v>
      </c>
      <c r="AL108" s="7" t="n">
        <v>10.58036127553</v>
      </c>
      <c r="AM108" s="7" t="n">
        <v>31.653695459959</v>
      </c>
      <c r="AN108" s="7" t="n">
        <v>-27.3820708829874</v>
      </c>
      <c r="AO108" s="7" t="n">
        <f aca="false">+AN108+1</f>
        <v>-26.3820708829874</v>
      </c>
      <c r="AP108" s="7" t="n">
        <v>1.07571848808575</v>
      </c>
      <c r="AQ108" s="1" t="n">
        <f aca="false">+W108-AO108</f>
        <v>19.652044313016</v>
      </c>
      <c r="AR108" s="1" t="n">
        <f aca="false">(W108/1000+1)*0.0112372</f>
        <v>0.0111615733454279</v>
      </c>
      <c r="AS108" s="1" t="n">
        <f aca="false">(AO108/1000+1)*0.0112372</f>
        <v>0.0109407393930737</v>
      </c>
      <c r="AT108" s="1" t="n">
        <f aca="false">AR108/(AR108+1)</f>
        <v>0.0110383677936849</v>
      </c>
      <c r="AU108" s="1" t="n">
        <f aca="false">AS108/(AS108+1)</f>
        <v>0.010822335045714</v>
      </c>
      <c r="AV108" s="1" t="n">
        <f aca="false">+AT108-AU108</f>
        <v>0.000216032747970883</v>
      </c>
      <c r="AW108" s="1" t="n">
        <f aca="false">AV108*U108</f>
        <v>0.183295827780696</v>
      </c>
      <c r="AX108" s="1" t="n">
        <v>0.5376</v>
      </c>
      <c r="AY108" s="1" t="n">
        <f aca="false">+AW108/AX108</f>
        <v>0.340952060603973</v>
      </c>
      <c r="AZ108" s="1" t="n">
        <f aca="false">+AY108/Y108</f>
        <v>113.650686867991</v>
      </c>
      <c r="BA108" s="1" t="n">
        <f aca="false">+AZ108/1000</f>
        <v>0.113650686867991</v>
      </c>
      <c r="BB108" s="1" t="n">
        <f aca="false">+AZ108/(U108/1000/0.003)</f>
        <v>0.401846629410124</v>
      </c>
      <c r="BC108" s="1" t="n">
        <f aca="false">+T108-AL108</f>
        <v>41.5183483461234</v>
      </c>
      <c r="BD108" s="1" t="n">
        <f aca="false">(T108/1000+1)*0.0036765</f>
        <v>0.00386804090592401</v>
      </c>
      <c r="BE108" s="1" t="n">
        <f aca="false">(AL108/1000+1)*0.0036765</f>
        <v>0.00371539869822949</v>
      </c>
      <c r="BF108" s="1" t="n">
        <f aca="false">BD108/(BD108+1)</f>
        <v>0.00385313681510705</v>
      </c>
      <c r="BG108" s="1" t="n">
        <f aca="false">BE108/(BE108+1)</f>
        <v>0.00370164560895268</v>
      </c>
      <c r="BH108" s="1" t="n">
        <f aca="false">+BF108-BG108</f>
        <v>0.000151491206154377</v>
      </c>
      <c r="BI108" s="1" t="n">
        <f aca="false">BH108*R108</f>
        <v>0.0140280518691545</v>
      </c>
      <c r="BJ108" s="1" t="n">
        <v>0.459</v>
      </c>
      <c r="BK108" s="1" t="n">
        <f aca="false">+BI108/BJ108</f>
        <v>0.0305622045079619</v>
      </c>
      <c r="BL108" s="1" t="n">
        <f aca="false">+BK108/Y108</f>
        <v>10.187401502654</v>
      </c>
      <c r="BM108" s="1" t="n">
        <f aca="false">+BL108/1000</f>
        <v>0.010187401502654</v>
      </c>
      <c r="BN108" s="1" t="n">
        <f aca="false">+BL108/(R108/1000/0.003)</f>
        <v>0.330046200772062</v>
      </c>
    </row>
    <row r="109" customFormat="false" ht="12.8" hidden="false" customHeight="false" outlineLevel="0" collapsed="false">
      <c r="A109" s="1" t="s">
        <v>75</v>
      </c>
      <c r="B109" s="1" t="s">
        <v>160</v>
      </c>
      <c r="D109" s="1" t="s">
        <v>67</v>
      </c>
      <c r="H109" s="1" t="s">
        <v>146</v>
      </c>
      <c r="I109" s="1" t="s">
        <v>131</v>
      </c>
      <c r="J109" s="1" t="s">
        <v>133</v>
      </c>
      <c r="K109" s="1" t="s">
        <v>71</v>
      </c>
      <c r="L109" s="2" t="n">
        <v>1</v>
      </c>
      <c r="M109" s="2" t="n">
        <f aca="false">+L109/Y109</f>
        <v>333.333333333333</v>
      </c>
      <c r="N109" s="2" t="n">
        <f aca="false">+O109/Y109</f>
        <v>40.6666666666667</v>
      </c>
      <c r="O109" s="1" t="n">
        <f aca="false">+P109</f>
        <v>0.122</v>
      </c>
      <c r="P109" s="1" t="n">
        <v>0.122</v>
      </c>
      <c r="R109" s="17" t="n">
        <v>5.6058070908986</v>
      </c>
      <c r="S109" s="17" t="n">
        <v>0.371599014745625</v>
      </c>
      <c r="T109" s="17" t="n">
        <v>14.5111476072205</v>
      </c>
      <c r="U109" s="17" t="n">
        <v>49.267077537305</v>
      </c>
      <c r="V109" s="17" t="n">
        <v>-26.7351131447648</v>
      </c>
      <c r="W109" s="17" t="n">
        <f aca="false">+V109+1</f>
        <v>-25.7351131447648</v>
      </c>
      <c r="X109" s="17" t="n">
        <v>1.07642632314687</v>
      </c>
      <c r="Y109" s="6" t="n">
        <v>0.003</v>
      </c>
      <c r="Z109" s="6" t="n">
        <f aca="false">+X109/10</f>
        <v>0.107642632314687</v>
      </c>
      <c r="AA109" s="6" t="n">
        <f aca="false">+S109/10</f>
        <v>0.0371599014745625</v>
      </c>
      <c r="AB109" s="6" t="n">
        <f aca="false">+O109*Z109</f>
        <v>0.0131324011423918</v>
      </c>
      <c r="AC109" s="1" t="n">
        <f aca="false">+O109*AA109</f>
        <v>0.00453350797989663</v>
      </c>
      <c r="AD109" s="2" t="n">
        <f aca="false">+AB109*1000</f>
        <v>13.1324011423918</v>
      </c>
      <c r="AE109" s="2" t="n">
        <f aca="false">+AC109*1000</f>
        <v>4.53350797989663</v>
      </c>
      <c r="AF109" s="2" t="n">
        <f aca="false">+AD109/Y109</f>
        <v>4377.46704746394</v>
      </c>
      <c r="AG109" s="2" t="n">
        <f aca="false">+AE109/Y109</f>
        <v>1511.16932663221</v>
      </c>
      <c r="AH109" s="2" t="n">
        <f aca="false">+AB109/Y109</f>
        <v>4.37746704746394</v>
      </c>
      <c r="AI109" s="2" t="n">
        <f aca="false">+AC109/Y109</f>
        <v>1.51116932663221</v>
      </c>
      <c r="AJ109" s="7" t="n">
        <v>2.99864005464993</v>
      </c>
      <c r="AK109" s="7" t="n">
        <v>0.371347782366618</v>
      </c>
      <c r="AL109" s="7" t="n">
        <v>13.8226956716054</v>
      </c>
      <c r="AM109" s="7" t="n">
        <v>13.2467868536938</v>
      </c>
      <c r="AN109" s="7" t="n">
        <v>-25.3863742957774</v>
      </c>
      <c r="AO109" s="7" t="n">
        <f aca="false">+AN109+1</f>
        <v>-24.3863742957774</v>
      </c>
      <c r="AP109" s="7" t="n">
        <v>1.07790194283177</v>
      </c>
      <c r="AQ109" s="1" t="n">
        <f aca="false">+W109-AO109</f>
        <v>-1.3487388489874</v>
      </c>
      <c r="AR109" s="1" t="n">
        <f aca="false">(W109/1000+1)*0.0112372</f>
        <v>0.0109480093865696</v>
      </c>
      <c r="AS109" s="1" t="n">
        <f aca="false">(AO109/1000+1)*0.0112372</f>
        <v>0.0109631654347635</v>
      </c>
      <c r="AT109" s="1" t="n">
        <f aca="false">AR109/(AR109+1)</f>
        <v>0.0108294484829272</v>
      </c>
      <c r="AU109" s="1" t="n">
        <f aca="false">AS109/(AS109+1)</f>
        <v>0.0108442778229697</v>
      </c>
      <c r="AV109" s="1" t="n">
        <f aca="false">+AT109-AU109</f>
        <v>-1.48293400425471E-005</v>
      </c>
      <c r="AW109" s="1" t="n">
        <f aca="false">AV109*U109</f>
        <v>-0.000730598245703231</v>
      </c>
      <c r="AX109" s="1" t="n">
        <v>0.5376</v>
      </c>
      <c r="AY109" s="1" t="n">
        <f aca="false">+AW109/AX109</f>
        <v>-0.00135899971298964</v>
      </c>
      <c r="AZ109" s="1" t="n">
        <f aca="false">+AY109/Y109</f>
        <v>-0.45299990432988</v>
      </c>
      <c r="BA109" s="1" t="n">
        <f aca="false">+AZ109/1000</f>
        <v>-0.00045299990432988</v>
      </c>
      <c r="BB109" s="1" t="n">
        <f aca="false">+AZ109/(U109/1000/0.003)</f>
        <v>-0.0275843378767618</v>
      </c>
      <c r="BC109" s="1" t="n">
        <f aca="false">+T109-AL109</f>
        <v>0.688451935615101</v>
      </c>
      <c r="BD109" s="1" t="n">
        <f aca="false">(T109/1000+1)*0.0036765</f>
        <v>0.00372985023417795</v>
      </c>
      <c r="BE109" s="1" t="n">
        <f aca="false">(AL109/1000+1)*0.0036765</f>
        <v>0.00372731914063666</v>
      </c>
      <c r="BF109" s="1" t="n">
        <f aca="false">BD109/(BD109+1)</f>
        <v>0.00371599014745625</v>
      </c>
      <c r="BG109" s="1" t="n">
        <f aca="false">BE109/(BE109+1)</f>
        <v>0.00371347782366618</v>
      </c>
      <c r="BH109" s="1" t="n">
        <f aca="false">+BF109-BG109</f>
        <v>2.51232379007687E-006</v>
      </c>
      <c r="BI109" s="1" t="n">
        <f aca="false">BH109*R109</f>
        <v>1.40836025170462E-005</v>
      </c>
      <c r="BJ109" s="1" t="n">
        <v>0.459</v>
      </c>
      <c r="BK109" s="1" t="n">
        <f aca="false">+BI109/BJ109</f>
        <v>3.06832298846321E-005</v>
      </c>
      <c r="BL109" s="1" t="n">
        <f aca="false">+BK109/Y109</f>
        <v>0.0102277432948774</v>
      </c>
      <c r="BM109" s="1" t="n">
        <f aca="false">+BL109/1000</f>
        <v>1.02277432948774E-005</v>
      </c>
      <c r="BN109" s="1" t="n">
        <f aca="false">+BL109/(R109/1000/0.003)</f>
        <v>0.00547347230953566</v>
      </c>
    </row>
    <row r="110" customFormat="false" ht="12.8" hidden="false" customHeight="false" outlineLevel="0" collapsed="false">
      <c r="A110" s="1" t="s">
        <v>101</v>
      </c>
      <c r="B110" s="1" t="s">
        <v>101</v>
      </c>
      <c r="D110" s="1" t="s">
        <v>67</v>
      </c>
      <c r="H110" s="1" t="s">
        <v>146</v>
      </c>
      <c r="I110" s="1" t="s">
        <v>131</v>
      </c>
      <c r="J110" s="1" t="s">
        <v>132</v>
      </c>
      <c r="K110" s="1" t="s">
        <v>71</v>
      </c>
      <c r="L110" s="2" t="n">
        <v>1</v>
      </c>
      <c r="M110" s="2" t="n">
        <f aca="false">+L110/Y110</f>
        <v>333.333333333333</v>
      </c>
      <c r="N110" s="2" t="n">
        <f aca="false">+O110/Y110</f>
        <v>253</v>
      </c>
      <c r="O110" s="1" t="n">
        <f aca="false">+P110</f>
        <v>0.759</v>
      </c>
      <c r="P110" s="1" t="n">
        <v>0.759</v>
      </c>
      <c r="R110" s="17" t="n">
        <v>51.6972279597261</v>
      </c>
      <c r="S110" s="17" t="n">
        <v>0.396439992792184</v>
      </c>
      <c r="T110" s="17" t="n">
        <v>82.6000133443798</v>
      </c>
      <c r="U110" s="17" t="n">
        <v>201.483422187742</v>
      </c>
      <c r="V110" s="17" t="n">
        <v>-5.39719933091203</v>
      </c>
      <c r="W110" s="17" t="n">
        <f aca="false">+V110+1</f>
        <v>-4.39719933091203</v>
      </c>
      <c r="X110" s="17" t="n">
        <v>1.09976641324534</v>
      </c>
      <c r="Y110" s="6" t="n">
        <v>0.003</v>
      </c>
      <c r="Z110" s="6" t="n">
        <f aca="false">+X110/10</f>
        <v>0.109976641324534</v>
      </c>
      <c r="AA110" s="6" t="n">
        <f aca="false">+S110/10</f>
        <v>0.0396439992792184</v>
      </c>
      <c r="AB110" s="6" t="n">
        <f aca="false">+O110*Z110</f>
        <v>0.0834722707653213</v>
      </c>
      <c r="AC110" s="1" t="n">
        <f aca="false">+O110*AA110</f>
        <v>0.0300897954529268</v>
      </c>
      <c r="AD110" s="2" t="n">
        <f aca="false">+AB110*1000</f>
        <v>83.4722707653213</v>
      </c>
      <c r="AE110" s="2" t="n">
        <f aca="false">+AC110*1000</f>
        <v>30.0897954529268</v>
      </c>
      <c r="AF110" s="2" t="n">
        <f aca="false">+AD110/Y110</f>
        <v>27824.0902551071</v>
      </c>
      <c r="AG110" s="2" t="n">
        <f aca="false">+AE110/Y110</f>
        <v>10029.9318176423</v>
      </c>
      <c r="AH110" s="2" t="n">
        <f aca="false">+AB110/Y110</f>
        <v>27.8240902551071</v>
      </c>
      <c r="AI110" s="2" t="n">
        <f aca="false">+AC110/Y110</f>
        <v>10.0299318176423</v>
      </c>
      <c r="AJ110" s="7" t="n">
        <v>16.3759636334943</v>
      </c>
      <c r="AK110" s="7" t="n">
        <v>0.371726784900014</v>
      </c>
      <c r="AL110" s="7" t="n">
        <v>14.8612774156403</v>
      </c>
      <c r="AM110" s="7" t="n">
        <v>73.9220405301707</v>
      </c>
      <c r="AN110" s="7" t="n">
        <v>-25.0610088084631</v>
      </c>
      <c r="AO110" s="7" t="n">
        <f aca="false">+AN110+1</f>
        <v>-24.0610088084631</v>
      </c>
      <c r="AP110" s="7" t="n">
        <v>1.07825791005909</v>
      </c>
      <c r="AQ110" s="1" t="n">
        <f aca="false">+W110-AO110</f>
        <v>19.6638094775511</v>
      </c>
      <c r="AR110" s="1" t="n">
        <f aca="false">(W110/1000+1)*0.0112372</f>
        <v>0.0111877877916787</v>
      </c>
      <c r="AS110" s="1" t="n">
        <f aca="false">(AO110/1000+1)*0.0112372</f>
        <v>0.0109668216318175</v>
      </c>
      <c r="AT110" s="1" t="n">
        <f aca="false">AR110/(AR110+1)</f>
        <v>0.0110640060399776</v>
      </c>
      <c r="AU110" s="1" t="n">
        <f aca="false">AS110/(AS110+1)</f>
        <v>0.0108478551394158</v>
      </c>
      <c r="AV110" s="1" t="n">
        <f aca="false">+AT110-AU110</f>
        <v>0.000216150900561785</v>
      </c>
      <c r="AW110" s="1" t="n">
        <f aca="false">AV110*U110</f>
        <v>0.0435508231541507</v>
      </c>
      <c r="AX110" s="1" t="n">
        <v>0.5376</v>
      </c>
      <c r="AY110" s="1" t="n">
        <f aca="false">+AW110/AX110</f>
        <v>0.0810097156885244</v>
      </c>
      <c r="AZ110" s="1" t="n">
        <f aca="false">+AY110/Y110</f>
        <v>27.0032385628415</v>
      </c>
      <c r="BA110" s="1" t="n">
        <f aca="false">+AZ110/1000</f>
        <v>0.0270032385628415</v>
      </c>
      <c r="BB110" s="1" t="n">
        <f aca="false">+AZ110/(U110/1000/0.003)</f>
        <v>0.402066407294987</v>
      </c>
      <c r="BC110" s="1" t="n">
        <f aca="false">+T110-AL110</f>
        <v>67.7387359287395</v>
      </c>
      <c r="BD110" s="1" t="n">
        <f aca="false">(T110/1000+1)*0.0036765</f>
        <v>0.00398017894906061</v>
      </c>
      <c r="BE110" s="1" t="n">
        <f aca="false">(AL110/1000+1)*0.0036765</f>
        <v>0.0037311374864186</v>
      </c>
      <c r="BF110" s="1" t="n">
        <f aca="false">BD110/(BD110+1)</f>
        <v>0.00396439992792184</v>
      </c>
      <c r="BG110" s="1" t="n">
        <f aca="false">BE110/(BE110+1)</f>
        <v>0.00371726784900014</v>
      </c>
      <c r="BH110" s="1" t="n">
        <f aca="false">+BF110-BG110</f>
        <v>0.000247132078921703</v>
      </c>
      <c r="BI110" s="1" t="n">
        <f aca="false">BH110*R110</f>
        <v>0.0127760434201763</v>
      </c>
      <c r="BJ110" s="1" t="n">
        <v>0.459</v>
      </c>
      <c r="BK110" s="1" t="n">
        <f aca="false">+BI110/BJ110</f>
        <v>0.027834517255286</v>
      </c>
      <c r="BL110" s="1" t="n">
        <f aca="false">+BK110/Y110</f>
        <v>9.27817241842867</v>
      </c>
      <c r="BM110" s="1" t="n">
        <f aca="false">+BL110/1000</f>
        <v>0.00927817241842867</v>
      </c>
      <c r="BN110" s="1" t="n">
        <f aca="false">+BL110/(R110/1000/0.003)</f>
        <v>0.538414115297827</v>
      </c>
    </row>
    <row r="111" customFormat="false" ht="12.8" hidden="false" customHeight="false" outlineLevel="0" collapsed="false">
      <c r="A111" s="1" t="s">
        <v>65</v>
      </c>
      <c r="B111" s="1" t="s">
        <v>102</v>
      </c>
      <c r="C111" s="1" t="s">
        <v>103</v>
      </c>
      <c r="D111" s="1" t="s">
        <v>73</v>
      </c>
      <c r="H111" s="1" t="s">
        <v>146</v>
      </c>
      <c r="I111" s="1" t="s">
        <v>131</v>
      </c>
      <c r="J111" s="1" t="s">
        <v>134</v>
      </c>
      <c r="K111" s="1" t="s">
        <v>71</v>
      </c>
      <c r="L111" s="2" t="n">
        <v>1</v>
      </c>
      <c r="M111" s="2" t="n">
        <f aca="false">+L111/Y111</f>
        <v>333.333333333333</v>
      </c>
      <c r="N111" s="2" t="n">
        <f aca="false">+O111/Y111</f>
        <v>28.3333333333333</v>
      </c>
      <c r="O111" s="1" t="n">
        <f aca="false">+P111</f>
        <v>0.085</v>
      </c>
      <c r="P111" s="1" t="n">
        <v>0.085</v>
      </c>
      <c r="R111" s="17" t="n">
        <v>7.63709907414794</v>
      </c>
      <c r="S111" s="17" t="n">
        <v>1.11306904383854</v>
      </c>
      <c r="T111" s="17" t="n">
        <v>2061.60131554123</v>
      </c>
      <c r="U111" s="17" t="n">
        <v>32.4563044774738</v>
      </c>
      <c r="V111" s="17" t="n">
        <v>846.061924526881</v>
      </c>
      <c r="W111" s="17" t="n">
        <f aca="false">+V111+1</f>
        <v>847.061924526881</v>
      </c>
      <c r="X111" s="17" t="n">
        <v>2.02221505304138</v>
      </c>
      <c r="Y111" s="6" t="n">
        <v>0.003</v>
      </c>
      <c r="Z111" s="6" t="n">
        <f aca="false">+X111/10</f>
        <v>0.202221505304138</v>
      </c>
      <c r="AA111" s="6" t="n">
        <f aca="false">+S111/10</f>
        <v>0.111306904383854</v>
      </c>
      <c r="AB111" s="6" t="n">
        <f aca="false">+O111*Z111</f>
        <v>0.0171888279508517</v>
      </c>
      <c r="AC111" s="1" t="n">
        <f aca="false">+O111*AA111</f>
        <v>0.00946108687262759</v>
      </c>
      <c r="AD111" s="2" t="n">
        <f aca="false">+AB111*1000</f>
        <v>17.1888279508517</v>
      </c>
      <c r="AE111" s="2" t="n">
        <f aca="false">+AC111*1000</f>
        <v>9.46108687262759</v>
      </c>
      <c r="AF111" s="2" t="n">
        <f aca="false">+AD111/Y111</f>
        <v>5729.60931695058</v>
      </c>
      <c r="AG111" s="2" t="n">
        <f aca="false">+AE111/Y111</f>
        <v>3153.6956242092</v>
      </c>
      <c r="AH111" s="2" t="n">
        <f aca="false">+AB111/Y111</f>
        <v>5.72960931695058</v>
      </c>
      <c r="AI111" s="2" t="n">
        <f aca="false">+AC111/Y111</f>
        <v>3.1536956242092</v>
      </c>
      <c r="AJ111" s="7" t="n">
        <v>18.6298485034742</v>
      </c>
      <c r="AK111" s="7" t="n">
        <v>0.371116059309832</v>
      </c>
      <c r="AL111" s="7" t="n">
        <v>13.1877081979717</v>
      </c>
      <c r="AM111" s="7" t="n">
        <v>76.5354652769498</v>
      </c>
      <c r="AN111" s="7" t="n">
        <v>-24.4981353986523</v>
      </c>
      <c r="AO111" s="7" t="n">
        <f aca="false">+AN111+1</f>
        <v>-23.4981353986523</v>
      </c>
      <c r="AP111" s="7" t="n">
        <v>1.07887371759407</v>
      </c>
      <c r="AQ111" s="1" t="n">
        <f aca="false">+W111-AO111</f>
        <v>870.560059925533</v>
      </c>
      <c r="AR111" s="1" t="n">
        <f aca="false">(W111/1000+1)*0.0112372</f>
        <v>0.0207558042582935</v>
      </c>
      <c r="AS111" s="1" t="n">
        <f aca="false">(AO111/1000+1)*0.0112372</f>
        <v>0.0109731467528983</v>
      </c>
      <c r="AT111" s="1" t="n">
        <f aca="false">AR111/(AR111+1)</f>
        <v>0.0203337607013414</v>
      </c>
      <c r="AU111" s="1" t="n">
        <f aca="false">AS111/(AS111+1)</f>
        <v>0.0108540437380977</v>
      </c>
      <c r="AV111" s="1" t="n">
        <f aca="false">+AT111-AU111</f>
        <v>0.00947971696324371</v>
      </c>
      <c r="AW111" s="1" t="n">
        <f aca="false">AV111*U111</f>
        <v>0.307676580119311</v>
      </c>
      <c r="AX111" s="1" t="n">
        <v>0.5376</v>
      </c>
      <c r="AY111" s="1" t="n">
        <f aca="false">+AW111/AX111</f>
        <v>0.572315067186218</v>
      </c>
      <c r="AZ111" s="1" t="n">
        <f aca="false">+AY111/Y111</f>
        <v>190.771689062073</v>
      </c>
      <c r="BA111" s="1" t="n">
        <f aca="false">+AZ111/1000</f>
        <v>0.190771689062073</v>
      </c>
      <c r="BB111" s="1" t="n">
        <f aca="false">+AZ111/(U111/1000/0.003)</f>
        <v>17.633402089367</v>
      </c>
      <c r="BC111" s="1" t="n">
        <f aca="false">+T111-AL111</f>
        <v>2048.41360734326</v>
      </c>
      <c r="BD111" s="1" t="n">
        <f aca="false">(T111/1000+1)*0.0036765</f>
        <v>0.0112559772365873</v>
      </c>
      <c r="BE111" s="1" t="n">
        <f aca="false">(AL111/1000+1)*0.0036765</f>
        <v>0.00372498460918984</v>
      </c>
      <c r="BF111" s="1" t="n">
        <f aca="false">BD111/(BD111+1)</f>
        <v>0.0111306904383854</v>
      </c>
      <c r="BG111" s="1" t="n">
        <f aca="false">BE111/(BE111+1)</f>
        <v>0.00371116059309832</v>
      </c>
      <c r="BH111" s="1" t="n">
        <f aca="false">+BF111-BG111</f>
        <v>0.00741952984528705</v>
      </c>
      <c r="BI111" s="1" t="n">
        <f aca="false">BH111*R111</f>
        <v>0.0566636845120547</v>
      </c>
      <c r="BJ111" s="1" t="n">
        <v>0.459</v>
      </c>
      <c r="BK111" s="1" t="n">
        <f aca="false">+BI111/BJ111</f>
        <v>0.123450293054585</v>
      </c>
      <c r="BL111" s="1" t="n">
        <f aca="false">+BK111/Y111</f>
        <v>41.1500976848618</v>
      </c>
      <c r="BM111" s="1" t="n">
        <f aca="false">+BL111/1000</f>
        <v>0.0411500976848618</v>
      </c>
      <c r="BN111" s="1" t="n">
        <f aca="false">+BL111/(R111/1000/0.003)</f>
        <v>16.1645530398411</v>
      </c>
    </row>
    <row r="112" customFormat="false" ht="12.8" hidden="false" customHeight="false" outlineLevel="0" collapsed="false">
      <c r="A112" s="1" t="s">
        <v>65</v>
      </c>
      <c r="B112" s="1" t="s">
        <v>102</v>
      </c>
      <c r="C112" s="1" t="s">
        <v>103</v>
      </c>
      <c r="D112" s="1" t="s">
        <v>73</v>
      </c>
      <c r="H112" s="1" t="s">
        <v>146</v>
      </c>
      <c r="I112" s="1" t="s">
        <v>131</v>
      </c>
      <c r="J112" s="1" t="s">
        <v>133</v>
      </c>
      <c r="K112" s="1" t="s">
        <v>71</v>
      </c>
      <c r="L112" s="2" t="n">
        <v>1</v>
      </c>
      <c r="M112" s="2" t="n">
        <f aca="false">+L112/Y112</f>
        <v>333.333333333333</v>
      </c>
      <c r="N112" s="2" t="n">
        <f aca="false">+O112/Y112</f>
        <v>15.3333333333333</v>
      </c>
      <c r="O112" s="1" t="n">
        <v>0.046</v>
      </c>
      <c r="R112" s="19"/>
      <c r="S112" s="19"/>
      <c r="T112" s="19"/>
      <c r="U112" s="19"/>
      <c r="V112" s="19"/>
      <c r="W112" s="19"/>
      <c r="X112" s="19"/>
      <c r="Y112" s="6" t="n">
        <v>0.003</v>
      </c>
      <c r="Z112" s="6"/>
      <c r="AA112" s="6"/>
      <c r="AB112" s="6"/>
      <c r="AD112" s="2"/>
      <c r="AE112" s="2"/>
      <c r="AF112" s="2"/>
      <c r="AG112" s="2"/>
      <c r="AH112" s="2"/>
      <c r="AI112" s="2"/>
      <c r="AJ112" s="7"/>
      <c r="AK112" s="7"/>
      <c r="AL112" s="7"/>
      <c r="AM112" s="7"/>
      <c r="AN112" s="7"/>
      <c r="AO112" s="7"/>
      <c r="AP112" s="7"/>
    </row>
    <row r="113" customFormat="false" ht="12.8" hidden="false" customHeight="false" outlineLevel="0" collapsed="false">
      <c r="A113" s="1" t="s">
        <v>65</v>
      </c>
      <c r="B113" s="1" t="s">
        <v>102</v>
      </c>
      <c r="C113" s="1" t="s">
        <v>103</v>
      </c>
      <c r="D113" s="1" t="s">
        <v>73</v>
      </c>
      <c r="H113" s="1" t="s">
        <v>146</v>
      </c>
      <c r="I113" s="1" t="s">
        <v>131</v>
      </c>
      <c r="J113" s="1" t="s">
        <v>132</v>
      </c>
      <c r="K113" s="1" t="s">
        <v>71</v>
      </c>
      <c r="L113" s="2" t="n">
        <v>1</v>
      </c>
      <c r="M113" s="2" t="n">
        <f aca="false">+L113/Y113</f>
        <v>333.333333333333</v>
      </c>
      <c r="N113" s="2" t="n">
        <f aca="false">+O113/Y113</f>
        <v>137</v>
      </c>
      <c r="O113" s="1" t="n">
        <f aca="false">+P113</f>
        <v>0.411</v>
      </c>
      <c r="P113" s="1" t="n">
        <v>0.411</v>
      </c>
      <c r="R113" s="17" t="n">
        <v>33.6141142642916</v>
      </c>
      <c r="S113" s="17" t="n">
        <v>1.12333184197238</v>
      </c>
      <c r="T113" s="17" t="n">
        <v>2090.15081472633</v>
      </c>
      <c r="U113" s="17" t="n">
        <v>136.913554954867</v>
      </c>
      <c r="V113" s="17" t="n">
        <v>1117.24160197472</v>
      </c>
      <c r="W113" s="17" t="n">
        <f aca="false">+V113+1</f>
        <v>1118.24160197472</v>
      </c>
      <c r="X113" s="17" t="n">
        <v>2.31240184775311</v>
      </c>
      <c r="Y113" s="6" t="n">
        <v>0.003</v>
      </c>
      <c r="Z113" s="6" t="n">
        <f aca="false">+X113/10</f>
        <v>0.231240184775311</v>
      </c>
      <c r="AA113" s="6" t="n">
        <f aca="false">+S113/10</f>
        <v>0.112333184197238</v>
      </c>
      <c r="AB113" s="6" t="n">
        <f aca="false">+O113*Z113</f>
        <v>0.0950397159426528</v>
      </c>
      <c r="AC113" s="1" t="n">
        <f aca="false">+O113*AA113</f>
        <v>0.0461689387050648</v>
      </c>
      <c r="AD113" s="2" t="n">
        <f aca="false">+AB113*1000</f>
        <v>95.0397159426528</v>
      </c>
      <c r="AE113" s="2" t="n">
        <f aca="false">+AC113*1000</f>
        <v>46.1689387050648</v>
      </c>
      <c r="AF113" s="2" t="n">
        <f aca="false">+AD113/Y113</f>
        <v>31679.9053142176</v>
      </c>
      <c r="AG113" s="2" t="n">
        <f aca="false">+AE113/Y113</f>
        <v>15389.6462350216</v>
      </c>
      <c r="AH113" s="2" t="n">
        <f aca="false">+AB113/Y113</f>
        <v>31.6799053142176</v>
      </c>
      <c r="AI113" s="2" t="n">
        <f aca="false">+AC113/Y113</f>
        <v>15.3896462350216</v>
      </c>
      <c r="AJ113" s="7" t="n">
        <v>18.6298485034742</v>
      </c>
      <c r="AK113" s="7" t="n">
        <v>0.371116059309832</v>
      </c>
      <c r="AL113" s="7" t="n">
        <v>13.1877081979717</v>
      </c>
      <c r="AM113" s="7" t="n">
        <v>76.5354652769498</v>
      </c>
      <c r="AN113" s="7" t="n">
        <v>-24.4981353986523</v>
      </c>
      <c r="AO113" s="7" t="n">
        <f aca="false">+AN113+1</f>
        <v>-23.4981353986523</v>
      </c>
      <c r="AP113" s="7" t="n">
        <v>1.07887371759407</v>
      </c>
      <c r="AQ113" s="1" t="n">
        <f aca="false">+W113-AO113</f>
        <v>1141.73973737337</v>
      </c>
      <c r="AR113" s="1" t="n">
        <f aca="false">(W113/1000+1)*0.0112372</f>
        <v>0.0238031045297103</v>
      </c>
      <c r="AS113" s="1" t="n">
        <f aca="false">(AO113/1000+1)*0.0112372</f>
        <v>0.0109731467528983</v>
      </c>
      <c r="AT113" s="1" t="n">
        <f aca="false">AR113/(AR113+1)</f>
        <v>0.0232496897346726</v>
      </c>
      <c r="AU113" s="1" t="n">
        <f aca="false">AS113/(AS113+1)</f>
        <v>0.0108540437380977</v>
      </c>
      <c r="AV113" s="1" t="n">
        <f aca="false">+AT113-AU113</f>
        <v>0.0123956459965748</v>
      </c>
      <c r="AW113" s="1" t="n">
        <f aca="false">AV113*U113</f>
        <v>1.69713195935313</v>
      </c>
      <c r="AX113" s="1" t="n">
        <v>0.5376</v>
      </c>
      <c r="AY113" s="1" t="n">
        <f aca="false">+AW113/AX113</f>
        <v>3.15686748391579</v>
      </c>
      <c r="AZ113" s="1" t="n">
        <f aca="false">+AY113/Y113</f>
        <v>1052.28916130526</v>
      </c>
      <c r="BA113" s="1" t="n">
        <f aca="false">+AZ113/1000</f>
        <v>1.05228916130526</v>
      </c>
      <c r="BB113" s="1" t="n">
        <f aca="false">+AZ113/(U113/1000/0.003)</f>
        <v>23.0573772257716</v>
      </c>
      <c r="BC113" s="1" t="n">
        <f aca="false">+T113-AL113</f>
        <v>2076.96310652836</v>
      </c>
      <c r="BD113" s="1" t="n">
        <f aca="false">(T113/1000+1)*0.0036765</f>
        <v>0.0113609394703414</v>
      </c>
      <c r="BE113" s="1" t="n">
        <f aca="false">(AL113/1000+1)*0.0036765</f>
        <v>0.00372498460918984</v>
      </c>
      <c r="BF113" s="1" t="n">
        <f aca="false">BD113/(BD113+1)</f>
        <v>0.0112333184197238</v>
      </c>
      <c r="BG113" s="1" t="n">
        <f aca="false">BE113/(BE113+1)</f>
        <v>0.00371116059309832</v>
      </c>
      <c r="BH113" s="1" t="n">
        <f aca="false">+BF113-BG113</f>
        <v>0.00752215782662548</v>
      </c>
      <c r="BI113" s="1" t="n">
        <f aca="false">BH113*R113</f>
        <v>0.252850672698224</v>
      </c>
      <c r="BJ113" s="1" t="n">
        <v>0.459</v>
      </c>
      <c r="BK113" s="1" t="n">
        <f aca="false">+BI113/BJ113</f>
        <v>0.550872925268462</v>
      </c>
      <c r="BL113" s="1" t="n">
        <f aca="false">+BK113/Y113</f>
        <v>183.624308422821</v>
      </c>
      <c r="BM113" s="1" t="n">
        <f aca="false">+BL113/1000</f>
        <v>0.183624308422821</v>
      </c>
      <c r="BN113" s="1" t="n">
        <f aca="false">+BL113/(R113/1000/0.003)</f>
        <v>16.3881434131274</v>
      </c>
    </row>
    <row r="114" customFormat="false" ht="12.8" hidden="false" customHeight="false" outlineLevel="0" collapsed="false">
      <c r="A114" s="1" t="s">
        <v>80</v>
      </c>
      <c r="B114" s="1" t="s">
        <v>105</v>
      </c>
      <c r="C114" s="1" t="s">
        <v>106</v>
      </c>
      <c r="D114" s="1" t="s">
        <v>73</v>
      </c>
      <c r="H114" s="1" t="s">
        <v>146</v>
      </c>
      <c r="I114" s="1" t="s">
        <v>131</v>
      </c>
      <c r="J114" s="1" t="s">
        <v>134</v>
      </c>
      <c r="K114" s="1" t="s">
        <v>71</v>
      </c>
      <c r="L114" s="2" t="n">
        <v>1</v>
      </c>
      <c r="M114" s="2" t="n">
        <f aca="false">+L114/Y114</f>
        <v>333.333333333333</v>
      </c>
      <c r="N114" s="2" t="n">
        <f aca="false">+O114/Y114</f>
        <v>9.33333333333333</v>
      </c>
      <c r="O114" s="1" t="n">
        <v>0.028</v>
      </c>
      <c r="R114" s="19"/>
      <c r="S114" s="19"/>
      <c r="T114" s="19"/>
      <c r="U114" s="19"/>
      <c r="V114" s="19"/>
      <c r="W114" s="19"/>
      <c r="X114" s="19"/>
      <c r="Y114" s="6" t="n">
        <v>0.003</v>
      </c>
      <c r="Z114" s="6"/>
      <c r="AA114" s="6"/>
      <c r="AB114" s="6"/>
      <c r="AD114" s="2"/>
      <c r="AE114" s="2"/>
      <c r="AF114" s="2"/>
      <c r="AG114" s="2"/>
      <c r="AH114" s="2"/>
      <c r="AI114" s="2"/>
      <c r="AJ114" s="7"/>
      <c r="AK114" s="7"/>
      <c r="AL114" s="7"/>
      <c r="AM114" s="7"/>
      <c r="AN114" s="7"/>
      <c r="AO114" s="7"/>
      <c r="AP114" s="7"/>
    </row>
    <row r="115" customFormat="false" ht="12.8" hidden="false" customHeight="false" outlineLevel="0" collapsed="false">
      <c r="A115" s="1" t="s">
        <v>80</v>
      </c>
      <c r="B115" s="1" t="s">
        <v>105</v>
      </c>
      <c r="C115" s="1" t="s">
        <v>106</v>
      </c>
      <c r="D115" s="1" t="s">
        <v>73</v>
      </c>
      <c r="H115" s="1" t="s">
        <v>146</v>
      </c>
      <c r="I115" s="1" t="s">
        <v>131</v>
      </c>
      <c r="J115" s="1" t="s">
        <v>137</v>
      </c>
      <c r="K115" s="1" t="s">
        <v>71</v>
      </c>
      <c r="L115" s="2" t="n">
        <v>1</v>
      </c>
      <c r="M115" s="2" t="n">
        <f aca="false">+L115/Y115</f>
        <v>333.333333333333</v>
      </c>
      <c r="N115" s="2" t="n">
        <f aca="false">+O115/Y115</f>
        <v>10</v>
      </c>
      <c r="O115" s="1" t="n">
        <v>0.03</v>
      </c>
      <c r="P115" s="1" t="n">
        <v>0.077</v>
      </c>
      <c r="R115" s="17" t="n">
        <v>8.07544323249304</v>
      </c>
      <c r="S115" s="17" t="n">
        <v>0.379233061328002</v>
      </c>
      <c r="T115" s="17" t="n">
        <v>35.4323766667814</v>
      </c>
      <c r="U115" s="17" t="n">
        <v>34.2367494550454</v>
      </c>
      <c r="V115" s="17" t="n">
        <v>-17.2596406949862</v>
      </c>
      <c r="W115" s="17" t="n">
        <f aca="false">+V115+1</f>
        <v>-16.2596406949862</v>
      </c>
      <c r="X115" s="17" t="n">
        <v>1.08679225653369</v>
      </c>
      <c r="Y115" s="6" t="n">
        <v>0.003</v>
      </c>
      <c r="Z115" s="6" t="n">
        <f aca="false">+X115/10</f>
        <v>0.108679225653369</v>
      </c>
      <c r="AA115" s="6" t="n">
        <f aca="false">+S115/100</f>
        <v>0.00379233061328002</v>
      </c>
      <c r="AB115" s="6" t="n">
        <f aca="false">+O115*Z115</f>
        <v>0.00326037676960107</v>
      </c>
      <c r="AC115" s="1" t="n">
        <f aca="false">+O115*AA115</f>
        <v>0.000113769918398401</v>
      </c>
      <c r="AD115" s="2" t="n">
        <f aca="false">+AB115*1000</f>
        <v>3.26037676960107</v>
      </c>
      <c r="AE115" s="2" t="n">
        <f aca="false">+AC115*1000</f>
        <v>0.113769918398401</v>
      </c>
      <c r="AF115" s="2" t="n">
        <f aca="false">+AD115/Y115</f>
        <v>1086.79225653369</v>
      </c>
      <c r="AG115" s="2" t="n">
        <f aca="false">+AE115/Y115</f>
        <v>37.9233061328002</v>
      </c>
      <c r="AH115" s="2" t="n">
        <f aca="false">+AB115/Y115</f>
        <v>1.08679225653369</v>
      </c>
      <c r="AI115" s="2" t="n">
        <f aca="false">+AC115/Y115</f>
        <v>0.0379233061328002</v>
      </c>
      <c r="AJ115" s="7" t="n">
        <v>7.33687209049757</v>
      </c>
      <c r="AK115" s="7" t="n">
        <v>0.371948703494077</v>
      </c>
      <c r="AL115" s="7" t="n">
        <v>15.469405252065</v>
      </c>
      <c r="AM115" s="7" t="n">
        <v>32.0567084676927</v>
      </c>
      <c r="AN115" s="7" t="n">
        <v>-23.8847912023571</v>
      </c>
      <c r="AO115" s="7" t="n">
        <f aca="false">+AN115+1</f>
        <v>-22.8847912023571</v>
      </c>
      <c r="AP115" s="7" t="n">
        <v>1.07954473359464</v>
      </c>
      <c r="AQ115" s="1" t="n">
        <f aca="false">+W115-AO115</f>
        <v>6.6251505073709</v>
      </c>
      <c r="AR115" s="1" t="n">
        <f aca="false">(W115/1000+1)*0.0112372</f>
        <v>0.0110544871655823</v>
      </c>
      <c r="AS115" s="1" t="n">
        <f aca="false">(AO115/1000+1)*0.0112372</f>
        <v>0.0109800390243009</v>
      </c>
      <c r="AT115" s="1" t="n">
        <f aca="false">AR115/(AR115+1)</f>
        <v>0.0109336215860856</v>
      </c>
      <c r="AU115" s="1" t="n">
        <f aca="false">AS115/(AS115+1)</f>
        <v>0.0108607871574771</v>
      </c>
      <c r="AV115" s="1" t="n">
        <f aca="false">+AT115-AU115</f>
        <v>7.2834428608436E-005</v>
      </c>
      <c r="AW115" s="1" t="n">
        <f aca="false">AV115*U115</f>
        <v>0.00249361408396841</v>
      </c>
      <c r="AX115" s="1" t="n">
        <v>0.5376</v>
      </c>
      <c r="AY115" s="1" t="n">
        <f aca="false">+AW115/AX115</f>
        <v>0.00463841905500077</v>
      </c>
      <c r="AZ115" s="1" t="n">
        <f aca="false">+AY115/Y115</f>
        <v>1.54613968500026</v>
      </c>
      <c r="BA115" s="1" t="n">
        <f aca="false">+AZ115/1000</f>
        <v>0.00154613968500026</v>
      </c>
      <c r="BB115" s="1" t="n">
        <f aca="false">+AZ115/(U115/1000/0.003)</f>
        <v>0.135480707977001</v>
      </c>
      <c r="BC115" s="1" t="n">
        <f aca="false">+T115-AL115</f>
        <v>19.9629714147164</v>
      </c>
      <c r="BD115" s="1" t="n">
        <f aca="false">(T115/1000+1)*0.0036765</f>
        <v>0.00380676713281542</v>
      </c>
      <c r="BE115" s="1" t="n">
        <f aca="false">(AL115/1000+1)*0.0036765</f>
        <v>0.00373337326840922</v>
      </c>
      <c r="BF115" s="1" t="n">
        <f aca="false">BD115/(BD115+1)</f>
        <v>0.00379233061328002</v>
      </c>
      <c r="BG115" s="1" t="n">
        <f aca="false">BE115/(BE115+1)</f>
        <v>0.00371948703494077</v>
      </c>
      <c r="BH115" s="1" t="n">
        <f aca="false">+BF115-BG115</f>
        <v>7.28435783392436E-005</v>
      </c>
      <c r="BI115" s="1" t="n">
        <f aca="false">BH115*R115</f>
        <v>0.000588244181730222</v>
      </c>
      <c r="BJ115" s="1" t="n">
        <v>0.459</v>
      </c>
      <c r="BK115" s="1" t="n">
        <f aca="false">+BI115/BJ115</f>
        <v>0.00128157773797434</v>
      </c>
      <c r="BL115" s="1" t="n">
        <f aca="false">+BK115/Y115</f>
        <v>0.42719257932478</v>
      </c>
      <c r="BM115" s="1" t="n">
        <f aca="false">+BL115/1000</f>
        <v>0.00042719257932478</v>
      </c>
      <c r="BN115" s="1" t="n">
        <f aca="false">+BL115/(R115/1000/0.003)</f>
        <v>0.158700606403581</v>
      </c>
    </row>
    <row r="116" customFormat="false" ht="12.8" hidden="false" customHeight="false" outlineLevel="0" collapsed="false">
      <c r="A116" s="1" t="s">
        <v>80</v>
      </c>
      <c r="B116" s="1" t="s">
        <v>105</v>
      </c>
      <c r="C116" s="1" t="s">
        <v>106</v>
      </c>
      <c r="D116" s="1" t="s">
        <v>73</v>
      </c>
      <c r="H116" s="1" t="s">
        <v>146</v>
      </c>
      <c r="I116" s="1" t="s">
        <v>131</v>
      </c>
      <c r="J116" s="1" t="s">
        <v>133</v>
      </c>
      <c r="K116" s="1" t="s">
        <v>71</v>
      </c>
      <c r="L116" s="2" t="n">
        <v>1</v>
      </c>
      <c r="M116" s="2" t="n">
        <f aca="false">+L116/Y116</f>
        <v>333.333333333333</v>
      </c>
      <c r="N116" s="2" t="n">
        <f aca="false">+O116/Y116</f>
        <v>58.3333333333333</v>
      </c>
      <c r="O116" s="1" t="n">
        <f aca="false">+P116</f>
        <v>0.175</v>
      </c>
      <c r="P116" s="1" t="n">
        <v>0.175</v>
      </c>
      <c r="R116" s="17" t="n">
        <v>12.5446732734391</v>
      </c>
      <c r="S116" s="17" t="n">
        <v>0.376159805984632</v>
      </c>
      <c r="T116" s="17" t="n">
        <v>27.0096847438769</v>
      </c>
      <c r="U116" s="17" t="n">
        <v>84.8328341961937</v>
      </c>
      <c r="V116" s="17" t="n">
        <v>-14.7292652436776</v>
      </c>
      <c r="W116" s="17" t="n">
        <f aca="false">+V116+1</f>
        <v>-13.7292652436776</v>
      </c>
      <c r="X116" s="17" t="n">
        <v>1.08956005740964</v>
      </c>
      <c r="Y116" s="6" t="n">
        <v>0.003</v>
      </c>
      <c r="Z116" s="6" t="n">
        <f aca="false">+X116/10</f>
        <v>0.108956005740964</v>
      </c>
      <c r="AA116" s="6" t="n">
        <f aca="false">+S116/10</f>
        <v>0.0376159805984632</v>
      </c>
      <c r="AB116" s="6" t="n">
        <f aca="false">+O116*Z116</f>
        <v>0.0190673010046687</v>
      </c>
      <c r="AC116" s="1" t="n">
        <f aca="false">+O116*AA116</f>
        <v>0.00658279660473106</v>
      </c>
      <c r="AD116" s="2" t="n">
        <f aca="false">+AB116*1000</f>
        <v>19.0673010046687</v>
      </c>
      <c r="AE116" s="2" t="n">
        <f aca="false">+AC116*1000</f>
        <v>6.58279660473106</v>
      </c>
      <c r="AF116" s="2" t="n">
        <f aca="false">+AD116/Y116</f>
        <v>6355.76700155623</v>
      </c>
      <c r="AG116" s="2" t="n">
        <f aca="false">+AE116/Y116</f>
        <v>2194.26553491035</v>
      </c>
      <c r="AH116" s="2" t="n">
        <f aca="false">+AB116/Y116</f>
        <v>6.35576700155623</v>
      </c>
      <c r="AI116" s="2" t="n">
        <f aca="false">+AC116/Y116</f>
        <v>2.19426553491035</v>
      </c>
      <c r="AJ116" s="7" t="n">
        <v>48.2330265961054</v>
      </c>
      <c r="AK116" s="7" t="n">
        <v>0.370811643019452</v>
      </c>
      <c r="AL116" s="7" t="n">
        <v>12.3535249551593</v>
      </c>
      <c r="AM116" s="7" t="n">
        <v>268.499926098625</v>
      </c>
      <c r="AN116" s="7" t="n">
        <v>-23.9991248756878</v>
      </c>
      <c r="AO116" s="7" t="n">
        <f aca="false">+AN116+1</f>
        <v>-22.9991248756878</v>
      </c>
      <c r="AP116" s="7" t="n">
        <v>1.07941964999351</v>
      </c>
      <c r="AQ116" s="1" t="n">
        <f aca="false">+W116-AO116</f>
        <v>9.2698596320102</v>
      </c>
      <c r="AR116" s="1" t="n">
        <f aca="false">(W116/1000+1)*0.0112372</f>
        <v>0.0110829215006037</v>
      </c>
      <c r="AS116" s="1" t="n">
        <f aca="false">(AO116/1000+1)*0.0112372</f>
        <v>0.0109787542339469</v>
      </c>
      <c r="AT116" s="1" t="n">
        <f aca="false">AR116/(AR116+1)</f>
        <v>0.0109614367574867</v>
      </c>
      <c r="AU116" s="1" t="n">
        <f aca="false">AS116/(AS116+1)</f>
        <v>0.0108595301216452</v>
      </c>
      <c r="AV116" s="1" t="n">
        <f aca="false">+AT116-AU116</f>
        <v>0.000101906635841456</v>
      </c>
      <c r="AW116" s="1" t="n">
        <f aca="false">AV116*U116</f>
        <v>0.00864502874183016</v>
      </c>
      <c r="AX116" s="1" t="n">
        <v>0.5376</v>
      </c>
      <c r="AY116" s="1" t="n">
        <f aca="false">+AW116/AX116</f>
        <v>0.0160807826298924</v>
      </c>
      <c r="AZ116" s="1" t="n">
        <f aca="false">+AY116/Y116</f>
        <v>5.3602608766308</v>
      </c>
      <c r="BA116" s="1" t="n">
        <f aca="false">+AZ116/1000</f>
        <v>0.0053602608766308</v>
      </c>
      <c r="BB116" s="1" t="n">
        <f aca="false">+AZ116/(U116/1000/0.003)</f>
        <v>0.189558474407471</v>
      </c>
      <c r="BC116" s="1" t="n">
        <f aca="false">+T116-AL116</f>
        <v>14.6561597887176</v>
      </c>
      <c r="BD116" s="1" t="n">
        <f aca="false">(T116/1000+1)*0.0036765</f>
        <v>0.00377580110596086</v>
      </c>
      <c r="BE116" s="1" t="n">
        <f aca="false">(AL116/1000+1)*0.0036765</f>
        <v>0.00372191773449764</v>
      </c>
      <c r="BF116" s="1" t="n">
        <f aca="false">BD116/(BD116+1)</f>
        <v>0.00376159805984632</v>
      </c>
      <c r="BG116" s="1" t="n">
        <f aca="false">BE116/(BE116+1)</f>
        <v>0.00370811643019452</v>
      </c>
      <c r="BH116" s="1" t="n">
        <f aca="false">+BF116-BG116</f>
        <v>5.34816296517957E-005</v>
      </c>
      <c r="BI116" s="1" t="n">
        <f aca="false">BH116*R116</f>
        <v>0.00067090957011285</v>
      </c>
      <c r="BJ116" s="1" t="n">
        <v>0.459</v>
      </c>
      <c r="BK116" s="1" t="n">
        <f aca="false">+BI116/BJ116</f>
        <v>0.00146167662333954</v>
      </c>
      <c r="BL116" s="1" t="n">
        <f aca="false">+BK116/Y116</f>
        <v>0.487225541113181</v>
      </c>
      <c r="BM116" s="1" t="n">
        <f aca="false">+BL116/1000</f>
        <v>0.000487225541113181</v>
      </c>
      <c r="BN116" s="1" t="n">
        <f aca="false">+BL116/(R116/1000/0.003)</f>
        <v>0.116517711659686</v>
      </c>
    </row>
    <row r="117" customFormat="false" ht="12.8" hidden="false" customHeight="false" outlineLevel="0" collapsed="false">
      <c r="A117" s="1" t="s">
        <v>80</v>
      </c>
      <c r="B117" s="1" t="s">
        <v>105</v>
      </c>
      <c r="C117" s="1" t="s">
        <v>106</v>
      </c>
      <c r="D117" s="1" t="s">
        <v>73</v>
      </c>
      <c r="H117" s="1" t="s">
        <v>146</v>
      </c>
      <c r="I117" s="1" t="s">
        <v>131</v>
      </c>
      <c r="J117" s="1" t="s">
        <v>132</v>
      </c>
      <c r="K117" s="1" t="s">
        <v>71</v>
      </c>
      <c r="L117" s="2" t="n">
        <v>1</v>
      </c>
      <c r="M117" s="2" t="n">
        <f aca="false">+L117/Y117</f>
        <v>333.333333333333</v>
      </c>
      <c r="N117" s="2" t="n">
        <f aca="false">+O117/Y117</f>
        <v>8.66666666666667</v>
      </c>
      <c r="O117" s="1" t="n">
        <v>0.026</v>
      </c>
      <c r="P117" s="22"/>
      <c r="R117" s="19"/>
      <c r="S117" s="19"/>
      <c r="T117" s="19"/>
      <c r="U117" s="19"/>
      <c r="V117" s="19"/>
      <c r="W117" s="19"/>
      <c r="X117" s="19"/>
      <c r="Y117" s="6" t="n">
        <v>0.003</v>
      </c>
      <c r="Z117" s="6"/>
      <c r="AA117" s="6"/>
      <c r="AB117" s="6"/>
      <c r="AD117" s="2"/>
      <c r="AE117" s="2"/>
      <c r="AF117" s="2"/>
      <c r="AG117" s="2"/>
      <c r="AH117" s="2"/>
      <c r="AI117" s="2"/>
      <c r="AJ117" s="7"/>
      <c r="AK117" s="7"/>
      <c r="AL117" s="7"/>
      <c r="AM117" s="7"/>
      <c r="AN117" s="7"/>
      <c r="AO117" s="7"/>
      <c r="AP117" s="7"/>
    </row>
    <row r="118" customFormat="false" ht="12.8" hidden="false" customHeight="false" outlineLevel="0" collapsed="false">
      <c r="A118" s="1" t="s">
        <v>80</v>
      </c>
      <c r="B118" s="1" t="s">
        <v>105</v>
      </c>
      <c r="C118" s="1" t="s">
        <v>106</v>
      </c>
      <c r="D118" s="1" t="s">
        <v>73</v>
      </c>
      <c r="H118" s="1" t="s">
        <v>146</v>
      </c>
      <c r="I118" s="1" t="s">
        <v>131</v>
      </c>
      <c r="J118" s="1" t="s">
        <v>135</v>
      </c>
      <c r="K118" s="1" t="s">
        <v>71</v>
      </c>
      <c r="L118" s="2" t="n">
        <v>1</v>
      </c>
      <c r="M118" s="2" t="n">
        <f aca="false">+L118/Y118</f>
        <v>333.333333333333</v>
      </c>
      <c r="N118" s="2" t="n">
        <f aca="false">+O118/Y118</f>
        <v>6.66666666666667</v>
      </c>
      <c r="O118" s="1" t="n">
        <v>0.02</v>
      </c>
      <c r="R118" s="19"/>
      <c r="S118" s="19"/>
      <c r="T118" s="19"/>
      <c r="U118" s="19"/>
      <c r="V118" s="19"/>
      <c r="W118" s="19"/>
      <c r="X118" s="19"/>
      <c r="Y118" s="6" t="n">
        <v>0.003</v>
      </c>
      <c r="Z118" s="6"/>
      <c r="AA118" s="6"/>
      <c r="AB118" s="6"/>
      <c r="AD118" s="2"/>
      <c r="AE118" s="2"/>
      <c r="AF118" s="2"/>
      <c r="AG118" s="2"/>
      <c r="AH118" s="2"/>
      <c r="AI118" s="2"/>
      <c r="AJ118" s="7"/>
      <c r="AK118" s="7"/>
      <c r="AL118" s="7"/>
      <c r="AM118" s="7"/>
      <c r="AN118" s="7"/>
      <c r="AO118" s="7"/>
      <c r="AP118" s="7"/>
    </row>
    <row r="119" customFormat="false" ht="12.8" hidden="false" customHeight="false" outlineLevel="0" collapsed="false">
      <c r="A119" s="1" t="s">
        <v>80</v>
      </c>
      <c r="B119" s="1" t="s">
        <v>126</v>
      </c>
      <c r="C119" s="1" t="s">
        <v>127</v>
      </c>
      <c r="D119" s="1" t="s">
        <v>73</v>
      </c>
      <c r="H119" s="1" t="s">
        <v>146</v>
      </c>
      <c r="I119" s="1" t="s">
        <v>131</v>
      </c>
      <c r="J119" s="1" t="s">
        <v>134</v>
      </c>
      <c r="K119" s="1" t="s">
        <v>71</v>
      </c>
      <c r="L119" s="2" t="n">
        <v>2</v>
      </c>
      <c r="M119" s="2" t="n">
        <f aca="false">+L119/Y119</f>
        <v>666.666666666667</v>
      </c>
      <c r="N119" s="2" t="n">
        <f aca="false">+O119/Y119</f>
        <v>120</v>
      </c>
      <c r="O119" s="1" t="n">
        <f aca="false">+P119</f>
        <v>0.36</v>
      </c>
      <c r="P119" s="1" t="n">
        <v>0.36</v>
      </c>
      <c r="R119" s="17" t="n">
        <v>8.38549426822599</v>
      </c>
      <c r="S119" s="17" t="n">
        <v>0.374257574514342</v>
      </c>
      <c r="T119" s="17" t="n">
        <v>21.7966101088032</v>
      </c>
      <c r="U119" s="17" t="n">
        <v>43.335023271364</v>
      </c>
      <c r="V119" s="17" t="n">
        <v>-21.4281576715573</v>
      </c>
      <c r="W119" s="17" t="n">
        <f aca="false">+V119+1</f>
        <v>-20.4281576715573</v>
      </c>
      <c r="X119" s="17" t="n">
        <v>1.08223226931948</v>
      </c>
      <c r="Y119" s="6" t="n">
        <v>0.003</v>
      </c>
      <c r="Z119" s="6" t="n">
        <f aca="false">+X119/10</f>
        <v>0.108223226931948</v>
      </c>
      <c r="AA119" s="6" t="n">
        <f aca="false">+S119/10</f>
        <v>0.0374257574514342</v>
      </c>
      <c r="AB119" s="6" t="n">
        <f aca="false">+O119*Z119</f>
        <v>0.0389603616955013</v>
      </c>
      <c r="AC119" s="1" t="n">
        <f aca="false">+O119*AA119</f>
        <v>0.0134732726825163</v>
      </c>
      <c r="AD119" s="2" t="n">
        <f aca="false">+AB119*1000</f>
        <v>38.9603616955013</v>
      </c>
      <c r="AE119" s="2" t="n">
        <f aca="false">+AC119*1000</f>
        <v>13.4732726825163</v>
      </c>
      <c r="AF119" s="2" t="n">
        <f aca="false">+AD119/Y119</f>
        <v>12986.7872318338</v>
      </c>
      <c r="AG119" s="2" t="n">
        <f aca="false">+AE119/Y119</f>
        <v>4491.0908941721</v>
      </c>
      <c r="AH119" s="2" t="n">
        <f aca="false">+AB119/Y119</f>
        <v>12.9867872318338</v>
      </c>
      <c r="AI119" s="2" t="n">
        <f aca="false">+AC119/Y119</f>
        <v>4.4910908941721</v>
      </c>
      <c r="AJ119" s="7" t="n">
        <v>11.3308018106312</v>
      </c>
      <c r="AK119" s="7" t="n">
        <v>0.372831869126989</v>
      </c>
      <c r="AL119" s="7" t="n">
        <v>17.8895880455982</v>
      </c>
      <c r="AM119" s="7" t="n">
        <v>47.5660217614888</v>
      </c>
      <c r="AN119" s="7" t="n">
        <v>-23.4808024242951</v>
      </c>
      <c r="AO119" s="7" t="n">
        <f aca="false">+AN119+1</f>
        <v>-22.4808024242951</v>
      </c>
      <c r="AP119" s="7" t="n">
        <v>1.07998670383867</v>
      </c>
      <c r="AQ119" s="1" t="n">
        <f aca="false">+W119-AO119</f>
        <v>2.0526447527378</v>
      </c>
      <c r="AR119" s="1" t="n">
        <f aca="false">(W119/1000+1)*0.0112372</f>
        <v>0.0110076447066132</v>
      </c>
      <c r="AS119" s="1" t="n">
        <f aca="false">(AO119/1000+1)*0.0112372</f>
        <v>0.0109845787269977</v>
      </c>
      <c r="AT119" s="1" t="n">
        <f aca="false">AR119/(AR119+1)</f>
        <v>0.0108877957196926</v>
      </c>
      <c r="AU119" s="1" t="n">
        <f aca="false">AS119/(AS119+1)</f>
        <v>0.0108652287662282</v>
      </c>
      <c r="AV119" s="1" t="n">
        <f aca="false">+AT119-AU119</f>
        <v>2.2566953464382E-005</v>
      </c>
      <c r="AW119" s="1" t="n">
        <f aca="false">AV119*U119</f>
        <v>0.000977939453542783</v>
      </c>
      <c r="AX119" s="1" t="n">
        <v>0.5376</v>
      </c>
      <c r="AY119" s="1" t="n">
        <f aca="false">+AW119/AX119</f>
        <v>0.00181908380495309</v>
      </c>
      <c r="AZ119" s="1" t="n">
        <f aca="false">+AY119/Y119</f>
        <v>0.606361268317697</v>
      </c>
      <c r="BA119" s="1" t="n">
        <f aca="false">+AZ119/1000</f>
        <v>0.000606361268317697</v>
      </c>
      <c r="BB119" s="1" t="n">
        <f aca="false">+AZ119/(U119/1000/0.003)</f>
        <v>0.0419772199858296</v>
      </c>
      <c r="BC119" s="1" t="n">
        <f aca="false">+T119-AL119</f>
        <v>3.907022063205</v>
      </c>
      <c r="BD119" s="1" t="n">
        <f aca="false">(T119/1000+1)*0.0036765</f>
        <v>0.00375663523706501</v>
      </c>
      <c r="BE119" s="1" t="n">
        <f aca="false">(AL119/1000+1)*0.0036765</f>
        <v>0.00374227107044964</v>
      </c>
      <c r="BF119" s="1" t="n">
        <f aca="false">BD119/(BD119+1)</f>
        <v>0.00374257574514342</v>
      </c>
      <c r="BG119" s="1" t="n">
        <f aca="false">BE119/(BE119+1)</f>
        <v>0.00372831869126989</v>
      </c>
      <c r="BH119" s="1" t="n">
        <f aca="false">+BF119-BG119</f>
        <v>1.42570538735382E-005</v>
      </c>
      <c r="BI119" s="1" t="n">
        <f aca="false">BH119*R119</f>
        <v>0.000119552443538343</v>
      </c>
      <c r="BJ119" s="1" t="n">
        <v>0.459</v>
      </c>
      <c r="BK119" s="1" t="n">
        <f aca="false">+BI119/BJ119</f>
        <v>0.000260462839952818</v>
      </c>
      <c r="BL119" s="1" t="n">
        <f aca="false">+BK119/Y119</f>
        <v>0.0868209466509393</v>
      </c>
      <c r="BM119" s="1" t="n">
        <f aca="false">+BL119/1000</f>
        <v>8.68209466509393E-005</v>
      </c>
      <c r="BN119" s="1" t="n">
        <f aca="false">+BL119/(R119/1000/0.003)</f>
        <v>0.0310611195501921</v>
      </c>
    </row>
    <row r="120" customFormat="false" ht="12.8" hidden="false" customHeight="false" outlineLevel="0" collapsed="false">
      <c r="A120" s="1" t="s">
        <v>80</v>
      </c>
      <c r="B120" s="1" t="s">
        <v>126</v>
      </c>
      <c r="C120" s="1" t="s">
        <v>127</v>
      </c>
      <c r="D120" s="1" t="s">
        <v>73</v>
      </c>
      <c r="H120" s="1" t="s">
        <v>146</v>
      </c>
      <c r="I120" s="1" t="s">
        <v>131</v>
      </c>
      <c r="J120" s="1" t="s">
        <v>132</v>
      </c>
      <c r="K120" s="1" t="s">
        <v>71</v>
      </c>
      <c r="L120" s="2" t="n">
        <v>1</v>
      </c>
      <c r="M120" s="2" t="n">
        <f aca="false">+L120/Y120</f>
        <v>333.333333333333</v>
      </c>
      <c r="N120" s="2" t="n">
        <f aca="false">+O120/Y120</f>
        <v>6.66666666666667</v>
      </c>
      <c r="O120" s="1" t="n">
        <v>0.02</v>
      </c>
      <c r="R120" s="19"/>
      <c r="S120" s="19"/>
      <c r="T120" s="19"/>
      <c r="U120" s="19"/>
      <c r="V120" s="19"/>
      <c r="W120" s="19"/>
      <c r="X120" s="19"/>
      <c r="Y120" s="6" t="n">
        <v>0.003</v>
      </c>
      <c r="Z120" s="6"/>
      <c r="AA120" s="6"/>
      <c r="AB120" s="6"/>
      <c r="AD120" s="2"/>
      <c r="AE120" s="2"/>
      <c r="AF120" s="2"/>
      <c r="AG120" s="2"/>
      <c r="AH120" s="2"/>
      <c r="AI120" s="2"/>
      <c r="AJ120" s="7"/>
      <c r="AK120" s="7"/>
      <c r="AL120" s="7"/>
      <c r="AM120" s="7"/>
      <c r="AN120" s="7"/>
      <c r="AO120" s="7"/>
      <c r="AP120" s="7"/>
    </row>
  </sheetData>
  <autoFilter ref="A1:BN120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131"/>
  <sheetViews>
    <sheetView showFormulas="false" showGridLines="true" showRowColHeaders="true" showZeros="true" rightToLeft="false" tabSelected="false" showOutlineSymbols="true" defaultGridColor="true" view="normal" topLeftCell="A116" colorId="64" zoomScale="84" zoomScaleNormal="84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6.65"/>
    <col collapsed="false" customWidth="true" hidden="false" outlineLevel="0" max="2" min="2" style="1" width="15.65"/>
    <col collapsed="false" customWidth="true" hidden="false" outlineLevel="0" max="3" min="3" style="1" width="20.29"/>
    <col collapsed="false" customWidth="false" hidden="false" outlineLevel="0" max="12" min="4" style="1" width="11.52"/>
    <col collapsed="false" customWidth="true" hidden="false" outlineLevel="0" max="13" min="13" style="1" width="19.52"/>
    <col collapsed="false" customWidth="true" hidden="false" outlineLevel="0" max="14" min="14" style="1" width="20.29"/>
    <col collapsed="false" customWidth="true" hidden="false" outlineLevel="0" max="15" min="15" style="1" width="15.02"/>
    <col collapsed="false" customWidth="true" hidden="false" outlineLevel="0" max="16" min="16" style="1" width="20.53"/>
    <col collapsed="false" customWidth="false" hidden="false" outlineLevel="0" max="51" min="17" style="1" width="11.52"/>
    <col collapsed="false" customWidth="true" hidden="false" outlineLevel="0" max="52" min="52" style="1" width="16.33"/>
    <col collapsed="false" customWidth="true" hidden="false" outlineLevel="0" max="53" min="53" style="1" width="16.87"/>
    <col collapsed="false" customWidth="false" hidden="false" outlineLevel="0" max="1025" min="54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25" t="s">
        <v>39</v>
      </c>
      <c r="AO1" s="25" t="s">
        <v>40</v>
      </c>
      <c r="AP1" s="25" t="s">
        <v>41</v>
      </c>
      <c r="AQ1" s="25" t="s">
        <v>42</v>
      </c>
      <c r="AR1" s="25" t="s">
        <v>43</v>
      </c>
      <c r="AS1" s="25" t="s">
        <v>44</v>
      </c>
      <c r="AT1" s="25" t="s">
        <v>45</v>
      </c>
      <c r="AU1" s="25" t="s">
        <v>46</v>
      </c>
      <c r="AV1" s="25" t="s">
        <v>47</v>
      </c>
      <c r="AW1" s="25" t="s">
        <v>48</v>
      </c>
      <c r="AX1" s="25" t="s">
        <v>49</v>
      </c>
      <c r="AY1" s="25" t="s">
        <v>50</v>
      </c>
      <c r="AZ1" s="25" t="s">
        <v>51</v>
      </c>
      <c r="BA1" s="25" t="s">
        <v>52</v>
      </c>
      <c r="BB1" s="25" t="s">
        <v>53</v>
      </c>
      <c r="BC1" s="25" t="s">
        <v>54</v>
      </c>
      <c r="BD1" s="25" t="s">
        <v>55</v>
      </c>
      <c r="BE1" s="25" t="s">
        <v>56</v>
      </c>
      <c r="BF1" s="25" t="s">
        <v>57</v>
      </c>
      <c r="BG1" s="25" t="s">
        <v>58</v>
      </c>
      <c r="BH1" s="25" t="s">
        <v>59</v>
      </c>
      <c r="BI1" s="25" t="s">
        <v>60</v>
      </c>
      <c r="BJ1" s="25" t="s">
        <v>49</v>
      </c>
      <c r="BK1" s="25" t="s">
        <v>61</v>
      </c>
      <c r="BL1" s="25" t="s">
        <v>62</v>
      </c>
      <c r="BM1" s="25" t="s">
        <v>63</v>
      </c>
      <c r="BN1" s="25" t="s">
        <v>64</v>
      </c>
    </row>
    <row r="2" customFormat="false" ht="12.8" hidden="false" customHeight="false" outlineLevel="0" collapsed="false">
      <c r="A2" s="1" t="s">
        <v>75</v>
      </c>
      <c r="B2" s="1" t="s">
        <v>148</v>
      </c>
      <c r="C2" s="1" t="s">
        <v>185</v>
      </c>
      <c r="D2" s="1" t="s">
        <v>147</v>
      </c>
      <c r="H2" s="1" t="s">
        <v>186</v>
      </c>
      <c r="I2" s="1" t="s">
        <v>69</v>
      </c>
      <c r="J2" s="1" t="s">
        <v>88</v>
      </c>
      <c r="K2" s="1" t="s">
        <v>71</v>
      </c>
      <c r="L2" s="2" t="n">
        <v>1</v>
      </c>
      <c r="M2" s="2" t="n">
        <v>294.117647058824</v>
      </c>
      <c r="N2" s="13" t="n">
        <v>80.6666666666667</v>
      </c>
      <c r="O2" s="13" t="n">
        <v>0.242</v>
      </c>
      <c r="P2" s="13" t="n">
        <v>0.242</v>
      </c>
      <c r="Q2" s="22" t="n">
        <v>1</v>
      </c>
      <c r="R2" s="5" t="n">
        <v>9.55961269179279</v>
      </c>
      <c r="S2" s="26" t="n">
        <v>0.369575604267227</v>
      </c>
      <c r="T2" s="26" t="n">
        <v>8.96649572948882</v>
      </c>
      <c r="U2" s="5" t="n">
        <v>48.5261860710811</v>
      </c>
      <c r="V2" s="5" t="n">
        <v>-25.9241690187904</v>
      </c>
      <c r="W2" s="5" t="n">
        <f aca="false">+V2+1</f>
        <v>-24.9241690187904</v>
      </c>
      <c r="X2" s="5" t="n">
        <v>1.07731356105368</v>
      </c>
      <c r="Y2" s="6" t="n">
        <v>0.003</v>
      </c>
      <c r="Z2" s="6" t="n">
        <f aca="false">+X2/10</f>
        <v>0.107731356105368</v>
      </c>
      <c r="AA2" s="6" t="n">
        <f aca="false">+S2/10</f>
        <v>0.0369575604267227</v>
      </c>
      <c r="AB2" s="6" t="n">
        <f aca="false">+O2*Z2</f>
        <v>0.0260709881774991</v>
      </c>
      <c r="AC2" s="1" t="n">
        <f aca="false">+O2*AA2</f>
        <v>0.00894372962326689</v>
      </c>
      <c r="AD2" s="2" t="n">
        <f aca="false">+AB2*1000</f>
        <v>26.0709881774991</v>
      </c>
      <c r="AE2" s="2" t="n">
        <f aca="false">+AC2*1000</f>
        <v>8.94372962326689</v>
      </c>
      <c r="AF2" s="2" t="n">
        <f aca="false">+AD2/Y2</f>
        <v>8690.32939249968</v>
      </c>
      <c r="AG2" s="2" t="n">
        <f aca="false">+AE2/Y2</f>
        <v>2981.24320775563</v>
      </c>
      <c r="AH2" s="2" t="n">
        <f aca="false">+AB2/Y2</f>
        <v>8.69032939249968</v>
      </c>
      <c r="AI2" s="2" t="n">
        <f aca="false">+AC2/Y2</f>
        <v>2.98124320775563</v>
      </c>
      <c r="AJ2" s="7"/>
      <c r="AK2" s="7"/>
      <c r="AL2" s="7"/>
      <c r="AM2" s="7"/>
      <c r="AN2" s="7"/>
      <c r="AO2" s="7"/>
      <c r="AP2" s="7"/>
    </row>
    <row r="3" customFormat="false" ht="12.8" hidden="false" customHeight="false" outlineLevel="0" collapsed="false">
      <c r="A3" s="1" t="s">
        <v>80</v>
      </c>
      <c r="B3" s="1" t="s">
        <v>187</v>
      </c>
      <c r="C3" s="1" t="s">
        <v>188</v>
      </c>
      <c r="D3" s="1" t="s">
        <v>147</v>
      </c>
      <c r="H3" s="1" t="s">
        <v>186</v>
      </c>
      <c r="I3" s="1" t="s">
        <v>69</v>
      </c>
      <c r="J3" s="1" t="s">
        <v>88</v>
      </c>
      <c r="K3" s="1" t="s">
        <v>71</v>
      </c>
      <c r="L3" s="2" t="n">
        <v>1</v>
      </c>
      <c r="M3" s="2" t="n">
        <v>294.117647058824</v>
      </c>
      <c r="N3" s="13" t="n">
        <v>113</v>
      </c>
      <c r="O3" s="13" t="n">
        <v>0.339</v>
      </c>
      <c r="P3" s="13" t="n">
        <v>0.339</v>
      </c>
      <c r="Q3" s="22" t="n">
        <v>1</v>
      </c>
      <c r="R3" s="5" t="n">
        <v>32.6474151945107</v>
      </c>
      <c r="S3" s="26" t="n">
        <v>0.371318777472738</v>
      </c>
      <c r="T3" s="26" t="n">
        <v>13.743213802091</v>
      </c>
      <c r="U3" s="5" t="n">
        <v>131.873638731345</v>
      </c>
      <c r="V3" s="5" t="n">
        <v>-22.5394057088443</v>
      </c>
      <c r="W3" s="5" t="n">
        <f aca="false">+V3+1</f>
        <v>-21.5394057088443</v>
      </c>
      <c r="X3" s="5" t="n">
        <v>1.08101659171642</v>
      </c>
      <c r="Y3" s="6" t="n">
        <v>0.003</v>
      </c>
      <c r="Z3" s="6" t="n">
        <f aca="false">+X3/10</f>
        <v>0.108101659171642</v>
      </c>
      <c r="AA3" s="6" t="n">
        <f aca="false">+S3/10</f>
        <v>0.0371318777472738</v>
      </c>
      <c r="AB3" s="6" t="n">
        <f aca="false">+O3*Z3</f>
        <v>0.0366464624591866</v>
      </c>
      <c r="AC3" s="1" t="n">
        <f aca="false">+O3*AA3</f>
        <v>0.0125877065563258</v>
      </c>
      <c r="AD3" s="2" t="n">
        <f aca="false">+AB3*1000</f>
        <v>36.6464624591866</v>
      </c>
      <c r="AE3" s="2" t="n">
        <f aca="false">+AC3*1000</f>
        <v>12.5877065563258</v>
      </c>
      <c r="AF3" s="2" t="n">
        <f aca="false">+AD3/Y3</f>
        <v>12215.4874863955</v>
      </c>
      <c r="AG3" s="2" t="n">
        <f aca="false">+AE3/Y3</f>
        <v>4195.90218544194</v>
      </c>
      <c r="AH3" s="2" t="n">
        <f aca="false">+AB3/Y3</f>
        <v>12.2154874863955</v>
      </c>
      <c r="AI3" s="2" t="n">
        <f aca="false">+AC3/Y3</f>
        <v>4.19590218544194</v>
      </c>
      <c r="AJ3" s="7"/>
      <c r="AK3" s="7"/>
      <c r="AL3" s="7"/>
      <c r="AM3" s="7"/>
      <c r="AN3" s="7"/>
      <c r="AO3" s="7"/>
      <c r="AP3" s="7"/>
    </row>
    <row r="4" customFormat="false" ht="12.8" hidden="false" customHeight="false" outlineLevel="0" collapsed="false">
      <c r="A4" s="1" t="s">
        <v>114</v>
      </c>
      <c r="B4" s="1" t="s">
        <v>115</v>
      </c>
      <c r="C4" s="1" t="s">
        <v>189</v>
      </c>
      <c r="D4" s="1" t="s">
        <v>85</v>
      </c>
      <c r="H4" s="1" t="s">
        <v>186</v>
      </c>
      <c r="I4" s="1" t="s">
        <v>69</v>
      </c>
      <c r="J4" s="1" t="s">
        <v>70</v>
      </c>
      <c r="K4" s="1" t="s">
        <v>71</v>
      </c>
      <c r="L4" s="2" t="n">
        <v>1</v>
      </c>
      <c r="M4" s="2" t="n">
        <v>294.117647058824</v>
      </c>
      <c r="N4" s="13" t="n">
        <v>987.333333333333</v>
      </c>
      <c r="O4" s="12" t="n">
        <v>2.962</v>
      </c>
      <c r="P4" s="13" t="n">
        <v>2.125</v>
      </c>
      <c r="Q4" s="22" t="n">
        <v>1</v>
      </c>
      <c r="R4" s="5" t="s">
        <v>190</v>
      </c>
      <c r="S4" s="26" t="n">
        <v>0.371834720338389</v>
      </c>
      <c r="T4" s="26" t="n">
        <v>15.1570546568103</v>
      </c>
      <c r="U4" s="5" t="n">
        <v>453.821262188908</v>
      </c>
      <c r="V4" s="5" t="n">
        <v>-18.789784354069</v>
      </c>
      <c r="W4" s="5" t="n">
        <f aca="false">+V4+1</f>
        <v>-17.789784354069</v>
      </c>
      <c r="X4" s="5" t="n">
        <v>1.08511846415743</v>
      </c>
      <c r="Y4" s="6" t="n">
        <v>0.003</v>
      </c>
      <c r="Z4" s="6" t="n">
        <f aca="false">+X4/10</f>
        <v>0.108511846415743</v>
      </c>
      <c r="AA4" s="6" t="n">
        <f aca="false">+S4/10</f>
        <v>0.0371834720338389</v>
      </c>
      <c r="AB4" s="6" t="n">
        <f aca="false">+O4*Z4</f>
        <v>0.321412089083431</v>
      </c>
      <c r="AC4" s="1" t="n">
        <f aca="false">+O4*AA4</f>
        <v>0.110137444164231</v>
      </c>
      <c r="AD4" s="2" t="n">
        <f aca="false">+AB4*1000</f>
        <v>321.412089083431</v>
      </c>
      <c r="AE4" s="2" t="n">
        <f aca="false">+AC4*1000</f>
        <v>110.137444164231</v>
      </c>
      <c r="AF4" s="2" t="n">
        <f aca="false">+AD4/Y4</f>
        <v>107137.36302781</v>
      </c>
      <c r="AG4" s="2" t="n">
        <f aca="false">+AE4/Y4</f>
        <v>36712.4813880769</v>
      </c>
      <c r="AH4" s="2" t="n">
        <f aca="false">+AB4/Y4</f>
        <v>107.13736302781</v>
      </c>
      <c r="AI4" s="2" t="n">
        <f aca="false">+AC4/Y4</f>
        <v>36.7124813880769</v>
      </c>
      <c r="AJ4" s="7"/>
      <c r="AK4" s="7"/>
      <c r="AL4" s="7"/>
      <c r="AM4" s="7"/>
      <c r="AN4" s="7"/>
      <c r="AO4" s="7"/>
      <c r="AP4" s="7"/>
    </row>
    <row r="5" customFormat="false" ht="12.8" hidden="false" customHeight="false" outlineLevel="0" collapsed="false">
      <c r="A5" s="1" t="s">
        <v>65</v>
      </c>
      <c r="B5" s="1" t="s">
        <v>191</v>
      </c>
      <c r="C5" s="1" t="s">
        <v>192</v>
      </c>
      <c r="D5" s="1" t="s">
        <v>67</v>
      </c>
      <c r="H5" s="1" t="s">
        <v>186</v>
      </c>
      <c r="I5" s="1" t="s">
        <v>69</v>
      </c>
      <c r="J5" s="1" t="s">
        <v>77</v>
      </c>
      <c r="K5" s="1" t="s">
        <v>71</v>
      </c>
      <c r="L5" s="2" t="n">
        <v>1</v>
      </c>
      <c r="M5" s="2" t="n">
        <v>294.117647058824</v>
      </c>
      <c r="N5" s="13" t="n">
        <v>4.67700258397933</v>
      </c>
      <c r="O5" s="12" t="n">
        <v>0.014031007751938</v>
      </c>
      <c r="P5" s="13"/>
      <c r="Y5" s="6" t="n">
        <v>0.003</v>
      </c>
      <c r="Z5" s="6" t="n">
        <v>0.107797524040848</v>
      </c>
      <c r="AA5" s="6" t="n">
        <v>0.00370240061790462</v>
      </c>
      <c r="AB5" s="6" t="n">
        <f aca="false">+O5*Z5</f>
        <v>0.00151250789545686</v>
      </c>
      <c r="AC5" s="1" t="n">
        <f aca="false">+O5*AA5</f>
        <v>5.19484117705998E-005</v>
      </c>
      <c r="AD5" s="2" t="n">
        <f aca="false">+AB5*1000</f>
        <v>1.51250789545686</v>
      </c>
      <c r="AE5" s="2" t="n">
        <f aca="false">+AC5*1000</f>
        <v>0.0519484117705998</v>
      </c>
      <c r="AF5" s="2" t="n">
        <f aca="false">+AD5/Y5</f>
        <v>504.169298485621</v>
      </c>
      <c r="AG5" s="2" t="n">
        <f aca="false">+AE5/Y5</f>
        <v>17.3161372568666</v>
      </c>
      <c r="AH5" s="2" t="n">
        <f aca="false">+AB5/Y5</f>
        <v>0.50416929848562</v>
      </c>
      <c r="AI5" s="2" t="n">
        <f aca="false">+AC5/Y5</f>
        <v>0.0173161372568666</v>
      </c>
      <c r="AJ5" s="7"/>
      <c r="AK5" s="7"/>
      <c r="AL5" s="7"/>
      <c r="AM5" s="7"/>
      <c r="AN5" s="7"/>
      <c r="AO5" s="7"/>
      <c r="AP5" s="7"/>
    </row>
    <row r="6" customFormat="false" ht="12.8" hidden="false" customHeight="false" outlineLevel="0" collapsed="false">
      <c r="A6" s="1" t="s">
        <v>65</v>
      </c>
      <c r="B6" s="1" t="s">
        <v>193</v>
      </c>
      <c r="C6" s="1" t="s">
        <v>194</v>
      </c>
      <c r="D6" s="1" t="s">
        <v>67</v>
      </c>
      <c r="H6" s="1" t="s">
        <v>186</v>
      </c>
      <c r="I6" s="1" t="s">
        <v>69</v>
      </c>
      <c r="J6" s="1" t="s">
        <v>86</v>
      </c>
      <c r="K6" s="1" t="s">
        <v>71</v>
      </c>
      <c r="L6" s="2" t="n">
        <v>1</v>
      </c>
      <c r="M6" s="2" t="n">
        <v>294.117647058824</v>
      </c>
      <c r="N6" s="13" t="n">
        <v>4.67700258397933</v>
      </c>
      <c r="O6" s="12" t="n">
        <v>0.014031007751938</v>
      </c>
      <c r="P6" s="13"/>
      <c r="R6" s="22"/>
      <c r="U6" s="22"/>
      <c r="V6" s="22"/>
      <c r="W6" s="22"/>
      <c r="X6" s="22"/>
      <c r="Y6" s="6" t="n">
        <v>0.003</v>
      </c>
      <c r="Z6" s="6" t="n">
        <v>0.114627066930159</v>
      </c>
      <c r="AA6" s="6" t="n">
        <v>0.0401819323510923</v>
      </c>
      <c r="AB6" s="6" t="n">
        <f aca="false">+O6*Z6</f>
        <v>0.00160833326467898</v>
      </c>
      <c r="AC6" s="1" t="n">
        <f aca="false">+O6*AA6</f>
        <v>0.000563793004306024</v>
      </c>
      <c r="AD6" s="2" t="n">
        <f aca="false">+AB6*1000</f>
        <v>1.60833326467898</v>
      </c>
      <c r="AE6" s="2" t="n">
        <f aca="false">+AC6*1000</f>
        <v>0.563793004306024</v>
      </c>
      <c r="AF6" s="2" t="n">
        <f aca="false">+AD6/Y6</f>
        <v>536.111088226326</v>
      </c>
      <c r="AG6" s="2" t="n">
        <f aca="false">+AE6/Y6</f>
        <v>187.931001435341</v>
      </c>
      <c r="AH6" s="2" t="n">
        <f aca="false">+AB6/Y6</f>
        <v>0.536111088226326</v>
      </c>
      <c r="AI6" s="2" t="n">
        <f aca="false">+AC6/Y6</f>
        <v>0.187931001435341</v>
      </c>
      <c r="AJ6" s="7"/>
      <c r="AK6" s="7"/>
      <c r="AL6" s="7"/>
      <c r="AM6" s="7"/>
      <c r="AN6" s="7"/>
      <c r="AO6" s="7"/>
      <c r="AP6" s="7"/>
    </row>
    <row r="7" customFormat="false" ht="12.8" hidden="false" customHeight="false" outlineLevel="0" collapsed="false">
      <c r="A7" s="1" t="s">
        <v>65</v>
      </c>
      <c r="B7" s="1" t="s">
        <v>193</v>
      </c>
      <c r="C7" s="1" t="s">
        <v>194</v>
      </c>
      <c r="D7" s="1" t="s">
        <v>67</v>
      </c>
      <c r="H7" s="1" t="s">
        <v>186</v>
      </c>
      <c r="I7" s="1" t="s">
        <v>69</v>
      </c>
      <c r="J7" s="1" t="s">
        <v>74</v>
      </c>
      <c r="K7" s="1" t="s">
        <v>71</v>
      </c>
      <c r="L7" s="2" t="n">
        <v>2</v>
      </c>
      <c r="M7" s="2" t="n">
        <v>588.235294117647</v>
      </c>
      <c r="N7" s="13" t="n">
        <v>224.496124031007</v>
      </c>
      <c r="O7" s="12" t="n">
        <v>0.673488372093022</v>
      </c>
      <c r="P7" s="13"/>
      <c r="Y7" s="6" t="n">
        <v>0.003</v>
      </c>
      <c r="Z7" s="6" t="n">
        <v>0.114627066930159</v>
      </c>
      <c r="AA7" s="6" t="n">
        <v>0.0401819323510923</v>
      </c>
      <c r="AB7" s="6" t="n">
        <f aca="false">+O7*Z7</f>
        <v>0.0771999967045907</v>
      </c>
      <c r="AC7" s="1" t="n">
        <f aca="false">+O7*AA7</f>
        <v>0.0270620642066891</v>
      </c>
      <c r="AD7" s="2" t="n">
        <f aca="false">+AB7*1000</f>
        <v>77.1999967045907</v>
      </c>
      <c r="AE7" s="2" t="n">
        <f aca="false">+AC7*1000</f>
        <v>27.0620642066891</v>
      </c>
      <c r="AF7" s="2" t="n">
        <f aca="false">+AD7/Y7</f>
        <v>25733.3322348636</v>
      </c>
      <c r="AG7" s="2" t="n">
        <f aca="false">+AE7/Y7</f>
        <v>9020.68806889636</v>
      </c>
      <c r="AH7" s="2" t="n">
        <f aca="false">+AB7/Y7</f>
        <v>25.7333322348636</v>
      </c>
      <c r="AI7" s="2" t="n">
        <f aca="false">+AC7/Y7</f>
        <v>9.02068806889636</v>
      </c>
      <c r="AJ7" s="7"/>
      <c r="AK7" s="7"/>
      <c r="AL7" s="7"/>
      <c r="AM7" s="7"/>
      <c r="AN7" s="7"/>
      <c r="AO7" s="7"/>
      <c r="AP7" s="7"/>
    </row>
    <row r="8" customFormat="false" ht="12.8" hidden="false" customHeight="false" outlineLevel="0" collapsed="false">
      <c r="A8" s="1" t="s">
        <v>65</v>
      </c>
      <c r="B8" s="1" t="s">
        <v>193</v>
      </c>
      <c r="C8" s="1" t="s">
        <v>194</v>
      </c>
      <c r="D8" s="1" t="s">
        <v>67</v>
      </c>
      <c r="H8" s="1" t="s">
        <v>186</v>
      </c>
      <c r="I8" s="1" t="s">
        <v>69</v>
      </c>
      <c r="J8" s="1" t="s">
        <v>88</v>
      </c>
      <c r="K8" s="1" t="s">
        <v>89</v>
      </c>
      <c r="L8" s="2" t="n">
        <v>1</v>
      </c>
      <c r="M8" s="2" t="n">
        <v>294.117647058824</v>
      </c>
      <c r="N8" s="13" t="n">
        <v>37.4160206718347</v>
      </c>
      <c r="O8" s="12" t="n">
        <v>0.112248062015504</v>
      </c>
      <c r="P8" s="13"/>
      <c r="Y8" s="6" t="n">
        <v>0.003</v>
      </c>
      <c r="Z8" s="6" t="n">
        <v>0.114627066930159</v>
      </c>
      <c r="AA8" s="6" t="n">
        <v>0.0401819323510923</v>
      </c>
      <c r="AB8" s="6" t="n">
        <f aca="false">+O8*Z8</f>
        <v>0.0128666661174318</v>
      </c>
      <c r="AC8" s="1" t="n">
        <f aca="false">+O8*AA8</f>
        <v>0.0045103440344482</v>
      </c>
      <c r="AD8" s="2" t="n">
        <f aca="false">+AB8*1000</f>
        <v>12.8666661174318</v>
      </c>
      <c r="AE8" s="2" t="n">
        <f aca="false">+AC8*1000</f>
        <v>4.5103440344482</v>
      </c>
      <c r="AF8" s="2" t="n">
        <f aca="false">+AD8/Y8</f>
        <v>4288.88870581061</v>
      </c>
      <c r="AG8" s="2" t="n">
        <f aca="false">+AE8/Y8</f>
        <v>1503.44801148273</v>
      </c>
      <c r="AH8" s="2" t="n">
        <f aca="false">+AB8/Y8</f>
        <v>4.28888870581061</v>
      </c>
      <c r="AI8" s="2" t="n">
        <f aca="false">+AC8/Y8</f>
        <v>1.50344801148273</v>
      </c>
      <c r="AJ8" s="7"/>
      <c r="AK8" s="7"/>
      <c r="AL8" s="7"/>
      <c r="AM8" s="7"/>
      <c r="AN8" s="7"/>
      <c r="AO8" s="7"/>
      <c r="AP8" s="7"/>
    </row>
    <row r="9" customFormat="false" ht="12.8" hidden="false" customHeight="false" outlineLevel="0" collapsed="false">
      <c r="A9" s="1" t="s">
        <v>78</v>
      </c>
      <c r="B9" s="1" t="str">
        <f aca="false">+A9</f>
        <v>Echinodermata</v>
      </c>
      <c r="C9" s="1" t="s">
        <v>154</v>
      </c>
      <c r="D9" s="1" t="s">
        <v>73</v>
      </c>
      <c r="H9" s="1" t="s">
        <v>186</v>
      </c>
      <c r="I9" s="1" t="s">
        <v>69</v>
      </c>
      <c r="J9" s="1" t="s">
        <v>74</v>
      </c>
      <c r="K9" s="1" t="s">
        <v>71</v>
      </c>
      <c r="L9" s="2" t="n">
        <v>1</v>
      </c>
      <c r="M9" s="2" t="n">
        <v>294.117647058824</v>
      </c>
      <c r="N9" s="13" t="n">
        <v>295.666666666667</v>
      </c>
      <c r="O9" s="13" t="n">
        <v>0.887</v>
      </c>
      <c r="P9" s="13" t="n">
        <v>0.887</v>
      </c>
      <c r="Q9" s="22" t="n">
        <v>1</v>
      </c>
      <c r="R9" s="5" t="n">
        <v>7.5663275760192</v>
      </c>
      <c r="S9" s="26" t="n">
        <v>0.370211152900377</v>
      </c>
      <c r="T9" s="26" t="n">
        <v>10.7080340240024</v>
      </c>
      <c r="U9" s="5" t="n">
        <v>89.3340123702579</v>
      </c>
      <c r="V9" s="5" t="n">
        <v>-9.53127212122897</v>
      </c>
      <c r="W9" s="5" t="n">
        <f aca="false">+V9+1</f>
        <v>-8.53127212122897</v>
      </c>
      <c r="X9" s="5" t="n">
        <v>1.09524529293815</v>
      </c>
      <c r="Y9" s="6" t="n">
        <v>0.003</v>
      </c>
      <c r="Z9" s="6" t="n">
        <f aca="false">+X9/10</f>
        <v>0.109524529293815</v>
      </c>
      <c r="AA9" s="6" t="n">
        <f aca="false">+S9/10</f>
        <v>0.0370211152900377</v>
      </c>
      <c r="AB9" s="6" t="n">
        <f aca="false">+O9*Z9</f>
        <v>0.0971482574836139</v>
      </c>
      <c r="AC9" s="1" t="n">
        <f aca="false">+O9*AA9</f>
        <v>0.0328377292622634</v>
      </c>
      <c r="AD9" s="2" t="n">
        <f aca="false">+AB9*1000</f>
        <v>97.1482574836139</v>
      </c>
      <c r="AE9" s="2" t="n">
        <f aca="false">+AC9*1000</f>
        <v>32.8377292622634</v>
      </c>
      <c r="AF9" s="2" t="n">
        <f aca="false">+AD9/Y9</f>
        <v>32382.752494538</v>
      </c>
      <c r="AG9" s="2" t="n">
        <f aca="false">+AE9/Y9</f>
        <v>10945.9097540878</v>
      </c>
      <c r="AH9" s="2" t="n">
        <f aca="false">+AB9/Y9</f>
        <v>32.382752494538</v>
      </c>
      <c r="AI9" s="2" t="n">
        <f aca="false">+AC9/Y9</f>
        <v>10.9459097540878</v>
      </c>
      <c r="AJ9" s="7"/>
      <c r="AK9" s="7"/>
      <c r="AL9" s="7"/>
      <c r="AM9" s="7"/>
      <c r="AN9" s="7"/>
      <c r="AO9" s="7"/>
      <c r="AP9" s="7"/>
    </row>
    <row r="10" customFormat="false" ht="12.8" hidden="false" customHeight="false" outlineLevel="0" collapsed="false">
      <c r="A10" s="1" t="s">
        <v>65</v>
      </c>
      <c r="B10" s="1" t="s">
        <v>155</v>
      </c>
      <c r="C10" s="1" t="s">
        <v>121</v>
      </c>
      <c r="D10" s="1" t="s">
        <v>85</v>
      </c>
      <c r="H10" s="1" t="s">
        <v>186</v>
      </c>
      <c r="I10" s="1" t="s">
        <v>69</v>
      </c>
      <c r="J10" s="1" t="s">
        <v>70</v>
      </c>
      <c r="K10" s="1" t="s">
        <v>71</v>
      </c>
      <c r="L10" s="2" t="n">
        <v>1</v>
      </c>
      <c r="M10" s="2" t="n">
        <v>294.117647058824</v>
      </c>
      <c r="N10" s="13" t="n">
        <v>238.333333333333</v>
      </c>
      <c r="O10" s="13" t="n">
        <v>0.715</v>
      </c>
      <c r="P10" s="13" t="n">
        <v>0.715</v>
      </c>
      <c r="Q10" s="22" t="n">
        <v>2</v>
      </c>
      <c r="R10" s="5" t="n">
        <v>45.0841223468657</v>
      </c>
      <c r="S10" s="26" t="n">
        <v>0.370597072986392</v>
      </c>
      <c r="T10" s="26" t="n">
        <v>11.7655479011987</v>
      </c>
      <c r="U10" s="5" t="n">
        <v>183.35199428999</v>
      </c>
      <c r="V10" s="5" t="n">
        <v>-24.4063375547421</v>
      </c>
      <c r="W10" s="5" t="n">
        <f aca="false">+V10+1</f>
        <v>-23.4063375547421</v>
      </c>
      <c r="X10" s="5" t="n">
        <v>1.07897414762627</v>
      </c>
      <c r="Y10" s="6" t="n">
        <v>0.003</v>
      </c>
      <c r="Z10" s="6" t="n">
        <f aca="false">+X10/10</f>
        <v>0.107897414762627</v>
      </c>
      <c r="AA10" s="6" t="n">
        <f aca="false">+S10/10</f>
        <v>0.0370597072986392</v>
      </c>
      <c r="AB10" s="6" t="n">
        <f aca="false">+O10*Z10</f>
        <v>0.0771466515552783</v>
      </c>
      <c r="AC10" s="1" t="n">
        <f aca="false">+O10*AA10</f>
        <v>0.026497690718527</v>
      </c>
      <c r="AD10" s="2" t="n">
        <f aca="false">+AB10*1000</f>
        <v>77.1466515552783</v>
      </c>
      <c r="AE10" s="2" t="n">
        <f aca="false">+AC10*1000</f>
        <v>26.497690718527</v>
      </c>
      <c r="AF10" s="2" t="n">
        <f aca="false">+AD10/Y10</f>
        <v>25715.5505184261</v>
      </c>
      <c r="AG10" s="2" t="n">
        <f aca="false">+AE10/Y10</f>
        <v>8832.56357284234</v>
      </c>
      <c r="AH10" s="2" t="n">
        <f aca="false">+AB10/Y10</f>
        <v>25.7155505184261</v>
      </c>
      <c r="AI10" s="2" t="n">
        <f aca="false">+AC10/Y10</f>
        <v>8.83256357284234</v>
      </c>
      <c r="AJ10" s="7"/>
      <c r="AK10" s="7"/>
      <c r="AL10" s="7"/>
      <c r="AM10" s="7"/>
      <c r="AN10" s="7"/>
      <c r="AO10" s="7"/>
      <c r="AP10" s="7"/>
    </row>
    <row r="11" customFormat="false" ht="12.8" hidden="false" customHeight="false" outlineLevel="0" collapsed="false">
      <c r="A11" s="1" t="s">
        <v>65</v>
      </c>
      <c r="B11" s="1" t="s">
        <v>156</v>
      </c>
      <c r="C11" s="1" t="s">
        <v>195</v>
      </c>
      <c r="D11" s="1" t="s">
        <v>83</v>
      </c>
      <c r="H11" s="1" t="s">
        <v>186</v>
      </c>
      <c r="I11" s="1" t="s">
        <v>69</v>
      </c>
      <c r="J11" s="1" t="s">
        <v>86</v>
      </c>
      <c r="K11" s="1" t="s">
        <v>71</v>
      </c>
      <c r="L11" s="2" t="n">
        <v>1</v>
      </c>
      <c r="M11" s="2" t="n">
        <v>294.117647058824</v>
      </c>
      <c r="N11" s="13" t="n">
        <v>165.052631578948</v>
      </c>
      <c r="O11" s="12" t="n">
        <v>0.495157894736843</v>
      </c>
      <c r="P11" s="13"/>
      <c r="Y11" s="6" t="n">
        <v>0.003</v>
      </c>
      <c r="Z11" s="6" t="n">
        <v>0.108081445011202</v>
      </c>
      <c r="AA11" s="6" t="n">
        <v>0.0372552172483664</v>
      </c>
      <c r="AB11" s="6" t="n">
        <f aca="false">+O11*Z11</f>
        <v>0.0535173807718626</v>
      </c>
      <c r="AC11" s="1" t="n">
        <f aca="false">+O11*AA11</f>
        <v>0.0184472149406648</v>
      </c>
      <c r="AD11" s="2" t="n">
        <f aca="false">+AB11*1000</f>
        <v>53.5173807718626</v>
      </c>
      <c r="AE11" s="2" t="n">
        <f aca="false">+AC11*1000</f>
        <v>18.4472149406648</v>
      </c>
      <c r="AF11" s="2" t="n">
        <f aca="false">+AD11/Y11</f>
        <v>17839.1269239542</v>
      </c>
      <c r="AG11" s="2" t="n">
        <f aca="false">+AE11/Y11</f>
        <v>6149.07164688828</v>
      </c>
      <c r="AH11" s="2" t="n">
        <f aca="false">+AB11/Y11</f>
        <v>17.8391269239542</v>
      </c>
      <c r="AI11" s="2" t="n">
        <f aca="false">+AC11/Y11</f>
        <v>6.14907164688828</v>
      </c>
      <c r="AJ11" s="7"/>
      <c r="AK11" s="7"/>
      <c r="AL11" s="7"/>
      <c r="AM11" s="7"/>
      <c r="AN11" s="7"/>
      <c r="AO11" s="7"/>
      <c r="AP11" s="7"/>
    </row>
    <row r="12" customFormat="false" ht="12.8" hidden="false" customHeight="false" outlineLevel="0" collapsed="false">
      <c r="A12" s="1" t="s">
        <v>65</v>
      </c>
      <c r="B12" s="1" t="s">
        <v>156</v>
      </c>
      <c r="C12" s="1" t="s">
        <v>196</v>
      </c>
      <c r="D12" s="1" t="s">
        <v>83</v>
      </c>
      <c r="H12" s="1" t="s">
        <v>186</v>
      </c>
      <c r="I12" s="1" t="s">
        <v>69</v>
      </c>
      <c r="J12" s="1" t="s">
        <v>77</v>
      </c>
      <c r="K12" s="1" t="s">
        <v>89</v>
      </c>
      <c r="L12" s="2" t="n">
        <v>1</v>
      </c>
      <c r="M12" s="2" t="n">
        <f aca="false">1/0.0034</f>
        <v>294.117647058824</v>
      </c>
      <c r="N12" s="13" t="n">
        <v>894.666666666667</v>
      </c>
      <c r="O12" s="12" t="n">
        <v>2.684</v>
      </c>
      <c r="P12" s="13" t="n">
        <v>1.184</v>
      </c>
      <c r="Q12" s="22" t="n">
        <v>1</v>
      </c>
      <c r="R12" s="5" t="n">
        <v>116.882568463263</v>
      </c>
      <c r="S12" s="26" t="n">
        <v>0.372206251590055</v>
      </c>
      <c r="T12" s="26" t="n">
        <v>16.1751727016097</v>
      </c>
      <c r="U12" s="5" t="n">
        <v>585.050024136758</v>
      </c>
      <c r="V12" s="5" t="n">
        <v>-23.5223433116757</v>
      </c>
      <c r="W12" s="5" t="n">
        <f aca="false">+V12+1</f>
        <v>-22.5223433116757</v>
      </c>
      <c r="X12" s="5" t="n">
        <v>1.07994125761953</v>
      </c>
      <c r="Y12" s="6" t="n">
        <v>0.003</v>
      </c>
      <c r="Z12" s="6" t="n">
        <f aca="false">+X12/10</f>
        <v>0.107994125761953</v>
      </c>
      <c r="AA12" s="6" t="n">
        <f aca="false">+S12/10</f>
        <v>0.0372206251590055</v>
      </c>
      <c r="AB12" s="6" t="n">
        <f aca="false">+O12*Z12</f>
        <v>0.289856233545082</v>
      </c>
      <c r="AC12" s="1" t="n">
        <f aca="false">+O12*AA12</f>
        <v>0.0999001579267708</v>
      </c>
      <c r="AD12" s="2" t="n">
        <f aca="false">+AB12*1000</f>
        <v>289.856233545082</v>
      </c>
      <c r="AE12" s="2" t="n">
        <f aca="false">+AC12*1000</f>
        <v>99.9001579267708</v>
      </c>
      <c r="AF12" s="2" t="n">
        <f aca="false">+AD12/Y12</f>
        <v>96618.7445150273</v>
      </c>
      <c r="AG12" s="2" t="n">
        <f aca="false">+AE12/Y12</f>
        <v>33300.0526422569</v>
      </c>
      <c r="AH12" s="2" t="n">
        <f aca="false">+AB12/Y12</f>
        <v>96.6187445150273</v>
      </c>
      <c r="AI12" s="2" t="n">
        <f aca="false">+AC12/Y12</f>
        <v>33.3000526422569</v>
      </c>
      <c r="AJ12" s="7"/>
      <c r="AK12" s="7"/>
      <c r="AL12" s="7"/>
      <c r="AM12" s="7"/>
      <c r="AN12" s="7"/>
      <c r="AO12" s="7"/>
      <c r="AP12" s="7"/>
    </row>
    <row r="13" customFormat="false" ht="12.8" hidden="false" customHeight="false" outlineLevel="0" collapsed="false">
      <c r="A13" s="1" t="s">
        <v>65</v>
      </c>
      <c r="B13" s="1" t="s">
        <v>156</v>
      </c>
      <c r="C13" s="1" t="s">
        <v>196</v>
      </c>
      <c r="D13" s="1" t="s">
        <v>83</v>
      </c>
      <c r="H13" s="1" t="s">
        <v>186</v>
      </c>
      <c r="I13" s="1" t="s">
        <v>69</v>
      </c>
      <c r="J13" s="1" t="s">
        <v>77</v>
      </c>
      <c r="K13" s="1" t="s">
        <v>71</v>
      </c>
      <c r="L13" s="2" t="n">
        <v>1</v>
      </c>
      <c r="M13" s="2" t="n">
        <v>294.117647058824</v>
      </c>
      <c r="N13" s="13" t="n">
        <v>376.666666666667</v>
      </c>
      <c r="O13" s="13" t="n">
        <v>1.13</v>
      </c>
      <c r="P13" s="13" t="n">
        <v>1.13</v>
      </c>
      <c r="Q13" s="22" t="n">
        <v>1</v>
      </c>
      <c r="R13" s="5" t="n">
        <v>81.8678896026793</v>
      </c>
      <c r="S13" s="26" t="n">
        <v>0.372074445412114</v>
      </c>
      <c r="T13" s="26" t="n">
        <v>15.8139794763426</v>
      </c>
      <c r="U13" s="5" t="n">
        <v>362.333603985054</v>
      </c>
      <c r="V13" s="5" t="n">
        <v>-22.5610683672335</v>
      </c>
      <c r="W13" s="5" t="n">
        <f aca="false">+V13+1</f>
        <v>-21.5610683672335</v>
      </c>
      <c r="X13" s="5" t="n">
        <v>1.08099289301217</v>
      </c>
      <c r="Y13" s="6" t="n">
        <v>0.003</v>
      </c>
      <c r="Z13" s="6" t="n">
        <f aca="false">+X13/10</f>
        <v>0.108099289301217</v>
      </c>
      <c r="AA13" s="6" t="n">
        <f aca="false">+S13/10</f>
        <v>0.0372074445412114</v>
      </c>
      <c r="AB13" s="6" t="n">
        <f aca="false">+O13*Z13</f>
        <v>0.122152196910375</v>
      </c>
      <c r="AC13" s="1" t="n">
        <f aca="false">+O13*AA13</f>
        <v>0.0420444123315689</v>
      </c>
      <c r="AD13" s="2" t="n">
        <f aca="false">+AB13*1000</f>
        <v>122.152196910375</v>
      </c>
      <c r="AE13" s="2" t="n">
        <f aca="false">+AC13*1000</f>
        <v>42.0444123315689</v>
      </c>
      <c r="AF13" s="2" t="n">
        <f aca="false">+AD13/Y13</f>
        <v>40717.3989701251</v>
      </c>
      <c r="AG13" s="2" t="n">
        <f aca="false">+AE13/Y13</f>
        <v>14014.804110523</v>
      </c>
      <c r="AH13" s="2" t="n">
        <f aca="false">+AB13/Y13</f>
        <v>40.7173989701251</v>
      </c>
      <c r="AI13" s="2" t="n">
        <f aca="false">+AC13/Y13</f>
        <v>14.014804110523</v>
      </c>
      <c r="AJ13" s="7"/>
      <c r="AK13" s="7"/>
      <c r="AL13" s="7"/>
      <c r="AM13" s="7"/>
      <c r="AN13" s="7"/>
      <c r="AO13" s="7"/>
      <c r="AP13" s="7"/>
    </row>
    <row r="14" customFormat="false" ht="12.8" hidden="false" customHeight="false" outlineLevel="0" collapsed="false">
      <c r="A14" s="1" t="s">
        <v>84</v>
      </c>
      <c r="B14" s="1" t="s">
        <v>84</v>
      </c>
      <c r="C14" s="1" t="s">
        <v>84</v>
      </c>
      <c r="H14" s="1" t="s">
        <v>186</v>
      </c>
      <c r="I14" s="1" t="s">
        <v>69</v>
      </c>
      <c r="J14" s="1" t="s">
        <v>86</v>
      </c>
      <c r="K14" s="1" t="s">
        <v>71</v>
      </c>
      <c r="L14" s="2" t="n">
        <v>4</v>
      </c>
      <c r="M14" s="2" t="n">
        <v>1176.47058823529</v>
      </c>
      <c r="N14" s="13" t="n">
        <v>17.9166666666667</v>
      </c>
      <c r="O14" s="12" t="n">
        <v>0.05375</v>
      </c>
      <c r="P14" s="13" t="n">
        <v>0.215</v>
      </c>
      <c r="Q14" s="22" t="n">
        <f aca="false">+SUM(L14:L18)</f>
        <v>15</v>
      </c>
      <c r="R14" s="5" t="n">
        <v>17.0683814710213</v>
      </c>
      <c r="S14" s="26" t="n">
        <v>0.371645025082122</v>
      </c>
      <c r="T14" s="26" t="n">
        <v>14.6372300805455</v>
      </c>
      <c r="U14" s="5" t="n">
        <v>73.7000769194293</v>
      </c>
      <c r="V14" s="5" t="n">
        <v>-23.2328207296383</v>
      </c>
      <c r="W14" s="5" t="n">
        <f aca="false">+V14+1</f>
        <v>-22.2328207296383</v>
      </c>
      <c r="X14" s="5" t="n">
        <v>1.08025799785915</v>
      </c>
      <c r="Y14" s="6" t="n">
        <v>0.003</v>
      </c>
      <c r="Z14" s="6" t="n">
        <f aca="false">+X14/10</f>
        <v>0.108025799785915</v>
      </c>
      <c r="AA14" s="6" t="n">
        <f aca="false">+S14/10</f>
        <v>0.0371645025082122</v>
      </c>
      <c r="AB14" s="6" t="n">
        <f aca="false">+O14*Z14</f>
        <v>0.00580638673849293</v>
      </c>
      <c r="AC14" s="1" t="n">
        <f aca="false">+O14*AA14</f>
        <v>0.00199759200981641</v>
      </c>
      <c r="AD14" s="2" t="n">
        <f aca="false">+AB14*1000</f>
        <v>5.80638673849293</v>
      </c>
      <c r="AE14" s="2" t="n">
        <f aca="false">+AC14*1000</f>
        <v>1.99759200981641</v>
      </c>
      <c r="AF14" s="2" t="n">
        <f aca="false">+AD14/Y14</f>
        <v>1935.46224616431</v>
      </c>
      <c r="AG14" s="2" t="n">
        <f aca="false">+AE14/Y14</f>
        <v>665.864003272135</v>
      </c>
      <c r="AH14" s="2" t="n">
        <f aca="false">+AB14/Y14</f>
        <v>1.93546224616431</v>
      </c>
      <c r="AI14" s="2" t="n">
        <f aca="false">+AC14/Y14</f>
        <v>0.665864003272135</v>
      </c>
      <c r="AJ14" s="7"/>
      <c r="AK14" s="7"/>
      <c r="AL14" s="7"/>
      <c r="AM14" s="7"/>
      <c r="AN14" s="7"/>
      <c r="AO14" s="7"/>
      <c r="AP14" s="7"/>
    </row>
    <row r="15" customFormat="false" ht="12.8" hidden="false" customHeight="false" outlineLevel="0" collapsed="false">
      <c r="A15" s="1" t="s">
        <v>84</v>
      </c>
      <c r="B15" s="1" t="s">
        <v>84</v>
      </c>
      <c r="C15" s="1" t="s">
        <v>84</v>
      </c>
      <c r="H15" s="1" t="s">
        <v>186</v>
      </c>
      <c r="I15" s="1" t="s">
        <v>69</v>
      </c>
      <c r="J15" s="1" t="s">
        <v>74</v>
      </c>
      <c r="K15" s="1" t="s">
        <v>71</v>
      </c>
      <c r="L15" s="2" t="n">
        <v>4</v>
      </c>
      <c r="M15" s="2" t="n">
        <v>1176.47058823529</v>
      </c>
      <c r="N15" s="13" t="n">
        <v>17.9166666666667</v>
      </c>
      <c r="O15" s="12" t="n">
        <v>0.05375</v>
      </c>
      <c r="P15" s="13"/>
      <c r="Q15" s="22"/>
      <c r="Y15" s="6" t="n">
        <v>0.003</v>
      </c>
      <c r="Z15" s="6" t="n">
        <v>0.108025799785915</v>
      </c>
      <c r="AA15" s="6" t="n">
        <v>0.0371645025082122</v>
      </c>
      <c r="AB15" s="6" t="n">
        <f aca="false">+O15*Z15</f>
        <v>0.00580638673849293</v>
      </c>
      <c r="AC15" s="1" t="n">
        <f aca="false">+O15*AA15</f>
        <v>0.00199759200981641</v>
      </c>
      <c r="AD15" s="2" t="n">
        <f aca="false">+AB15*1000</f>
        <v>5.80638673849293</v>
      </c>
      <c r="AE15" s="2" t="n">
        <f aca="false">+AC15*1000</f>
        <v>1.99759200981641</v>
      </c>
      <c r="AF15" s="2" t="n">
        <f aca="false">+AD15/Y15</f>
        <v>1935.46224616431</v>
      </c>
      <c r="AG15" s="2" t="n">
        <f aca="false">+AE15/Y15</f>
        <v>665.864003272135</v>
      </c>
      <c r="AH15" s="2" t="n">
        <f aca="false">+AB15/Y15</f>
        <v>1.93546224616431</v>
      </c>
      <c r="AI15" s="2" t="n">
        <f aca="false">+AC15/Y15</f>
        <v>0.665864003272135</v>
      </c>
      <c r="AJ15" s="7"/>
      <c r="AK15" s="7"/>
      <c r="AL15" s="7"/>
      <c r="AM15" s="7"/>
      <c r="AN15" s="7"/>
      <c r="AO15" s="7"/>
      <c r="AP15" s="7"/>
    </row>
    <row r="16" customFormat="false" ht="12.8" hidden="false" customHeight="false" outlineLevel="0" collapsed="false">
      <c r="A16" s="1" t="s">
        <v>84</v>
      </c>
      <c r="B16" s="1" t="s">
        <v>84</v>
      </c>
      <c r="C16" s="1" t="s">
        <v>84</v>
      </c>
      <c r="H16" s="1" t="s">
        <v>186</v>
      </c>
      <c r="I16" s="1" t="s">
        <v>69</v>
      </c>
      <c r="J16" s="1" t="s">
        <v>88</v>
      </c>
      <c r="K16" s="1" t="s">
        <v>71</v>
      </c>
      <c r="L16" s="2" t="n">
        <v>3</v>
      </c>
      <c r="M16" s="2" t="n">
        <v>882.352941176471</v>
      </c>
      <c r="N16" s="13" t="n">
        <v>13.4375</v>
      </c>
      <c r="O16" s="12" t="n">
        <v>0.0403125</v>
      </c>
      <c r="P16" s="13"/>
      <c r="Q16" s="22"/>
      <c r="Y16" s="6" t="n">
        <v>0.003</v>
      </c>
      <c r="Z16" s="6" t="n">
        <v>0.108025799785915</v>
      </c>
      <c r="AA16" s="6" t="n">
        <v>0.0371645025082122</v>
      </c>
      <c r="AB16" s="6" t="n">
        <f aca="false">+O16*Z16</f>
        <v>0.0043547900538697</v>
      </c>
      <c r="AC16" s="1" t="n">
        <f aca="false">+O16*AA16</f>
        <v>0.0014981940073623</v>
      </c>
      <c r="AD16" s="2" t="n">
        <f aca="false">+AB16*1000</f>
        <v>4.3547900538697</v>
      </c>
      <c r="AE16" s="2" t="n">
        <f aca="false">+AC16*1000</f>
        <v>1.4981940073623</v>
      </c>
      <c r="AF16" s="2" t="n">
        <f aca="false">+AD16/Y16</f>
        <v>1451.59668462323</v>
      </c>
      <c r="AG16" s="2" t="n">
        <f aca="false">+AE16/Y16</f>
        <v>499.398002454102</v>
      </c>
      <c r="AH16" s="2" t="n">
        <f aca="false">+AB16/Y16</f>
        <v>1.45159668462323</v>
      </c>
      <c r="AI16" s="2" t="n">
        <f aca="false">+AC16/Y16</f>
        <v>0.499398002454101</v>
      </c>
      <c r="AJ16" s="7"/>
      <c r="AK16" s="7"/>
      <c r="AL16" s="7"/>
      <c r="AM16" s="7"/>
      <c r="AN16" s="7"/>
      <c r="AO16" s="7"/>
      <c r="AP16" s="7"/>
    </row>
    <row r="17" customFormat="false" ht="12.8" hidden="false" customHeight="false" outlineLevel="0" collapsed="false">
      <c r="A17" s="1" t="s">
        <v>84</v>
      </c>
      <c r="B17" s="1" t="s">
        <v>84</v>
      </c>
      <c r="C17" s="1" t="s">
        <v>84</v>
      </c>
      <c r="H17" s="1" t="s">
        <v>186</v>
      </c>
      <c r="I17" s="1" t="s">
        <v>69</v>
      </c>
      <c r="J17" s="1" t="s">
        <v>77</v>
      </c>
      <c r="K17" s="1" t="s">
        <v>71</v>
      </c>
      <c r="L17" s="2" t="n">
        <v>3</v>
      </c>
      <c r="M17" s="2" t="n">
        <v>882.352941176471</v>
      </c>
      <c r="N17" s="13" t="n">
        <v>13.4375</v>
      </c>
      <c r="O17" s="12" t="n">
        <v>0.0403125</v>
      </c>
      <c r="P17" s="13"/>
      <c r="Q17" s="22"/>
      <c r="Y17" s="6" t="n">
        <v>0.003</v>
      </c>
      <c r="Z17" s="6" t="n">
        <v>0.108025799785915</v>
      </c>
      <c r="AA17" s="6" t="n">
        <v>0.0371645025082122</v>
      </c>
      <c r="AB17" s="6" t="n">
        <f aca="false">+O17*Z17</f>
        <v>0.0043547900538697</v>
      </c>
      <c r="AC17" s="1" t="n">
        <f aca="false">+O17*AA17</f>
        <v>0.0014981940073623</v>
      </c>
      <c r="AD17" s="2" t="n">
        <f aca="false">+AB17*1000</f>
        <v>4.3547900538697</v>
      </c>
      <c r="AE17" s="2" t="n">
        <f aca="false">+AC17*1000</f>
        <v>1.4981940073623</v>
      </c>
      <c r="AF17" s="2" t="n">
        <f aca="false">+AD17/Y17</f>
        <v>1451.59668462323</v>
      </c>
      <c r="AG17" s="2" t="n">
        <f aca="false">+AE17/Y17</f>
        <v>499.398002454102</v>
      </c>
      <c r="AH17" s="2" t="n">
        <f aca="false">+AB17/Y17</f>
        <v>1.45159668462323</v>
      </c>
      <c r="AI17" s="2" t="n">
        <f aca="false">+AC17/Y17</f>
        <v>0.499398002454101</v>
      </c>
      <c r="AJ17" s="7"/>
      <c r="AK17" s="7"/>
      <c r="AL17" s="7"/>
      <c r="AM17" s="7"/>
      <c r="AN17" s="7"/>
      <c r="AO17" s="7"/>
      <c r="AP17" s="7"/>
    </row>
    <row r="18" customFormat="false" ht="12.8" hidden="false" customHeight="false" outlineLevel="0" collapsed="false">
      <c r="A18" s="1" t="s">
        <v>84</v>
      </c>
      <c r="B18" s="1" t="s">
        <v>84</v>
      </c>
      <c r="C18" s="1" t="s">
        <v>84</v>
      </c>
      <c r="H18" s="1" t="s">
        <v>186</v>
      </c>
      <c r="I18" s="1" t="s">
        <v>69</v>
      </c>
      <c r="J18" s="1" t="s">
        <v>70</v>
      </c>
      <c r="K18" s="1" t="s">
        <v>71</v>
      </c>
      <c r="L18" s="2" t="n">
        <v>1</v>
      </c>
      <c r="M18" s="2" t="n">
        <v>294.117647058824</v>
      </c>
      <c r="N18" s="13" t="n">
        <v>4.77777777777777</v>
      </c>
      <c r="O18" s="12" t="n">
        <v>0.0143333333333333</v>
      </c>
      <c r="P18" s="13"/>
      <c r="Y18" s="6" t="n">
        <v>0.003</v>
      </c>
      <c r="Z18" s="6" t="n">
        <v>0.108025799785915</v>
      </c>
      <c r="AA18" s="6" t="n">
        <v>0.0371645025082122</v>
      </c>
      <c r="AB18" s="6" t="n">
        <f aca="false">+O18*Z18</f>
        <v>0.00154836979693144</v>
      </c>
      <c r="AC18" s="1" t="n">
        <f aca="false">+O18*AA18</f>
        <v>0.000532691202617707</v>
      </c>
      <c r="AD18" s="2" t="n">
        <f aca="false">+AB18*1000</f>
        <v>1.54836979693145</v>
      </c>
      <c r="AE18" s="2" t="n">
        <f aca="false">+AC18*1000</f>
        <v>0.532691202617707</v>
      </c>
      <c r="AF18" s="2" t="n">
        <f aca="false">+AD18/Y18</f>
        <v>516.123265643815</v>
      </c>
      <c r="AG18" s="2" t="n">
        <f aca="false">+AE18/Y18</f>
        <v>177.563734205902</v>
      </c>
      <c r="AH18" s="2" t="n">
        <f aca="false">+AB18/Y18</f>
        <v>0.516123265643815</v>
      </c>
      <c r="AI18" s="2" t="n">
        <f aca="false">+AC18/Y18</f>
        <v>0.177563734205902</v>
      </c>
      <c r="AJ18" s="7"/>
      <c r="AK18" s="7"/>
      <c r="AL18" s="7"/>
      <c r="AM18" s="7"/>
      <c r="AN18" s="7"/>
      <c r="AO18" s="7"/>
      <c r="AP18" s="7"/>
    </row>
    <row r="19" customFormat="false" ht="12.8" hidden="false" customHeight="false" outlineLevel="0" collapsed="false">
      <c r="A19" s="1" t="s">
        <v>84</v>
      </c>
      <c r="B19" s="1" t="s">
        <v>84</v>
      </c>
      <c r="C19" s="1" t="s">
        <v>84</v>
      </c>
      <c r="H19" s="1" t="s">
        <v>186</v>
      </c>
      <c r="I19" s="1" t="s">
        <v>69</v>
      </c>
      <c r="J19" s="1" t="s">
        <v>70</v>
      </c>
      <c r="K19" s="1" t="s">
        <v>89</v>
      </c>
      <c r="L19" s="2" t="n">
        <v>1</v>
      </c>
      <c r="M19" s="2" t="n">
        <v>294.117647058824</v>
      </c>
      <c r="N19" s="13" t="n">
        <v>4.47916666666667</v>
      </c>
      <c r="O19" s="12" t="n">
        <v>0.0134375</v>
      </c>
      <c r="P19" s="13"/>
      <c r="Y19" s="6" t="n">
        <v>0.003</v>
      </c>
      <c r="Z19" s="6" t="n">
        <v>0.108025799785915</v>
      </c>
      <c r="AA19" s="6" t="n">
        <v>0.0371645025082122</v>
      </c>
      <c r="AB19" s="6" t="n">
        <f aca="false">+O19*Z19</f>
        <v>0.00145159668462323</v>
      </c>
      <c r="AC19" s="1" t="n">
        <f aca="false">+O19*AA19</f>
        <v>0.000499398002454101</v>
      </c>
      <c r="AD19" s="2" t="n">
        <f aca="false">+AB19*1000</f>
        <v>1.45159668462323</v>
      </c>
      <c r="AE19" s="2" t="n">
        <f aca="false">+AC19*1000</f>
        <v>0.499398002454101</v>
      </c>
      <c r="AF19" s="2" t="n">
        <f aca="false">+AD19/Y19</f>
        <v>483.865561541078</v>
      </c>
      <c r="AG19" s="2" t="n">
        <f aca="false">+AE19/Y19</f>
        <v>166.466000818034</v>
      </c>
      <c r="AH19" s="2" t="n">
        <f aca="false">+AB19/Y19</f>
        <v>0.483865561541078</v>
      </c>
      <c r="AI19" s="2" t="n">
        <f aca="false">+AC19/Y19</f>
        <v>0.166466000818034</v>
      </c>
      <c r="AJ19" s="7"/>
      <c r="AK19" s="7"/>
      <c r="AL19" s="7"/>
      <c r="AM19" s="7"/>
      <c r="AN19" s="7"/>
      <c r="AO19" s="7"/>
      <c r="AP19" s="7"/>
    </row>
    <row r="20" customFormat="false" ht="12.8" hidden="false" customHeight="false" outlineLevel="0" collapsed="false">
      <c r="A20" s="1" t="s">
        <v>65</v>
      </c>
      <c r="B20" s="1" t="s">
        <v>197</v>
      </c>
      <c r="C20" s="1" t="s">
        <v>198</v>
      </c>
      <c r="D20" s="1" t="s">
        <v>85</v>
      </c>
      <c r="H20" s="1" t="s">
        <v>186</v>
      </c>
      <c r="I20" s="1" t="s">
        <v>69</v>
      </c>
      <c r="J20" s="1" t="s">
        <v>74</v>
      </c>
      <c r="K20" s="1" t="s">
        <v>71</v>
      </c>
      <c r="L20" s="2" t="n">
        <v>1</v>
      </c>
      <c r="M20" s="2" t="n">
        <v>294.117647058824</v>
      </c>
      <c r="N20" s="13" t="n">
        <v>95.6666666666667</v>
      </c>
      <c r="O20" s="12" t="n">
        <v>0.287</v>
      </c>
      <c r="P20" s="13" t="n">
        <v>0.287</v>
      </c>
      <c r="Q20" s="22" t="n">
        <v>1</v>
      </c>
      <c r="R20" s="5" t="n">
        <v>11.1779145753752</v>
      </c>
      <c r="S20" s="26" t="n">
        <v>0.372947647267893</v>
      </c>
      <c r="T20" s="26" t="n">
        <v>18.2068638357822</v>
      </c>
      <c r="U20" s="5" t="n">
        <v>43.7616380042725</v>
      </c>
      <c r="V20" s="5" t="n">
        <v>-23.1000765450225</v>
      </c>
      <c r="W20" s="5" t="n">
        <f aca="false">+V20+1</f>
        <v>-22.1000765450225</v>
      </c>
      <c r="X20" s="5" t="n">
        <v>1.08040322048114</v>
      </c>
      <c r="Y20" s="6" t="n">
        <v>0.003</v>
      </c>
      <c r="Z20" s="6" t="n">
        <f aca="false">+X20/10</f>
        <v>0.108040322048114</v>
      </c>
      <c r="AA20" s="6" t="n">
        <f aca="false">+S20/10</f>
        <v>0.0372947647267893</v>
      </c>
      <c r="AB20" s="6" t="n">
        <f aca="false">+O20*Z20</f>
        <v>0.0310075724278087</v>
      </c>
      <c r="AC20" s="1" t="n">
        <f aca="false">+O20*AA20</f>
        <v>0.0107035974765885</v>
      </c>
      <c r="AD20" s="2" t="n">
        <f aca="false">+AB20*1000</f>
        <v>31.0075724278087</v>
      </c>
      <c r="AE20" s="2" t="n">
        <f aca="false">+AC20*1000</f>
        <v>10.7035974765885</v>
      </c>
      <c r="AF20" s="2" t="n">
        <f aca="false">+AD20/Y20</f>
        <v>10335.8574759362</v>
      </c>
      <c r="AG20" s="2" t="n">
        <f aca="false">+AE20/Y20</f>
        <v>3567.86582552951</v>
      </c>
      <c r="AH20" s="2" t="n">
        <f aca="false">+AB20/Y20</f>
        <v>10.3358574759362</v>
      </c>
      <c r="AI20" s="2" t="n">
        <f aca="false">+AC20/Y20</f>
        <v>3.56786582552951</v>
      </c>
      <c r="AJ20" s="7"/>
      <c r="AK20" s="7"/>
      <c r="AL20" s="7"/>
      <c r="AM20" s="7"/>
      <c r="AN20" s="7"/>
      <c r="AO20" s="7"/>
      <c r="AP20" s="7"/>
    </row>
    <row r="21" customFormat="false" ht="12.8" hidden="false" customHeight="false" outlineLevel="0" collapsed="false">
      <c r="A21" s="1" t="s">
        <v>80</v>
      </c>
      <c r="B21" s="1" t="s">
        <v>199</v>
      </c>
      <c r="C21" s="1" t="s">
        <v>200</v>
      </c>
      <c r="D21" s="1" t="s">
        <v>73</v>
      </c>
      <c r="H21" s="1" t="s">
        <v>186</v>
      </c>
      <c r="I21" s="1" t="s">
        <v>69</v>
      </c>
      <c r="J21" s="1" t="s">
        <v>74</v>
      </c>
      <c r="K21" s="1" t="s">
        <v>71</v>
      </c>
      <c r="L21" s="2" t="n">
        <v>1</v>
      </c>
      <c r="M21" s="2" t="n">
        <v>294.117647058824</v>
      </c>
      <c r="N21" s="13" t="n">
        <v>741</v>
      </c>
      <c r="O21" s="12" t="n">
        <v>2.223</v>
      </c>
      <c r="P21" s="13" t="n">
        <v>1.32</v>
      </c>
      <c r="Q21" s="22" t="n">
        <v>1</v>
      </c>
      <c r="R21" s="5" t="n">
        <v>110.120266800466</v>
      </c>
      <c r="S21" s="26" t="n">
        <v>0.370632922711842</v>
      </c>
      <c r="T21" s="26" t="n">
        <v>11.8637851892411</v>
      </c>
      <c r="U21" s="5" t="n">
        <v>480.522865466573</v>
      </c>
      <c r="V21" s="5" t="n">
        <v>-22.6085735695308</v>
      </c>
      <c r="W21" s="5" t="n">
        <f aca="false">+V21+1</f>
        <v>-21.6085735695308</v>
      </c>
      <c r="X21" s="5" t="n">
        <v>1.08094092281624</v>
      </c>
      <c r="Y21" s="6" t="n">
        <v>0.003</v>
      </c>
      <c r="Z21" s="6" t="n">
        <f aca="false">+X21/10</f>
        <v>0.108094092281624</v>
      </c>
      <c r="AA21" s="6" t="n">
        <f aca="false">+S21/10</f>
        <v>0.0370632922711842</v>
      </c>
      <c r="AB21" s="6" t="n">
        <f aca="false">+O21*Z21</f>
        <v>0.24029316714205</v>
      </c>
      <c r="AC21" s="1" t="n">
        <f aca="false">+O21*AA21</f>
        <v>0.0823916987188425</v>
      </c>
      <c r="AD21" s="2" t="n">
        <f aca="false">+AB21*1000</f>
        <v>240.29316714205</v>
      </c>
      <c r="AE21" s="2" t="n">
        <f aca="false">+AC21*1000</f>
        <v>82.3916987188425</v>
      </c>
      <c r="AF21" s="2" t="n">
        <f aca="false">+AD21/Y21</f>
        <v>80097.7223806834</v>
      </c>
      <c r="AG21" s="2" t="n">
        <f aca="false">+AE21/Y21</f>
        <v>27463.8995729475</v>
      </c>
      <c r="AH21" s="2" t="n">
        <f aca="false">+AB21/Y21</f>
        <v>80.0977223806834</v>
      </c>
      <c r="AI21" s="2" t="n">
        <f aca="false">+AC21/Y21</f>
        <v>27.4638995729475</v>
      </c>
      <c r="AJ21" s="7"/>
      <c r="AK21" s="7"/>
      <c r="AL21" s="7"/>
      <c r="AM21" s="7"/>
      <c r="AN21" s="7"/>
      <c r="AO21" s="7"/>
      <c r="AP21" s="7"/>
    </row>
    <row r="22" customFormat="false" ht="12.8" hidden="false" customHeight="false" outlineLevel="0" collapsed="false">
      <c r="A22" s="1" t="s">
        <v>65</v>
      </c>
      <c r="B22" s="1" t="s">
        <v>201</v>
      </c>
      <c r="C22" s="1" t="s">
        <v>125</v>
      </c>
      <c r="D22" s="1" t="s">
        <v>67</v>
      </c>
      <c r="H22" s="1" t="s">
        <v>186</v>
      </c>
      <c r="I22" s="1" t="s">
        <v>69</v>
      </c>
      <c r="J22" s="1" t="s">
        <v>86</v>
      </c>
      <c r="K22" s="1" t="s">
        <v>71</v>
      </c>
      <c r="L22" s="2" t="n">
        <v>2</v>
      </c>
      <c r="M22" s="2" t="n">
        <v>588.235294117647</v>
      </c>
      <c r="N22" s="13" t="n">
        <v>65.4780361757107</v>
      </c>
      <c r="O22" s="12" t="n">
        <v>0.196434108527132</v>
      </c>
      <c r="P22" s="13"/>
      <c r="Y22" s="6"/>
      <c r="Z22" s="6"/>
      <c r="AA22" s="6"/>
      <c r="AB22" s="6"/>
      <c r="AD22" s="2"/>
      <c r="AE22" s="2"/>
      <c r="AF22" s="2"/>
      <c r="AG22" s="2"/>
      <c r="AH22" s="2"/>
      <c r="AI22" s="2"/>
      <c r="AJ22" s="7"/>
      <c r="AK22" s="7"/>
      <c r="AL22" s="7"/>
      <c r="AM22" s="7"/>
      <c r="AN22" s="7"/>
      <c r="AO22" s="7"/>
      <c r="AP22" s="7"/>
    </row>
    <row r="23" customFormat="false" ht="12.8" hidden="false" customHeight="false" outlineLevel="0" collapsed="false">
      <c r="A23" s="1" t="s">
        <v>65</v>
      </c>
      <c r="B23" s="1" t="s">
        <v>201</v>
      </c>
      <c r="C23" s="1" t="s">
        <v>125</v>
      </c>
      <c r="D23" s="1" t="s">
        <v>67</v>
      </c>
      <c r="H23" s="1" t="s">
        <v>186</v>
      </c>
      <c r="I23" s="1" t="s">
        <v>69</v>
      </c>
      <c r="J23" s="1" t="s">
        <v>77</v>
      </c>
      <c r="K23" s="1" t="s">
        <v>71</v>
      </c>
      <c r="L23" s="2" t="n">
        <v>2</v>
      </c>
      <c r="M23" s="2" t="n">
        <v>588.235294117647</v>
      </c>
      <c r="N23" s="13" t="n">
        <v>126.279069767442</v>
      </c>
      <c r="O23" s="12" t="n">
        <v>0.378837209302326</v>
      </c>
      <c r="P23" s="13" t="n">
        <v>1</v>
      </c>
      <c r="Q23" s="1" t="n">
        <v>3</v>
      </c>
      <c r="R23" s="5" t="n">
        <v>46.1457338614664</v>
      </c>
      <c r="S23" s="26" t="n">
        <v>0.372395147986566</v>
      </c>
      <c r="T23" s="26" t="n">
        <v>16.6928139790525</v>
      </c>
      <c r="U23" s="5" t="n">
        <v>192.821428069242</v>
      </c>
      <c r="V23" s="5" t="n">
        <v>-23.0245393700612</v>
      </c>
      <c r="W23" s="5" t="n">
        <f aca="false">+V23+1</f>
        <v>-22.0245393700612</v>
      </c>
      <c r="X23" s="5" t="n">
        <v>1.08048585823562</v>
      </c>
      <c r="Y23" s="6" t="n">
        <v>0.003</v>
      </c>
      <c r="Z23" s="6" t="n">
        <f aca="false">+X23/10</f>
        <v>0.108048585823562</v>
      </c>
      <c r="AA23" s="6" t="n">
        <f aca="false">+S23/10</f>
        <v>0.0372395147986566</v>
      </c>
      <c r="AB23" s="6" t="n">
        <f aca="false">+O23*Z23</f>
        <v>0.0409328247224611</v>
      </c>
      <c r="AC23" s="1" t="n">
        <f aca="false">+O23*AA23</f>
        <v>0.0141077138620957</v>
      </c>
      <c r="AD23" s="2" t="n">
        <f aca="false">+AB23*1000</f>
        <v>40.9328247224611</v>
      </c>
      <c r="AE23" s="2" t="n">
        <f aca="false">+AC23*1000</f>
        <v>14.1077138620957</v>
      </c>
      <c r="AF23" s="2" t="n">
        <f aca="false">+AD23/Y23</f>
        <v>13644.274907487</v>
      </c>
      <c r="AG23" s="2" t="n">
        <f aca="false">+AE23/Y23</f>
        <v>4702.57128736525</v>
      </c>
      <c r="AH23" s="2" t="n">
        <f aca="false">+AB23/Y23</f>
        <v>13.644274907487</v>
      </c>
      <c r="AI23" s="2" t="n">
        <f aca="false">+AC23/Y23</f>
        <v>4.70257128736525</v>
      </c>
      <c r="AJ23" s="7"/>
      <c r="AK23" s="7"/>
      <c r="AL23" s="7"/>
      <c r="AM23" s="7"/>
      <c r="AN23" s="7"/>
      <c r="AO23" s="7"/>
      <c r="AP23" s="7"/>
    </row>
    <row r="24" customFormat="false" ht="12.8" hidden="false" customHeight="false" outlineLevel="0" collapsed="false">
      <c r="A24" s="1" t="s">
        <v>65</v>
      </c>
      <c r="B24" s="1" t="s">
        <v>201</v>
      </c>
      <c r="C24" s="1" t="s">
        <v>125</v>
      </c>
      <c r="D24" s="1" t="s">
        <v>67</v>
      </c>
      <c r="H24" s="1" t="s">
        <v>186</v>
      </c>
      <c r="I24" s="1" t="s">
        <v>69</v>
      </c>
      <c r="J24" s="1" t="s">
        <v>70</v>
      </c>
      <c r="K24" s="1" t="s">
        <v>89</v>
      </c>
      <c r="L24" s="2" t="n">
        <v>1</v>
      </c>
      <c r="M24" s="2" t="n">
        <v>294.117647058824</v>
      </c>
      <c r="N24" s="13" t="n">
        <v>100</v>
      </c>
      <c r="O24" s="12" t="n">
        <v>0.3</v>
      </c>
      <c r="P24" s="13"/>
      <c r="R24" s="2"/>
      <c r="Y24" s="6" t="n">
        <v>0.003</v>
      </c>
      <c r="Z24" s="6" t="n">
        <v>0.108048585823562</v>
      </c>
      <c r="AA24" s="6" t="n">
        <v>0.0372395147986566</v>
      </c>
      <c r="AB24" s="6" t="n">
        <f aca="false">+O24*Z24</f>
        <v>0.0324145757470686</v>
      </c>
      <c r="AC24" s="1" t="n">
        <f aca="false">+O24*AA24</f>
        <v>0.011171854439597</v>
      </c>
      <c r="AD24" s="2" t="n">
        <f aca="false">+AB24*1000</f>
        <v>32.4145757470686</v>
      </c>
      <c r="AE24" s="2" t="n">
        <f aca="false">+AC24*1000</f>
        <v>11.171854439597</v>
      </c>
      <c r="AF24" s="2" t="n">
        <f aca="false">+AD24/Y24</f>
        <v>10804.8585823562</v>
      </c>
      <c r="AG24" s="2" t="n">
        <f aca="false">+AE24/Y24</f>
        <v>3723.95147986566</v>
      </c>
      <c r="AH24" s="2" t="n">
        <f aca="false">+AB24/Y24</f>
        <v>10.8048585823562</v>
      </c>
      <c r="AI24" s="2" t="n">
        <f aca="false">+AC24/Y24</f>
        <v>3.72395147986566</v>
      </c>
      <c r="AJ24" s="7"/>
      <c r="AK24" s="7"/>
      <c r="AL24" s="7"/>
      <c r="AM24" s="7"/>
      <c r="AN24" s="7"/>
      <c r="AO24" s="7"/>
      <c r="AP24" s="7"/>
    </row>
    <row r="25" customFormat="false" ht="12.8" hidden="false" customHeight="false" outlineLevel="0" collapsed="false">
      <c r="A25" s="1" t="s">
        <v>65</v>
      </c>
      <c r="B25" s="1" t="s">
        <v>202</v>
      </c>
      <c r="C25" s="1" t="s">
        <v>203</v>
      </c>
      <c r="D25" s="1" t="s">
        <v>147</v>
      </c>
      <c r="H25" s="1" t="s">
        <v>186</v>
      </c>
      <c r="I25" s="1" t="s">
        <v>69</v>
      </c>
      <c r="J25" s="1" t="s">
        <v>74</v>
      </c>
      <c r="K25" s="1" t="s">
        <v>71</v>
      </c>
      <c r="L25" s="2" t="n">
        <v>1</v>
      </c>
      <c r="M25" s="2" t="n">
        <v>294.117647058824</v>
      </c>
      <c r="N25" s="13" t="n">
        <v>4.67700258397933</v>
      </c>
      <c r="O25" s="12" t="n">
        <v>0.014031007751938</v>
      </c>
      <c r="P25" s="13"/>
      <c r="Y25" s="6" t="n">
        <v>0.003</v>
      </c>
      <c r="Z25" s="6" t="n">
        <v>0.108048585823562</v>
      </c>
      <c r="AA25" s="6" t="n">
        <v>0.0372395147986566</v>
      </c>
      <c r="AB25" s="6" t="n">
        <f aca="false">+O25*Z25</f>
        <v>0.00151603054527634</v>
      </c>
      <c r="AC25" s="1" t="n">
        <f aca="false">+O25*AA25</f>
        <v>0.000522507920818361</v>
      </c>
      <c r="AD25" s="2" t="n">
        <f aca="false">+AB25*1000</f>
        <v>1.51603054527634</v>
      </c>
      <c r="AE25" s="2" t="n">
        <f aca="false">+AC25*1000</f>
        <v>0.522507920818361</v>
      </c>
      <c r="AF25" s="2" t="n">
        <f aca="false">+AD25/Y25</f>
        <v>505.343515092112</v>
      </c>
      <c r="AG25" s="2" t="n">
        <f aca="false">+AE25/Y25</f>
        <v>174.169306939454</v>
      </c>
      <c r="AH25" s="2" t="n">
        <f aca="false">+AB25/Y25</f>
        <v>0.505343515092112</v>
      </c>
      <c r="AI25" s="2" t="n">
        <f aca="false">+AC25/Y25</f>
        <v>0.174169306939454</v>
      </c>
      <c r="AJ25" s="7"/>
      <c r="AK25" s="7"/>
      <c r="AL25" s="7"/>
      <c r="AM25" s="7"/>
      <c r="AN25" s="7"/>
      <c r="AO25" s="7"/>
      <c r="AP25" s="7"/>
    </row>
    <row r="26" customFormat="false" ht="12.8" hidden="false" customHeight="false" outlineLevel="0" collapsed="false">
      <c r="A26" s="1" t="s">
        <v>65</v>
      </c>
      <c r="B26" s="1" t="s">
        <v>202</v>
      </c>
      <c r="C26" s="1" t="s">
        <v>204</v>
      </c>
      <c r="D26" s="1" t="s">
        <v>147</v>
      </c>
      <c r="H26" s="1" t="s">
        <v>186</v>
      </c>
      <c r="I26" s="1" t="s">
        <v>69</v>
      </c>
      <c r="J26" s="1" t="s">
        <v>77</v>
      </c>
      <c r="K26" s="1" t="s">
        <v>89</v>
      </c>
      <c r="L26" s="2" t="n">
        <v>1</v>
      </c>
      <c r="M26" s="2" t="n">
        <f aca="false">+1/0.0034</f>
        <v>294.117647058824</v>
      </c>
      <c r="N26" s="13" t="n">
        <v>894.666666666667</v>
      </c>
      <c r="O26" s="12" t="n">
        <v>2.684</v>
      </c>
      <c r="P26" s="13"/>
      <c r="Y26" s="6" t="n">
        <v>0.003</v>
      </c>
      <c r="Z26" s="6" t="n">
        <v>0.108048585823562</v>
      </c>
      <c r="AA26" s="6" t="n">
        <v>0.0372395147986566</v>
      </c>
      <c r="AB26" s="6" t="n">
        <f aca="false">+O26*Z26</f>
        <v>0.29000240435044</v>
      </c>
      <c r="AC26" s="1" t="n">
        <f aca="false">+O26*AA26</f>
        <v>0.0999508577195943</v>
      </c>
      <c r="AD26" s="2" t="n">
        <f aca="false">+AB26*1000</f>
        <v>290.00240435044</v>
      </c>
      <c r="AE26" s="2" t="n">
        <f aca="false">+AC26*1000</f>
        <v>99.9508577195943</v>
      </c>
      <c r="AF26" s="2" t="n">
        <f aca="false">+AD26/Y26</f>
        <v>96667.4681168135</v>
      </c>
      <c r="AG26" s="2" t="n">
        <f aca="false">+AE26/Y26</f>
        <v>33316.9525731981</v>
      </c>
      <c r="AH26" s="2" t="n">
        <f aca="false">+AB26/Y26</f>
        <v>96.6674681168135</v>
      </c>
      <c r="AI26" s="2" t="n">
        <f aca="false">+AC26/Y26</f>
        <v>33.3169525731981</v>
      </c>
      <c r="AJ26" s="7"/>
      <c r="AK26" s="7"/>
      <c r="AL26" s="7"/>
      <c r="AM26" s="7"/>
      <c r="AN26" s="7"/>
      <c r="AO26" s="7"/>
      <c r="AP26" s="7"/>
    </row>
    <row r="27" customFormat="false" ht="12.8" hidden="false" customHeight="false" outlineLevel="0" collapsed="false">
      <c r="A27" s="1" t="s">
        <v>65</v>
      </c>
      <c r="B27" s="1" t="s">
        <v>202</v>
      </c>
      <c r="C27" s="1" t="s">
        <v>204</v>
      </c>
      <c r="D27" s="1" t="s">
        <v>147</v>
      </c>
      <c r="H27" s="1" t="s">
        <v>186</v>
      </c>
      <c r="I27" s="1" t="s">
        <v>69</v>
      </c>
      <c r="J27" s="1" t="s">
        <v>77</v>
      </c>
      <c r="K27" s="1" t="s">
        <v>71</v>
      </c>
      <c r="L27" s="2" t="n">
        <v>1</v>
      </c>
      <c r="M27" s="2" t="n">
        <v>294.117647058824</v>
      </c>
      <c r="N27" s="13" t="n">
        <v>140.31007751938</v>
      </c>
      <c r="O27" s="12" t="n">
        <v>0.42093023255814</v>
      </c>
      <c r="P27" s="13"/>
      <c r="Y27" s="6" t="n">
        <v>0.003</v>
      </c>
      <c r="Z27" s="6" t="n">
        <v>0.108048585823562</v>
      </c>
      <c r="AA27" s="6" t="n">
        <v>0.0372395147986566</v>
      </c>
      <c r="AB27" s="6" t="n">
        <f aca="false">+O27*Z27</f>
        <v>0.0454809163582901</v>
      </c>
      <c r="AC27" s="1" t="n">
        <f aca="false">+O27*AA27</f>
        <v>0.0156752376245508</v>
      </c>
      <c r="AD27" s="2" t="n">
        <f aca="false">+AB27*1000</f>
        <v>45.4809163582901</v>
      </c>
      <c r="AE27" s="2" t="n">
        <f aca="false">+AC27*1000</f>
        <v>15.6752376245508</v>
      </c>
      <c r="AF27" s="2" t="n">
        <f aca="false">+AD27/Y27</f>
        <v>15160.3054527634</v>
      </c>
      <c r="AG27" s="2" t="n">
        <f aca="false">+AE27/Y27</f>
        <v>5225.07920818361</v>
      </c>
      <c r="AH27" s="2" t="n">
        <f aca="false">+AB27/Y27</f>
        <v>15.1603054527634</v>
      </c>
      <c r="AI27" s="2" t="n">
        <f aca="false">+AC27/Y27</f>
        <v>5.22507920818361</v>
      </c>
      <c r="AJ27" s="7"/>
      <c r="AK27" s="7"/>
      <c r="AL27" s="7"/>
      <c r="AM27" s="7"/>
      <c r="AN27" s="7"/>
      <c r="AO27" s="7"/>
      <c r="AP27" s="7"/>
    </row>
    <row r="28" customFormat="false" ht="12.8" hidden="false" customHeight="false" outlineLevel="0" collapsed="false">
      <c r="A28" s="1" t="s">
        <v>65</v>
      </c>
      <c r="B28" s="1" t="s">
        <v>102</v>
      </c>
      <c r="C28" s="1" t="s">
        <v>103</v>
      </c>
      <c r="D28" s="1" t="s">
        <v>73</v>
      </c>
      <c r="H28" s="1" t="s">
        <v>186</v>
      </c>
      <c r="I28" s="1" t="s">
        <v>69</v>
      </c>
      <c r="J28" s="1" t="s">
        <v>86</v>
      </c>
      <c r="K28" s="1" t="s">
        <v>71</v>
      </c>
      <c r="L28" s="2" t="n">
        <v>7</v>
      </c>
      <c r="M28" s="2" t="n">
        <v>2058.82352941176</v>
      </c>
      <c r="N28" s="13" t="n">
        <v>2708</v>
      </c>
      <c r="O28" s="12" t="n">
        <v>8.124</v>
      </c>
      <c r="P28" s="13" t="n">
        <v>1.315</v>
      </c>
      <c r="Q28" s="22" t="n">
        <v>1</v>
      </c>
      <c r="R28" s="5" t="n">
        <v>96.2069627130554</v>
      </c>
      <c r="S28" s="26" t="n">
        <v>0.371099757531026</v>
      </c>
      <c r="T28" s="26" t="n">
        <v>13.1430367711691</v>
      </c>
      <c r="U28" s="5" t="n">
        <v>398.083445813064</v>
      </c>
      <c r="V28" s="5" t="n">
        <v>-23.4364671736911</v>
      </c>
      <c r="W28" s="5" t="n">
        <f aca="false">+V28+1</f>
        <v>-22.4364671736911</v>
      </c>
      <c r="X28" s="5" t="n">
        <v>1.08003520707796</v>
      </c>
      <c r="Y28" s="6" t="n">
        <v>0.003</v>
      </c>
      <c r="Z28" s="6" t="n">
        <f aca="false">+X28/10</f>
        <v>0.108003520707796</v>
      </c>
      <c r="AA28" s="6" t="n">
        <f aca="false">+S28/10</f>
        <v>0.0371099757531026</v>
      </c>
      <c r="AB28" s="6" t="n">
        <f aca="false">+O28*Z28</f>
        <v>0.877420602230135</v>
      </c>
      <c r="AC28" s="1" t="n">
        <f aca="false">+O28*AA28</f>
        <v>0.301481443018206</v>
      </c>
      <c r="AD28" s="2" t="n">
        <f aca="false">+AB28*1000</f>
        <v>877.420602230135</v>
      </c>
      <c r="AE28" s="2" t="n">
        <f aca="false">+AC28*1000</f>
        <v>301.481443018206</v>
      </c>
      <c r="AF28" s="2" t="n">
        <f aca="false">+AD28/Y28</f>
        <v>292473.534076712</v>
      </c>
      <c r="AG28" s="2" t="n">
        <f aca="false">+AE28/Y28</f>
        <v>100493.814339402</v>
      </c>
      <c r="AH28" s="2" t="n">
        <f aca="false">+AB28/Y28</f>
        <v>292.473534076712</v>
      </c>
      <c r="AI28" s="2" t="n">
        <f aca="false">+AC28/Y28</f>
        <v>100.493814339402</v>
      </c>
      <c r="AJ28" s="7"/>
      <c r="AK28" s="7"/>
      <c r="AL28" s="7"/>
      <c r="AM28" s="7"/>
      <c r="AN28" s="7"/>
      <c r="AO28" s="7"/>
      <c r="AP28" s="7"/>
    </row>
    <row r="29" customFormat="false" ht="12.8" hidden="false" customHeight="false" outlineLevel="0" collapsed="false">
      <c r="A29" s="1" t="s">
        <v>65</v>
      </c>
      <c r="B29" s="1" t="s">
        <v>102</v>
      </c>
      <c r="C29" s="1" t="s">
        <v>103</v>
      </c>
      <c r="D29" s="1" t="s">
        <v>73</v>
      </c>
      <c r="H29" s="1" t="s">
        <v>186</v>
      </c>
      <c r="I29" s="1" t="s">
        <v>69</v>
      </c>
      <c r="J29" s="1" t="s">
        <v>74</v>
      </c>
      <c r="K29" s="1" t="s">
        <v>71</v>
      </c>
      <c r="L29" s="2" t="n">
        <v>6</v>
      </c>
      <c r="M29" s="2" t="n">
        <v>1764.70588235294</v>
      </c>
      <c r="N29" s="13" t="n">
        <v>1441.66666666667</v>
      </c>
      <c r="O29" s="12" t="n">
        <v>4.325</v>
      </c>
      <c r="P29" s="13" t="n">
        <v>1.009</v>
      </c>
      <c r="Q29" s="22" t="n">
        <v>1</v>
      </c>
      <c r="R29" s="5" t="n">
        <v>78.8577860451276</v>
      </c>
      <c r="S29" s="26" t="n">
        <v>0.37122525045366</v>
      </c>
      <c r="T29" s="26" t="n">
        <v>13.4869228046248</v>
      </c>
      <c r="U29" s="5" t="n">
        <v>324.283001198385</v>
      </c>
      <c r="V29" s="5" t="n">
        <v>-23.3130574716097</v>
      </c>
      <c r="W29" s="5" t="n">
        <f aca="false">+V29+1</f>
        <v>-22.3130574716097</v>
      </c>
      <c r="X29" s="5" t="n">
        <v>1.08017021836411</v>
      </c>
      <c r="Y29" s="6" t="n">
        <v>0.003</v>
      </c>
      <c r="Z29" s="6" t="n">
        <f aca="false">+X29/10</f>
        <v>0.108017021836411</v>
      </c>
      <c r="AA29" s="6" t="n">
        <f aca="false">+S29/10</f>
        <v>0.037122525045366</v>
      </c>
      <c r="AB29" s="6" t="n">
        <f aca="false">+O29*Z29</f>
        <v>0.467173619442478</v>
      </c>
      <c r="AC29" s="1" t="n">
        <f aca="false">+O29*AA29</f>
        <v>0.160554920821208</v>
      </c>
      <c r="AD29" s="2" t="n">
        <f aca="false">+AB29*1000</f>
        <v>467.173619442478</v>
      </c>
      <c r="AE29" s="2" t="n">
        <f aca="false">+AC29*1000</f>
        <v>160.554920821208</v>
      </c>
      <c r="AF29" s="2" t="n">
        <f aca="false">+AD29/Y29</f>
        <v>155724.539814159</v>
      </c>
      <c r="AG29" s="2" t="n">
        <f aca="false">+AE29/Y29</f>
        <v>53518.3069404027</v>
      </c>
      <c r="AH29" s="2" t="n">
        <f aca="false">+AB29/Y29</f>
        <v>155.724539814159</v>
      </c>
      <c r="AI29" s="2" t="n">
        <f aca="false">+AC29/Y29</f>
        <v>53.5183069404027</v>
      </c>
      <c r="AJ29" s="7"/>
      <c r="AK29" s="7"/>
      <c r="AL29" s="7"/>
      <c r="AM29" s="7"/>
      <c r="AN29" s="7"/>
      <c r="AO29" s="7"/>
      <c r="AP29" s="7"/>
    </row>
    <row r="30" customFormat="false" ht="12.8" hidden="false" customHeight="false" outlineLevel="0" collapsed="false">
      <c r="A30" s="1" t="s">
        <v>65</v>
      </c>
      <c r="B30" s="1" t="s">
        <v>102</v>
      </c>
      <c r="C30" s="1" t="s">
        <v>103</v>
      </c>
      <c r="D30" s="1" t="s">
        <v>73</v>
      </c>
      <c r="H30" s="1" t="s">
        <v>186</v>
      </c>
      <c r="I30" s="1" t="s">
        <v>69</v>
      </c>
      <c r="J30" s="1" t="s">
        <v>88</v>
      </c>
      <c r="K30" s="1" t="s">
        <v>71</v>
      </c>
      <c r="L30" s="2" t="n">
        <v>11</v>
      </c>
      <c r="M30" s="2" t="n">
        <v>3235.29411764706</v>
      </c>
      <c r="N30" s="13" t="n">
        <v>4144</v>
      </c>
      <c r="O30" s="12" t="n">
        <v>12.432</v>
      </c>
      <c r="P30" s="13" t="n">
        <v>0.902</v>
      </c>
      <c r="Q30" s="22" t="n">
        <v>1</v>
      </c>
      <c r="R30" s="5" t="n">
        <v>78.2888691238587</v>
      </c>
      <c r="S30" s="26" t="n">
        <v>0.371196984134757</v>
      </c>
      <c r="T30" s="26" t="n">
        <v>13.4094650359318</v>
      </c>
      <c r="U30" s="5" t="n">
        <v>319.801962292846</v>
      </c>
      <c r="V30" s="5" t="n">
        <v>-23.3236098040419</v>
      </c>
      <c r="W30" s="5" t="n">
        <f aca="false">+V30+1</f>
        <v>-22.3236098040419</v>
      </c>
      <c r="X30" s="5" t="n">
        <v>1.08015867403517</v>
      </c>
      <c r="Y30" s="6" t="n">
        <v>0.003</v>
      </c>
      <c r="Z30" s="6" t="n">
        <f aca="false">+X30/10</f>
        <v>0.108015867403517</v>
      </c>
      <c r="AA30" s="6" t="n">
        <f aca="false">+S30/10</f>
        <v>0.0371196984134757</v>
      </c>
      <c r="AB30" s="6" t="n">
        <f aca="false">+O30*Z30</f>
        <v>1.34285326356052</v>
      </c>
      <c r="AC30" s="1" t="n">
        <f aca="false">+O30*AA30</f>
        <v>0.46147209067633</v>
      </c>
      <c r="AD30" s="2" t="n">
        <f aca="false">+AB30*1000</f>
        <v>1342.85326356052</v>
      </c>
      <c r="AE30" s="2" t="n">
        <f aca="false">+AC30*1000</f>
        <v>461.47209067633</v>
      </c>
      <c r="AF30" s="2" t="n">
        <f aca="false">+AD30/Y30</f>
        <v>447617.754520175</v>
      </c>
      <c r="AG30" s="2" t="n">
        <f aca="false">+AE30/Y30</f>
        <v>153824.030225443</v>
      </c>
      <c r="AH30" s="2" t="n">
        <f aca="false">+AB30/Y30</f>
        <v>447.617754520175</v>
      </c>
      <c r="AI30" s="2" t="n">
        <f aca="false">+AC30/Y30</f>
        <v>153.824030225443</v>
      </c>
      <c r="AJ30" s="7"/>
      <c r="AK30" s="7"/>
      <c r="AL30" s="7"/>
      <c r="AM30" s="7"/>
      <c r="AN30" s="7"/>
      <c r="AO30" s="7"/>
      <c r="AP30" s="7"/>
    </row>
    <row r="31" customFormat="false" ht="12.8" hidden="false" customHeight="false" outlineLevel="0" collapsed="false">
      <c r="A31" s="1" t="s">
        <v>65</v>
      </c>
      <c r="B31" s="1" t="s">
        <v>102</v>
      </c>
      <c r="C31" s="1" t="s">
        <v>103</v>
      </c>
      <c r="D31" s="1" t="s">
        <v>73</v>
      </c>
      <c r="H31" s="1" t="s">
        <v>186</v>
      </c>
      <c r="I31" s="1" t="s">
        <v>69</v>
      </c>
      <c r="J31" s="1" t="s">
        <v>77</v>
      </c>
      <c r="K31" s="1" t="s">
        <v>89</v>
      </c>
      <c r="L31" s="2" t="n">
        <v>1</v>
      </c>
      <c r="M31" s="2" t="n">
        <v>294.117647058824</v>
      </c>
      <c r="N31" s="13" t="n">
        <v>105.105782792666</v>
      </c>
      <c r="O31" s="12" t="n">
        <v>0.315317348377997</v>
      </c>
      <c r="P31" s="13"/>
      <c r="Y31" s="6" t="n">
        <v>0.003</v>
      </c>
      <c r="Z31" s="6" t="n">
        <v>0.108015867403517</v>
      </c>
      <c r="AA31" s="6" t="n">
        <v>0.0371196984134757</v>
      </c>
      <c r="AB31" s="6" t="n">
        <f aca="false">+O31*Z31</f>
        <v>0.0340592768924263</v>
      </c>
      <c r="AC31" s="1" t="n">
        <f aca="false">+O31*AA31</f>
        <v>0.0117044848763281</v>
      </c>
      <c r="AD31" s="2" t="n">
        <f aca="false">+AB31*1000</f>
        <v>34.0592768924263</v>
      </c>
      <c r="AE31" s="2" t="n">
        <f aca="false">+AC31*1000</f>
        <v>11.7044848763281</v>
      </c>
      <c r="AF31" s="2" t="n">
        <f aca="false">+AD31/Y31</f>
        <v>11353.0922974754</v>
      </c>
      <c r="AG31" s="2" t="n">
        <f aca="false">+AE31/Y31</f>
        <v>3901.49495877603</v>
      </c>
      <c r="AH31" s="2" t="n">
        <f aca="false">+AB31/Y31</f>
        <v>11.3530922974754</v>
      </c>
      <c r="AI31" s="2" t="n">
        <f aca="false">+AC31/Y31</f>
        <v>3.90149495877604</v>
      </c>
      <c r="AJ31" s="7"/>
      <c r="AK31" s="7"/>
      <c r="AL31" s="7"/>
      <c r="AM31" s="7"/>
      <c r="AN31" s="7"/>
      <c r="AO31" s="7"/>
      <c r="AP31" s="7"/>
    </row>
    <row r="32" customFormat="false" ht="12.8" hidden="false" customHeight="false" outlineLevel="0" collapsed="false">
      <c r="A32" s="1" t="s">
        <v>65</v>
      </c>
      <c r="B32" s="1" t="s">
        <v>102</v>
      </c>
      <c r="C32" s="1" t="s">
        <v>103</v>
      </c>
      <c r="D32" s="1" t="s">
        <v>73</v>
      </c>
      <c r="H32" s="1" t="s">
        <v>186</v>
      </c>
      <c r="I32" s="1" t="s">
        <v>69</v>
      </c>
      <c r="J32" s="1" t="s">
        <v>77</v>
      </c>
      <c r="K32" s="1" t="s">
        <v>71</v>
      </c>
      <c r="L32" s="2" t="n">
        <v>4</v>
      </c>
      <c r="M32" s="2" t="n">
        <v>1176.47058823529</v>
      </c>
      <c r="N32" s="13" t="n">
        <v>1681</v>
      </c>
      <c r="O32" s="12" t="n">
        <v>5.043</v>
      </c>
      <c r="P32" s="13" t="n">
        <v>1.081</v>
      </c>
      <c r="Q32" s="22" t="n">
        <v>1</v>
      </c>
      <c r="R32" s="5" t="n">
        <v>86.5234415519558</v>
      </c>
      <c r="S32" s="26" t="n">
        <v>0.371101996055109</v>
      </c>
      <c r="T32" s="26" t="n">
        <v>13.1491709514804</v>
      </c>
      <c r="U32" s="5" t="n">
        <v>366.805648088142</v>
      </c>
      <c r="V32" s="5" t="n">
        <v>-23.5635803258447</v>
      </c>
      <c r="W32" s="5" t="n">
        <f aca="false">+V32+1</f>
        <v>-22.5635803258447</v>
      </c>
      <c r="X32" s="5" t="n">
        <v>1.07989614379996</v>
      </c>
      <c r="Y32" s="6" t="n">
        <v>0.003</v>
      </c>
      <c r="Z32" s="6" t="n">
        <f aca="false">+X32/10</f>
        <v>0.107989614379996</v>
      </c>
      <c r="AA32" s="6" t="n">
        <f aca="false">+S32/10</f>
        <v>0.0371101996055109</v>
      </c>
      <c r="AB32" s="6" t="n">
        <f aca="false">+O32*Z32</f>
        <v>0.54459162531832</v>
      </c>
      <c r="AC32" s="1" t="n">
        <f aca="false">+O32*AA32</f>
        <v>0.187146736610591</v>
      </c>
      <c r="AD32" s="2" t="n">
        <f aca="false">+AB32*1000</f>
        <v>544.59162531832</v>
      </c>
      <c r="AE32" s="2" t="n">
        <f aca="false">+AC32*1000</f>
        <v>187.146736610591</v>
      </c>
      <c r="AF32" s="2" t="n">
        <f aca="false">+AD32/Y32</f>
        <v>181530.541772773</v>
      </c>
      <c r="AG32" s="2" t="n">
        <f aca="false">+AE32/Y32</f>
        <v>62382.2455368638</v>
      </c>
      <c r="AH32" s="2" t="n">
        <f aca="false">+AB32/Y32</f>
        <v>181.530541772773</v>
      </c>
      <c r="AI32" s="2" t="n">
        <f aca="false">+AC32/Y32</f>
        <v>62.3822455368638</v>
      </c>
      <c r="AJ32" s="7"/>
      <c r="AK32" s="7"/>
      <c r="AL32" s="7"/>
      <c r="AM32" s="7"/>
      <c r="AN32" s="7"/>
      <c r="AO32" s="7"/>
      <c r="AP32" s="7"/>
    </row>
    <row r="33" customFormat="false" ht="12.8" hidden="false" customHeight="false" outlineLevel="0" collapsed="false">
      <c r="A33" s="1" t="s">
        <v>65</v>
      </c>
      <c r="B33" s="1" t="s">
        <v>102</v>
      </c>
      <c r="C33" s="1" t="s">
        <v>103</v>
      </c>
      <c r="D33" s="1" t="s">
        <v>73</v>
      </c>
      <c r="H33" s="1" t="s">
        <v>186</v>
      </c>
      <c r="I33" s="1" t="s">
        <v>69</v>
      </c>
      <c r="J33" s="1" t="s">
        <v>70</v>
      </c>
      <c r="K33" s="1" t="s">
        <v>71</v>
      </c>
      <c r="L33" s="2" t="n">
        <v>6</v>
      </c>
      <c r="M33" s="2" t="n">
        <v>1764.70588235294</v>
      </c>
      <c r="N33" s="13" t="n">
        <v>1836.33333333333</v>
      </c>
      <c r="O33" s="12" t="n">
        <v>5.509</v>
      </c>
      <c r="P33" s="13" t="n">
        <v>0.928</v>
      </c>
      <c r="Q33" s="22" t="n">
        <v>1</v>
      </c>
      <c r="R33" s="5" t="n">
        <v>69.9065715911094</v>
      </c>
      <c r="S33" s="26" t="n">
        <v>0.37111170294071</v>
      </c>
      <c r="T33" s="26" t="n">
        <v>13.1757705284701</v>
      </c>
      <c r="U33" s="5" t="n">
        <v>286.163990572024</v>
      </c>
      <c r="V33" s="5" t="n">
        <v>-23.4822765147651</v>
      </c>
      <c r="W33" s="5" t="n">
        <f aca="false">+V33+1</f>
        <v>-22.4822765147651</v>
      </c>
      <c r="X33" s="5" t="n">
        <v>1.07998509116708</v>
      </c>
      <c r="Y33" s="6" t="n">
        <v>0.003</v>
      </c>
      <c r="Z33" s="6" t="n">
        <f aca="false">+X33/10</f>
        <v>0.107998509116708</v>
      </c>
      <c r="AA33" s="6" t="n">
        <f aca="false">+S33/10</f>
        <v>0.037111170294071</v>
      </c>
      <c r="AB33" s="6" t="n">
        <f aca="false">+O33*Z33</f>
        <v>0.594963786723944</v>
      </c>
      <c r="AC33" s="1" t="n">
        <f aca="false">+O33*AA33</f>
        <v>0.204445437150037</v>
      </c>
      <c r="AD33" s="2" t="n">
        <f aca="false">+AB33*1000</f>
        <v>594.963786723945</v>
      </c>
      <c r="AE33" s="2" t="n">
        <f aca="false">+AC33*1000</f>
        <v>204.445437150037</v>
      </c>
      <c r="AF33" s="2" t="n">
        <f aca="false">+AD33/Y33</f>
        <v>198321.262241315</v>
      </c>
      <c r="AG33" s="2" t="n">
        <f aca="false">+AE33/Y33</f>
        <v>68148.4790500124</v>
      </c>
      <c r="AH33" s="2" t="n">
        <f aca="false">+AB33/Y33</f>
        <v>198.321262241315</v>
      </c>
      <c r="AI33" s="2" t="n">
        <f aca="false">+AC33/Y33</f>
        <v>68.1484790500124</v>
      </c>
      <c r="AJ33" s="7"/>
      <c r="AK33" s="7"/>
      <c r="AL33" s="7"/>
      <c r="AM33" s="7"/>
      <c r="AN33" s="7"/>
      <c r="AO33" s="7"/>
      <c r="AP33" s="7"/>
    </row>
    <row r="34" customFormat="false" ht="12.8" hidden="false" customHeight="false" outlineLevel="0" collapsed="false">
      <c r="A34" s="1" t="s">
        <v>80</v>
      </c>
      <c r="B34" s="1" t="s">
        <v>105</v>
      </c>
      <c r="C34" s="1" t="s">
        <v>106</v>
      </c>
      <c r="D34" s="1" t="s">
        <v>73</v>
      </c>
      <c r="H34" s="1" t="s">
        <v>186</v>
      </c>
      <c r="I34" s="1" t="s">
        <v>69</v>
      </c>
      <c r="J34" s="1" t="s">
        <v>86</v>
      </c>
      <c r="K34" s="1" t="s">
        <v>71</v>
      </c>
      <c r="L34" s="2" t="n">
        <v>23</v>
      </c>
      <c r="M34" s="2" t="n">
        <v>6764.70588235294</v>
      </c>
      <c r="N34" s="13" t="n">
        <v>192.333333333333</v>
      </c>
      <c r="O34" s="12" t="n">
        <v>0.577</v>
      </c>
      <c r="P34" s="13" t="n">
        <v>0.577</v>
      </c>
      <c r="Q34" s="22" t="n">
        <v>23</v>
      </c>
      <c r="R34" s="5" t="n">
        <v>56.5653294078269</v>
      </c>
      <c r="S34" s="26" t="n">
        <v>0.370932135998516</v>
      </c>
      <c r="T34" s="26" t="n">
        <v>12.6837078055275</v>
      </c>
      <c r="U34" s="5" t="n">
        <v>283.919565481348</v>
      </c>
      <c r="V34" s="5" t="n">
        <v>-23.3876498977723</v>
      </c>
      <c r="W34" s="5" t="n">
        <f aca="false">+V34+1</f>
        <v>-22.3876498977723</v>
      </c>
      <c r="X34" s="5" t="n">
        <v>1.08008861364595</v>
      </c>
      <c r="Y34" s="6" t="n">
        <v>0.003</v>
      </c>
      <c r="Z34" s="6" t="n">
        <f aca="false">+X34/10</f>
        <v>0.108008861364595</v>
      </c>
      <c r="AA34" s="6" t="n">
        <f aca="false">+S34/10</f>
        <v>0.0370932135998516</v>
      </c>
      <c r="AB34" s="6" t="n">
        <f aca="false">+O34*Z34</f>
        <v>0.0623211130073713</v>
      </c>
      <c r="AC34" s="1" t="n">
        <f aca="false">+O34*AA34</f>
        <v>0.0214027842471144</v>
      </c>
      <c r="AD34" s="2" t="n">
        <f aca="false">+AB34*1000</f>
        <v>62.3211130073713</v>
      </c>
      <c r="AE34" s="2" t="n">
        <f aca="false">+AC34*1000</f>
        <v>21.4027842471144</v>
      </c>
      <c r="AF34" s="2" t="n">
        <f aca="false">+AD34/Y34</f>
        <v>20773.7043357904</v>
      </c>
      <c r="AG34" s="2" t="n">
        <f aca="false">+AE34/Y34</f>
        <v>7134.26141570479</v>
      </c>
      <c r="AH34" s="2" t="n">
        <f aca="false">+AB34/Y34</f>
        <v>20.7737043357904</v>
      </c>
      <c r="AI34" s="2" t="n">
        <f aca="false">+AC34/Y34</f>
        <v>7.13426141570479</v>
      </c>
      <c r="AJ34" s="7"/>
      <c r="AK34" s="7"/>
      <c r="AL34" s="7"/>
      <c r="AM34" s="7"/>
      <c r="AN34" s="7"/>
      <c r="AO34" s="7"/>
      <c r="AP34" s="7"/>
    </row>
    <row r="35" customFormat="false" ht="12.8" hidden="false" customHeight="false" outlineLevel="0" collapsed="false">
      <c r="A35" s="1" t="s">
        <v>80</v>
      </c>
      <c r="B35" s="1" t="s">
        <v>105</v>
      </c>
      <c r="C35" s="1" t="s">
        <v>106</v>
      </c>
      <c r="D35" s="1" t="s">
        <v>73</v>
      </c>
      <c r="H35" s="1" t="s">
        <v>186</v>
      </c>
      <c r="I35" s="1" t="s">
        <v>69</v>
      </c>
      <c r="J35" s="1" t="s">
        <v>74</v>
      </c>
      <c r="K35" s="1" t="s">
        <v>71</v>
      </c>
      <c r="L35" s="2" t="n">
        <v>25</v>
      </c>
      <c r="M35" s="2" t="n">
        <v>7352.94117647059</v>
      </c>
      <c r="N35" s="13" t="n">
        <v>497.333333333333</v>
      </c>
      <c r="O35" s="12" t="n">
        <v>1.492</v>
      </c>
      <c r="P35" s="13" t="n">
        <v>1.492</v>
      </c>
      <c r="Q35" s="22" t="n">
        <v>25</v>
      </c>
      <c r="R35" s="5" t="n">
        <v>120.760914664199</v>
      </c>
      <c r="S35" s="26" t="n">
        <v>0.371026855790992</v>
      </c>
      <c r="T35" s="26" t="n">
        <v>12.9432658218303</v>
      </c>
      <c r="U35" s="5" t="n">
        <v>591.412652532313</v>
      </c>
      <c r="V35" s="5" t="n">
        <v>-22.8714863606962</v>
      </c>
      <c r="W35" s="5" t="n">
        <f aca="false">+V35+1</f>
        <v>-21.8714863606962</v>
      </c>
      <c r="X35" s="5" t="n">
        <v>1.08065329797693</v>
      </c>
      <c r="Y35" s="6" t="n">
        <v>0.003</v>
      </c>
      <c r="Z35" s="6" t="n">
        <f aca="false">+X35/10</f>
        <v>0.108065329797693</v>
      </c>
      <c r="AA35" s="6" t="n">
        <f aca="false">+S35/10</f>
        <v>0.0371026855790992</v>
      </c>
      <c r="AB35" s="6" t="n">
        <f aca="false">+O35*Z35</f>
        <v>0.161233472058158</v>
      </c>
      <c r="AC35" s="1" t="n">
        <f aca="false">+O35*AA35</f>
        <v>0.055357206884016</v>
      </c>
      <c r="AD35" s="2" t="n">
        <f aca="false">+AB35*1000</f>
        <v>161.233472058158</v>
      </c>
      <c r="AE35" s="2" t="n">
        <f aca="false">+AC35*1000</f>
        <v>55.357206884016</v>
      </c>
      <c r="AF35" s="2" t="n">
        <f aca="false">+AD35/Y35</f>
        <v>53744.4906860527</v>
      </c>
      <c r="AG35" s="2" t="n">
        <f aca="false">+AE35/Y35</f>
        <v>18452.402294672</v>
      </c>
      <c r="AH35" s="2" t="n">
        <f aca="false">+AB35/Y35</f>
        <v>53.7444906860527</v>
      </c>
      <c r="AI35" s="2" t="n">
        <f aca="false">+AC35/Y35</f>
        <v>18.452402294672</v>
      </c>
      <c r="AJ35" s="7"/>
      <c r="AK35" s="7"/>
      <c r="AL35" s="7"/>
      <c r="AM35" s="7"/>
      <c r="AN35" s="7"/>
      <c r="AO35" s="7"/>
      <c r="AP35" s="7"/>
    </row>
    <row r="36" customFormat="false" ht="12.8" hidden="false" customHeight="false" outlineLevel="0" collapsed="false">
      <c r="A36" s="1" t="s">
        <v>80</v>
      </c>
      <c r="B36" s="1" t="s">
        <v>105</v>
      </c>
      <c r="C36" s="1" t="s">
        <v>106</v>
      </c>
      <c r="D36" s="1" t="s">
        <v>73</v>
      </c>
      <c r="H36" s="1" t="s">
        <v>186</v>
      </c>
      <c r="I36" s="1" t="s">
        <v>69</v>
      </c>
      <c r="J36" s="1" t="s">
        <v>88</v>
      </c>
      <c r="K36" s="1" t="s">
        <v>71</v>
      </c>
      <c r="L36" s="2" t="n">
        <v>20</v>
      </c>
      <c r="M36" s="2" t="n">
        <v>5882.35294117647</v>
      </c>
      <c r="N36" s="13" t="n">
        <v>510.666666666667</v>
      </c>
      <c r="O36" s="12" t="n">
        <v>1.532</v>
      </c>
      <c r="P36" s="13" t="n">
        <v>1.532</v>
      </c>
      <c r="Q36" s="22" t="n">
        <v>20</v>
      </c>
      <c r="R36" s="5" t="n">
        <v>127.661086911167</v>
      </c>
      <c r="S36" s="26" t="n">
        <v>0.371087128973324</v>
      </c>
      <c r="T36" s="26" t="n">
        <v>13.1084310061202</v>
      </c>
      <c r="U36" s="5" t="n">
        <v>659.8671369742</v>
      </c>
      <c r="V36" s="5" t="n">
        <v>-23.0958566916769</v>
      </c>
      <c r="W36" s="5" t="n">
        <f aca="false">+V36+1</f>
        <v>-22.0958566916769</v>
      </c>
      <c r="X36" s="5" t="n">
        <v>1.08040783700909</v>
      </c>
      <c r="Y36" s="6" t="n">
        <v>0.003</v>
      </c>
      <c r="Z36" s="6" t="n">
        <f aca="false">+X36/10</f>
        <v>0.108040783700909</v>
      </c>
      <c r="AA36" s="6" t="n">
        <f aca="false">+S36/10</f>
        <v>0.0371087128973324</v>
      </c>
      <c r="AB36" s="6" t="n">
        <f aca="false">+O36*Z36</f>
        <v>0.165518480629793</v>
      </c>
      <c r="AC36" s="1" t="n">
        <f aca="false">+O36*AA36</f>
        <v>0.0568505481587132</v>
      </c>
      <c r="AD36" s="2" t="n">
        <f aca="false">+AB36*1000</f>
        <v>165.518480629793</v>
      </c>
      <c r="AE36" s="2" t="n">
        <f aca="false">+AC36*1000</f>
        <v>56.8505481587132</v>
      </c>
      <c r="AF36" s="2" t="n">
        <f aca="false">+AD36/Y36</f>
        <v>55172.8268765975</v>
      </c>
      <c r="AG36" s="2" t="n">
        <f aca="false">+AE36/Y36</f>
        <v>18950.1827195711</v>
      </c>
      <c r="AH36" s="2" t="n">
        <f aca="false">+AB36/Y36</f>
        <v>55.1728268765975</v>
      </c>
      <c r="AI36" s="2" t="n">
        <f aca="false">+AC36/Y36</f>
        <v>18.9501827195711</v>
      </c>
      <c r="AJ36" s="7"/>
      <c r="AK36" s="7"/>
      <c r="AL36" s="7"/>
      <c r="AM36" s="7"/>
      <c r="AN36" s="7"/>
      <c r="AO36" s="7"/>
      <c r="AP36" s="7"/>
    </row>
    <row r="37" customFormat="false" ht="12.8" hidden="false" customHeight="false" outlineLevel="0" collapsed="false">
      <c r="A37" s="1" t="s">
        <v>80</v>
      </c>
      <c r="B37" s="1" t="s">
        <v>105</v>
      </c>
      <c r="C37" s="1" t="s">
        <v>106</v>
      </c>
      <c r="D37" s="1" t="s">
        <v>73</v>
      </c>
      <c r="H37" s="1" t="s">
        <v>186</v>
      </c>
      <c r="I37" s="1" t="s">
        <v>69</v>
      </c>
      <c r="J37" s="1" t="s">
        <v>88</v>
      </c>
      <c r="K37" s="1" t="s">
        <v>89</v>
      </c>
      <c r="L37" s="2" t="n">
        <v>1</v>
      </c>
      <c r="M37" s="2" t="n">
        <v>294.117647058824</v>
      </c>
      <c r="N37" s="13" t="n">
        <v>0.819047619047614</v>
      </c>
      <c r="O37" s="12" t="n">
        <v>0.00245714285714284</v>
      </c>
      <c r="P37" s="13"/>
      <c r="Y37" s="6" t="n">
        <v>0.003</v>
      </c>
      <c r="Z37" s="6" t="n">
        <v>0.108040783700909</v>
      </c>
      <c r="AA37" s="6" t="n">
        <v>0.0371087128973324</v>
      </c>
      <c r="AB37" s="6" t="n">
        <f aca="false">+O37*Z37</f>
        <v>0.000265471639950803</v>
      </c>
      <c r="AC37" s="1" t="n">
        <f aca="false">+O37*AA37</f>
        <v>9.11814088334448E-005</v>
      </c>
      <c r="AD37" s="2" t="n">
        <f aca="false">+AB37*1000</f>
        <v>0.265471639950803</v>
      </c>
      <c r="AE37" s="2" t="n">
        <f aca="false">+AC37*1000</f>
        <v>0.0911814088334448</v>
      </c>
      <c r="AF37" s="2" t="n">
        <f aca="false">+AD37/Y37</f>
        <v>88.4905466502678</v>
      </c>
      <c r="AG37" s="2" t="n">
        <f aca="false">+AE37/Y37</f>
        <v>30.3938029444816</v>
      </c>
      <c r="AH37" s="2" t="n">
        <f aca="false">+AB37/Y37</f>
        <v>0.0884905466502678</v>
      </c>
      <c r="AI37" s="2" t="n">
        <f aca="false">+AC37/Y37</f>
        <v>0.0303938029444816</v>
      </c>
      <c r="AJ37" s="7"/>
      <c r="AK37" s="7"/>
      <c r="AL37" s="7"/>
      <c r="AM37" s="7"/>
      <c r="AN37" s="7"/>
      <c r="AO37" s="7"/>
      <c r="AP37" s="7"/>
    </row>
    <row r="38" customFormat="false" ht="12.8" hidden="false" customHeight="false" outlineLevel="0" collapsed="false">
      <c r="A38" s="1" t="s">
        <v>80</v>
      </c>
      <c r="B38" s="1" t="s">
        <v>105</v>
      </c>
      <c r="C38" s="1" t="s">
        <v>106</v>
      </c>
      <c r="D38" s="1" t="s">
        <v>73</v>
      </c>
      <c r="H38" s="1" t="s">
        <v>186</v>
      </c>
      <c r="I38" s="1" t="s">
        <v>69</v>
      </c>
      <c r="J38" s="1" t="s">
        <v>77</v>
      </c>
      <c r="K38" s="1" t="s">
        <v>71</v>
      </c>
      <c r="L38" s="2" t="n">
        <v>25</v>
      </c>
      <c r="M38" s="2" t="n">
        <v>7352.94117647059</v>
      </c>
      <c r="N38" s="13" t="n">
        <v>440.333333333333</v>
      </c>
      <c r="O38" s="12" t="n">
        <v>1.321</v>
      </c>
      <c r="P38" s="13" t="n">
        <v>1.321</v>
      </c>
      <c r="Q38" s="22" t="n">
        <v>25</v>
      </c>
      <c r="R38" s="5" t="n">
        <v>87.933704288468</v>
      </c>
      <c r="S38" s="26" t="n">
        <v>0.371349312630222</v>
      </c>
      <c r="T38" s="26" t="n">
        <v>13.8268890415214</v>
      </c>
      <c r="U38" s="5" t="n">
        <v>398.083445813064</v>
      </c>
      <c r="V38" s="5" t="n">
        <v>-22.6047075127748</v>
      </c>
      <c r="W38" s="5" t="n">
        <f aca="false">+V38+1</f>
        <v>-21.6047075127748</v>
      </c>
      <c r="X38" s="5" t="n">
        <v>1.08094515224406</v>
      </c>
      <c r="Y38" s="6" t="n">
        <v>0.003</v>
      </c>
      <c r="Z38" s="6" t="n">
        <f aca="false">+X38/10</f>
        <v>0.108094515224406</v>
      </c>
      <c r="AA38" s="6" t="n">
        <f aca="false">+S38/10</f>
        <v>0.0371349312630222</v>
      </c>
      <c r="AB38" s="6" t="n">
        <f aca="false">+O38*Z38</f>
        <v>0.14279285461144</v>
      </c>
      <c r="AC38" s="1" t="n">
        <f aca="false">+O38*AA38</f>
        <v>0.0490552441984523</v>
      </c>
      <c r="AD38" s="2" t="n">
        <f aca="false">+AB38*1000</f>
        <v>142.79285461144</v>
      </c>
      <c r="AE38" s="2" t="n">
        <f aca="false">+AC38*1000</f>
        <v>49.0552441984523</v>
      </c>
      <c r="AF38" s="2" t="n">
        <f aca="false">+AD38/Y38</f>
        <v>47597.6182038134</v>
      </c>
      <c r="AG38" s="2" t="n">
        <f aca="false">+AE38/Y38</f>
        <v>16351.7480661508</v>
      </c>
      <c r="AH38" s="2" t="n">
        <f aca="false">+AB38/Y38</f>
        <v>47.5976182038134</v>
      </c>
      <c r="AI38" s="2" t="n">
        <f aca="false">+AC38/Y38</f>
        <v>16.3517480661508</v>
      </c>
      <c r="AJ38" s="7"/>
      <c r="AK38" s="7"/>
      <c r="AL38" s="7"/>
      <c r="AM38" s="7"/>
      <c r="AN38" s="7"/>
      <c r="AO38" s="7"/>
      <c r="AP38" s="7"/>
    </row>
    <row r="39" customFormat="false" ht="12.8" hidden="false" customHeight="false" outlineLevel="0" collapsed="false">
      <c r="A39" s="1" t="s">
        <v>80</v>
      </c>
      <c r="B39" s="1" t="s">
        <v>105</v>
      </c>
      <c r="C39" s="1" t="s">
        <v>106</v>
      </c>
      <c r="D39" s="1" t="s">
        <v>73</v>
      </c>
      <c r="H39" s="1" t="s">
        <v>186</v>
      </c>
      <c r="I39" s="1" t="s">
        <v>69</v>
      </c>
      <c r="J39" s="1" t="s">
        <v>70</v>
      </c>
      <c r="K39" s="1" t="s">
        <v>89</v>
      </c>
      <c r="L39" s="2" t="n">
        <v>1</v>
      </c>
      <c r="M39" s="2" t="n">
        <v>294.117647058824</v>
      </c>
      <c r="N39" s="13" t="n">
        <v>7.89283874291601</v>
      </c>
      <c r="O39" s="12" t="n">
        <v>0.023678516228748</v>
      </c>
      <c r="P39" s="13"/>
      <c r="Y39" s="6" t="n">
        <v>0.003</v>
      </c>
      <c r="Z39" s="6" t="n">
        <v>0.108094515224406</v>
      </c>
      <c r="AA39" s="6" t="n">
        <v>0.0371349312630222</v>
      </c>
      <c r="AB39" s="6" t="n">
        <f aca="false">+O39*Z39</f>
        <v>0.00255951773297975</v>
      </c>
      <c r="AC39" s="1" t="n">
        <f aca="false">+O39*AA39</f>
        <v>0.000879300072564913</v>
      </c>
      <c r="AD39" s="2" t="n">
        <f aca="false">+AB39*1000</f>
        <v>2.55951773297975</v>
      </c>
      <c r="AE39" s="2" t="n">
        <f aca="false">+AC39*1000</f>
        <v>0.879300072564913</v>
      </c>
      <c r="AF39" s="2" t="n">
        <f aca="false">+AD39/Y39</f>
        <v>853.172577659915</v>
      </c>
      <c r="AG39" s="2" t="n">
        <f aca="false">+AE39/Y39</f>
        <v>293.100024188304</v>
      </c>
      <c r="AH39" s="2" t="n">
        <f aca="false">+AB39/Y39</f>
        <v>0.853172577659915</v>
      </c>
      <c r="AI39" s="2" t="n">
        <f aca="false">+AC39/Y39</f>
        <v>0.293100024188304</v>
      </c>
      <c r="AJ39" s="7"/>
      <c r="AK39" s="7"/>
      <c r="AL39" s="7"/>
      <c r="AM39" s="7"/>
      <c r="AN39" s="7"/>
      <c r="AO39" s="7"/>
      <c r="AP39" s="7"/>
    </row>
    <row r="40" customFormat="false" ht="12.8" hidden="false" customHeight="false" outlineLevel="0" collapsed="false">
      <c r="A40" s="1" t="s">
        <v>80</v>
      </c>
      <c r="B40" s="1" t="s">
        <v>105</v>
      </c>
      <c r="C40" s="1" t="s">
        <v>106</v>
      </c>
      <c r="D40" s="1" t="s">
        <v>73</v>
      </c>
      <c r="H40" s="1" t="s">
        <v>186</v>
      </c>
      <c r="I40" s="1" t="s">
        <v>69</v>
      </c>
      <c r="J40" s="1" t="s">
        <v>70</v>
      </c>
      <c r="K40" s="1" t="s">
        <v>71</v>
      </c>
      <c r="L40" s="2" t="n">
        <v>12</v>
      </c>
      <c r="M40" s="2" t="n">
        <v>3529.41176470588</v>
      </c>
      <c r="N40" s="13" t="n">
        <v>401.333333333333</v>
      </c>
      <c r="O40" s="12" t="n">
        <v>1.204</v>
      </c>
      <c r="P40" s="13" t="n">
        <v>1.204</v>
      </c>
      <c r="Q40" s="22" t="n">
        <v>12</v>
      </c>
      <c r="R40" s="5" t="n">
        <v>88.2974092572174</v>
      </c>
      <c r="S40" s="26" t="n">
        <v>0.371165268974163</v>
      </c>
      <c r="T40" s="26" t="n">
        <v>13.3225565105306</v>
      </c>
      <c r="U40" s="5" t="n">
        <v>456.047697674682</v>
      </c>
      <c r="V40" s="5" t="n">
        <v>-22.9122972159297</v>
      </c>
      <c r="W40" s="5" t="n">
        <f aca="false">+V40+1</f>
        <v>-21.9122972159297</v>
      </c>
      <c r="X40" s="5" t="n">
        <v>1.08060865102364</v>
      </c>
      <c r="Y40" s="6" t="n">
        <v>0.003</v>
      </c>
      <c r="Z40" s="6" t="n">
        <f aca="false">+X40/10</f>
        <v>0.108060865102364</v>
      </c>
      <c r="AA40" s="6" t="n">
        <f aca="false">+S40/10</f>
        <v>0.0371165268974163</v>
      </c>
      <c r="AB40" s="6" t="n">
        <f aca="false">+O40*Z40</f>
        <v>0.130105281583246</v>
      </c>
      <c r="AC40" s="1" t="n">
        <f aca="false">+O40*AA40</f>
        <v>0.0446882983844892</v>
      </c>
      <c r="AD40" s="2" t="n">
        <f aca="false">+AB40*1000</f>
        <v>130.105281583246</v>
      </c>
      <c r="AE40" s="2" t="n">
        <f aca="false">+AC40*1000</f>
        <v>44.6882983844892</v>
      </c>
      <c r="AF40" s="2" t="n">
        <f aca="false">+AD40/Y40</f>
        <v>43368.4271944154</v>
      </c>
      <c r="AG40" s="2" t="n">
        <f aca="false">+AE40/Y40</f>
        <v>14896.0994614964</v>
      </c>
      <c r="AH40" s="2" t="n">
        <f aca="false">+AB40/Y40</f>
        <v>43.3684271944154</v>
      </c>
      <c r="AI40" s="2" t="n">
        <f aca="false">+AC40/Y40</f>
        <v>14.8960994614964</v>
      </c>
      <c r="AJ40" s="7"/>
      <c r="AK40" s="7"/>
      <c r="AL40" s="7"/>
      <c r="AM40" s="7"/>
      <c r="AN40" s="7"/>
      <c r="AO40" s="7"/>
      <c r="AP40" s="7"/>
    </row>
    <row r="41" customFormat="false" ht="12.8" hidden="false" customHeight="false" outlineLevel="0" collapsed="false">
      <c r="A41" s="1" t="s">
        <v>80</v>
      </c>
      <c r="B41" s="1" t="s">
        <v>105</v>
      </c>
      <c r="C41" s="1" t="s">
        <v>106</v>
      </c>
      <c r="D41" s="1" t="s">
        <v>73</v>
      </c>
      <c r="H41" s="1" t="s">
        <v>186</v>
      </c>
      <c r="I41" s="1" t="s">
        <v>69</v>
      </c>
      <c r="J41" s="1" t="s">
        <v>70</v>
      </c>
      <c r="K41" s="1" t="s">
        <v>71</v>
      </c>
      <c r="L41" s="2" t="n">
        <v>1</v>
      </c>
      <c r="M41" s="2" t="n">
        <v>294.117647058824</v>
      </c>
      <c r="N41" s="13" t="n">
        <v>261.411221122112</v>
      </c>
      <c r="O41" s="12" t="n">
        <v>0.784233663366337</v>
      </c>
      <c r="P41" s="13"/>
      <c r="Y41" s="6" t="n">
        <v>0.003</v>
      </c>
      <c r="Z41" s="6" t="n">
        <v>0.108094515224406</v>
      </c>
      <c r="AA41" s="6" t="n">
        <v>0.0371349312630222</v>
      </c>
      <c r="AB41" s="6" t="n">
        <f aca="false">+O41*Z41</f>
        <v>0.0847713576642442</v>
      </c>
      <c r="AC41" s="1" t="n">
        <f aca="false">+O41*AA41</f>
        <v>0.029122463183257</v>
      </c>
      <c r="AD41" s="2" t="n">
        <f aca="false">+AB41*1000</f>
        <v>84.7713576642442</v>
      </c>
      <c r="AE41" s="2" t="n">
        <f aca="false">+AC41*1000</f>
        <v>29.122463183257</v>
      </c>
      <c r="AF41" s="2" t="n">
        <f aca="false">+AD41/Y41</f>
        <v>28257.1192214147</v>
      </c>
      <c r="AG41" s="2" t="n">
        <f aca="false">+AE41/Y41</f>
        <v>9707.48772775234</v>
      </c>
      <c r="AH41" s="2" t="n">
        <f aca="false">+AB41/Y41</f>
        <v>28.2571192214147</v>
      </c>
      <c r="AI41" s="2" t="n">
        <f aca="false">+AC41/Y41</f>
        <v>9.70748772775234</v>
      </c>
      <c r="AJ41" s="7"/>
      <c r="AK41" s="7"/>
      <c r="AL41" s="7"/>
      <c r="AM41" s="7"/>
      <c r="AN41" s="7"/>
      <c r="AO41" s="7"/>
      <c r="AP41" s="7"/>
    </row>
    <row r="42" customFormat="false" ht="12.8" hidden="false" customHeight="false" outlineLevel="0" collapsed="false">
      <c r="A42" s="1" t="s">
        <v>65</v>
      </c>
      <c r="B42" s="1" t="s">
        <v>205</v>
      </c>
      <c r="C42" s="1" t="s">
        <v>206</v>
      </c>
      <c r="D42" s="1" t="s">
        <v>147</v>
      </c>
      <c r="H42" s="1" t="s">
        <v>186</v>
      </c>
      <c r="I42" s="1" t="s">
        <v>69</v>
      </c>
      <c r="J42" s="1" t="s">
        <v>88</v>
      </c>
      <c r="K42" s="1" t="s">
        <v>71</v>
      </c>
      <c r="L42" s="2" t="n">
        <v>1</v>
      </c>
      <c r="M42" s="2" t="n">
        <v>294.117647058824</v>
      </c>
      <c r="N42" s="13" t="n">
        <v>37.4160206718347</v>
      </c>
      <c r="O42" s="12" t="n">
        <v>0.112248062015504</v>
      </c>
      <c r="P42" s="13"/>
      <c r="Y42" s="6" t="n">
        <v>0.003</v>
      </c>
      <c r="Z42" s="6" t="n">
        <f aca="false">+X42/10</f>
        <v>0</v>
      </c>
      <c r="AA42" s="6" t="n">
        <f aca="false">+S42/100</f>
        <v>0</v>
      </c>
      <c r="AB42" s="6" t="n">
        <f aca="false">+O42*Z42</f>
        <v>0</v>
      </c>
      <c r="AC42" s="1" t="n">
        <f aca="false">+O42*AA42</f>
        <v>0</v>
      </c>
      <c r="AD42" s="2" t="n">
        <f aca="false">+AB42*1000</f>
        <v>0</v>
      </c>
      <c r="AE42" s="2" t="n">
        <f aca="false">+AC42*1000</f>
        <v>0</v>
      </c>
      <c r="AF42" s="2" t="n">
        <f aca="false">+AD42/Y42</f>
        <v>0</v>
      </c>
      <c r="AG42" s="2" t="n">
        <f aca="false">+AE42/Y42</f>
        <v>0</v>
      </c>
      <c r="AH42" s="2" t="n">
        <f aca="false">+AB42/Y42</f>
        <v>0</v>
      </c>
      <c r="AI42" s="2" t="n">
        <f aca="false">+AC42/Y42</f>
        <v>0</v>
      </c>
      <c r="AJ42" s="7"/>
      <c r="AK42" s="7"/>
      <c r="AL42" s="7"/>
      <c r="AM42" s="7"/>
      <c r="AN42" s="7"/>
      <c r="AO42" s="7"/>
      <c r="AP42" s="7"/>
    </row>
    <row r="43" customFormat="false" ht="12.8" hidden="false" customHeight="false" outlineLevel="0" collapsed="false">
      <c r="A43" s="1" t="s">
        <v>80</v>
      </c>
      <c r="B43" s="1" t="s">
        <v>126</v>
      </c>
      <c r="C43" s="1" t="s">
        <v>127</v>
      </c>
      <c r="D43" s="1" t="s">
        <v>73</v>
      </c>
      <c r="H43" s="1" t="s">
        <v>186</v>
      </c>
      <c r="I43" s="1" t="s">
        <v>69</v>
      </c>
      <c r="J43" s="1" t="s">
        <v>86</v>
      </c>
      <c r="K43" s="1" t="s">
        <v>71</v>
      </c>
      <c r="L43" s="2" t="n">
        <v>3</v>
      </c>
      <c r="M43" s="2" t="n">
        <v>882.352941176471</v>
      </c>
      <c r="N43" s="13" t="n">
        <v>492.333333333333</v>
      </c>
      <c r="O43" s="12" t="n">
        <v>1.477</v>
      </c>
      <c r="P43" s="13" t="n">
        <v>1.477</v>
      </c>
      <c r="Q43" s="22" t="n">
        <v>3</v>
      </c>
      <c r="R43" s="5" t="n">
        <v>134.899245347638</v>
      </c>
      <c r="S43" s="26" t="n">
        <v>0.370217751350591</v>
      </c>
      <c r="T43" s="26" t="n">
        <v>10.7261152961471</v>
      </c>
      <c r="U43" s="5" t="n">
        <v>555.992304520398</v>
      </c>
      <c r="V43" s="5" t="n">
        <v>-23.4620024660281</v>
      </c>
      <c r="W43" s="5" t="n">
        <f aca="false">+V43+1</f>
        <v>-22.4620024660281</v>
      </c>
      <c r="X43" s="5" t="n">
        <v>1.0800072712003</v>
      </c>
      <c r="Y43" s="6" t="n">
        <v>0.003</v>
      </c>
      <c r="Z43" s="6" t="n">
        <f aca="false">+X43/10</f>
        <v>0.10800072712003</v>
      </c>
      <c r="AA43" s="6" t="n">
        <f aca="false">+S43/10</f>
        <v>0.0370217751350591</v>
      </c>
      <c r="AB43" s="6" t="n">
        <f aca="false">+O43*Z43</f>
        <v>0.159517073956284</v>
      </c>
      <c r="AC43" s="1" t="n">
        <f aca="false">+O43*AA43</f>
        <v>0.0546811618744823</v>
      </c>
      <c r="AD43" s="2" t="n">
        <f aca="false">+AB43*1000</f>
        <v>159.517073956284</v>
      </c>
      <c r="AE43" s="2" t="n">
        <f aca="false">+AC43*1000</f>
        <v>54.6811618744823</v>
      </c>
      <c r="AF43" s="2" t="n">
        <f aca="false">+AD43/Y43</f>
        <v>53172.3579854281</v>
      </c>
      <c r="AG43" s="2" t="n">
        <f aca="false">+AE43/Y43</f>
        <v>18227.0539581608</v>
      </c>
      <c r="AH43" s="2" t="n">
        <f aca="false">+AB43/Y43</f>
        <v>53.1723579854281</v>
      </c>
      <c r="AI43" s="2" t="n">
        <f aca="false">+AC43/Y43</f>
        <v>18.2270539581608</v>
      </c>
      <c r="AJ43" s="7"/>
      <c r="AK43" s="7"/>
      <c r="AL43" s="7"/>
      <c r="AM43" s="7"/>
      <c r="AN43" s="7"/>
      <c r="AO43" s="7"/>
      <c r="AP43" s="7"/>
    </row>
    <row r="44" customFormat="false" ht="12.8" hidden="false" customHeight="false" outlineLevel="0" collapsed="false">
      <c r="A44" s="1" t="s">
        <v>80</v>
      </c>
      <c r="B44" s="1" t="s">
        <v>126</v>
      </c>
      <c r="C44" s="1" t="s">
        <v>127</v>
      </c>
      <c r="D44" s="1" t="s">
        <v>73</v>
      </c>
      <c r="H44" s="1" t="s">
        <v>186</v>
      </c>
      <c r="I44" s="1" t="s">
        <v>69</v>
      </c>
      <c r="J44" s="1" t="s">
        <v>74</v>
      </c>
      <c r="K44" s="1" t="s">
        <v>71</v>
      </c>
      <c r="L44" s="2" t="n">
        <v>6</v>
      </c>
      <c r="M44" s="2" t="n">
        <v>1764.70588235294</v>
      </c>
      <c r="N44" s="13" t="n">
        <v>170.505555555555</v>
      </c>
      <c r="O44" s="12" t="n">
        <v>0.511516666666666</v>
      </c>
      <c r="P44" s="13" t="n">
        <v>0.653</v>
      </c>
      <c r="Q44" s="8" t="n">
        <v>9</v>
      </c>
      <c r="R44" s="5" t="n">
        <v>63.9214283126395</v>
      </c>
      <c r="S44" s="26" t="n">
        <v>0.370325096844173</v>
      </c>
      <c r="T44" s="26" t="n">
        <v>11.0202669893524</v>
      </c>
      <c r="U44" s="5" t="n">
        <v>283.919565481348</v>
      </c>
      <c r="V44" s="5" t="n">
        <v>-23.5902326893385</v>
      </c>
      <c r="W44" s="5" t="n">
        <f aca="false">+V44+1</f>
        <v>-22.5902326893385</v>
      </c>
      <c r="X44" s="5" t="n">
        <v>1.07986698575239</v>
      </c>
      <c r="Y44" s="6" t="n">
        <v>0.003</v>
      </c>
      <c r="Z44" s="6" t="n">
        <f aca="false">+X44/10</f>
        <v>0.107986698575239</v>
      </c>
      <c r="AA44" s="6" t="n">
        <f aca="false">+S44/10</f>
        <v>0.0370325096844173</v>
      </c>
      <c r="AB44" s="6" t="n">
        <f aca="false">+O44*Z44</f>
        <v>0.0552369960995443</v>
      </c>
      <c r="AC44" s="1" t="n">
        <f aca="false">+O44*AA44</f>
        <v>0.0189427459120742</v>
      </c>
      <c r="AD44" s="2" t="n">
        <f aca="false">+AB44*1000</f>
        <v>55.2369960995443</v>
      </c>
      <c r="AE44" s="2" t="n">
        <f aca="false">+AC44*1000</f>
        <v>18.9427459120742</v>
      </c>
      <c r="AF44" s="2" t="n">
        <f aca="false">+AD44/Y44</f>
        <v>18412.3320331814</v>
      </c>
      <c r="AG44" s="2" t="n">
        <f aca="false">+AE44/Y44</f>
        <v>6314.24863735806</v>
      </c>
      <c r="AH44" s="2" t="n">
        <f aca="false">+AB44/Y44</f>
        <v>18.4123320331814</v>
      </c>
      <c r="AI44" s="2" t="n">
        <f aca="false">+AC44/Y44</f>
        <v>6.31424863735806</v>
      </c>
      <c r="AJ44" s="7"/>
      <c r="AK44" s="7"/>
      <c r="AL44" s="7"/>
      <c r="AM44" s="7"/>
      <c r="AN44" s="7"/>
      <c r="AO44" s="7"/>
      <c r="AP44" s="7"/>
    </row>
    <row r="45" customFormat="false" ht="12.8" hidden="false" customHeight="false" outlineLevel="0" collapsed="false">
      <c r="A45" s="1" t="s">
        <v>80</v>
      </c>
      <c r="B45" s="1" t="s">
        <v>126</v>
      </c>
      <c r="C45" s="1" t="s">
        <v>127</v>
      </c>
      <c r="D45" s="1" t="s">
        <v>73</v>
      </c>
      <c r="H45" s="1" t="s">
        <v>186</v>
      </c>
      <c r="I45" s="1" t="s">
        <v>69</v>
      </c>
      <c r="J45" s="1" t="s">
        <v>88</v>
      </c>
      <c r="K45" s="1" t="s">
        <v>71</v>
      </c>
      <c r="L45" s="2" t="n">
        <v>3</v>
      </c>
      <c r="M45" s="2" t="n">
        <v>882.352941176471</v>
      </c>
      <c r="N45" s="13" t="n">
        <v>47.161111111111</v>
      </c>
      <c r="O45" s="12" t="n">
        <v>0.141483333333333</v>
      </c>
      <c r="P45" s="13" t="n">
        <v>0.653</v>
      </c>
      <c r="Q45" s="8" t="n">
        <v>9</v>
      </c>
      <c r="R45" s="5"/>
      <c r="S45" s="26"/>
      <c r="T45" s="26"/>
      <c r="U45" s="5"/>
      <c r="V45" s="5"/>
      <c r="W45" s="5"/>
      <c r="X45" s="5"/>
      <c r="Y45" s="6" t="n">
        <v>0.003</v>
      </c>
      <c r="Z45" s="6" t="n">
        <f aca="false">+X45/10</f>
        <v>0</v>
      </c>
      <c r="AA45" s="6" t="n">
        <f aca="false">+S45/100</f>
        <v>0</v>
      </c>
      <c r="AB45" s="6" t="n">
        <f aca="false">+O45*Z45</f>
        <v>0</v>
      </c>
      <c r="AC45" s="1" t="n">
        <f aca="false">+O45*AA45</f>
        <v>0</v>
      </c>
      <c r="AD45" s="2" t="n">
        <f aca="false">+AB45*1000</f>
        <v>0</v>
      </c>
      <c r="AE45" s="2" t="n">
        <f aca="false">+AC45*1000</f>
        <v>0</v>
      </c>
      <c r="AF45" s="2" t="n">
        <f aca="false">+AD45/Y45</f>
        <v>0</v>
      </c>
      <c r="AG45" s="2" t="n">
        <f aca="false">+AE45/Y45</f>
        <v>0</v>
      </c>
      <c r="AH45" s="2" t="n">
        <f aca="false">+AB45/Y45</f>
        <v>0</v>
      </c>
      <c r="AI45" s="2" t="n">
        <f aca="false">+AC45/Y45</f>
        <v>0</v>
      </c>
      <c r="AJ45" s="7"/>
      <c r="AK45" s="7"/>
      <c r="AL45" s="7"/>
      <c r="AM45" s="7"/>
      <c r="AN45" s="7"/>
      <c r="AO45" s="7"/>
      <c r="AP45" s="7"/>
    </row>
    <row r="46" customFormat="false" ht="12.8" hidden="false" customHeight="false" outlineLevel="0" collapsed="false">
      <c r="A46" s="1" t="s">
        <v>80</v>
      </c>
      <c r="B46" s="1" t="s">
        <v>126</v>
      </c>
      <c r="C46" s="1" t="s">
        <v>127</v>
      </c>
      <c r="D46" s="1" t="s">
        <v>73</v>
      </c>
      <c r="H46" s="1" t="s">
        <v>186</v>
      </c>
      <c r="I46" s="1" t="s">
        <v>69</v>
      </c>
      <c r="J46" s="1" t="s">
        <v>77</v>
      </c>
      <c r="K46" s="1" t="s">
        <v>71</v>
      </c>
      <c r="L46" s="2" t="n">
        <v>7</v>
      </c>
      <c r="M46" s="2" t="n">
        <v>2058.82352941176</v>
      </c>
      <c r="N46" s="13" t="n">
        <v>720.666666666667</v>
      </c>
      <c r="O46" s="12" t="n">
        <v>2.162</v>
      </c>
      <c r="P46" s="13" t="n">
        <v>2.162</v>
      </c>
      <c r="Q46" s="22" t="n">
        <v>7</v>
      </c>
      <c r="R46" s="5" t="n">
        <v>202.947266529895</v>
      </c>
      <c r="S46" s="26" t="n">
        <v>0.37040292905654</v>
      </c>
      <c r="T46" s="26" t="n">
        <v>11.2335458037909</v>
      </c>
      <c r="U46" s="5" t="n">
        <v>879.137634632535</v>
      </c>
      <c r="V46" s="5" t="n">
        <v>-23.3995957477199</v>
      </c>
      <c r="W46" s="5" t="n">
        <f aca="false">+V46+1</f>
        <v>-22.3995957477199</v>
      </c>
      <c r="X46" s="5" t="n">
        <v>1.08007554477688</v>
      </c>
      <c r="Y46" s="6" t="n">
        <v>0.003</v>
      </c>
      <c r="Z46" s="6" t="n">
        <f aca="false">+X46/10</f>
        <v>0.108007554477688</v>
      </c>
      <c r="AA46" s="6" t="n">
        <f aca="false">+S46/10</f>
        <v>0.037040292905654</v>
      </c>
      <c r="AB46" s="6" t="n">
        <f aca="false">+O46*Z46</f>
        <v>0.233512332780761</v>
      </c>
      <c r="AC46" s="1" t="n">
        <f aca="false">+O46*AA46</f>
        <v>0.0800811132620239</v>
      </c>
      <c r="AD46" s="2" t="n">
        <f aca="false">+AB46*1000</f>
        <v>233.512332780761</v>
      </c>
      <c r="AE46" s="2" t="n">
        <f aca="false">+AC46*1000</f>
        <v>80.0811132620239</v>
      </c>
      <c r="AF46" s="2" t="n">
        <f aca="false">+AD46/Y46</f>
        <v>77837.4442602538</v>
      </c>
      <c r="AG46" s="2" t="n">
        <f aca="false">+AE46/Y46</f>
        <v>26693.7044206746</v>
      </c>
      <c r="AH46" s="2" t="n">
        <f aca="false">+AB46/Y46</f>
        <v>77.8374442602538</v>
      </c>
      <c r="AI46" s="2" t="n">
        <f aca="false">+AC46/Y46</f>
        <v>26.6937044206746</v>
      </c>
      <c r="AJ46" s="7"/>
      <c r="AK46" s="7"/>
      <c r="AL46" s="7"/>
      <c r="AM46" s="7"/>
      <c r="AN46" s="7"/>
      <c r="AO46" s="7"/>
      <c r="AP46" s="7"/>
    </row>
    <row r="47" customFormat="false" ht="12.8" hidden="false" customHeight="false" outlineLevel="0" collapsed="false">
      <c r="A47" s="1" t="s">
        <v>80</v>
      </c>
      <c r="B47" s="1" t="s">
        <v>126</v>
      </c>
      <c r="C47" s="1" t="s">
        <v>127</v>
      </c>
      <c r="D47" s="1" t="s">
        <v>73</v>
      </c>
      <c r="H47" s="1" t="s">
        <v>186</v>
      </c>
      <c r="I47" s="1" t="s">
        <v>69</v>
      </c>
      <c r="J47" s="1" t="s">
        <v>70</v>
      </c>
      <c r="K47" s="1" t="s">
        <v>71</v>
      </c>
      <c r="L47" s="2" t="n">
        <v>3</v>
      </c>
      <c r="M47" s="2" t="n">
        <v>882.352941176471</v>
      </c>
      <c r="N47" s="13" t="n">
        <v>559</v>
      </c>
      <c r="O47" s="12" t="n">
        <v>1.677</v>
      </c>
      <c r="P47" s="13" t="n">
        <v>1.677</v>
      </c>
      <c r="Q47" s="22" t="n">
        <v>3</v>
      </c>
      <c r="R47" s="5" t="n">
        <v>159.55584475307</v>
      </c>
      <c r="S47" s="26" t="n">
        <v>0.37031493772077</v>
      </c>
      <c r="T47" s="26" t="n">
        <v>10.9924285942233</v>
      </c>
      <c r="U47" s="5" t="n">
        <v>655.457583077613</v>
      </c>
      <c r="V47" s="5" t="n">
        <v>-23.3526151521535</v>
      </c>
      <c r="W47" s="5" t="n">
        <f aca="false">+V47+1</f>
        <v>-22.3526151521535</v>
      </c>
      <c r="X47" s="5" t="n">
        <v>1.08012694195808</v>
      </c>
      <c r="Y47" s="6" t="n">
        <v>0.003</v>
      </c>
      <c r="Z47" s="6" t="n">
        <f aca="false">+X47/10</f>
        <v>0.108012694195808</v>
      </c>
      <c r="AA47" s="6" t="n">
        <f aca="false">+S47/10</f>
        <v>0.037031493772077</v>
      </c>
      <c r="AB47" s="6" t="n">
        <f aca="false">+O47*Z47</f>
        <v>0.18113728816637</v>
      </c>
      <c r="AC47" s="1" t="n">
        <f aca="false">+O47*AA47</f>
        <v>0.0621018150557731</v>
      </c>
      <c r="AD47" s="2" t="n">
        <f aca="false">+AB47*1000</f>
        <v>181.13728816637</v>
      </c>
      <c r="AE47" s="2" t="n">
        <f aca="false">+AC47*1000</f>
        <v>62.1018150557731</v>
      </c>
      <c r="AF47" s="2" t="n">
        <f aca="false">+AD47/Y47</f>
        <v>60379.0960554567</v>
      </c>
      <c r="AG47" s="2" t="n">
        <f aca="false">+AE47/Y47</f>
        <v>20700.605018591</v>
      </c>
      <c r="AH47" s="2" t="n">
        <f aca="false">+AB47/Y47</f>
        <v>60.3790960554567</v>
      </c>
      <c r="AI47" s="2" t="n">
        <f aca="false">+AC47/Y47</f>
        <v>20.700605018591</v>
      </c>
      <c r="AJ47" s="7"/>
      <c r="AK47" s="7"/>
      <c r="AL47" s="7"/>
      <c r="AM47" s="7"/>
      <c r="AN47" s="7"/>
      <c r="AO47" s="7"/>
      <c r="AP47" s="7"/>
    </row>
    <row r="48" customFormat="false" ht="12.8" hidden="false" customHeight="false" outlineLevel="0" collapsed="false">
      <c r="A48" s="1" t="s">
        <v>107</v>
      </c>
      <c r="C48" s="1" t="s">
        <v>107</v>
      </c>
      <c r="H48" s="1" t="s">
        <v>186</v>
      </c>
      <c r="I48" s="1" t="s">
        <v>69</v>
      </c>
      <c r="J48" s="1" t="s">
        <v>86</v>
      </c>
      <c r="P48" s="13"/>
      <c r="T48" s="5" t="n">
        <v>7.8339114872561</v>
      </c>
      <c r="V48" s="5" t="n">
        <f aca="false">+-22.4262812928769+1</f>
        <v>-21.4262812928769</v>
      </c>
      <c r="W48" s="5" t="n">
        <f aca="false">+V48</f>
        <v>-21.4262812928769</v>
      </c>
    </row>
    <row r="49" customFormat="false" ht="12.8" hidden="false" customHeight="false" outlineLevel="0" collapsed="false">
      <c r="A49" s="1" t="s">
        <v>107</v>
      </c>
      <c r="C49" s="1" t="s">
        <v>107</v>
      </c>
      <c r="H49" s="1" t="s">
        <v>186</v>
      </c>
      <c r="I49" s="1" t="s">
        <v>69</v>
      </c>
      <c r="J49" s="1" t="s">
        <v>74</v>
      </c>
      <c r="P49" s="13"/>
      <c r="T49" s="5" t="n">
        <v>6.72113208659586</v>
      </c>
      <c r="V49" s="5" t="n">
        <f aca="false">-22.2829492015433+1</f>
        <v>-21.2829492015433</v>
      </c>
      <c r="W49" s="5" t="n">
        <f aca="false">+V49</f>
        <v>-21.2829492015433</v>
      </c>
    </row>
    <row r="50" customFormat="false" ht="12.8" hidden="false" customHeight="false" outlineLevel="0" collapsed="false">
      <c r="A50" s="1" t="s">
        <v>107</v>
      </c>
      <c r="C50" s="1" t="s">
        <v>107</v>
      </c>
      <c r="H50" s="1" t="s">
        <v>186</v>
      </c>
      <c r="I50" s="1" t="s">
        <v>69</v>
      </c>
      <c r="J50" s="1" t="s">
        <v>88</v>
      </c>
      <c r="P50" s="13"/>
      <c r="T50" s="5" t="n">
        <v>9.09958041362202</v>
      </c>
      <c r="V50" s="5" t="n">
        <f aca="false">-21.8937228114115+1</f>
        <v>-20.8937228114115</v>
      </c>
      <c r="W50" s="5" t="n">
        <f aca="false">+V50</f>
        <v>-20.8937228114115</v>
      </c>
    </row>
    <row r="51" customFormat="false" ht="12.8" hidden="false" customHeight="false" outlineLevel="0" collapsed="false">
      <c r="A51" s="1" t="s">
        <v>75</v>
      </c>
      <c r="B51" s="1" t="s">
        <v>148</v>
      </c>
      <c r="C51" s="1" t="s">
        <v>185</v>
      </c>
      <c r="D51" s="1" t="s">
        <v>147</v>
      </c>
      <c r="H51" s="1" t="s">
        <v>186</v>
      </c>
      <c r="I51" s="1" t="s">
        <v>111</v>
      </c>
      <c r="J51" s="1" t="s">
        <v>118</v>
      </c>
      <c r="K51" s="1" t="s">
        <v>71</v>
      </c>
      <c r="L51" s="2" t="n">
        <v>1</v>
      </c>
      <c r="M51" s="2" t="n">
        <f aca="false">+L51/0.0034</f>
        <v>294.117647058824</v>
      </c>
      <c r="N51" s="13" t="n">
        <v>87.6666666666667</v>
      </c>
      <c r="O51" s="12" t="n">
        <v>0.263</v>
      </c>
      <c r="P51" s="13" t="n">
        <v>0.263</v>
      </c>
      <c r="Q51" s="22" t="n">
        <v>1</v>
      </c>
      <c r="R51" s="11" t="n">
        <v>9.16993277230326</v>
      </c>
      <c r="S51" s="27" t="n">
        <v>0.38634574816949</v>
      </c>
      <c r="T51" s="27" t="n">
        <v>54.9276965065026</v>
      </c>
      <c r="U51" s="11" t="n">
        <v>40.3257989925088</v>
      </c>
      <c r="V51" s="11" t="n">
        <v>0.240866679544242</v>
      </c>
      <c r="W51" s="11" t="n">
        <f aca="false">+V51+1</f>
        <v>1.24086667954424</v>
      </c>
      <c r="X51" s="11" t="n">
        <v>1.10593167009094</v>
      </c>
      <c r="Y51" s="6" t="n">
        <v>0.003</v>
      </c>
      <c r="Z51" s="6" t="n">
        <f aca="false">+X51/10</f>
        <v>0.110593167009094</v>
      </c>
      <c r="AA51" s="6" t="n">
        <f aca="false">+S51/10</f>
        <v>0.038634574816949</v>
      </c>
      <c r="AB51" s="6" t="n">
        <f aca="false">+O51*Z51</f>
        <v>0.0290860029233917</v>
      </c>
      <c r="AC51" s="1" t="n">
        <f aca="false">+O51*AA51</f>
        <v>0.0101608931768576</v>
      </c>
      <c r="AD51" s="2" t="n">
        <f aca="false">+AB51*1000</f>
        <v>29.0860029233917</v>
      </c>
      <c r="AE51" s="2" t="n">
        <f aca="false">+AC51*1000</f>
        <v>10.1608931768576</v>
      </c>
      <c r="AF51" s="2" t="n">
        <f aca="false">+AD51/Y51</f>
        <v>9695.33430779724</v>
      </c>
      <c r="AG51" s="2" t="n">
        <f aca="false">+AE51/Y51</f>
        <v>3386.96439228586</v>
      </c>
      <c r="AH51" s="2" t="n">
        <f aca="false">+AB51/Y51</f>
        <v>9.69533430779724</v>
      </c>
      <c r="AI51" s="2" t="n">
        <f aca="false">+AC51/Y51</f>
        <v>3.38696439228586</v>
      </c>
      <c r="AJ51" s="5" t="n">
        <v>9.55961269179279</v>
      </c>
      <c r="AK51" s="26" t="n">
        <v>0.369575604267227</v>
      </c>
      <c r="AL51" s="26" t="n">
        <v>8.96649572948882</v>
      </c>
      <c r="AM51" s="5" t="n">
        <v>48.5261860710811</v>
      </c>
      <c r="AN51" s="5" t="n">
        <v>-25.9241690187904</v>
      </c>
      <c r="AO51" s="5" t="n">
        <f aca="false">+AN51+1</f>
        <v>-24.9241690187904</v>
      </c>
      <c r="AP51" s="5" t="n">
        <v>1.07731356105368</v>
      </c>
      <c r="AQ51" s="1" t="n">
        <f aca="false">+W51-AO51</f>
        <v>26.1650356983346</v>
      </c>
      <c r="AR51" s="1" t="n">
        <f aca="false">(W51/1000+1)*0.0112372</f>
        <v>0.0112511438670514</v>
      </c>
      <c r="AS51" s="1" t="n">
        <f aca="false">(AO51/1000+1)*0.0112372</f>
        <v>0.010957122127902</v>
      </c>
      <c r="AT51" s="1" t="n">
        <f aca="false">AR51/(AR51+1)</f>
        <v>0.0111259640449223</v>
      </c>
      <c r="AU51" s="1" t="n">
        <f aca="false">AS51/(AS51+1)</f>
        <v>0.010838364840676</v>
      </c>
      <c r="AV51" s="1" t="n">
        <f aca="false">+AT51-AU51</f>
        <v>0.000287599204246312</v>
      </c>
      <c r="AW51" s="1" t="n">
        <f aca="false">AV51*U51</f>
        <v>0.0115976677008423</v>
      </c>
      <c r="AX51" s="1" t="n">
        <v>0.6101</v>
      </c>
      <c r="AY51" s="1" t="n">
        <f aca="false">+AW51/AX51</f>
        <v>0.0190094536974959</v>
      </c>
      <c r="AZ51" s="1" t="n">
        <f aca="false">+AY51/Y51</f>
        <v>6.33648456583197</v>
      </c>
      <c r="BA51" s="1" t="n">
        <f aca="false">+AZ51/1000</f>
        <v>0.00633648456583197</v>
      </c>
      <c r="BB51" s="1" t="n">
        <f aca="false">+AZ51/(U51/1000/0.003)</f>
        <v>0.471396827153437</v>
      </c>
      <c r="BC51" s="1" t="n">
        <f aca="false">+T51-AL51</f>
        <v>45.9612007770138</v>
      </c>
      <c r="BD51" s="1" t="n">
        <f aca="false">(T51/1000+1)*0.0036765</f>
        <v>0.00387844167620616</v>
      </c>
      <c r="BE51" s="1" t="n">
        <f aca="false">(AL51/1000+1)*0.0036765</f>
        <v>0.00370946532154946</v>
      </c>
      <c r="BF51" s="1" t="n">
        <f aca="false">BD51/(BD51+1)</f>
        <v>0.0038634574816949</v>
      </c>
      <c r="BG51" s="1" t="n">
        <f aca="false">BE51/(BE51+1)</f>
        <v>0.00369575604267227</v>
      </c>
      <c r="BH51" s="1" t="n">
        <f aca="false">+BF51-BG51</f>
        <v>0.000167701439022635</v>
      </c>
      <c r="BI51" s="1" t="n">
        <f aca="false">BH51*R51</f>
        <v>0.00153781092165608</v>
      </c>
      <c r="BJ51" s="1" t="n">
        <v>0.365</v>
      </c>
      <c r="BK51" s="1" t="n">
        <f aca="false">+BI51/BJ51</f>
        <v>0.00421318060727693</v>
      </c>
      <c r="BL51" s="1" t="n">
        <f aca="false">+BK51/Y51</f>
        <v>1.40439353575898</v>
      </c>
      <c r="BM51" s="1" t="n">
        <f aca="false">+BL51/1000</f>
        <v>0.00140439353575898</v>
      </c>
      <c r="BN51" s="1" t="n">
        <f aca="false">+BL51/(R51/1000/0.003)</f>
        <v>0.459455997322288</v>
      </c>
    </row>
    <row r="52" customFormat="false" ht="12.8" hidden="false" customHeight="false" outlineLevel="0" collapsed="false">
      <c r="A52" s="1" t="s">
        <v>80</v>
      </c>
      <c r="B52" s="1" t="s">
        <v>187</v>
      </c>
      <c r="C52" s="1" t="s">
        <v>188</v>
      </c>
      <c r="D52" s="1" t="s">
        <v>147</v>
      </c>
      <c r="H52" s="1" t="s">
        <v>186</v>
      </c>
      <c r="I52" s="1" t="s">
        <v>111</v>
      </c>
      <c r="J52" s="1" t="s">
        <v>119</v>
      </c>
      <c r="K52" s="1" t="s">
        <v>71</v>
      </c>
      <c r="L52" s="2" t="n">
        <v>1</v>
      </c>
      <c r="M52" s="2" t="n">
        <v>294.117647058824</v>
      </c>
      <c r="N52" s="13" t="n">
        <v>379.333333333333</v>
      </c>
      <c r="O52" s="12" t="n">
        <v>1.138</v>
      </c>
      <c r="P52" s="13" t="n">
        <v>1.138</v>
      </c>
      <c r="Q52" s="22" t="n">
        <v>1</v>
      </c>
      <c r="R52" s="11" t="n">
        <v>108.234520918326</v>
      </c>
      <c r="S52" s="27" t="n">
        <v>0.374278960893792</v>
      </c>
      <c r="T52" s="27" t="n">
        <v>21.8552184796443</v>
      </c>
      <c r="U52" s="11" t="n">
        <v>482.212324208928</v>
      </c>
      <c r="V52" s="11" t="n">
        <v>-17.0426612497435</v>
      </c>
      <c r="W52" s="11" t="n">
        <f aca="false">+V52+1</f>
        <v>-16.0426612497435</v>
      </c>
      <c r="X52" s="11" t="n">
        <v>1.08702960125757</v>
      </c>
      <c r="Y52" s="6" t="n">
        <v>0.003</v>
      </c>
      <c r="Z52" s="6" t="n">
        <f aca="false">+X52/10</f>
        <v>0.108702960125757</v>
      </c>
      <c r="AA52" s="6" t="n">
        <f aca="false">+S52/10</f>
        <v>0.0374278960893792</v>
      </c>
      <c r="AB52" s="6" t="n">
        <f aca="false">+O52*Z52</f>
        <v>0.123703968623111</v>
      </c>
      <c r="AC52" s="1" t="n">
        <f aca="false">+O52*AA52</f>
        <v>0.0425929457497135</v>
      </c>
      <c r="AD52" s="2" t="n">
        <f aca="false">+AB52*1000</f>
        <v>123.703968623111</v>
      </c>
      <c r="AE52" s="2" t="n">
        <f aca="false">+AC52*1000</f>
        <v>42.5929457497135</v>
      </c>
      <c r="AF52" s="2" t="n">
        <f aca="false">+AD52/Y52</f>
        <v>41234.6562077038</v>
      </c>
      <c r="AG52" s="2" t="n">
        <f aca="false">+AE52/Y52</f>
        <v>14197.6485832378</v>
      </c>
      <c r="AH52" s="2" t="n">
        <f aca="false">+AB52/Y52</f>
        <v>41.2346562077038</v>
      </c>
      <c r="AI52" s="2" t="n">
        <f aca="false">+AC52/Y52</f>
        <v>14.1976485832378</v>
      </c>
      <c r="AJ52" s="5" t="n">
        <v>32.6474151945107</v>
      </c>
      <c r="AK52" s="26" t="n">
        <v>0.371318777472738</v>
      </c>
      <c r="AL52" s="26" t="n">
        <v>13.743213802091</v>
      </c>
      <c r="AM52" s="5" t="n">
        <v>131.873638731345</v>
      </c>
      <c r="AN52" s="5" t="n">
        <v>-22.5394057088443</v>
      </c>
      <c r="AO52" s="5" t="n">
        <f aca="false">+AN52+1</f>
        <v>-21.5394057088443</v>
      </c>
      <c r="AP52" s="5" t="n">
        <v>1.08101659171642</v>
      </c>
      <c r="AQ52" s="1" t="n">
        <f aca="false">+W52-AO52</f>
        <v>5.4967444591008</v>
      </c>
      <c r="AR52" s="1" t="n">
        <f aca="false">(W52/1000+1)*0.0112372</f>
        <v>0.0110569254070044</v>
      </c>
      <c r="AS52" s="1" t="n">
        <f aca="false">(AO52/1000+1)*0.0112372</f>
        <v>0.0109951573901686</v>
      </c>
      <c r="AT52" s="1" t="n">
        <f aca="false">AR52/(AR52+1)</f>
        <v>0.0109360067956148</v>
      </c>
      <c r="AU52" s="1" t="n">
        <f aca="false">AS52/(AS52+1)</f>
        <v>0.0108755786907546</v>
      </c>
      <c r="AV52" s="1" t="n">
        <f aca="false">+AT52-AU52</f>
        <v>6.04281048602121E-005</v>
      </c>
      <c r="AW52" s="1" t="n">
        <f aca="false">AV52*U52</f>
        <v>0.0291391768921837</v>
      </c>
      <c r="AX52" s="1" t="n">
        <v>0.6101</v>
      </c>
      <c r="AY52" s="1" t="n">
        <f aca="false">+AW52/AX52</f>
        <v>0.0477613127228056</v>
      </c>
      <c r="AZ52" s="1" t="n">
        <f aca="false">+AY52/Y52</f>
        <v>15.9204375742685</v>
      </c>
      <c r="BA52" s="1" t="n">
        <f aca="false">+AZ52/1000</f>
        <v>0.0159204375742685</v>
      </c>
      <c r="BB52" s="1" t="n">
        <f aca="false">+AZ52/(U52/1000/0.003)</f>
        <v>0.0990462298970858</v>
      </c>
      <c r="BC52" s="1" t="n">
        <f aca="false">+T52-AL52</f>
        <v>8.1120046775533</v>
      </c>
      <c r="BD52" s="1" t="n">
        <f aca="false">(T52/1000+1)*0.0036765</f>
        <v>0.00375685071074041</v>
      </c>
      <c r="BE52" s="1" t="n">
        <f aca="false">(AL52/1000+1)*0.0036765</f>
        <v>0.00372702692554339</v>
      </c>
      <c r="BF52" s="1" t="n">
        <f aca="false">BD52/(BD52+1)</f>
        <v>0.00374278960893792</v>
      </c>
      <c r="BG52" s="1" t="n">
        <f aca="false">BE52/(BE52+1)</f>
        <v>0.00371318777472738</v>
      </c>
      <c r="BH52" s="1" t="n">
        <f aca="false">+BF52-BG52</f>
        <v>2.96018342105424E-005</v>
      </c>
      <c r="BI52" s="1" t="n">
        <f aca="false">BH52*R52</f>
        <v>0.00320394034408177</v>
      </c>
      <c r="BJ52" s="1" t="n">
        <v>0.365</v>
      </c>
      <c r="BK52" s="1" t="n">
        <f aca="false">+BI52/BJ52</f>
        <v>0.00877791875090896</v>
      </c>
      <c r="BL52" s="1" t="n">
        <f aca="false">+BK52/Y52</f>
        <v>2.92597291696965</v>
      </c>
      <c r="BM52" s="1" t="n">
        <f aca="false">+BL52/1000</f>
        <v>0.00292597291696965</v>
      </c>
      <c r="BN52" s="1" t="n">
        <f aca="false">+BL52/(R52/1000/0.003)</f>
        <v>0.0811009156453217</v>
      </c>
    </row>
    <row r="53" customFormat="false" ht="12.8" hidden="false" customHeight="false" outlineLevel="0" collapsed="false">
      <c r="A53" s="1" t="s">
        <v>80</v>
      </c>
      <c r="B53" s="1" t="s">
        <v>187</v>
      </c>
      <c r="C53" s="1" t="s">
        <v>188</v>
      </c>
      <c r="D53" s="1" t="s">
        <v>147</v>
      </c>
      <c r="H53" s="1" t="s">
        <v>186</v>
      </c>
      <c r="I53" s="1" t="s">
        <v>111</v>
      </c>
      <c r="J53" s="1" t="s">
        <v>113</v>
      </c>
      <c r="K53" s="1" t="s">
        <v>71</v>
      </c>
      <c r="L53" s="2" t="n">
        <v>1</v>
      </c>
      <c r="M53" s="2" t="n">
        <v>294.117647058824</v>
      </c>
      <c r="N53" s="13" t="n">
        <v>253.666666666667</v>
      </c>
      <c r="O53" s="12" t="n">
        <v>0.761</v>
      </c>
      <c r="P53" s="13" t="n">
        <v>0.761</v>
      </c>
      <c r="Q53" s="22" t="n">
        <v>1</v>
      </c>
      <c r="R53" s="11" t="n">
        <v>87.0506439774738</v>
      </c>
      <c r="S53" s="27" t="n">
        <v>0.408989035766127</v>
      </c>
      <c r="T53" s="27" t="n">
        <v>117.009725057571</v>
      </c>
      <c r="U53" s="11" t="n">
        <v>378.839345251187</v>
      </c>
      <c r="V53" s="11" t="n">
        <v>99.1507292458637</v>
      </c>
      <c r="W53" s="11" t="n">
        <f aca="false">+V53+1</f>
        <v>100.150729245864</v>
      </c>
      <c r="X53" s="11" t="n">
        <v>1.21396527103092</v>
      </c>
      <c r="Y53" s="6" t="n">
        <v>0.003</v>
      </c>
      <c r="Z53" s="6" t="n">
        <f aca="false">+X53/10</f>
        <v>0.121396527103092</v>
      </c>
      <c r="AA53" s="6" t="n">
        <f aca="false">+S53/10</f>
        <v>0.0408989035766127</v>
      </c>
      <c r="AB53" s="6" t="n">
        <f aca="false">+O53*Z53</f>
        <v>0.092382757125453</v>
      </c>
      <c r="AC53" s="1" t="n">
        <f aca="false">+O53*AA53</f>
        <v>0.0311240656218023</v>
      </c>
      <c r="AD53" s="2" t="n">
        <f aca="false">+AB53*1000</f>
        <v>92.382757125453</v>
      </c>
      <c r="AE53" s="2" t="n">
        <f aca="false">+AC53*1000</f>
        <v>31.1240656218023</v>
      </c>
      <c r="AF53" s="2" t="n">
        <f aca="false">+AD53/Y53</f>
        <v>30794.252375151</v>
      </c>
      <c r="AG53" s="2" t="n">
        <f aca="false">+AE53/Y53</f>
        <v>10374.6885406008</v>
      </c>
      <c r="AH53" s="2" t="n">
        <f aca="false">+AB53/Y53</f>
        <v>30.794252375151</v>
      </c>
      <c r="AI53" s="2" t="n">
        <f aca="false">+AC53/Y53</f>
        <v>10.3746885406008</v>
      </c>
      <c r="AJ53" s="5" t="n">
        <v>32.6474151945107</v>
      </c>
      <c r="AK53" s="26" t="n">
        <v>0.371318777472738</v>
      </c>
      <c r="AL53" s="26" t="n">
        <v>13.743213802091</v>
      </c>
      <c r="AM53" s="5" t="n">
        <v>131.873638731345</v>
      </c>
      <c r="AN53" s="5" t="n">
        <v>-22.5394057088443</v>
      </c>
      <c r="AO53" s="5" t="n">
        <f aca="false">+AN53+1</f>
        <v>-21.5394057088443</v>
      </c>
      <c r="AP53" s="5" t="n">
        <v>1.08101659171642</v>
      </c>
      <c r="AQ53" s="1" t="n">
        <f aca="false">+W53-AO53</f>
        <v>121.690134954708</v>
      </c>
      <c r="AR53" s="1" t="n">
        <f aca="false">(W53/1000+1)*0.0112372</f>
        <v>0.0123626137746816</v>
      </c>
      <c r="AS53" s="1" t="n">
        <f aca="false">(AO53/1000+1)*0.0112372</f>
        <v>0.0109951573901686</v>
      </c>
      <c r="AT53" s="1" t="n">
        <f aca="false">AR53/(AR53+1)</f>
        <v>0.0122116459127096</v>
      </c>
      <c r="AU53" s="1" t="n">
        <f aca="false">AS53/(AS53+1)</f>
        <v>0.0108755786907546</v>
      </c>
      <c r="AV53" s="1" t="n">
        <f aca="false">+AT53-AU53</f>
        <v>0.00133606722195506</v>
      </c>
      <c r="AW53" s="1" t="n">
        <f aca="false">AV53*U53</f>
        <v>0.506154831577025</v>
      </c>
      <c r="AX53" s="1" t="n">
        <v>0.6101</v>
      </c>
      <c r="AY53" s="1" t="n">
        <f aca="false">+AW53/AX53</f>
        <v>0.829626014714023</v>
      </c>
      <c r="AZ53" s="1" t="n">
        <f aca="false">+AY53/Y53</f>
        <v>276.542004904674</v>
      </c>
      <c r="BA53" s="1" t="n">
        <f aca="false">+AZ53/1000</f>
        <v>0.276542004904674</v>
      </c>
      <c r="BB53" s="1" t="n">
        <f aca="false">+AZ53/(U53/1000/0.003)</f>
        <v>2.18991513187191</v>
      </c>
      <c r="BC53" s="1" t="n">
        <f aca="false">+T53-AL53</f>
        <v>103.26651125548</v>
      </c>
      <c r="BD53" s="1" t="n">
        <f aca="false">(T53/1000+1)*0.0036765</f>
        <v>0.00410668625417416</v>
      </c>
      <c r="BE53" s="1" t="n">
        <f aca="false">(AL53/1000+1)*0.0036765</f>
        <v>0.00372702692554339</v>
      </c>
      <c r="BF53" s="1" t="n">
        <f aca="false">BD53/(BD53+1)</f>
        <v>0.00408989035766127</v>
      </c>
      <c r="BG53" s="1" t="n">
        <f aca="false">BE53/(BE53+1)</f>
        <v>0.00371318777472738</v>
      </c>
      <c r="BH53" s="1" t="n">
        <f aca="false">+BF53-BG53</f>
        <v>0.000376702582933893</v>
      </c>
      <c r="BI53" s="1" t="n">
        <f aca="false">BH53*R53</f>
        <v>0.0327922024323731</v>
      </c>
      <c r="BJ53" s="1" t="n">
        <v>0.365</v>
      </c>
      <c r="BK53" s="1" t="n">
        <f aca="false">+BI53/BJ53</f>
        <v>0.0898416504996524</v>
      </c>
      <c r="BL53" s="1" t="n">
        <f aca="false">+BK53/Y53</f>
        <v>29.9472168332175</v>
      </c>
      <c r="BM53" s="1" t="n">
        <f aca="false">+BL53/1000</f>
        <v>0.0299472168332175</v>
      </c>
      <c r="BN53" s="1" t="n">
        <f aca="false">+BL53/(R53/1000/0.003)</f>
        <v>1.03206187105176</v>
      </c>
    </row>
    <row r="54" customFormat="false" ht="12.8" hidden="false" customHeight="false" outlineLevel="0" collapsed="false">
      <c r="A54" s="1" t="s">
        <v>65</v>
      </c>
      <c r="B54" s="1" t="s">
        <v>193</v>
      </c>
      <c r="C54" s="1" t="s">
        <v>194</v>
      </c>
      <c r="D54" s="1" t="s">
        <v>67</v>
      </c>
      <c r="H54" s="1" t="s">
        <v>186</v>
      </c>
      <c r="I54" s="1" t="s">
        <v>111</v>
      </c>
      <c r="J54" s="1" t="s">
        <v>113</v>
      </c>
      <c r="K54" s="1" t="s">
        <v>71</v>
      </c>
      <c r="L54" s="2" t="n">
        <v>2</v>
      </c>
      <c r="M54" s="2" t="n">
        <v>588.235294117647</v>
      </c>
      <c r="N54" s="13" t="n">
        <v>60</v>
      </c>
      <c r="O54" s="12" t="n">
        <v>0.18</v>
      </c>
      <c r="P54" s="13"/>
      <c r="Y54" s="6" t="n">
        <v>0.003</v>
      </c>
      <c r="Z54" s="6" t="n">
        <v>0.114627066930159</v>
      </c>
      <c r="AA54" s="6" t="n">
        <v>0.0401819323510923</v>
      </c>
      <c r="AB54" s="6" t="n">
        <v>0.00160833326467898</v>
      </c>
      <c r="AC54" s="1" t="n">
        <v>0.000563793004306024</v>
      </c>
      <c r="AD54" s="2" t="n">
        <v>1.60833326467898</v>
      </c>
      <c r="AE54" s="2" t="n">
        <v>0.563793004306024</v>
      </c>
      <c r="AF54" s="2" t="n">
        <v>536.111088226326</v>
      </c>
      <c r="AG54" s="2" t="n">
        <v>187.931001435341</v>
      </c>
      <c r="AH54" s="2" t="n">
        <v>0.536111088226326</v>
      </c>
      <c r="AI54" s="2" t="n">
        <v>0.187931001435341</v>
      </c>
      <c r="AJ54" s="7"/>
      <c r="AK54" s="7"/>
      <c r="AL54" s="7"/>
      <c r="AM54" s="7"/>
      <c r="AN54" s="7"/>
      <c r="AO54" s="7"/>
      <c r="AP54" s="7"/>
      <c r="AZ54" s="12"/>
      <c r="BA54" s="12"/>
      <c r="BB54" s="12"/>
      <c r="BC54" s="12"/>
    </row>
    <row r="55" customFormat="false" ht="12.8" hidden="false" customHeight="false" outlineLevel="0" collapsed="false">
      <c r="A55" s="1" t="s">
        <v>80</v>
      </c>
      <c r="B55" s="1" t="s">
        <v>168</v>
      </c>
      <c r="C55" s="1" t="s">
        <v>169</v>
      </c>
      <c r="D55" s="1" t="s">
        <v>85</v>
      </c>
      <c r="H55" s="1" t="s">
        <v>186</v>
      </c>
      <c r="I55" s="1" t="s">
        <v>111</v>
      </c>
      <c r="J55" s="1" t="s">
        <v>117</v>
      </c>
      <c r="K55" s="1" t="s">
        <v>71</v>
      </c>
      <c r="L55" s="2" t="n">
        <v>1</v>
      </c>
      <c r="M55" s="2" t="n">
        <v>294.117647058824</v>
      </c>
      <c r="N55" s="13" t="n">
        <v>229.666666666667</v>
      </c>
      <c r="O55" s="12" t="n">
        <v>0.689</v>
      </c>
      <c r="P55" s="13" t="n">
        <v>0.689</v>
      </c>
      <c r="Q55" s="1" t="n">
        <v>1</v>
      </c>
      <c r="R55" s="11" t="n">
        <v>75.4486389776178</v>
      </c>
      <c r="S55" s="27" t="n">
        <v>0.38805021058538</v>
      </c>
      <c r="T55" s="27" t="n">
        <v>59.5999085637464</v>
      </c>
      <c r="U55" s="11" t="n">
        <v>288.514694394058</v>
      </c>
      <c r="V55" s="11" t="n">
        <v>8.15152505162982</v>
      </c>
      <c r="W55" s="11" t="n">
        <f aca="false">+V55+1</f>
        <v>9.15152505162982</v>
      </c>
      <c r="X55" s="11" t="n">
        <v>1.11458072370706</v>
      </c>
      <c r="Y55" s="6" t="n">
        <v>0.003</v>
      </c>
      <c r="Z55" s="6" t="n">
        <f aca="false">+X55/10</f>
        <v>0.111458072370706</v>
      </c>
      <c r="AA55" s="6" t="n">
        <f aca="false">+S55/10</f>
        <v>0.038805021058538</v>
      </c>
      <c r="AB55" s="6" t="n">
        <f aca="false">+O55*Z55</f>
        <v>0.0767946118634164</v>
      </c>
      <c r="AC55" s="1" t="n">
        <f aca="false">+O55*AA55</f>
        <v>0.0267366595093327</v>
      </c>
      <c r="AD55" s="2" t="n">
        <f aca="false">+AB55*1000</f>
        <v>76.7946118634164</v>
      </c>
      <c r="AE55" s="2" t="n">
        <f aca="false">+AC55*1000</f>
        <v>26.7366595093327</v>
      </c>
      <c r="AF55" s="2" t="n">
        <f aca="false">+AD55/Y55</f>
        <v>25598.2039544721</v>
      </c>
      <c r="AG55" s="2" t="n">
        <f aca="false">+AE55/Y55</f>
        <v>8912.21983644423</v>
      </c>
      <c r="AH55" s="2" t="n">
        <f aca="false">+AB55/Y55</f>
        <v>25.5982039544721</v>
      </c>
      <c r="AI55" s="2" t="n">
        <f aca="false">+AC55/Y55</f>
        <v>8.91221983644423</v>
      </c>
      <c r="AJ55" s="5" t="n">
        <v>32.6474151945107</v>
      </c>
      <c r="AK55" s="26" t="n">
        <v>0.371318777472738</v>
      </c>
      <c r="AL55" s="26" t="n">
        <v>13.743213802091</v>
      </c>
      <c r="AM55" s="5" t="n">
        <v>131.873638731345</v>
      </c>
      <c r="AN55" s="5" t="n">
        <v>-22.5394057088443</v>
      </c>
      <c r="AO55" s="5" t="n">
        <f aca="false">+AN55+1</f>
        <v>-21.5394057088443</v>
      </c>
      <c r="AP55" s="5" t="n">
        <v>1.08101659171642</v>
      </c>
      <c r="AQ55" s="1" t="n">
        <f aca="false">+W55-AO55</f>
        <v>30.6909307604741</v>
      </c>
      <c r="AR55" s="1" t="n">
        <f aca="false">(W55/1000+1)*0.0112372</f>
        <v>0.0113400375173102</v>
      </c>
      <c r="AS55" s="1" t="n">
        <f aca="false">(AO55/1000+1)*0.0112372</f>
        <v>0.0109951573901686</v>
      </c>
      <c r="AT55" s="1" t="n">
        <f aca="false">AR55/(AR55+1)</f>
        <v>0.0112128830033747</v>
      </c>
      <c r="AU55" s="1" t="n">
        <f aca="false">AS55/(AS55+1)</f>
        <v>0.0108755786907546</v>
      </c>
      <c r="AV55" s="1" t="n">
        <f aca="false">+AT55-AU55</f>
        <v>0.000337304312620129</v>
      </c>
      <c r="AW55" s="1" t="n">
        <f aca="false">AV55*U55</f>
        <v>0.0973172506733945</v>
      </c>
      <c r="AX55" s="1" t="n">
        <v>0.6101</v>
      </c>
      <c r="AY55" s="1" t="n">
        <f aca="false">+AW55/AX55</f>
        <v>0.159510327279781</v>
      </c>
      <c r="AZ55" s="1" t="n">
        <f aca="false">+AY55/Y55</f>
        <v>53.1701090932604</v>
      </c>
      <c r="BA55" s="1" t="n">
        <f aca="false">+AZ55/1000</f>
        <v>0.0531701090932604</v>
      </c>
      <c r="BB55" s="1" t="n">
        <f aca="false">+AZ55/(U55/1000/0.003)</f>
        <v>0.552867255564874</v>
      </c>
      <c r="BC55" s="1" t="n">
        <f aca="false">+T55-AL55</f>
        <v>45.8566947616554</v>
      </c>
      <c r="BD55" s="1" t="n">
        <f aca="false">(T55/1000+1)*0.0036765</f>
        <v>0.00389561906383461</v>
      </c>
      <c r="BE55" s="1" t="n">
        <f aca="false">(AL55/1000+1)*0.0036765</f>
        <v>0.00372702692554339</v>
      </c>
      <c r="BF55" s="1" t="n">
        <f aca="false">BD55/(BD55+1)</f>
        <v>0.0038805021058538</v>
      </c>
      <c r="BG55" s="1" t="n">
        <f aca="false">BE55/(BE55+1)</f>
        <v>0.00371318777472738</v>
      </c>
      <c r="BH55" s="1" t="n">
        <f aca="false">+BF55-BG55</f>
        <v>0.000167314331126419</v>
      </c>
      <c r="BI55" s="1" t="n">
        <f aca="false">BH55*R55</f>
        <v>0.0126236385649388</v>
      </c>
      <c r="BJ55" s="1" t="n">
        <v>0.365</v>
      </c>
      <c r="BK55" s="1" t="n">
        <f aca="false">+BI55/BJ55</f>
        <v>0.0345853111368186</v>
      </c>
      <c r="BL55" s="1" t="n">
        <f aca="false">+BK55/Y55</f>
        <v>11.5284370456062</v>
      </c>
      <c r="BM55" s="1" t="n">
        <f aca="false">+BL55/1000</f>
        <v>0.0115284370456062</v>
      </c>
      <c r="BN55" s="1" t="n">
        <f aca="false">+BL55/(R55/1000/0.003)</f>
        <v>0.458395427743614</v>
      </c>
    </row>
    <row r="56" customFormat="false" ht="12.8" hidden="false" customHeight="false" outlineLevel="0" collapsed="false">
      <c r="A56" s="1" t="s">
        <v>80</v>
      </c>
      <c r="B56" s="1" t="s">
        <v>168</v>
      </c>
      <c r="C56" s="1" t="s">
        <v>169</v>
      </c>
      <c r="D56" s="1" t="s">
        <v>85</v>
      </c>
      <c r="H56" s="1" t="s">
        <v>186</v>
      </c>
      <c r="I56" s="1" t="s">
        <v>111</v>
      </c>
      <c r="J56" s="1" t="s">
        <v>113</v>
      </c>
      <c r="K56" s="1" t="s">
        <v>71</v>
      </c>
      <c r="L56" s="2" t="n">
        <v>1</v>
      </c>
      <c r="M56" s="2" t="n">
        <v>294.117647058824</v>
      </c>
      <c r="N56" s="13" t="n">
        <v>56</v>
      </c>
      <c r="O56" s="12" t="n">
        <v>0.168</v>
      </c>
      <c r="P56" s="13" t="n">
        <v>0.168</v>
      </c>
      <c r="Q56" s="1" t="n">
        <v>1</v>
      </c>
      <c r="R56" s="11" t="n">
        <v>14.0514023671168</v>
      </c>
      <c r="S56" s="27" t="n">
        <v>0.389088092469103</v>
      </c>
      <c r="T56" s="27" t="n">
        <v>62.4449919796275</v>
      </c>
      <c r="U56" s="11" t="n">
        <v>55.6681398861841</v>
      </c>
      <c r="V56" s="11" t="n">
        <v>5.82523131730324</v>
      </c>
      <c r="W56" s="11" t="n">
        <f aca="false">+V56+1</f>
        <v>6.82523131730324</v>
      </c>
      <c r="X56" s="11" t="n">
        <v>1.11203744651651</v>
      </c>
      <c r="Y56" s="6" t="n">
        <v>0.003</v>
      </c>
      <c r="Z56" s="6" t="n">
        <f aca="false">+X56/10</f>
        <v>0.111203744651651</v>
      </c>
      <c r="AA56" s="6" t="n">
        <f aca="false">+S56/10</f>
        <v>0.0389088092469103</v>
      </c>
      <c r="AB56" s="6" t="n">
        <f aca="false">+O56*Z56</f>
        <v>0.0186822291014774</v>
      </c>
      <c r="AC56" s="1" t="n">
        <f aca="false">+O56*AA56</f>
        <v>0.00653667995348093</v>
      </c>
      <c r="AD56" s="2" t="n">
        <f aca="false">+AB56*1000</f>
        <v>18.6822291014774</v>
      </c>
      <c r="AE56" s="2" t="n">
        <f aca="false">+AC56*1000</f>
        <v>6.53667995348093</v>
      </c>
      <c r="AF56" s="2" t="n">
        <f aca="false">+AD56/Y56</f>
        <v>6227.40970049246</v>
      </c>
      <c r="AG56" s="2" t="n">
        <f aca="false">+AE56/Y56</f>
        <v>2178.89331782698</v>
      </c>
      <c r="AH56" s="2" t="n">
        <f aca="false">+AB56/Y56</f>
        <v>6.22740970049246</v>
      </c>
      <c r="AI56" s="2" t="n">
        <f aca="false">+AC56/Y56</f>
        <v>2.17889331782698</v>
      </c>
      <c r="AJ56" s="5" t="n">
        <v>32.6474151945107</v>
      </c>
      <c r="AK56" s="26" t="n">
        <v>0.371318777472738</v>
      </c>
      <c r="AL56" s="26" t="n">
        <v>13.743213802091</v>
      </c>
      <c r="AM56" s="5" t="n">
        <v>131.873638731345</v>
      </c>
      <c r="AN56" s="5" t="n">
        <v>-22.5394057088443</v>
      </c>
      <c r="AO56" s="5" t="n">
        <f aca="false">+AN56+1</f>
        <v>-21.5394057088443</v>
      </c>
      <c r="AP56" s="5" t="n">
        <v>1.08101659171642</v>
      </c>
      <c r="AQ56" s="1" t="n">
        <f aca="false">+W56-AO56</f>
        <v>28.3646370261475</v>
      </c>
      <c r="AR56" s="1" t="n">
        <f aca="false">(W56/1000+1)*0.0112372</f>
        <v>0.0113138964893588</v>
      </c>
      <c r="AS56" s="1" t="n">
        <f aca="false">(AO56/1000+1)*0.0112372</f>
        <v>0.0109951573901686</v>
      </c>
      <c r="AT56" s="1" t="n">
        <f aca="false">AR56/(AR56+1)</f>
        <v>0.0111873242606806</v>
      </c>
      <c r="AU56" s="1" t="n">
        <f aca="false">AS56/(AS56+1)</f>
        <v>0.0108755786907546</v>
      </c>
      <c r="AV56" s="1" t="n">
        <f aca="false">+AT56-AU56</f>
        <v>0.000311745569926001</v>
      </c>
      <c r="AW56" s="1" t="n">
        <f aca="false">AV56*U56</f>
        <v>0.0173542959955388</v>
      </c>
      <c r="AX56" s="1" t="n">
        <v>0.6101</v>
      </c>
      <c r="AY56" s="1" t="n">
        <f aca="false">+AW56/AX56</f>
        <v>0.0284450024513011</v>
      </c>
      <c r="AZ56" s="1" t="n">
        <f aca="false">+AY56/Y56</f>
        <v>9.48166748376704</v>
      </c>
      <c r="BA56" s="1" t="n">
        <f aca="false">+AZ56/1000</f>
        <v>0.00948166748376704</v>
      </c>
      <c r="BB56" s="1" t="n">
        <f aca="false">+AZ56/(U56/1000/0.003)</f>
        <v>0.510974545035242</v>
      </c>
      <c r="BC56" s="1" t="n">
        <f aca="false">+T56-AL56</f>
        <v>48.7017781775365</v>
      </c>
      <c r="BD56" s="1" t="n">
        <f aca="false">(T56/1000+1)*0.0036765</f>
        <v>0.0039060790130131</v>
      </c>
      <c r="BE56" s="1" t="n">
        <f aca="false">(AL56/1000+1)*0.0036765</f>
        <v>0.00372702692554339</v>
      </c>
      <c r="BF56" s="1" t="n">
        <f aca="false">BD56/(BD56+1)</f>
        <v>0.00389088092469103</v>
      </c>
      <c r="BG56" s="1" t="n">
        <f aca="false">BE56/(BE56+1)</f>
        <v>0.00371318777472738</v>
      </c>
      <c r="BH56" s="1" t="n">
        <f aca="false">+BF56-BG56</f>
        <v>0.000177693149963651</v>
      </c>
      <c r="BI56" s="1" t="n">
        <f aca="false">BH56*R56</f>
        <v>0.00249683794801969</v>
      </c>
      <c r="BJ56" s="1" t="n">
        <v>0.365</v>
      </c>
      <c r="BK56" s="1" t="n">
        <f aca="false">+BI56/BJ56</f>
        <v>0.00684065191238271</v>
      </c>
      <c r="BL56" s="1" t="n">
        <f aca="false">+BK56/Y56</f>
        <v>2.28021730412757</v>
      </c>
      <c r="BM56" s="1" t="n">
        <f aca="false">+BL56/1000</f>
        <v>0.00228021730412757</v>
      </c>
      <c r="BN56" s="1" t="n">
        <f aca="false">+BL56/(R56/1000/0.003)</f>
        <v>0.48683054784562</v>
      </c>
    </row>
    <row r="57" customFormat="false" ht="12.8" hidden="false" customHeight="false" outlineLevel="0" collapsed="false">
      <c r="A57" s="1" t="s">
        <v>80</v>
      </c>
      <c r="B57" s="1" t="s">
        <v>168</v>
      </c>
      <c r="C57" s="1" t="s">
        <v>169</v>
      </c>
      <c r="D57" s="1" t="s">
        <v>85</v>
      </c>
      <c r="H57" s="1" t="s">
        <v>186</v>
      </c>
      <c r="I57" s="1" t="s">
        <v>111</v>
      </c>
      <c r="J57" s="1" t="s">
        <v>118</v>
      </c>
      <c r="K57" s="1" t="s">
        <v>71</v>
      </c>
      <c r="L57" s="2" t="n">
        <v>2</v>
      </c>
      <c r="M57" s="2" t="n">
        <v>588.235294117647</v>
      </c>
      <c r="N57" s="13" t="n">
        <v>7.78531073446323</v>
      </c>
      <c r="O57" s="12" t="n">
        <v>0.0233559322033897</v>
      </c>
      <c r="P57" s="13"/>
      <c r="Y57" s="6" t="n">
        <v>0.003</v>
      </c>
      <c r="Z57" s="6" t="n">
        <v>0.111203744651651</v>
      </c>
      <c r="AA57" s="6" t="n">
        <v>0.0389088092469103</v>
      </c>
      <c r="AB57" s="6" t="n">
        <f aca="false">+O57*Z57</f>
        <v>0.00259726712084702</v>
      </c>
      <c r="AC57" s="1" t="n">
        <f aca="false">+O57*AA57</f>
        <v>0.000908751510885459</v>
      </c>
      <c r="AD57" s="2" t="n">
        <f aca="false">+AB57*1000</f>
        <v>2.59726712084702</v>
      </c>
      <c r="AE57" s="2" t="n">
        <f aca="false">+AC57*1000</f>
        <v>0.908751510885459</v>
      </c>
      <c r="AF57" s="2" t="n">
        <f aca="false">+AD57/Y57</f>
        <v>865.755706949007</v>
      </c>
      <c r="AG57" s="2" t="n">
        <f aca="false">+AE57/Y57</f>
        <v>302.917170295153</v>
      </c>
      <c r="AH57" s="2" t="n">
        <f aca="false">+AB57/Y57</f>
        <v>0.865755706949007</v>
      </c>
      <c r="AI57" s="2" t="n">
        <f aca="false">+AC57/Y57</f>
        <v>0.302917170295153</v>
      </c>
      <c r="AJ57" s="7"/>
      <c r="AK57" s="7"/>
      <c r="AL57" s="7"/>
      <c r="AM57" s="7"/>
      <c r="AN57" s="7"/>
      <c r="AO57" s="7"/>
      <c r="AP57" s="7"/>
    </row>
    <row r="58" customFormat="false" ht="12.8" hidden="false" customHeight="false" outlineLevel="0" collapsed="false">
      <c r="A58" s="1" t="s">
        <v>78</v>
      </c>
      <c r="B58" s="1" t="s">
        <v>207</v>
      </c>
      <c r="C58" s="1" t="s">
        <v>208</v>
      </c>
      <c r="D58" s="1" t="s">
        <v>83</v>
      </c>
      <c r="H58" s="1" t="s">
        <v>186</v>
      </c>
      <c r="I58" s="1" t="s">
        <v>111</v>
      </c>
      <c r="J58" s="1" t="s">
        <v>117</v>
      </c>
      <c r="K58" s="1" t="s">
        <v>71</v>
      </c>
      <c r="L58" s="2" t="n">
        <v>1</v>
      </c>
      <c r="M58" s="2" t="n">
        <v>294.117647058824</v>
      </c>
      <c r="N58" s="13" t="n">
        <v>504.666666666667</v>
      </c>
      <c r="O58" s="12" t="n">
        <v>1.514</v>
      </c>
      <c r="P58" s="13" t="n">
        <v>1.514</v>
      </c>
      <c r="R58" s="11" t="n">
        <v>63.4373517053299</v>
      </c>
      <c r="S58" s="27" t="n">
        <v>0.394980188165665</v>
      </c>
      <c r="T58" s="27" t="n">
        <v>78.5977645906017</v>
      </c>
      <c r="U58" s="11" t="n">
        <v>250.004155071842</v>
      </c>
      <c r="V58" s="11" t="n">
        <v>21.7816924346106</v>
      </c>
      <c r="W58" s="11" t="n">
        <f aca="false">+V58-1</f>
        <v>20.7816924346106</v>
      </c>
      <c r="X58" s="11" t="n">
        <v>1.12947960725161</v>
      </c>
      <c r="Y58" s="6" t="n">
        <v>0.003</v>
      </c>
      <c r="Z58" s="6" t="n">
        <f aca="false">+X58/10</f>
        <v>0.112947960725161</v>
      </c>
      <c r="AA58" s="6" t="n">
        <f aca="false">+S58/100</f>
        <v>0.00394980188165665</v>
      </c>
      <c r="AB58" s="6" t="n">
        <f aca="false">+O58*Z58</f>
        <v>0.171003212537894</v>
      </c>
      <c r="AC58" s="1" t="n">
        <f aca="false">+O58*AA58</f>
        <v>0.00598000004882817</v>
      </c>
      <c r="AD58" s="2" t="n">
        <f aca="false">+AB58*1000</f>
        <v>171.003212537894</v>
      </c>
      <c r="AE58" s="2" t="n">
        <f aca="false">+AC58*1000</f>
        <v>5.98000004882817</v>
      </c>
      <c r="AF58" s="2" t="n">
        <f aca="false">+AD58/Y58</f>
        <v>57001.0708459646</v>
      </c>
      <c r="AG58" s="2" t="n">
        <f aca="false">+AE58/Y58</f>
        <v>1993.33334960939</v>
      </c>
      <c r="AH58" s="2" t="n">
        <f aca="false">+AB58/Y58</f>
        <v>57.0010708459646</v>
      </c>
      <c r="AI58" s="2" t="n">
        <f aca="false">+AC58/Y58</f>
        <v>1.99333334960939</v>
      </c>
      <c r="AJ58" s="5" t="n">
        <v>7.5663275760192</v>
      </c>
      <c r="AK58" s="26" t="n">
        <v>0.370211152900377</v>
      </c>
      <c r="AL58" s="20" t="n">
        <v>12.9</v>
      </c>
      <c r="AM58" s="5" t="n">
        <v>89.3340123702579</v>
      </c>
      <c r="AN58" s="5" t="n">
        <v>-9.53127212122897</v>
      </c>
      <c r="AO58" s="28" t="n">
        <v>-19.64</v>
      </c>
      <c r="AP58" s="5" t="n">
        <v>1.09524529293815</v>
      </c>
      <c r="AQ58" s="1" t="n">
        <f aca="false">+W58-AO58</f>
        <v>40.4216924346106</v>
      </c>
      <c r="AR58" s="1" t="n">
        <f aca="false">(X58/1000+1)*0.0112372</f>
        <v>0.0112498921882426</v>
      </c>
      <c r="AS58" s="1" t="n">
        <f aca="false">(AO58/1000+1)*0.0112372</f>
        <v>0.011016501392</v>
      </c>
      <c r="AT58" s="1" t="n">
        <f aca="false">AR58/(AR58+1)</f>
        <v>0.0111247400619237</v>
      </c>
      <c r="AU58" s="1" t="n">
        <f aca="false">AS58/(AS58+1)</f>
        <v>0.0108964605195188</v>
      </c>
      <c r="AV58" s="1" t="n">
        <f aca="false">+AT58-AU58</f>
        <v>0.000228279542404893</v>
      </c>
      <c r="AW58" s="1" t="n">
        <f aca="false">AV58*U58</f>
        <v>0.0570708341191221</v>
      </c>
      <c r="AX58" s="1" t="n">
        <v>0.6101</v>
      </c>
      <c r="AY58" s="1" t="n">
        <f aca="false">+AW58/AX58</f>
        <v>0.0935434094724177</v>
      </c>
      <c r="AZ58" s="1" t="n">
        <f aca="false">+AY58/Y58</f>
        <v>31.1811364908059</v>
      </c>
      <c r="BA58" s="1" t="n">
        <f aca="false">+AZ58/1000</f>
        <v>0.0311811364908059</v>
      </c>
      <c r="BB58" s="1" t="n">
        <f aca="false">+AZ58/(U58/1000/0.003)</f>
        <v>0.374167419119641</v>
      </c>
      <c r="BC58" s="1" t="n">
        <f aca="false">+T58-AL58</f>
        <v>65.6977645906017</v>
      </c>
      <c r="BD58" s="1" t="n">
        <f aca="false">(T58/1000+1)*0.0036765</f>
        <v>0.00396546468151735</v>
      </c>
      <c r="BE58" s="1" t="n">
        <f aca="false">(AL58/1000+1)*0.0036765</f>
        <v>0.00372392685</v>
      </c>
      <c r="BF58" s="1" t="n">
        <f aca="false">BD58/(BD58+1)</f>
        <v>0.00394980188165665</v>
      </c>
      <c r="BG58" s="1" t="n">
        <f aca="false">BE58/(BE58+1)</f>
        <v>0.00371011066926226</v>
      </c>
      <c r="BH58" s="1" t="n">
        <f aca="false">+BF58-BG58</f>
        <v>0.000239691212394385</v>
      </c>
      <c r="BI58" s="1" t="n">
        <f aca="false">BH58*R58</f>
        <v>0.0152053757413395</v>
      </c>
      <c r="BJ58" s="1" t="n">
        <v>0.365</v>
      </c>
      <c r="BK58" s="1" t="n">
        <f aca="false">+BI58/BJ58</f>
        <v>0.0416585636749028</v>
      </c>
      <c r="BL58" s="1" t="n">
        <f aca="false">+BK58/Y58</f>
        <v>13.8861878916343</v>
      </c>
      <c r="BM58" s="1" t="n">
        <f aca="false">+BL58/1000</f>
        <v>0.0138861878916343</v>
      </c>
      <c r="BN58" s="1" t="n">
        <f aca="false">+BL58/(R58/1000/0.003)</f>
        <v>0.656688253135301</v>
      </c>
    </row>
    <row r="59" customFormat="false" ht="12.8" hidden="false" customHeight="false" outlineLevel="0" collapsed="false">
      <c r="A59" s="1" t="s">
        <v>65</v>
      </c>
      <c r="B59" s="1" t="s">
        <v>155</v>
      </c>
      <c r="C59" s="1" t="s">
        <v>121</v>
      </c>
      <c r="D59" s="1" t="s">
        <v>85</v>
      </c>
      <c r="H59" s="1" t="s">
        <v>186</v>
      </c>
      <c r="I59" s="1" t="s">
        <v>111</v>
      </c>
      <c r="J59" s="1" t="s">
        <v>119</v>
      </c>
      <c r="K59" s="1" t="s">
        <v>89</v>
      </c>
      <c r="L59" s="2" t="n">
        <v>2</v>
      </c>
      <c r="M59" s="2" t="n">
        <v>588.235294117647</v>
      </c>
      <c r="N59" s="13" t="n">
        <v>414</v>
      </c>
      <c r="O59" s="12" t="n">
        <v>1.242</v>
      </c>
      <c r="P59" s="13" t="n">
        <v>1.242</v>
      </c>
      <c r="Q59" s="1" t="n">
        <v>2</v>
      </c>
      <c r="R59" s="11" t="n">
        <v>74.8261918645674</v>
      </c>
      <c r="S59" s="27" t="n">
        <v>0.372235398737495</v>
      </c>
      <c r="T59" s="27" t="n">
        <v>16.25504581047</v>
      </c>
      <c r="U59" s="11" t="n">
        <v>311.133802219156</v>
      </c>
      <c r="V59" s="11" t="n">
        <v>-21.9368151860059</v>
      </c>
      <c r="W59" s="11" t="n">
        <f aca="false">+V59+1</f>
        <v>-20.9368151860059</v>
      </c>
      <c r="X59" s="11" t="n">
        <v>1.0816758144091</v>
      </c>
      <c r="Y59" s="6" t="n">
        <v>0.003</v>
      </c>
      <c r="Z59" s="6" t="n">
        <f aca="false">+X59/10</f>
        <v>0.10816758144091</v>
      </c>
      <c r="AA59" s="6" t="n">
        <f aca="false">+S59/10</f>
        <v>0.0372235398737495</v>
      </c>
      <c r="AB59" s="6" t="n">
        <f aca="false">+O59*Z59</f>
        <v>0.13434413614961</v>
      </c>
      <c r="AC59" s="1" t="n">
        <f aca="false">+O59*AA59</f>
        <v>0.0462316365231969</v>
      </c>
      <c r="AD59" s="2" t="n">
        <f aca="false">+AB59*1000</f>
        <v>134.34413614961</v>
      </c>
      <c r="AE59" s="2" t="n">
        <f aca="false">+AC59*1000</f>
        <v>46.2316365231969</v>
      </c>
      <c r="AF59" s="2" t="n">
        <f aca="false">+AD59/Y59</f>
        <v>44781.3787165368</v>
      </c>
      <c r="AG59" s="2" t="n">
        <f aca="false">+AE59/Y59</f>
        <v>15410.5455077323</v>
      </c>
      <c r="AH59" s="2" t="n">
        <f aca="false">+AB59/Y59</f>
        <v>44.7813787165368</v>
      </c>
      <c r="AI59" s="2" t="n">
        <f aca="false">+AC59/Y59</f>
        <v>15.4105455077323</v>
      </c>
      <c r="AJ59" s="5" t="n">
        <v>45.0841223468657</v>
      </c>
      <c r="AK59" s="26" t="n">
        <v>0.370597072986392</v>
      </c>
      <c r="AL59" s="26" t="n">
        <v>11.7655479011987</v>
      </c>
      <c r="AM59" s="5" t="n">
        <v>183.35199428999</v>
      </c>
      <c r="AN59" s="5" t="n">
        <v>-24.4063375547421</v>
      </c>
      <c r="AO59" s="5" t="n">
        <f aca="false">+AN59+1</f>
        <v>-23.4063375547421</v>
      </c>
      <c r="AP59" s="5" t="n">
        <v>1.07897414762627</v>
      </c>
      <c r="AQ59" s="1" t="n">
        <f aca="false">+W59-AO59</f>
        <v>2.4695223687362</v>
      </c>
      <c r="AR59" s="1" t="n">
        <f aca="false">(W59/1000+1)*0.0112372</f>
        <v>0.0110019288203918</v>
      </c>
      <c r="AS59" s="1" t="n">
        <f aca="false">(AO59/1000+1)*0.0112372</f>
        <v>0.0109741783036299</v>
      </c>
      <c r="AT59" s="1" t="n">
        <f aca="false">AR59/(AR59+1)</f>
        <v>0.0108822035910738</v>
      </c>
      <c r="AU59" s="1" t="n">
        <f aca="false">AS59/(AS59+1)</f>
        <v>0.0108550530163333</v>
      </c>
      <c r="AV59" s="1" t="n">
        <f aca="false">+AT59-AU59</f>
        <v>2.71505747405556E-005</v>
      </c>
      <c r="AW59" s="1" t="n">
        <f aca="false">AV59*U59</f>
        <v>0.00844746155146443</v>
      </c>
      <c r="AX59" s="1" t="n">
        <v>0.6101</v>
      </c>
      <c r="AY59" s="1" t="n">
        <f aca="false">+AW59/AX59</f>
        <v>0.0138460277847311</v>
      </c>
      <c r="AZ59" s="1" t="n">
        <f aca="false">+AY59/Y59</f>
        <v>4.61534259491036</v>
      </c>
      <c r="BA59" s="1" t="n">
        <f aca="false">+AZ59/1000</f>
        <v>0.00461534259491036</v>
      </c>
      <c r="BB59" s="1" t="n">
        <f aca="false">+AZ59/(U59/1000/0.003)</f>
        <v>0.0445018435347576</v>
      </c>
      <c r="BC59" s="1" t="n">
        <f aca="false">+T59-AL59</f>
        <v>4.4894979092713</v>
      </c>
      <c r="BD59" s="1" t="n">
        <f aca="false">(T59/1000+1)*0.0036765</f>
        <v>0.00373626167592219</v>
      </c>
      <c r="BE59" s="1" t="n">
        <f aca="false">(AL59/1000+1)*0.0036765</f>
        <v>0.00371975603685876</v>
      </c>
      <c r="BF59" s="1" t="n">
        <f aca="false">BD59/(BD59+1)</f>
        <v>0.00372235398737495</v>
      </c>
      <c r="BG59" s="1" t="n">
        <f aca="false">BE59/(BE59+1)</f>
        <v>0.00370597072986392</v>
      </c>
      <c r="BH59" s="1" t="n">
        <f aca="false">+BF59-BG59</f>
        <v>1.63832575110238E-005</v>
      </c>
      <c r="BI59" s="1" t="n">
        <f aca="false">BH59*R59</f>
        <v>0.00122589676988648</v>
      </c>
      <c r="BJ59" s="1" t="n">
        <v>0.365</v>
      </c>
      <c r="BK59" s="1" t="n">
        <f aca="false">+BI59/BJ59</f>
        <v>0.00335862128736023</v>
      </c>
      <c r="BL59" s="1" t="n">
        <f aca="false">+BK59/Y59</f>
        <v>1.11954042912008</v>
      </c>
      <c r="BM59" s="1" t="n">
        <f aca="false">+BL59/1000</f>
        <v>0.00111954042912008</v>
      </c>
      <c r="BN59" s="1" t="n">
        <f aca="false">+BL59/(R59/1000/0.003)</f>
        <v>0.0448856370165036</v>
      </c>
    </row>
    <row r="60" customFormat="false" ht="12.8" hidden="false" customHeight="false" outlineLevel="0" collapsed="false">
      <c r="A60" s="1" t="s">
        <v>65</v>
      </c>
      <c r="B60" s="1" t="s">
        <v>155</v>
      </c>
      <c r="C60" s="1" t="s">
        <v>121</v>
      </c>
      <c r="D60" s="1" t="s">
        <v>85</v>
      </c>
      <c r="H60" s="1" t="s">
        <v>186</v>
      </c>
      <c r="I60" s="1" t="s">
        <v>111</v>
      </c>
      <c r="J60" s="1" t="s">
        <v>112</v>
      </c>
      <c r="K60" s="1" t="s">
        <v>71</v>
      </c>
      <c r="L60" s="2" t="n">
        <v>2</v>
      </c>
      <c r="M60" s="2" t="n">
        <v>588.235294117647</v>
      </c>
      <c r="N60" s="13" t="n">
        <v>376.666666666667</v>
      </c>
      <c r="O60" s="12" t="n">
        <v>1.13</v>
      </c>
      <c r="P60" s="13" t="n">
        <v>1.13</v>
      </c>
      <c r="Q60" s="22" t="n">
        <v>2</v>
      </c>
      <c r="R60" s="11" t="n">
        <v>67.9672253715172</v>
      </c>
      <c r="S60" s="27" t="n">
        <v>0.388419859698054</v>
      </c>
      <c r="T60" s="27" t="n">
        <v>60.6131987286152</v>
      </c>
      <c r="U60" s="11" t="n">
        <v>286.251392290818</v>
      </c>
      <c r="V60" s="11" t="n">
        <v>9.12726176523335</v>
      </c>
      <c r="W60" s="11" t="n">
        <f aca="false">+V60+1</f>
        <v>10.1272617652333</v>
      </c>
      <c r="X60" s="11" t="n">
        <v>1.11564743265244</v>
      </c>
      <c r="Y60" s="6" t="n">
        <v>0.003</v>
      </c>
      <c r="Z60" s="6" t="n">
        <f aca="false">+X60/10</f>
        <v>0.111564743265244</v>
      </c>
      <c r="AA60" s="6" t="n">
        <f aca="false">+S60/10</f>
        <v>0.0388419859698054</v>
      </c>
      <c r="AB60" s="6" t="n">
        <f aca="false">+O60*Z60</f>
        <v>0.126068159889726</v>
      </c>
      <c r="AC60" s="1" t="n">
        <f aca="false">+O60*AA60</f>
        <v>0.0438914441458801</v>
      </c>
      <c r="AD60" s="2" t="n">
        <f aca="false">+AB60*1000</f>
        <v>126.068159889726</v>
      </c>
      <c r="AE60" s="2" t="n">
        <f aca="false">+AC60*1000</f>
        <v>43.8914441458801</v>
      </c>
      <c r="AF60" s="2" t="n">
        <f aca="false">+AD60/Y60</f>
        <v>42022.7199632419</v>
      </c>
      <c r="AG60" s="2" t="n">
        <f aca="false">+AE60/Y60</f>
        <v>14630.48138196</v>
      </c>
      <c r="AH60" s="2" t="n">
        <f aca="false">+AB60/Y60</f>
        <v>42.0227199632419</v>
      </c>
      <c r="AI60" s="2" t="n">
        <f aca="false">+AC60/Y60</f>
        <v>14.63048138196</v>
      </c>
      <c r="AJ60" s="9" t="n">
        <v>45.0841223468657</v>
      </c>
      <c r="AK60" s="7" t="n">
        <v>0.370597072986392</v>
      </c>
      <c r="AL60" s="7" t="n">
        <v>11.7655479011987</v>
      </c>
      <c r="AM60" s="9" t="n">
        <v>183.35199428999</v>
      </c>
      <c r="AN60" s="9" t="n">
        <v>-24.4063375547421</v>
      </c>
      <c r="AO60" s="9" t="n">
        <f aca="false">+AN60+1</f>
        <v>-23.4063375547421</v>
      </c>
      <c r="AP60" s="9" t="n">
        <v>1.07897414762627</v>
      </c>
      <c r="AQ60" s="1" t="n">
        <f aca="false">+W60-AO60</f>
        <v>33.5335993199755</v>
      </c>
      <c r="AR60" s="1" t="n">
        <f aca="false">(W60/1000+1)*0.0112372</f>
        <v>0.0113510020659083</v>
      </c>
      <c r="AS60" s="1" t="n">
        <f aca="false">(AO60/1000+1)*0.0112372</f>
        <v>0.0109741783036299</v>
      </c>
      <c r="AT60" s="1" t="n">
        <f aca="false">AR60/(AR60+1)</f>
        <v>0.0112236029259093</v>
      </c>
      <c r="AU60" s="1" t="n">
        <f aca="false">AS60/(AS60+1)</f>
        <v>0.0108550530163333</v>
      </c>
      <c r="AV60" s="1" t="n">
        <f aca="false">+AT60-AU60</f>
        <v>0.000368549909576092</v>
      </c>
      <c r="AW60" s="1" t="n">
        <f aca="false">AV60*U60</f>
        <v>0.105497924744812</v>
      </c>
      <c r="AX60" s="1" t="n">
        <v>0.6101</v>
      </c>
      <c r="AY60" s="1" t="n">
        <f aca="false">+AW60/AX60</f>
        <v>0.172919070225884</v>
      </c>
      <c r="AZ60" s="1" t="n">
        <f aca="false">+AY60/Y60</f>
        <v>57.6396900752945</v>
      </c>
      <c r="BA60" s="1" t="n">
        <f aca="false">+AZ60/1000</f>
        <v>0.0576396900752945</v>
      </c>
      <c r="BB60" s="1" t="n">
        <f aca="false">+AZ60/(U60/1000/0.003)</f>
        <v>0.604081149936228</v>
      </c>
      <c r="BC60" s="1" t="n">
        <f aca="false">+T60-AL60</f>
        <v>48.8476508274165</v>
      </c>
      <c r="BD60" s="1" t="n">
        <f aca="false">(T60/1000+1)*0.0036765</f>
        <v>0.00389934442512575</v>
      </c>
      <c r="BE60" s="1" t="n">
        <f aca="false">(AL60/1000+1)*0.0036765</f>
        <v>0.00371975603685876</v>
      </c>
      <c r="BF60" s="1" t="n">
        <f aca="false">BD60/(BD60+1)</f>
        <v>0.00388419859698054</v>
      </c>
      <c r="BG60" s="1" t="n">
        <f aca="false">BE60/(BE60+1)</f>
        <v>0.00370597072986392</v>
      </c>
      <c r="BH60" s="1" t="n">
        <f aca="false">+BF60-BG60</f>
        <v>0.000178227867116612</v>
      </c>
      <c r="BI60" s="1" t="n">
        <f aca="false">BH60*R60</f>
        <v>0.0121136536117996</v>
      </c>
      <c r="BJ60" s="1" t="n">
        <v>0.365</v>
      </c>
      <c r="BK60" s="1" t="n">
        <f aca="false">+BI60/BJ60</f>
        <v>0.0331880920871222</v>
      </c>
      <c r="BL60" s="1" t="n">
        <f aca="false">+BK60/Y60</f>
        <v>11.0626973623741</v>
      </c>
      <c r="BM60" s="1" t="n">
        <f aca="false">+BL60/1000</f>
        <v>0.0110626973623741</v>
      </c>
      <c r="BN60" s="1" t="n">
        <f aca="false">+BL60/(R60/1000/0.003)</f>
        <v>0.488295526346882</v>
      </c>
    </row>
    <row r="61" customFormat="false" ht="12.8" hidden="false" customHeight="false" outlineLevel="0" collapsed="false">
      <c r="A61" s="1" t="s">
        <v>65</v>
      </c>
      <c r="B61" s="1" t="s">
        <v>155</v>
      </c>
      <c r="C61" s="1" t="s">
        <v>121</v>
      </c>
      <c r="D61" s="1" t="s">
        <v>85</v>
      </c>
      <c r="H61" s="1" t="s">
        <v>186</v>
      </c>
      <c r="I61" s="1" t="s">
        <v>111</v>
      </c>
      <c r="J61" s="1" t="s">
        <v>117</v>
      </c>
      <c r="K61" s="1" t="s">
        <v>71</v>
      </c>
      <c r="L61" s="2" t="n">
        <v>1</v>
      </c>
      <c r="M61" s="2" t="n">
        <v>294.117647058824</v>
      </c>
      <c r="N61" s="13" t="n">
        <v>286.333333333333</v>
      </c>
      <c r="O61" s="12" t="n">
        <v>0.859</v>
      </c>
      <c r="P61" s="13" t="n">
        <v>0.859</v>
      </c>
      <c r="Q61" s="22" t="n">
        <v>1</v>
      </c>
      <c r="R61" s="11" t="n">
        <v>45.9872939673699</v>
      </c>
      <c r="S61" s="27" t="n">
        <v>0.388505978603485</v>
      </c>
      <c r="T61" s="27" t="n">
        <v>60.8492708201223</v>
      </c>
      <c r="U61" s="11" t="n">
        <v>199.831158120605</v>
      </c>
      <c r="V61" s="11" t="n">
        <v>4.97988133960738</v>
      </c>
      <c r="W61" s="11" t="n">
        <f aca="false">+V61+1</f>
        <v>5.97988133960738</v>
      </c>
      <c r="X61" s="11" t="n">
        <v>1.1111132146902</v>
      </c>
      <c r="Y61" s="6" t="n">
        <v>0.003</v>
      </c>
      <c r="Z61" s="6" t="n">
        <f aca="false">+X61/10</f>
        <v>0.11111132146902</v>
      </c>
      <c r="AA61" s="6" t="n">
        <f aca="false">+S61/10</f>
        <v>0.0388505978603485</v>
      </c>
      <c r="AB61" s="6" t="n">
        <f aca="false">+O61*Z61</f>
        <v>0.0954446251418882</v>
      </c>
      <c r="AC61" s="1" t="n">
        <f aca="false">+O61*AA61</f>
        <v>0.0333726635620394</v>
      </c>
      <c r="AD61" s="2" t="n">
        <f aca="false">+AB61*1000</f>
        <v>95.4446251418882</v>
      </c>
      <c r="AE61" s="2" t="n">
        <f aca="false">+AC61*1000</f>
        <v>33.3726635620394</v>
      </c>
      <c r="AF61" s="2" t="n">
        <f aca="false">+AD61/Y61</f>
        <v>31814.8750472961</v>
      </c>
      <c r="AG61" s="2" t="n">
        <f aca="false">+AE61/Y61</f>
        <v>11124.2211873465</v>
      </c>
      <c r="AH61" s="2" t="n">
        <f aca="false">+AB61/Y61</f>
        <v>31.8148750472961</v>
      </c>
      <c r="AI61" s="2" t="n">
        <f aca="false">+AC61/Y61</f>
        <v>11.1242211873465</v>
      </c>
      <c r="AJ61" s="9" t="n">
        <v>45.0841223468657</v>
      </c>
      <c r="AK61" s="7" t="n">
        <v>0.370597072986392</v>
      </c>
      <c r="AL61" s="7" t="n">
        <v>11.7655479011987</v>
      </c>
      <c r="AM61" s="9" t="n">
        <v>183.35199428999</v>
      </c>
      <c r="AN61" s="9" t="n">
        <v>-24.4063375547421</v>
      </c>
      <c r="AO61" s="9" t="n">
        <f aca="false">+AN61+1</f>
        <v>-23.4063375547421</v>
      </c>
      <c r="AP61" s="9" t="n">
        <v>1.07897414762627</v>
      </c>
      <c r="AQ61" s="1" t="n">
        <f aca="false">+W61-AO61</f>
        <v>29.3862188943495</v>
      </c>
      <c r="AR61" s="1" t="n">
        <f aca="false">(W61/1000+1)*0.0112372</f>
        <v>0.0113043971225894</v>
      </c>
      <c r="AS61" s="1" t="n">
        <f aca="false">(AO61/1000+1)*0.0112372</f>
        <v>0.0109741783036299</v>
      </c>
      <c r="AT61" s="1" t="n">
        <f aca="false">AR61/(AR61+1)</f>
        <v>0.011178036162755</v>
      </c>
      <c r="AU61" s="1" t="n">
        <f aca="false">AS61/(AS61+1)</f>
        <v>0.0108550530163333</v>
      </c>
      <c r="AV61" s="1" t="n">
        <f aca="false">+AT61-AU61</f>
        <v>0.000322983146421733</v>
      </c>
      <c r="AW61" s="1" t="n">
        <f aca="false">AV61*U61</f>
        <v>0.0645420962028919</v>
      </c>
      <c r="AX61" s="1" t="n">
        <v>0.6101</v>
      </c>
      <c r="AY61" s="1" t="n">
        <f aca="false">+AW61/AX61</f>
        <v>0.105789372566615</v>
      </c>
      <c r="AZ61" s="1" t="n">
        <f aca="false">+AY61/Y61</f>
        <v>35.2631241888717</v>
      </c>
      <c r="BA61" s="1" t="n">
        <f aca="false">+AZ61/1000</f>
        <v>0.0352631241888717</v>
      </c>
      <c r="BB61" s="1" t="n">
        <f aca="false">+AZ61/(U61/1000/0.003)</f>
        <v>0.529393782038572</v>
      </c>
      <c r="BC61" s="1" t="n">
        <f aca="false">+T61-AL61</f>
        <v>49.0837229189236</v>
      </c>
      <c r="BD61" s="1" t="n">
        <f aca="false">(T61/1000+1)*0.0036765</f>
        <v>0.00390021234417018</v>
      </c>
      <c r="BE61" s="1" t="n">
        <f aca="false">(AL61/1000+1)*0.0036765</f>
        <v>0.00371975603685876</v>
      </c>
      <c r="BF61" s="1" t="n">
        <f aca="false">BD61/(BD61+1)</f>
        <v>0.00388505978603485</v>
      </c>
      <c r="BG61" s="1" t="n">
        <f aca="false">BE61/(BE61+1)</f>
        <v>0.00370597072986392</v>
      </c>
      <c r="BH61" s="1" t="n">
        <f aca="false">+BF61-BG61</f>
        <v>0.000179089056170923</v>
      </c>
      <c r="BI61" s="1" t="n">
        <f aca="false">BH61*R61</f>
        <v>0.00823582107247105</v>
      </c>
      <c r="BJ61" s="1" t="n">
        <v>0.365</v>
      </c>
      <c r="BK61" s="1" t="n">
        <f aca="false">+BI61/BJ61</f>
        <v>0.0225638933492357</v>
      </c>
      <c r="BL61" s="1" t="n">
        <f aca="false">+BK61/Y61</f>
        <v>7.52129778307858</v>
      </c>
      <c r="BM61" s="1" t="n">
        <f aca="false">+BL61/1000</f>
        <v>0.00752129778307858</v>
      </c>
      <c r="BN61" s="1" t="n">
        <f aca="false">+BL61/(R61/1000/0.003)</f>
        <v>0.490654948413487</v>
      </c>
    </row>
    <row r="62" customFormat="false" ht="12.8" hidden="false" customHeight="false" outlineLevel="0" collapsed="false">
      <c r="A62" s="1" t="s">
        <v>65</v>
      </c>
      <c r="B62" s="1" t="s">
        <v>155</v>
      </c>
      <c r="C62" s="1" t="s">
        <v>121</v>
      </c>
      <c r="D62" s="1" t="s">
        <v>85</v>
      </c>
      <c r="H62" s="1" t="s">
        <v>186</v>
      </c>
      <c r="I62" s="1" t="s">
        <v>111</v>
      </c>
      <c r="J62" s="1" t="s">
        <v>113</v>
      </c>
      <c r="K62" s="1" t="s">
        <v>71</v>
      </c>
      <c r="L62" s="2" t="n">
        <v>1</v>
      </c>
      <c r="M62" s="2" t="n">
        <v>294.117647058824</v>
      </c>
      <c r="N62" s="13" t="n">
        <v>441.333333333333</v>
      </c>
      <c r="O62" s="12" t="n">
        <v>1.324</v>
      </c>
      <c r="P62" s="13" t="n">
        <v>1.324</v>
      </c>
      <c r="Q62" s="22" t="n">
        <v>1</v>
      </c>
      <c r="R62" s="11" t="n">
        <v>104.265232012848</v>
      </c>
      <c r="S62" s="27" t="n">
        <v>0.391796691549747</v>
      </c>
      <c r="T62" s="27" t="n">
        <v>69.870191602081</v>
      </c>
      <c r="U62" s="11" t="n">
        <v>417.104759157532</v>
      </c>
      <c r="V62" s="11" t="n">
        <v>16.6185344321039</v>
      </c>
      <c r="W62" s="11" t="n">
        <f aca="false">+V62+1</f>
        <v>17.6185344321039</v>
      </c>
      <c r="X62" s="11" t="n">
        <v>1.1238363831117</v>
      </c>
      <c r="Y62" s="6" t="n">
        <v>0.003</v>
      </c>
      <c r="Z62" s="6" t="n">
        <f aca="false">+X62/10</f>
        <v>0.11238363831117</v>
      </c>
      <c r="AA62" s="6" t="n">
        <f aca="false">+S62/10</f>
        <v>0.0391796691549747</v>
      </c>
      <c r="AB62" s="6" t="n">
        <f aca="false">+O62*Z62</f>
        <v>0.148795937123989</v>
      </c>
      <c r="AC62" s="1" t="n">
        <f aca="false">+O62*AA62</f>
        <v>0.0518738819611865</v>
      </c>
      <c r="AD62" s="2" t="n">
        <f aca="false">+AB62*1000</f>
        <v>148.795937123989</v>
      </c>
      <c r="AE62" s="2" t="n">
        <f aca="false">+AC62*1000</f>
        <v>51.8738819611865</v>
      </c>
      <c r="AF62" s="2" t="n">
        <f aca="false">+AD62/Y62</f>
        <v>49598.6457079964</v>
      </c>
      <c r="AG62" s="2" t="n">
        <f aca="false">+AE62/Y62</f>
        <v>17291.2939870622</v>
      </c>
      <c r="AH62" s="2" t="n">
        <f aca="false">+AB62/Y62</f>
        <v>49.5986457079964</v>
      </c>
      <c r="AI62" s="2" t="n">
        <f aca="false">+AC62/Y62</f>
        <v>17.2912939870622</v>
      </c>
      <c r="AJ62" s="9" t="n">
        <v>45.0841223468657</v>
      </c>
      <c r="AK62" s="7" t="n">
        <v>0.370597072986392</v>
      </c>
      <c r="AL62" s="7" t="n">
        <v>11.7655479011987</v>
      </c>
      <c r="AM62" s="9" t="n">
        <v>183.35199428999</v>
      </c>
      <c r="AN62" s="9" t="n">
        <v>-24.4063375547421</v>
      </c>
      <c r="AO62" s="9" t="n">
        <f aca="false">+AN62+1</f>
        <v>-23.4063375547421</v>
      </c>
      <c r="AP62" s="9" t="n">
        <v>1.07897414762627</v>
      </c>
      <c r="AQ62" s="1" t="n">
        <f aca="false">+W62-AO62</f>
        <v>41.024871986846</v>
      </c>
      <c r="AR62" s="1" t="n">
        <f aca="false">(W62/1000+1)*0.0112372</f>
        <v>0.0114351829951204</v>
      </c>
      <c r="AS62" s="1" t="n">
        <f aca="false">(AO62/1000+1)*0.0112372</f>
        <v>0.0109741783036299</v>
      </c>
      <c r="AT62" s="1" t="n">
        <f aca="false">AR62/(AR62+1)</f>
        <v>0.0113058979827634</v>
      </c>
      <c r="AU62" s="1" t="n">
        <f aca="false">AS62/(AS62+1)</f>
        <v>0.0108550530163333</v>
      </c>
      <c r="AV62" s="1" t="n">
        <f aca="false">+AT62-AU62</f>
        <v>0.000450844966430119</v>
      </c>
      <c r="AW62" s="1" t="n">
        <f aca="false">AV62*U62</f>
        <v>0.18804958114022</v>
      </c>
      <c r="AX62" s="1" t="n">
        <v>0.6101</v>
      </c>
      <c r="AY62" s="1" t="n">
        <f aca="false">+AW62/AX62</f>
        <v>0.308227472775316</v>
      </c>
      <c r="AZ62" s="1" t="n">
        <f aca="false">+AY62/Y62</f>
        <v>102.742490925105</v>
      </c>
      <c r="BA62" s="1" t="n">
        <f aca="false">+AZ62/1000</f>
        <v>0.102742490925105</v>
      </c>
      <c r="BB62" s="1" t="n">
        <f aca="false">+AZ62/(U62/1000/0.003)</f>
        <v>0.738968966448318</v>
      </c>
      <c r="BC62" s="1" t="n">
        <f aca="false">+T62-AL62</f>
        <v>58.1046437008823</v>
      </c>
      <c r="BD62" s="1" t="n">
        <f aca="false">(T62/1000+1)*0.0036765</f>
        <v>0.00393337775942505</v>
      </c>
      <c r="BE62" s="1" t="n">
        <f aca="false">(AL62/1000+1)*0.0036765</f>
        <v>0.00371975603685876</v>
      </c>
      <c r="BF62" s="1" t="n">
        <f aca="false">BD62/(BD62+1)</f>
        <v>0.00391796691549747</v>
      </c>
      <c r="BG62" s="1" t="n">
        <f aca="false">BE62/(BE62+1)</f>
        <v>0.00370597072986392</v>
      </c>
      <c r="BH62" s="1" t="n">
        <f aca="false">+BF62-BG62</f>
        <v>0.000211996185633546</v>
      </c>
      <c r="BI62" s="1" t="n">
        <f aca="false">BH62*R62</f>
        <v>0.0221038314809205</v>
      </c>
      <c r="BJ62" s="1" t="n">
        <v>0.365</v>
      </c>
      <c r="BK62" s="1" t="n">
        <f aca="false">+BI62/BJ62</f>
        <v>0.0605584424134808</v>
      </c>
      <c r="BL62" s="1" t="n">
        <f aca="false">+BK62/Y62</f>
        <v>20.1861474711603</v>
      </c>
      <c r="BM62" s="1" t="n">
        <f aca="false">+BL62/1000</f>
        <v>0.0201861474711603</v>
      </c>
      <c r="BN62" s="1" t="n">
        <f aca="false">+BL62/(R62/1000/0.003)</f>
        <v>0.580811467489168</v>
      </c>
    </row>
    <row r="63" customFormat="false" ht="12.8" hidden="false" customHeight="false" outlineLevel="0" collapsed="false">
      <c r="A63" s="1" t="s">
        <v>65</v>
      </c>
      <c r="B63" s="1" t="s">
        <v>156</v>
      </c>
      <c r="C63" s="1" t="s">
        <v>196</v>
      </c>
      <c r="D63" s="1" t="s">
        <v>83</v>
      </c>
      <c r="H63" s="1" t="s">
        <v>186</v>
      </c>
      <c r="I63" s="1" t="s">
        <v>111</v>
      </c>
      <c r="J63" s="1" t="s">
        <v>119</v>
      </c>
      <c r="K63" s="1" t="s">
        <v>71</v>
      </c>
      <c r="L63" s="2" t="n">
        <v>2</v>
      </c>
      <c r="M63" s="2" t="n">
        <v>588.235294117647</v>
      </c>
      <c r="N63" s="13" t="n">
        <v>343</v>
      </c>
      <c r="O63" s="12" t="n">
        <v>1.029</v>
      </c>
      <c r="P63" s="13" t="n">
        <v>1.029</v>
      </c>
      <c r="Q63" s="1" t="n">
        <v>2</v>
      </c>
      <c r="R63" s="11" t="n">
        <v>66.4310601650563</v>
      </c>
      <c r="S63" s="27" t="n">
        <v>0.37984973616199</v>
      </c>
      <c r="T63" s="27" t="n">
        <v>37.122524067827</v>
      </c>
      <c r="U63" s="11" t="n">
        <v>283.987837220173</v>
      </c>
      <c r="V63" s="11" t="n">
        <v>-11.5692236255368</v>
      </c>
      <c r="W63" s="11" t="n">
        <f aca="false">+V63+1</f>
        <v>-10.5692236255368</v>
      </c>
      <c r="X63" s="11" t="n">
        <v>1.09301638859857</v>
      </c>
      <c r="Y63" s="6" t="n">
        <v>0.003</v>
      </c>
      <c r="Z63" s="6" t="n">
        <f aca="false">+X63/10</f>
        <v>0.109301638859857</v>
      </c>
      <c r="AA63" s="6" t="n">
        <f aca="false">+S63/10</f>
        <v>0.037984973616199</v>
      </c>
      <c r="AB63" s="6" t="n">
        <f aca="false">+O63*Z63</f>
        <v>0.112471386386793</v>
      </c>
      <c r="AC63" s="1" t="n">
        <f aca="false">+O63*AA63</f>
        <v>0.0390865378510688</v>
      </c>
      <c r="AD63" s="2" t="n">
        <f aca="false">+AB63*1000</f>
        <v>112.471386386793</v>
      </c>
      <c r="AE63" s="2" t="n">
        <f aca="false">+AC63*1000</f>
        <v>39.0865378510688</v>
      </c>
      <c r="AF63" s="2" t="n">
        <f aca="false">+AD63/Y63</f>
        <v>37490.4621289309</v>
      </c>
      <c r="AG63" s="2" t="n">
        <f aca="false">+AE63/Y63</f>
        <v>13028.8459503563</v>
      </c>
      <c r="AH63" s="2" t="n">
        <f aca="false">+AB63/Y63</f>
        <v>37.4904621289309</v>
      </c>
      <c r="AI63" s="2" t="n">
        <f aca="false">+AC63/Y63</f>
        <v>13.0288459503563</v>
      </c>
      <c r="AJ63" s="5" t="n">
        <v>81.8678896026793</v>
      </c>
      <c r="AK63" s="26" t="n">
        <v>0.372074445412114</v>
      </c>
      <c r="AL63" s="26" t="n">
        <v>15.8139794763426</v>
      </c>
      <c r="AM63" s="5" t="n">
        <v>362.333603985054</v>
      </c>
      <c r="AN63" s="5" t="n">
        <v>-22.5610683672335</v>
      </c>
      <c r="AO63" s="5" t="n">
        <f aca="false">+AN63+1</f>
        <v>-21.5610683672335</v>
      </c>
      <c r="AP63" s="5" t="n">
        <v>1.08099289301217</v>
      </c>
      <c r="AQ63" s="1" t="n">
        <f aca="false">+W63-AO63</f>
        <v>10.9918447416967</v>
      </c>
      <c r="AR63" s="1" t="n">
        <f aca="false">(W63/1000+1)*0.0112372</f>
        <v>0.0111184315202751</v>
      </c>
      <c r="AS63" s="1" t="n">
        <f aca="false">(AO63/1000+1)*0.0112372</f>
        <v>0.0109949139625437</v>
      </c>
      <c r="AT63" s="1" t="n">
        <f aca="false">AR63/(AR63+1)</f>
        <v>0.0109961713422214</v>
      </c>
      <c r="AU63" s="1" t="n">
        <f aca="false">AS63/(AS63+1)</f>
        <v>0.0108753405291128</v>
      </c>
      <c r="AV63" s="1" t="n">
        <f aca="false">+AT63-AU63</f>
        <v>0.000120830813108656</v>
      </c>
      <c r="AW63" s="1" t="n">
        <f aca="false">AV63*U63</f>
        <v>0.034314481284282</v>
      </c>
      <c r="AX63" s="1" t="n">
        <v>0.6101</v>
      </c>
      <c r="AY63" s="1" t="n">
        <f aca="false">+AW63/AX63</f>
        <v>0.0562440276746141</v>
      </c>
      <c r="AZ63" s="1" t="n">
        <f aca="false">+AY63/Y63</f>
        <v>18.7480092248714</v>
      </c>
      <c r="BA63" s="1" t="n">
        <f aca="false">+AZ63/1000</f>
        <v>0.0187480092248714</v>
      </c>
      <c r="BB63" s="1" t="n">
        <f aca="false">+AZ63/(U63/1000/0.003)</f>
        <v>0.19805083282848</v>
      </c>
      <c r="BC63" s="1" t="n">
        <f aca="false">+T63-AL63</f>
        <v>21.3085445914844</v>
      </c>
      <c r="BD63" s="1" t="n">
        <f aca="false">(T63/1000+1)*0.0036765</f>
        <v>0.00381298095973537</v>
      </c>
      <c r="BE63" s="1" t="n">
        <f aca="false">(AL63/1000+1)*0.0036765</f>
        <v>0.00373464009554477</v>
      </c>
      <c r="BF63" s="1" t="n">
        <f aca="false">BD63/(BD63+1)</f>
        <v>0.0037984973616199</v>
      </c>
      <c r="BG63" s="1" t="n">
        <f aca="false">BE63/(BE63+1)</f>
        <v>0.00372074445412114</v>
      </c>
      <c r="BH63" s="1" t="n">
        <f aca="false">+BF63-BG63</f>
        <v>7.7752907498767E-005</v>
      </c>
      <c r="BI63" s="1" t="n">
        <f aca="false">BH63*R63</f>
        <v>0.00516520807605865</v>
      </c>
      <c r="BJ63" s="1" t="n">
        <v>0.365</v>
      </c>
      <c r="BK63" s="1" t="n">
        <f aca="false">+BI63/BJ63</f>
        <v>0.0141512550029004</v>
      </c>
      <c r="BL63" s="1" t="n">
        <f aca="false">+BK63/Y63</f>
        <v>4.7170850009668</v>
      </c>
      <c r="BM63" s="1" t="n">
        <f aca="false">+BL63/1000</f>
        <v>0.0047170850009668</v>
      </c>
      <c r="BN63" s="1" t="n">
        <f aca="false">+BL63/(R63/1000/0.003)</f>
        <v>0.213021664380184</v>
      </c>
    </row>
    <row r="64" customFormat="false" ht="12.8" hidden="false" customHeight="false" outlineLevel="0" collapsed="false">
      <c r="A64" s="1" t="s">
        <v>65</v>
      </c>
      <c r="B64" s="1" t="s">
        <v>156</v>
      </c>
      <c r="C64" s="1" t="s">
        <v>196</v>
      </c>
      <c r="D64" s="1" t="s">
        <v>83</v>
      </c>
      <c r="H64" s="1" t="s">
        <v>186</v>
      </c>
      <c r="I64" s="1" t="s">
        <v>111</v>
      </c>
      <c r="J64" s="1" t="s">
        <v>112</v>
      </c>
      <c r="K64" s="1" t="s">
        <v>71</v>
      </c>
      <c r="L64" s="2" t="n">
        <v>1</v>
      </c>
      <c r="M64" s="2" t="n">
        <v>294.117647058824</v>
      </c>
      <c r="N64" s="13" t="n">
        <v>257.333333333333</v>
      </c>
      <c r="O64" s="12" t="n">
        <v>0.772</v>
      </c>
      <c r="P64" s="13" t="n">
        <v>0.772</v>
      </c>
      <c r="Q64" s="1" t="n">
        <v>1</v>
      </c>
      <c r="R64" s="11" t="n">
        <v>21.2007246452598</v>
      </c>
      <c r="S64" s="27" t="n">
        <v>0.388292853219897</v>
      </c>
      <c r="T64" s="27" t="n">
        <v>60.2650449680275</v>
      </c>
      <c r="U64" s="11" t="n">
        <v>86.5473197303954</v>
      </c>
      <c r="V64" s="11" t="n">
        <v>13.9862393561412</v>
      </c>
      <c r="W64" s="11" t="n">
        <f aca="false">+V64+1</f>
        <v>14.9862393561412</v>
      </c>
      <c r="X64" s="11" t="n">
        <v>1.1209590914892</v>
      </c>
      <c r="Y64" s="6" t="n">
        <v>0.003</v>
      </c>
      <c r="Z64" s="6" t="n">
        <f aca="false">+X64/10</f>
        <v>0.11209590914892</v>
      </c>
      <c r="AA64" s="6" t="n">
        <f aca="false">+S64/10</f>
        <v>0.0388292853219897</v>
      </c>
      <c r="AB64" s="6" t="n">
        <f aca="false">+O64*Z64</f>
        <v>0.0865380418629663</v>
      </c>
      <c r="AC64" s="1" t="n">
        <f aca="false">+O64*AA64</f>
        <v>0.029976208268576</v>
      </c>
      <c r="AD64" s="2" t="n">
        <f aca="false">+AB64*1000</f>
        <v>86.5380418629663</v>
      </c>
      <c r="AE64" s="2" t="n">
        <f aca="false">+AC64*1000</f>
        <v>29.976208268576</v>
      </c>
      <c r="AF64" s="2" t="n">
        <f aca="false">+AD64/Y64</f>
        <v>28846.0139543221</v>
      </c>
      <c r="AG64" s="2" t="n">
        <f aca="false">+AE64/Y64</f>
        <v>9992.06942285868</v>
      </c>
      <c r="AH64" s="2" t="n">
        <f aca="false">+AB64/Y64</f>
        <v>28.8460139543221</v>
      </c>
      <c r="AI64" s="2" t="n">
        <f aca="false">+AC64/Y64</f>
        <v>9.99206942285868</v>
      </c>
      <c r="AJ64" s="5" t="n">
        <v>81.8678896026793</v>
      </c>
      <c r="AK64" s="26" t="n">
        <v>0.372074445412114</v>
      </c>
      <c r="AL64" s="26" t="n">
        <v>15.8139794763426</v>
      </c>
      <c r="AM64" s="5" t="n">
        <v>362.333603985054</v>
      </c>
      <c r="AN64" s="5" t="n">
        <v>-22.5610683672335</v>
      </c>
      <c r="AO64" s="5" t="n">
        <f aca="false">+AN64+1</f>
        <v>-21.5610683672335</v>
      </c>
      <c r="AP64" s="5" t="n">
        <v>1.08099289301217</v>
      </c>
      <c r="AQ64" s="1" t="n">
        <f aca="false">+W64-AO64</f>
        <v>36.5473077233747</v>
      </c>
      <c r="AR64" s="1" t="n">
        <f aca="false">(W64/1000+1)*0.0112372</f>
        <v>0.0114056033688928</v>
      </c>
      <c r="AS64" s="1" t="n">
        <f aca="false">(AO64/1000+1)*0.0112372</f>
        <v>0.0109949139625437</v>
      </c>
      <c r="AT64" s="1" t="n">
        <f aca="false">AR64/(AR64+1)</f>
        <v>0.0112769825784056</v>
      </c>
      <c r="AU64" s="1" t="n">
        <f aca="false">AS64/(AS64+1)</f>
        <v>0.0108753405291128</v>
      </c>
      <c r="AV64" s="1" t="n">
        <f aca="false">+AT64-AU64</f>
        <v>0.000401642049292859</v>
      </c>
      <c r="AW64" s="1" t="n">
        <f aca="false">AV64*U64</f>
        <v>0.0347610428573203</v>
      </c>
      <c r="AX64" s="1" t="n">
        <v>0.6101</v>
      </c>
      <c r="AY64" s="1" t="n">
        <f aca="false">+AW64/AX64</f>
        <v>0.056975975835634</v>
      </c>
      <c r="AZ64" s="1" t="n">
        <f aca="false">+AY64/Y64</f>
        <v>18.9919919452113</v>
      </c>
      <c r="BA64" s="1" t="n">
        <f aca="false">+AZ64/1000</f>
        <v>0.0189919919452113</v>
      </c>
      <c r="BB64" s="1" t="n">
        <f aca="false">+AZ64/(U64/1000/0.003)</f>
        <v>0.658321667419864</v>
      </c>
      <c r="BC64" s="1" t="n">
        <f aca="false">+T64-AL64</f>
        <v>44.4510654916849</v>
      </c>
      <c r="BD64" s="1" t="n">
        <f aca="false">(T64/1000+1)*0.0036765</f>
        <v>0.00389806443782495</v>
      </c>
      <c r="BE64" s="1" t="n">
        <f aca="false">(AL64/1000+1)*0.0036765</f>
        <v>0.00373464009554477</v>
      </c>
      <c r="BF64" s="1" t="n">
        <f aca="false">BD64/(BD64+1)</f>
        <v>0.00388292853219897</v>
      </c>
      <c r="BG64" s="1" t="n">
        <f aca="false">BE64/(BE64+1)</f>
        <v>0.00372074445412114</v>
      </c>
      <c r="BH64" s="1" t="n">
        <f aca="false">+BF64-BG64</f>
        <v>0.000162184078077836</v>
      </c>
      <c r="BI64" s="1" t="n">
        <f aca="false">BH64*R64</f>
        <v>0.00343841998117351</v>
      </c>
      <c r="BJ64" s="1" t="n">
        <v>0.365</v>
      </c>
      <c r="BK64" s="1" t="n">
        <f aca="false">+BI64/BJ64</f>
        <v>0.00942032871554386</v>
      </c>
      <c r="BL64" s="1" t="n">
        <f aca="false">+BK64/Y64</f>
        <v>3.14010957184795</v>
      </c>
      <c r="BM64" s="1" t="n">
        <f aca="false">+BL64/1000</f>
        <v>0.00314010957184795</v>
      </c>
      <c r="BN64" s="1" t="n">
        <f aca="false">+BL64/(R64/1000/0.003)</f>
        <v>0.444339939939276</v>
      </c>
    </row>
    <row r="65" customFormat="false" ht="12.8" hidden="false" customHeight="false" outlineLevel="0" collapsed="false">
      <c r="A65" s="1" t="s">
        <v>65</v>
      </c>
      <c r="B65" s="1" t="s">
        <v>156</v>
      </c>
      <c r="C65" s="1" t="s">
        <v>196</v>
      </c>
      <c r="D65" s="1" t="s">
        <v>83</v>
      </c>
      <c r="H65" s="1" t="s">
        <v>186</v>
      </c>
      <c r="I65" s="1" t="s">
        <v>111</v>
      </c>
      <c r="J65" s="1" t="s">
        <v>112</v>
      </c>
      <c r="K65" s="1" t="s">
        <v>89</v>
      </c>
      <c r="L65" s="2" t="n">
        <v>1</v>
      </c>
      <c r="M65" s="2" t="n">
        <v>294.117647058824</v>
      </c>
      <c r="N65" s="13" t="n">
        <v>117.666666666667</v>
      </c>
      <c r="O65" s="12" t="n">
        <v>0.353</v>
      </c>
      <c r="P65" s="13" t="n">
        <v>0.353</v>
      </c>
      <c r="Q65" s="1" t="n">
        <v>1</v>
      </c>
      <c r="R65" s="11" t="n">
        <v>18.5458453445725</v>
      </c>
      <c r="S65" s="27" t="n">
        <v>0.372425587516798</v>
      </c>
      <c r="T65" s="27" t="n">
        <v>16.776228974225</v>
      </c>
      <c r="U65" s="11" t="n">
        <v>75.8020218172441</v>
      </c>
      <c r="V65" s="11" t="n">
        <v>-22.2793468653953</v>
      </c>
      <c r="W65" s="11" t="n">
        <f aca="false">+V65+1</f>
        <v>-21.2793468653953</v>
      </c>
      <c r="X65" s="11" t="n">
        <v>1.08130109227521</v>
      </c>
      <c r="Y65" s="6" t="n">
        <v>0.003</v>
      </c>
      <c r="Z65" s="6" t="n">
        <f aca="false">+X65/10</f>
        <v>0.108130109227521</v>
      </c>
      <c r="AA65" s="6" t="n">
        <f aca="false">+S65/10</f>
        <v>0.0372425587516798</v>
      </c>
      <c r="AB65" s="6" t="n">
        <f aca="false">+O65*Z65</f>
        <v>0.0381699285573149</v>
      </c>
      <c r="AC65" s="1" t="n">
        <f aca="false">+O65*AA65</f>
        <v>0.013146623239343</v>
      </c>
      <c r="AD65" s="2" t="n">
        <f aca="false">+AB65*1000</f>
        <v>38.1699285573149</v>
      </c>
      <c r="AE65" s="2" t="n">
        <f aca="false">+AC65*1000</f>
        <v>13.146623239343</v>
      </c>
      <c r="AF65" s="2" t="n">
        <f aca="false">+AD65/Y65</f>
        <v>12723.309519105</v>
      </c>
      <c r="AG65" s="2" t="n">
        <f aca="false">+AE65/Y65</f>
        <v>4382.20774644766</v>
      </c>
      <c r="AH65" s="2" t="n">
        <f aca="false">+AB65/Y65</f>
        <v>12.723309519105</v>
      </c>
      <c r="AI65" s="2" t="n">
        <f aca="false">+AC65/Y65</f>
        <v>4.38220774644766</v>
      </c>
      <c r="AJ65" s="5" t="n">
        <v>81.8678896026793</v>
      </c>
      <c r="AK65" s="26" t="n">
        <v>0.372074445412114</v>
      </c>
      <c r="AL65" s="26" t="n">
        <v>15.8139794763426</v>
      </c>
      <c r="AM65" s="5" t="n">
        <v>362.333603985054</v>
      </c>
      <c r="AN65" s="5" t="n">
        <v>-22.5610683672335</v>
      </c>
      <c r="AO65" s="5" t="n">
        <f aca="false">+AN65+1</f>
        <v>-21.5610683672335</v>
      </c>
      <c r="AP65" s="5" t="n">
        <v>1.08099289301217</v>
      </c>
      <c r="AQ65" s="1" t="n">
        <f aca="false">+W65-AO65</f>
        <v>0.281721501838199</v>
      </c>
      <c r="AR65" s="1" t="n">
        <f aca="false">(W65/1000+1)*0.0112372</f>
        <v>0.0109980797234042</v>
      </c>
      <c r="AS65" s="1" t="n">
        <f aca="false">(AO65/1000+1)*0.0112372</f>
        <v>0.0109949139625437</v>
      </c>
      <c r="AT65" s="1" t="n">
        <f aca="false">AR65/(AR65+1)</f>
        <v>0.010878437797244</v>
      </c>
      <c r="AU65" s="1" t="n">
        <f aca="false">AS65/(AS65+1)</f>
        <v>0.0108753405291128</v>
      </c>
      <c r="AV65" s="1" t="n">
        <f aca="false">+AT65-AU65</f>
        <v>3.09726813123301E-006</v>
      </c>
      <c r="AW65" s="1" t="n">
        <f aca="false">AV65*U65</f>
        <v>0.00023477918645758</v>
      </c>
      <c r="AX65" s="1" t="n">
        <v>0.6101</v>
      </c>
      <c r="AY65" s="1" t="n">
        <f aca="false">+AW65/AX65</f>
        <v>0.00038482082684409</v>
      </c>
      <c r="AZ65" s="1" t="n">
        <f aca="false">+AY65/Y65</f>
        <v>0.12827360894803</v>
      </c>
      <c r="BA65" s="1" t="n">
        <f aca="false">+AZ65/1000</f>
        <v>0.00012827360894803</v>
      </c>
      <c r="BB65" s="1" t="n">
        <f aca="false">+AZ65/(U65/1000/0.003)</f>
        <v>0.0050766565009556</v>
      </c>
      <c r="BC65" s="1" t="n">
        <f aca="false">+T65-AL65</f>
        <v>0.962249497882398</v>
      </c>
      <c r="BD65" s="1" t="n">
        <f aca="false">(T65/1000+1)*0.0036765</f>
        <v>0.00373817780582374</v>
      </c>
      <c r="BE65" s="1" t="n">
        <f aca="false">(AL65/1000+1)*0.0036765</f>
        <v>0.00373464009554477</v>
      </c>
      <c r="BF65" s="1" t="n">
        <f aca="false">BD65/(BD65+1)</f>
        <v>0.00372425587516798</v>
      </c>
      <c r="BG65" s="1" t="n">
        <f aca="false">BE65/(BE65+1)</f>
        <v>0.00372074445412114</v>
      </c>
      <c r="BH65" s="1" t="n">
        <f aca="false">+BF65-BG65</f>
        <v>3.51142104684007E-006</v>
      </c>
      <c r="BI65" s="1" t="n">
        <f aca="false">BH65*R65</f>
        <v>6.51222716743728E-005</v>
      </c>
      <c r="BJ65" s="1" t="n">
        <v>0.365</v>
      </c>
      <c r="BK65" s="1" t="n">
        <f aca="false">+BI65/BJ65</f>
        <v>0.000178417182669514</v>
      </c>
      <c r="BL65" s="1" t="n">
        <f aca="false">+BK65/Y65</f>
        <v>0.0594723942231715</v>
      </c>
      <c r="BM65" s="1" t="n">
        <f aca="false">+BL65/1000</f>
        <v>5.94723942231715E-005</v>
      </c>
      <c r="BN65" s="1" t="n">
        <f aca="false">+BL65/(R65/1000/0.003)</f>
        <v>0.00962033163517827</v>
      </c>
    </row>
    <row r="66" customFormat="false" ht="12.8" hidden="false" customHeight="false" outlineLevel="0" collapsed="false">
      <c r="A66" s="1" t="s">
        <v>84</v>
      </c>
      <c r="B66" s="1" t="s">
        <v>84</v>
      </c>
      <c r="C66" s="1" t="s">
        <v>84</v>
      </c>
      <c r="H66" s="1" t="s">
        <v>186</v>
      </c>
      <c r="I66" s="1" t="s">
        <v>111</v>
      </c>
      <c r="J66" s="1" t="s">
        <v>119</v>
      </c>
      <c r="K66" s="1" t="s">
        <v>71</v>
      </c>
      <c r="L66" s="2" t="n">
        <v>2</v>
      </c>
      <c r="M66" s="2" t="n">
        <v>588.235294117647</v>
      </c>
      <c r="N66" s="13" t="n">
        <v>237.666666666667</v>
      </c>
      <c r="O66" s="12" t="n">
        <v>0.0594166666666667</v>
      </c>
      <c r="P66" s="13" t="n">
        <v>0.713</v>
      </c>
      <c r="Q66" s="22" t="n">
        <f aca="false">+SUM(L66:L70)</f>
        <v>15</v>
      </c>
      <c r="R66" s="11" t="n">
        <v>55.0662509502985</v>
      </c>
      <c r="S66" s="27" t="n">
        <v>0.38114831459911</v>
      </c>
      <c r="T66" s="27" t="n">
        <v>40.6816626059687</v>
      </c>
      <c r="U66" s="11" t="n">
        <v>231.856251591432</v>
      </c>
      <c r="V66" s="11" t="n">
        <v>-8.91278103790322</v>
      </c>
      <c r="W66" s="11" t="n">
        <f aca="false">+V66+1</f>
        <v>-7.91278103790322</v>
      </c>
      <c r="X66" s="11" t="n">
        <v>1.09592171578849</v>
      </c>
      <c r="Y66" s="6" t="n">
        <v>0.003</v>
      </c>
      <c r="Z66" s="6" t="n">
        <f aca="false">+X66/10</f>
        <v>0.109592171578849</v>
      </c>
      <c r="AA66" s="6" t="n">
        <f aca="false">+S66/10</f>
        <v>0.038114831459911</v>
      </c>
      <c r="AB66" s="6" t="n">
        <f aca="false">+P66*Z66</f>
        <v>0.0781392183357193</v>
      </c>
      <c r="AC66" s="1" t="n">
        <f aca="false">+P66*AA66</f>
        <v>0.0271758748309165</v>
      </c>
      <c r="AD66" s="2" t="n">
        <f aca="false">+AB66*1000</f>
        <v>78.1392183357193</v>
      </c>
      <c r="AE66" s="2" t="n">
        <f aca="false">+AC66*1000</f>
        <v>27.1758748309165</v>
      </c>
      <c r="AF66" s="2" t="n">
        <f aca="false">+AD66/Y66</f>
        <v>26046.4061119064</v>
      </c>
      <c r="AG66" s="2" t="n">
        <f aca="false">+AE66/Y66</f>
        <v>9058.62494363885</v>
      </c>
      <c r="AH66" s="2" t="n">
        <f aca="false">+AB66/Y66</f>
        <v>26.0464061119064</v>
      </c>
      <c r="AI66" s="2" t="n">
        <f aca="false">+AC66/Y66</f>
        <v>9.05862494363885</v>
      </c>
      <c r="AJ66" s="9" t="n">
        <v>17.0683814710213</v>
      </c>
      <c r="AK66" s="7" t="n">
        <v>0.371645025082122</v>
      </c>
      <c r="AL66" s="7" t="n">
        <v>14.6372300805455</v>
      </c>
      <c r="AM66" s="9" t="n">
        <v>73.7000769194293</v>
      </c>
      <c r="AN66" s="9" t="n">
        <v>-23.2328207296383</v>
      </c>
      <c r="AO66" s="9" t="n">
        <f aca="false">+AN66+1</f>
        <v>-22.2328207296383</v>
      </c>
      <c r="AP66" s="9" t="n">
        <v>1.08025799785915</v>
      </c>
      <c r="AQ66" s="1" t="n">
        <f aca="false">+W66-AO66</f>
        <v>14.3200396917351</v>
      </c>
      <c r="AR66" s="1" t="n">
        <f aca="false">(W66/1000+1)*0.0112372</f>
        <v>0.0111482824969209</v>
      </c>
      <c r="AS66" s="1" t="n">
        <f aca="false">(AO66/1000+1)*0.0112372</f>
        <v>0.0109873653468969</v>
      </c>
      <c r="AT66" s="1" t="n">
        <f aca="false">AR66/(AR66+1)</f>
        <v>0.0110253685734316</v>
      </c>
      <c r="AU66" s="1" t="n">
        <f aca="false">AS66/(AS66+1)</f>
        <v>0.0108679551530566</v>
      </c>
      <c r="AV66" s="1" t="n">
        <f aca="false">+AT66-AU66</f>
        <v>0.000157413420374999</v>
      </c>
      <c r="AW66" s="1" t="n">
        <f aca="false">AV66*U66</f>
        <v>0.0364972855983336</v>
      </c>
      <c r="AX66" s="1" t="n">
        <v>0.6101</v>
      </c>
      <c r="AY66" s="1" t="n">
        <f aca="false">+AW66/AX66</f>
        <v>0.0598218088810582</v>
      </c>
      <c r="AZ66" s="20" t="n">
        <f aca="false">+AY66/Y66/5</f>
        <v>3.98812059207055</v>
      </c>
      <c r="BA66" s="20" t="n">
        <f aca="false">+(AZ66/1000)</f>
        <v>0.00398812059207055</v>
      </c>
      <c r="BB66" s="20" t="n">
        <f aca="false">+AZ66/(U66/1000/0.003)</f>
        <v>0.0516024980740859</v>
      </c>
      <c r="BC66" s="1" t="n">
        <f aca="false">+T66-AL66</f>
        <v>26.0444325254232</v>
      </c>
      <c r="BD66" s="1" t="n">
        <f aca="false">(T66/1000+1)*0.0036765</f>
        <v>0.00382606613257084</v>
      </c>
      <c r="BE66" s="1" t="n">
        <f aca="false">(AL66/1000+1)*0.0036765</f>
        <v>0.00373031377639113</v>
      </c>
      <c r="BF66" s="1" t="n">
        <f aca="false">BD66/(BD66+1)</f>
        <v>0.0038114831459911</v>
      </c>
      <c r="BG66" s="1" t="n">
        <f aca="false">BE66/(BE66+1)</f>
        <v>0.00371645025082121</v>
      </c>
      <c r="BH66" s="1" t="n">
        <f aca="false">+BF66-BG66</f>
        <v>9.5032895169888E-005</v>
      </c>
      <c r="BI66" s="1" t="n">
        <f aca="false">BH66*R66</f>
        <v>0.00523310525395846</v>
      </c>
      <c r="BJ66" s="1" t="n">
        <v>0.365</v>
      </c>
      <c r="BK66" s="1" t="n">
        <f aca="false">+BI66/BJ66</f>
        <v>0.0143372746683793</v>
      </c>
      <c r="BL66" s="20" t="n">
        <f aca="false">+BK66/Y66/5</f>
        <v>0.955818311225289</v>
      </c>
      <c r="BM66" s="20" t="n">
        <f aca="false">+BL66/1000</f>
        <v>0.000955818311225289</v>
      </c>
      <c r="BN66" s="20" t="n">
        <f aca="false">+BL66/(R66/1000/0.003)</f>
        <v>0.0520728192711715</v>
      </c>
    </row>
    <row r="67" customFormat="false" ht="12.8" hidden="false" customHeight="false" outlineLevel="0" collapsed="false">
      <c r="A67" s="1" t="s">
        <v>84</v>
      </c>
      <c r="B67" s="1" t="s">
        <v>84</v>
      </c>
      <c r="C67" s="1" t="s">
        <v>84</v>
      </c>
      <c r="H67" s="1" t="s">
        <v>186</v>
      </c>
      <c r="I67" s="1" t="s">
        <v>111</v>
      </c>
      <c r="J67" s="1" t="s">
        <v>112</v>
      </c>
      <c r="K67" s="1" t="s">
        <v>71</v>
      </c>
      <c r="L67" s="2" t="n">
        <v>2</v>
      </c>
      <c r="M67" s="2" t="n">
        <v>588.235294117647</v>
      </c>
      <c r="N67" s="13" t="n">
        <v>22.6349206349206</v>
      </c>
      <c r="O67" s="12" t="n">
        <v>0.0594166666666667</v>
      </c>
      <c r="P67" s="13"/>
      <c r="Y67" s="6" t="n">
        <v>0.003</v>
      </c>
      <c r="Z67" s="6" t="n">
        <v>0.109592171578849</v>
      </c>
      <c r="AA67" s="6" t="n">
        <v>0.038114831459911</v>
      </c>
      <c r="AB67" s="6" t="n">
        <f aca="false">+O67*Z67</f>
        <v>0.00651160152797662</v>
      </c>
      <c r="AC67" s="1" t="n">
        <f aca="false">+O67*AA67</f>
        <v>0.00226465623590971</v>
      </c>
      <c r="AD67" s="2" t="n">
        <f aca="false">+AB67*1000</f>
        <v>6.51160152797662</v>
      </c>
      <c r="AE67" s="2" t="n">
        <f aca="false">+AC67*1000</f>
        <v>2.26465623590971</v>
      </c>
      <c r="AF67" s="2" t="n">
        <f aca="false">+AD67/Y67</f>
        <v>2170.53384265887</v>
      </c>
      <c r="AG67" s="2" t="n">
        <f aca="false">+AE67/Y67</f>
        <v>754.885411969904</v>
      </c>
      <c r="AH67" s="2" t="n">
        <f aca="false">+AB67/Y67</f>
        <v>2.17053384265887</v>
      </c>
      <c r="AI67" s="2" t="n">
        <f aca="false">+AC67/Y67</f>
        <v>0.754885411969904</v>
      </c>
      <c r="AJ67" s="9"/>
      <c r="AK67" s="7"/>
      <c r="AL67" s="7"/>
      <c r="AM67" s="9"/>
      <c r="AN67" s="9"/>
      <c r="AO67" s="9"/>
      <c r="AP67" s="9"/>
      <c r="AZ67" s="20" t="n">
        <v>3.98812059207055</v>
      </c>
      <c r="BA67" s="20" t="n">
        <v>0.00398812059207055</v>
      </c>
      <c r="BB67" s="20" t="n">
        <v>0.0516024980740859</v>
      </c>
      <c r="BL67" s="20" t="n">
        <v>0.955818311225289</v>
      </c>
      <c r="BM67" s="20" t="n">
        <v>0.000955818311225289</v>
      </c>
      <c r="BN67" s="20" t="n">
        <v>0.0520728192711715</v>
      </c>
    </row>
    <row r="68" customFormat="false" ht="12.8" hidden="false" customHeight="false" outlineLevel="0" collapsed="false">
      <c r="A68" s="1" t="s">
        <v>84</v>
      </c>
      <c r="B68" s="1" t="s">
        <v>84</v>
      </c>
      <c r="C68" s="1" t="s">
        <v>84</v>
      </c>
      <c r="H68" s="1" t="s">
        <v>186</v>
      </c>
      <c r="I68" s="1" t="s">
        <v>111</v>
      </c>
      <c r="J68" s="1" t="s">
        <v>112</v>
      </c>
      <c r="K68" s="1" t="s">
        <v>89</v>
      </c>
      <c r="L68" s="2" t="n">
        <v>1</v>
      </c>
      <c r="M68" s="2" t="n">
        <v>294.117647058824</v>
      </c>
      <c r="N68" s="13" t="n">
        <v>9.90277777777777</v>
      </c>
      <c r="O68" s="12" t="n">
        <v>0.0297083333333333</v>
      </c>
      <c r="P68" s="13"/>
      <c r="Y68" s="6" t="n">
        <v>0.003</v>
      </c>
      <c r="Z68" s="6" t="n">
        <v>0.109592171578849</v>
      </c>
      <c r="AA68" s="6" t="n">
        <v>0.038114831459911</v>
      </c>
      <c r="AB68" s="6" t="n">
        <f aca="false">+O68*Z68</f>
        <v>0.0032558007639883</v>
      </c>
      <c r="AC68" s="1" t="n">
        <f aca="false">+O68*AA68</f>
        <v>0.00113232811795485</v>
      </c>
      <c r="AD68" s="2" t="n">
        <f aca="false">+AB68*1000</f>
        <v>3.2558007639883</v>
      </c>
      <c r="AE68" s="2" t="n">
        <f aca="false">+AC68*1000</f>
        <v>1.13232811795485</v>
      </c>
      <c r="AF68" s="2" t="n">
        <f aca="false">+AD68/Y68</f>
        <v>1085.26692132943</v>
      </c>
      <c r="AG68" s="2" t="n">
        <f aca="false">+AE68/Y68</f>
        <v>377.442705984951</v>
      </c>
      <c r="AH68" s="2" t="n">
        <f aca="false">+AB68/Y68</f>
        <v>1.08526692132943</v>
      </c>
      <c r="AI68" s="2" t="n">
        <f aca="false">+AC68/Y68</f>
        <v>0.377442705984951</v>
      </c>
      <c r="AJ68" s="7"/>
      <c r="AK68" s="7"/>
      <c r="AL68" s="7"/>
      <c r="AM68" s="7"/>
      <c r="AN68" s="7"/>
      <c r="AO68" s="7"/>
      <c r="AP68" s="7"/>
    </row>
    <row r="69" customFormat="false" ht="12.8" hidden="false" customHeight="false" outlineLevel="0" collapsed="false">
      <c r="A69" s="1" t="s">
        <v>84</v>
      </c>
      <c r="B69" s="1" t="s">
        <v>84</v>
      </c>
      <c r="C69" s="1" t="s">
        <v>84</v>
      </c>
      <c r="H69" s="1" t="s">
        <v>186</v>
      </c>
      <c r="I69" s="1" t="s">
        <v>111</v>
      </c>
      <c r="J69" s="1" t="s">
        <v>117</v>
      </c>
      <c r="K69" s="1" t="s">
        <v>71</v>
      </c>
      <c r="L69" s="2" t="n">
        <v>4</v>
      </c>
      <c r="M69" s="2" t="n">
        <v>1176.47058823529</v>
      </c>
      <c r="N69" s="13" t="n">
        <v>45.2698412698413</v>
      </c>
      <c r="O69" s="12" t="n">
        <v>0.118833333333333</v>
      </c>
      <c r="P69" s="13"/>
      <c r="Y69" s="6" t="n">
        <v>0.003</v>
      </c>
      <c r="Z69" s="6" t="n">
        <v>0.109592171578849</v>
      </c>
      <c r="AA69" s="6" t="n">
        <v>0.038114831459911</v>
      </c>
      <c r="AB69" s="6" t="n">
        <f aca="false">+O69*Z69</f>
        <v>0.0130232030559532</v>
      </c>
      <c r="AC69" s="1" t="n">
        <f aca="false">+O69*AA69</f>
        <v>0.00452931247181941</v>
      </c>
      <c r="AD69" s="2" t="n">
        <f aca="false">+AB69*1000</f>
        <v>13.0232030559532</v>
      </c>
      <c r="AE69" s="2" t="n">
        <f aca="false">+AC69*1000</f>
        <v>4.52931247181941</v>
      </c>
      <c r="AF69" s="2" t="n">
        <f aca="false">+AD69/Y69</f>
        <v>4341.06768531773</v>
      </c>
      <c r="AG69" s="2" t="n">
        <f aca="false">+AE69/Y69</f>
        <v>1509.7708239398</v>
      </c>
      <c r="AH69" s="2" t="n">
        <f aca="false">+AB69/Y69</f>
        <v>4.34106768531773</v>
      </c>
      <c r="AI69" s="2" t="n">
        <f aca="false">+AC69/Y69</f>
        <v>1.5097708239398</v>
      </c>
      <c r="AJ69" s="9"/>
      <c r="AK69" s="7"/>
      <c r="AL69" s="7"/>
      <c r="AM69" s="9"/>
      <c r="AN69" s="9"/>
      <c r="AO69" s="9"/>
      <c r="AP69" s="9"/>
      <c r="AZ69" s="20" t="n">
        <v>3.98812059207055</v>
      </c>
      <c r="BA69" s="20" t="n">
        <v>0.00398812059207055</v>
      </c>
      <c r="BB69" s="20" t="n">
        <v>0.0516024980740859</v>
      </c>
      <c r="BL69" s="20" t="n">
        <v>0.955818311225289</v>
      </c>
      <c r="BM69" s="20" t="n">
        <v>0.000955818311225289</v>
      </c>
      <c r="BN69" s="20" t="n">
        <v>0.0520728192711715</v>
      </c>
    </row>
    <row r="70" customFormat="false" ht="12.8" hidden="false" customHeight="false" outlineLevel="0" collapsed="false">
      <c r="A70" s="1" t="s">
        <v>84</v>
      </c>
      <c r="B70" s="1" t="s">
        <v>84</v>
      </c>
      <c r="C70" s="1" t="s">
        <v>84</v>
      </c>
      <c r="H70" s="1" t="s">
        <v>186</v>
      </c>
      <c r="I70" s="1" t="s">
        <v>111</v>
      </c>
      <c r="J70" s="1" t="s">
        <v>113</v>
      </c>
      <c r="K70" s="1" t="s">
        <v>71</v>
      </c>
      <c r="L70" s="2" t="n">
        <v>6</v>
      </c>
      <c r="M70" s="2" t="n">
        <v>1764.70588235294</v>
      </c>
      <c r="N70" s="13" t="n">
        <v>67.904761904762</v>
      </c>
      <c r="O70" s="12" t="n">
        <v>0.17825</v>
      </c>
      <c r="P70" s="13"/>
      <c r="Y70" s="6" t="n">
        <v>0.003</v>
      </c>
      <c r="Z70" s="6" t="n">
        <v>0.109592171578849</v>
      </c>
      <c r="AA70" s="6" t="n">
        <v>0.038114831459911</v>
      </c>
      <c r="AB70" s="6" t="n">
        <f aca="false">+O70*Z70</f>
        <v>0.0195348045839298</v>
      </c>
      <c r="AC70" s="1" t="n">
        <f aca="false">+O70*AA70</f>
        <v>0.00679396870772914</v>
      </c>
      <c r="AD70" s="2" t="n">
        <f aca="false">+AB70*1000</f>
        <v>19.5348045839298</v>
      </c>
      <c r="AE70" s="2" t="n">
        <f aca="false">+AC70*1000</f>
        <v>6.79396870772914</v>
      </c>
      <c r="AF70" s="2" t="n">
        <f aca="false">+AD70/Y70</f>
        <v>6511.60152797661</v>
      </c>
      <c r="AG70" s="2" t="n">
        <f aca="false">+AE70/Y70</f>
        <v>2264.65623590971</v>
      </c>
      <c r="AH70" s="2" t="n">
        <f aca="false">+AB70/Y70</f>
        <v>6.51160152797661</v>
      </c>
      <c r="AI70" s="2" t="n">
        <f aca="false">+AC70/Y70</f>
        <v>2.26465623590971</v>
      </c>
      <c r="AJ70" s="9"/>
      <c r="AK70" s="7"/>
      <c r="AL70" s="7"/>
      <c r="AM70" s="9"/>
      <c r="AN70" s="9"/>
      <c r="AO70" s="9"/>
      <c r="AP70" s="9"/>
      <c r="AZ70" s="20" t="n">
        <v>3.98812059207055</v>
      </c>
      <c r="BA70" s="20" t="n">
        <v>0.00398812059207055</v>
      </c>
      <c r="BB70" s="20" t="n">
        <v>0.0516024980740859</v>
      </c>
      <c r="BL70" s="20" t="n">
        <v>0.955818311225289</v>
      </c>
      <c r="BM70" s="20" t="n">
        <v>0.000955818311225289</v>
      </c>
      <c r="BN70" s="20" t="n">
        <v>0.0520728192711715</v>
      </c>
    </row>
    <row r="71" customFormat="false" ht="12.8" hidden="false" customHeight="false" outlineLevel="0" collapsed="false">
      <c r="A71" s="1" t="s">
        <v>84</v>
      </c>
      <c r="B71" s="1" t="s">
        <v>84</v>
      </c>
      <c r="C71" s="1" t="s">
        <v>84</v>
      </c>
      <c r="H71" s="1" t="s">
        <v>186</v>
      </c>
      <c r="I71" s="1" t="s">
        <v>111</v>
      </c>
      <c r="J71" s="1" t="s">
        <v>113</v>
      </c>
      <c r="K71" s="1" t="s">
        <v>89</v>
      </c>
      <c r="L71" s="2" t="n">
        <v>2</v>
      </c>
      <c r="M71" s="2" t="n">
        <v>588.235294117647</v>
      </c>
      <c r="N71" s="13" t="n">
        <v>19.8055555555556</v>
      </c>
      <c r="O71" s="12" t="n">
        <v>0.0594166666666667</v>
      </c>
      <c r="P71" s="13"/>
      <c r="Y71" s="6" t="n">
        <v>0.003</v>
      </c>
      <c r="Z71" s="6" t="n">
        <v>0.109592171578849</v>
      </c>
      <c r="AA71" s="6" t="n">
        <v>0.038114831459911</v>
      </c>
      <c r="AB71" s="6" t="n">
        <f aca="false">+O71*Z71</f>
        <v>0.00651160152797662</v>
      </c>
      <c r="AC71" s="1" t="n">
        <f aca="false">+O71*AA71</f>
        <v>0.00226465623590971</v>
      </c>
      <c r="AD71" s="2" t="n">
        <f aca="false">+AB71*1000</f>
        <v>6.51160152797662</v>
      </c>
      <c r="AE71" s="2" t="n">
        <f aca="false">+AC71*1000</f>
        <v>2.26465623590971</v>
      </c>
      <c r="AF71" s="2" t="n">
        <f aca="false">+AD71/Y71</f>
        <v>2170.53384265887</v>
      </c>
      <c r="AG71" s="2" t="n">
        <f aca="false">+AE71/Y71</f>
        <v>754.885411969904</v>
      </c>
      <c r="AH71" s="2" t="n">
        <f aca="false">+AB71/Y71</f>
        <v>2.17053384265887</v>
      </c>
      <c r="AI71" s="2" t="n">
        <f aca="false">+AC71/Y71</f>
        <v>0.754885411969904</v>
      </c>
      <c r="AJ71" s="7"/>
      <c r="AK71" s="7"/>
      <c r="AL71" s="7"/>
      <c r="AM71" s="7"/>
      <c r="AN71" s="7"/>
      <c r="AO71" s="7"/>
      <c r="AP71" s="7"/>
    </row>
    <row r="72" customFormat="false" ht="12.8" hidden="false" customHeight="false" outlineLevel="0" collapsed="false">
      <c r="A72" s="1" t="s">
        <v>84</v>
      </c>
      <c r="B72" s="1" t="s">
        <v>84</v>
      </c>
      <c r="C72" s="1" t="s">
        <v>84</v>
      </c>
      <c r="H72" s="1" t="s">
        <v>186</v>
      </c>
      <c r="I72" s="1" t="s">
        <v>111</v>
      </c>
      <c r="J72" s="1" t="s">
        <v>118</v>
      </c>
      <c r="K72" s="1" t="s">
        <v>71</v>
      </c>
      <c r="L72" s="2" t="n">
        <v>7</v>
      </c>
      <c r="M72" s="2" t="n">
        <v>2058.82352941176</v>
      </c>
      <c r="N72" s="13" t="n">
        <v>79.2222222222223</v>
      </c>
      <c r="O72" s="12" t="n">
        <v>0.207958333333333</v>
      </c>
      <c r="P72" s="13"/>
      <c r="Y72" s="6" t="n">
        <v>0.003</v>
      </c>
      <c r="Z72" s="6" t="n">
        <v>0.109592171578849</v>
      </c>
      <c r="AA72" s="6" t="n">
        <v>0.038114831459911</v>
      </c>
      <c r="AB72" s="6" t="n">
        <f aca="false">+O72*Z72</f>
        <v>0.0227906053479181</v>
      </c>
      <c r="AC72" s="1" t="n">
        <f aca="false">+O72*AA72</f>
        <v>0.00792629682568398</v>
      </c>
      <c r="AD72" s="2" t="n">
        <f aca="false">+AB72*1000</f>
        <v>22.7906053479181</v>
      </c>
      <c r="AE72" s="2" t="n">
        <f aca="false">+AC72*1000</f>
        <v>7.92629682568398</v>
      </c>
      <c r="AF72" s="2" t="n">
        <f aca="false">+AD72/Y72</f>
        <v>7596.86844930604</v>
      </c>
      <c r="AG72" s="2" t="n">
        <f aca="false">+AE72/Y72</f>
        <v>2642.09894189466</v>
      </c>
      <c r="AH72" s="2" t="n">
        <f aca="false">+AB72/Y72</f>
        <v>7.59686844930604</v>
      </c>
      <c r="AI72" s="2" t="n">
        <f aca="false">+AC72/Y72</f>
        <v>2.64209894189466</v>
      </c>
      <c r="AJ72" s="9"/>
      <c r="AK72" s="7"/>
      <c r="AL72" s="7"/>
      <c r="AM72" s="9"/>
      <c r="AN72" s="9"/>
      <c r="AO72" s="9"/>
      <c r="AP72" s="9"/>
      <c r="AZ72" s="20" t="n">
        <v>3.98812059207055</v>
      </c>
      <c r="BA72" s="20" t="n">
        <v>0.00398812059207055</v>
      </c>
      <c r="BB72" s="20" t="n">
        <v>0.0516024980740859</v>
      </c>
      <c r="BL72" s="20" t="n">
        <v>0.955818311225289</v>
      </c>
      <c r="BM72" s="20" t="n">
        <v>0.000955818311225289</v>
      </c>
      <c r="BN72" s="20" t="n">
        <v>0.0520728192711715</v>
      </c>
    </row>
    <row r="73" customFormat="false" ht="12.8" hidden="false" customHeight="false" outlineLevel="0" collapsed="false">
      <c r="A73" s="1" t="s">
        <v>65</v>
      </c>
      <c r="B73" s="1" t="s">
        <v>201</v>
      </c>
      <c r="C73" s="1" t="s">
        <v>125</v>
      </c>
      <c r="D73" s="1" t="s">
        <v>67</v>
      </c>
      <c r="H73" s="1" t="s">
        <v>186</v>
      </c>
      <c r="I73" s="1" t="s">
        <v>111</v>
      </c>
      <c r="J73" s="1" t="s">
        <v>117</v>
      </c>
      <c r="K73" s="1" t="s">
        <v>71</v>
      </c>
      <c r="L73" s="2" t="n">
        <v>2</v>
      </c>
      <c r="M73" s="2" t="n">
        <v>588.235294117647</v>
      </c>
      <c r="N73" s="13" t="n">
        <v>120</v>
      </c>
      <c r="O73" s="12" t="n">
        <v>0.36</v>
      </c>
      <c r="P73" s="13" t="n">
        <v>0.774</v>
      </c>
      <c r="Q73" s="1" t="n">
        <v>2</v>
      </c>
      <c r="R73" s="11" t="n">
        <v>30.8248227741053</v>
      </c>
      <c r="S73" s="27" t="n">
        <v>0.401819323510923</v>
      </c>
      <c r="T73" s="27" t="n">
        <v>97.3491774726527</v>
      </c>
      <c r="U73" s="11" t="n">
        <v>130.841115351757</v>
      </c>
      <c r="V73" s="11" t="n">
        <v>37.1478340506891</v>
      </c>
      <c r="W73" s="11" t="n">
        <f aca="false">+V73+1</f>
        <v>38.1478340506891</v>
      </c>
      <c r="X73" s="11" t="n">
        <v>1.14627066930159</v>
      </c>
      <c r="Y73" s="6" t="n">
        <v>0.003</v>
      </c>
      <c r="Z73" s="6" t="n">
        <f aca="false">+X73/10</f>
        <v>0.114627066930159</v>
      </c>
      <c r="AA73" s="6" t="n">
        <f aca="false">+S73/10</f>
        <v>0.0401819323510923</v>
      </c>
      <c r="AB73" s="6" t="n">
        <f aca="false">+P73*Z73</f>
        <v>0.0887213498039431</v>
      </c>
      <c r="AC73" s="1" t="n">
        <f aca="false">+P73*AA73</f>
        <v>0.0311008156397454</v>
      </c>
      <c r="AD73" s="2" t="n">
        <f aca="false">+AB73*1000</f>
        <v>88.7213498039431</v>
      </c>
      <c r="AE73" s="2" t="n">
        <f aca="false">+AC73*1000</f>
        <v>31.1008156397454</v>
      </c>
      <c r="AF73" s="2" t="n">
        <f aca="false">+AD73/Y73</f>
        <v>29573.783267981</v>
      </c>
      <c r="AG73" s="2" t="n">
        <f aca="false">+AE73/Y73</f>
        <v>10366.9385465818</v>
      </c>
      <c r="AH73" s="2" t="n">
        <f aca="false">+AB73/Y73</f>
        <v>29.573783267981</v>
      </c>
      <c r="AI73" s="2" t="n">
        <f aca="false">+AC73/Y73</f>
        <v>10.3669385465818</v>
      </c>
      <c r="AJ73" s="5" t="n">
        <v>33.90783192153</v>
      </c>
      <c r="AK73" s="26" t="n">
        <v>0.373034308787453</v>
      </c>
      <c r="AL73" s="26" t="n">
        <v>18.4443495800906</v>
      </c>
      <c r="AM73" s="5" t="n">
        <v>147.027933366372</v>
      </c>
      <c r="AN73" s="5" t="n">
        <v>-21.2773383765328</v>
      </c>
      <c r="AO73" s="5" t="n">
        <f aca="false">+AN73+1</f>
        <v>-20.2773383765328</v>
      </c>
      <c r="AP73" s="5" t="n">
        <v>1.08239725955914</v>
      </c>
      <c r="AQ73" s="1" t="n">
        <f aca="false">+W73-AO73</f>
        <v>58.4251724272219</v>
      </c>
      <c r="AR73" s="1" t="n">
        <f aca="false">(W73/1000+1)*0.0112372</f>
        <v>0.0116658748407944</v>
      </c>
      <c r="AS73" s="1" t="n">
        <f aca="false">(AO73/1000+1)*0.0112372</f>
        <v>0.0110093394931952</v>
      </c>
      <c r="AT73" s="1" t="n">
        <f aca="false">AR73/(AR73+1)</f>
        <v>0.0115313515370183</v>
      </c>
      <c r="AU73" s="1" t="n">
        <f aca="false">AS73/(AS73+1)</f>
        <v>0.0108894537994219</v>
      </c>
      <c r="AV73" s="1" t="n">
        <f aca="false">+AT73-AU73</f>
        <v>0.000641897737596417</v>
      </c>
      <c r="AW73" s="1" t="n">
        <f aca="false">AV73*U73</f>
        <v>0.0839866159288846</v>
      </c>
      <c r="AX73" s="1" t="n">
        <v>0.6101</v>
      </c>
      <c r="AY73" s="1" t="n">
        <f aca="false">+AW73/AX73</f>
        <v>0.137660409652327</v>
      </c>
      <c r="AZ73" s="20" t="n">
        <f aca="false">+AY73/Y73/2</f>
        <v>22.9434016087211</v>
      </c>
      <c r="BA73" s="20" t="n">
        <f aca="false">+AZ73/1000</f>
        <v>0.0229434016087211</v>
      </c>
      <c r="BB73" s="20" t="n">
        <f aca="false">+AZ73/(U73/1000/0.003)</f>
        <v>0.526059447300784</v>
      </c>
      <c r="BC73" s="1" t="n">
        <f aca="false">+T73-AL73</f>
        <v>78.9048278925621</v>
      </c>
      <c r="BD73" s="1" t="n">
        <f aca="false">(T73/1000+1)*0.0036765</f>
        <v>0.00403440425097821</v>
      </c>
      <c r="BE73" s="1" t="n">
        <f aca="false">(AL73/1000+1)*0.0036765</f>
        <v>0.0037443106512312</v>
      </c>
      <c r="BF73" s="1" t="n">
        <f aca="false">BD73/(BD73+1)</f>
        <v>0.00401819323510923</v>
      </c>
      <c r="BG73" s="1" t="n">
        <f aca="false">BE73/(BE73+1)</f>
        <v>0.00373034308787453</v>
      </c>
      <c r="BH73" s="1" t="n">
        <f aca="false">+BF73-BG73</f>
        <v>0.000287850147234703</v>
      </c>
      <c r="BI73" s="1" t="n">
        <f aca="false">BH73*R73</f>
        <v>0.00887292977400984</v>
      </c>
      <c r="BJ73" s="1" t="n">
        <v>0.365</v>
      </c>
      <c r="BK73" s="1" t="n">
        <f aca="false">+BI73/BJ73</f>
        <v>0.0243093966411229</v>
      </c>
      <c r="BL73" s="20" t="n">
        <f aca="false">+BK73/Y73/2</f>
        <v>4.05156610685381</v>
      </c>
      <c r="BM73" s="20" t="n">
        <f aca="false">+BL73/1000</f>
        <v>0.00405156610685381</v>
      </c>
      <c r="BN73" s="20" t="n">
        <f aca="false">+BL73/(R73/1000/0.003)</f>
        <v>0.394315270184525</v>
      </c>
    </row>
    <row r="74" customFormat="false" ht="12.8" hidden="false" customHeight="false" outlineLevel="0" collapsed="false">
      <c r="A74" s="1" t="s">
        <v>65</v>
      </c>
      <c r="B74" s="1" t="s">
        <v>201</v>
      </c>
      <c r="C74" s="1" t="s">
        <v>125</v>
      </c>
      <c r="D74" s="1" t="s">
        <v>67</v>
      </c>
      <c r="H74" s="1" t="s">
        <v>186</v>
      </c>
      <c r="I74" s="1" t="s">
        <v>111</v>
      </c>
      <c r="J74" s="1" t="s">
        <v>113</v>
      </c>
      <c r="K74" s="1" t="s">
        <v>89</v>
      </c>
      <c r="L74" s="2" t="n">
        <v>2</v>
      </c>
      <c r="M74" s="2" t="n">
        <v>588.235294117647</v>
      </c>
      <c r="N74" s="13" t="n">
        <v>179.0625</v>
      </c>
      <c r="O74" s="12" t="n">
        <v>0.5371875</v>
      </c>
      <c r="P74" s="13" t="n">
        <v>0.573</v>
      </c>
      <c r="Q74" s="1" t="n">
        <v>2</v>
      </c>
      <c r="R74" s="11" t="n">
        <v>33.90783192153</v>
      </c>
      <c r="S74" s="27" t="n">
        <v>0.373034308787453</v>
      </c>
      <c r="T74" s="27" t="n">
        <v>18.4443495800906</v>
      </c>
      <c r="U74" s="11" t="n">
        <v>147.027933366372</v>
      </c>
      <c r="V74" s="11" t="n">
        <v>-21.2773383765328</v>
      </c>
      <c r="W74" s="11" t="n">
        <f aca="false">+V74+1</f>
        <v>-20.2773383765328</v>
      </c>
      <c r="X74" s="11" t="n">
        <v>1.08239725955914</v>
      </c>
      <c r="Y74" s="6" t="n">
        <v>0.003</v>
      </c>
      <c r="Z74" s="6" t="n">
        <f aca="false">+X74/10</f>
        <v>0.108239725955914</v>
      </c>
      <c r="AA74" s="6" t="n">
        <f aca="false">+S74/10</f>
        <v>0.0373034308787453</v>
      </c>
      <c r="AB74" s="6" t="n">
        <f aca="false">+O74*Z74</f>
        <v>0.0581450277869425</v>
      </c>
      <c r="AC74" s="1" t="n">
        <f aca="false">+O74*AA74</f>
        <v>0.020038936775176</v>
      </c>
      <c r="AD74" s="2" t="n">
        <f aca="false">+AB74*1000</f>
        <v>58.1450277869425</v>
      </c>
      <c r="AE74" s="2" t="n">
        <f aca="false">+AC74*1000</f>
        <v>20.038936775176</v>
      </c>
      <c r="AF74" s="2" t="n">
        <f aca="false">+AD74/Y74</f>
        <v>19381.6759289808</v>
      </c>
      <c r="AG74" s="2" t="n">
        <f aca="false">+AE74/Y74</f>
        <v>6679.64559172533</v>
      </c>
      <c r="AH74" s="2" t="n">
        <f aca="false">+AB74/Y74</f>
        <v>19.3816759289808</v>
      </c>
      <c r="AI74" s="2" t="n">
        <f aca="false">+AC74/Y74</f>
        <v>6.67964559172533</v>
      </c>
      <c r="AJ74" s="5" t="n">
        <v>46.1457338614664</v>
      </c>
      <c r="AK74" s="26" t="n">
        <v>0.372395147986566</v>
      </c>
      <c r="AL74" s="26" t="n">
        <v>16.6928139790525</v>
      </c>
      <c r="AM74" s="5" t="n">
        <v>192.821428069242</v>
      </c>
      <c r="AN74" s="5" t="n">
        <v>-23.0245393700612</v>
      </c>
      <c r="AO74" s="5" t="n">
        <f aca="false">+AN74+1</f>
        <v>-22.0245393700612</v>
      </c>
      <c r="AP74" s="5" t="n">
        <v>1.08048585823562</v>
      </c>
      <c r="AQ74" s="1" t="n">
        <f aca="false">+W74-AO74</f>
        <v>1.7472009935284</v>
      </c>
      <c r="AR74" s="1" t="n">
        <f aca="false">(W74/1000+1)*0.0112372</f>
        <v>0.0110093394931952</v>
      </c>
      <c r="AS74" s="1" t="n">
        <f aca="false">(AO74/1000+1)*0.0112372</f>
        <v>0.0109897058461907</v>
      </c>
      <c r="AT74" s="1" t="n">
        <f aca="false">AR74/(AR74+1)</f>
        <v>0.0108894537994219</v>
      </c>
      <c r="AU74" s="1" t="n">
        <f aca="false">AS74/(AS74+1)</f>
        <v>0.0108702450506085</v>
      </c>
      <c r="AV74" s="1" t="n">
        <f aca="false">+AT74-AU74</f>
        <v>1.92087488133791E-005</v>
      </c>
      <c r="AW74" s="1" t="n">
        <f aca="false">AV74*U74</f>
        <v>0.00282422264058488</v>
      </c>
      <c r="AX74" s="1" t="n">
        <v>0.6101</v>
      </c>
      <c r="AY74" s="1" t="n">
        <f aca="false">+AW74/AX74</f>
        <v>0.00462911431008831</v>
      </c>
      <c r="AZ74" s="1" t="n">
        <f aca="false">+AY74/Y74</f>
        <v>1.54303810336277</v>
      </c>
      <c r="BA74" s="1" t="n">
        <f aca="false">+AZ74/1000</f>
        <v>0.00154303810336277</v>
      </c>
      <c r="BB74" s="1" t="n">
        <f aca="false">+AZ74/(U74/1000/0.003)</f>
        <v>0.0314845907447617</v>
      </c>
      <c r="BC74" s="1" t="n">
        <f aca="false">+T74-AL74</f>
        <v>1.7515356010381</v>
      </c>
      <c r="BD74" s="1" t="n">
        <f aca="false">(T74/1000+1)*0.0036765</f>
        <v>0.0037443106512312</v>
      </c>
      <c r="BE74" s="1" t="n">
        <f aca="false">(AL74/1000+1)*0.0036765</f>
        <v>0.00373787113059399</v>
      </c>
      <c r="BF74" s="1" t="n">
        <f aca="false">BD74/(BD74+1)</f>
        <v>0.00373034308787453</v>
      </c>
      <c r="BG74" s="1" t="n">
        <f aca="false">BE74/(BE74+1)</f>
        <v>0.00372395147986566</v>
      </c>
      <c r="BH74" s="1" t="n">
        <f aca="false">+BF74-BG74</f>
        <v>6.39160800886343E-006</v>
      </c>
      <c r="BI74" s="1" t="n">
        <f aca="false">BH74*R74</f>
        <v>0.000216725570072846</v>
      </c>
      <c r="BJ74" s="1" t="n">
        <v>0.365</v>
      </c>
      <c r="BK74" s="1" t="n">
        <f aca="false">+BI74/BJ74</f>
        <v>0.000593768685131086</v>
      </c>
      <c r="BL74" s="1" t="n">
        <f aca="false">+BK74/Y74</f>
        <v>0.197922895043695</v>
      </c>
      <c r="BM74" s="1" t="n">
        <f aca="false">+BL74/1000</f>
        <v>0.000197922895043695</v>
      </c>
      <c r="BN74" s="1" t="n">
        <f aca="false">+BL74/(R74/1000/0.003)</f>
        <v>0.0175112548188039</v>
      </c>
    </row>
    <row r="75" customFormat="false" ht="12.8" hidden="false" customHeight="false" outlineLevel="0" collapsed="false">
      <c r="A75" s="1" t="s">
        <v>65</v>
      </c>
      <c r="B75" s="1" t="s">
        <v>201</v>
      </c>
      <c r="C75" s="1" t="s">
        <v>125</v>
      </c>
      <c r="D75" s="1" t="s">
        <v>67</v>
      </c>
      <c r="H75" s="1" t="s">
        <v>186</v>
      </c>
      <c r="I75" s="1" t="s">
        <v>111</v>
      </c>
      <c r="J75" s="1" t="s">
        <v>113</v>
      </c>
      <c r="K75" s="1" t="s">
        <v>71</v>
      </c>
      <c r="L75" s="2" t="n">
        <v>1</v>
      </c>
      <c r="M75" s="2" t="n">
        <v>294.117647058824</v>
      </c>
      <c r="N75" s="13" t="n">
        <v>0.857142857142857</v>
      </c>
      <c r="O75" s="12" t="n">
        <v>0.00257142857142857</v>
      </c>
      <c r="P75" s="13"/>
      <c r="Y75" s="6" t="n">
        <v>0.003</v>
      </c>
      <c r="Z75" s="6" t="n">
        <v>0.108048585823562</v>
      </c>
      <c r="AA75" s="6" t="n">
        <v>0.0372395147986566</v>
      </c>
      <c r="AB75" s="6" t="n">
        <f aca="false">+O75*Z75</f>
        <v>0.000277839220689159</v>
      </c>
      <c r="AC75" s="1" t="n">
        <f aca="false">+O75*AA75</f>
        <v>9.57587523394026E-005</v>
      </c>
      <c r="AD75" s="2" t="n">
        <f aca="false">+AB75*1000</f>
        <v>0.277839220689159</v>
      </c>
      <c r="AE75" s="2" t="n">
        <f aca="false">+AC75*1000</f>
        <v>0.0957587523394026</v>
      </c>
      <c r="AF75" s="2" t="n">
        <f aca="false">+AD75/Y75</f>
        <v>92.6130735630531</v>
      </c>
      <c r="AG75" s="2" t="n">
        <f aca="false">+AE75/Y75</f>
        <v>31.9195841131342</v>
      </c>
      <c r="AH75" s="2" t="n">
        <f aca="false">+AB75/Y75</f>
        <v>0.0926130735630531</v>
      </c>
      <c r="AI75" s="2" t="n">
        <f aca="false">+AC75/Y75</f>
        <v>0.0319195841131342</v>
      </c>
      <c r="AJ75" s="7"/>
      <c r="AK75" s="7"/>
      <c r="AL75" s="7"/>
      <c r="AM75" s="7"/>
      <c r="AN75" s="7"/>
      <c r="AO75" s="7"/>
      <c r="AP75" s="7"/>
    </row>
    <row r="76" customFormat="false" ht="12.8" hidden="false" customHeight="false" outlineLevel="0" collapsed="false">
      <c r="A76" s="1" t="s">
        <v>65</v>
      </c>
      <c r="B76" s="1" t="s">
        <v>201</v>
      </c>
      <c r="C76" s="1" t="s">
        <v>125</v>
      </c>
      <c r="D76" s="1" t="s">
        <v>67</v>
      </c>
      <c r="H76" s="1" t="s">
        <v>186</v>
      </c>
      <c r="I76" s="1" t="s">
        <v>111</v>
      </c>
      <c r="J76" s="1" t="s">
        <v>118</v>
      </c>
      <c r="K76" s="1" t="s">
        <v>71</v>
      </c>
      <c r="L76" s="2" t="n">
        <v>2</v>
      </c>
      <c r="M76" s="2" t="n">
        <v>588.235294117647</v>
      </c>
      <c r="N76" s="13" t="n">
        <v>77.142857142857</v>
      </c>
      <c r="O76" s="12" t="n">
        <v>0.231428571428571</v>
      </c>
      <c r="P76" s="13"/>
      <c r="Y76" s="6" t="n">
        <v>0.003</v>
      </c>
      <c r="Z76" s="6" t="n">
        <v>0.108048585823562</v>
      </c>
      <c r="AA76" s="6" t="n">
        <v>0.0372395147986566</v>
      </c>
      <c r="AB76" s="6" t="n">
        <f aca="false">+O76*Z76</f>
        <v>0.0250055298620243</v>
      </c>
      <c r="AC76" s="1" t="n">
        <f aca="false">+O76*AA76</f>
        <v>0.00861828771054623</v>
      </c>
      <c r="AD76" s="2" t="n">
        <f aca="false">+AB76*1000</f>
        <v>25.0055298620243</v>
      </c>
      <c r="AE76" s="2" t="n">
        <f aca="false">+AC76*1000</f>
        <v>8.61828771054623</v>
      </c>
      <c r="AF76" s="2" t="n">
        <f aca="false">+AD76/Y76</f>
        <v>8335.17662067477</v>
      </c>
      <c r="AG76" s="2" t="n">
        <f aca="false">+AE76/Y76</f>
        <v>2872.76257018208</v>
      </c>
      <c r="AH76" s="2" t="n">
        <f aca="false">+AB76/Y76</f>
        <v>8.33517662067477</v>
      </c>
      <c r="AI76" s="2" t="n">
        <f aca="false">+AC76/Y76</f>
        <v>2.87276257018208</v>
      </c>
      <c r="AJ76" s="7"/>
      <c r="AK76" s="7"/>
      <c r="AL76" s="7"/>
      <c r="AM76" s="7"/>
      <c r="AN76" s="7"/>
      <c r="AO76" s="7"/>
      <c r="AP76" s="7"/>
      <c r="AZ76" s="20" t="n">
        <v>22.9434016087212</v>
      </c>
      <c r="BA76" s="20" t="n">
        <v>0.0229434016087212</v>
      </c>
      <c r="BB76" s="20" t="n">
        <v>0.526059447300785</v>
      </c>
      <c r="BL76" s="20" t="n">
        <v>4.05156610685381</v>
      </c>
      <c r="BM76" s="20" t="n">
        <v>0.00405156610685381</v>
      </c>
      <c r="BN76" s="20" t="n">
        <v>0.394315270184525</v>
      </c>
    </row>
    <row r="77" customFormat="false" ht="12.8" hidden="false" customHeight="false" outlineLevel="0" collapsed="false">
      <c r="A77" s="1" t="s">
        <v>65</v>
      </c>
      <c r="B77" s="1" t="s">
        <v>201</v>
      </c>
      <c r="C77" s="1" t="s">
        <v>125</v>
      </c>
      <c r="D77" s="1" t="s">
        <v>67</v>
      </c>
      <c r="H77" s="1" t="s">
        <v>186</v>
      </c>
      <c r="I77" s="1" t="s">
        <v>111</v>
      </c>
      <c r="J77" s="1" t="s">
        <v>118</v>
      </c>
      <c r="K77" s="1" t="s">
        <v>89</v>
      </c>
      <c r="L77" s="2" t="n">
        <v>1</v>
      </c>
      <c r="M77" s="2" t="n">
        <v>294.117647058824</v>
      </c>
      <c r="N77" s="13" t="n">
        <v>11.9375</v>
      </c>
      <c r="O77" s="12" t="n">
        <v>0.0358125</v>
      </c>
      <c r="P77" s="13"/>
      <c r="Y77" s="6" t="n">
        <v>0.003</v>
      </c>
      <c r="Z77" s="6" t="n">
        <v>0.108048585823562</v>
      </c>
      <c r="AA77" s="6" t="n">
        <v>0.0372395147986566</v>
      </c>
      <c r="AB77" s="6" t="n">
        <f aca="false">+O77*Z77</f>
        <v>0.00386948997980631</v>
      </c>
      <c r="AC77" s="1" t="n">
        <f aca="false">+O77*AA77</f>
        <v>0.00133364012372689</v>
      </c>
      <c r="AD77" s="2" t="n">
        <f aca="false">+AB77*1000</f>
        <v>3.86948997980631</v>
      </c>
      <c r="AE77" s="2" t="n">
        <f aca="false">+AC77*1000</f>
        <v>1.33364012372689</v>
      </c>
      <c r="AF77" s="2" t="n">
        <f aca="false">+AD77/Y77</f>
        <v>1289.82999326877</v>
      </c>
      <c r="AG77" s="2" t="n">
        <f aca="false">+AE77/Y77</f>
        <v>444.546707908963</v>
      </c>
      <c r="AH77" s="2" t="n">
        <f aca="false">+AB77/Y77</f>
        <v>1.28982999326877</v>
      </c>
      <c r="AI77" s="2" t="n">
        <f aca="false">+AC77/Y77</f>
        <v>0.444546707908963</v>
      </c>
      <c r="AJ77" s="7"/>
      <c r="AK77" s="7"/>
      <c r="AL77" s="7"/>
      <c r="AM77" s="7"/>
      <c r="AN77" s="7"/>
      <c r="AO77" s="7"/>
      <c r="AP77" s="7"/>
    </row>
    <row r="78" customFormat="false" ht="12.8" hidden="false" customHeight="false" outlineLevel="0" collapsed="false">
      <c r="A78" s="1" t="s">
        <v>65</v>
      </c>
      <c r="B78" s="1" t="s">
        <v>102</v>
      </c>
      <c r="C78" s="1" t="s">
        <v>103</v>
      </c>
      <c r="D78" s="1" t="s">
        <v>73</v>
      </c>
      <c r="H78" s="1" t="s">
        <v>186</v>
      </c>
      <c r="I78" s="1" t="s">
        <v>111</v>
      </c>
      <c r="J78" s="1" t="s">
        <v>119</v>
      </c>
      <c r="K78" s="1" t="s">
        <v>71</v>
      </c>
      <c r="L78" s="2" t="n">
        <v>8</v>
      </c>
      <c r="M78" s="2" t="n">
        <v>2352.94117647059</v>
      </c>
      <c r="N78" s="13" t="n">
        <v>1961.66666666667</v>
      </c>
      <c r="O78" s="12" t="n">
        <v>5.885</v>
      </c>
      <c r="P78" s="13" t="n">
        <v>1.467</v>
      </c>
      <c r="Q78" s="22" t="n">
        <v>2</v>
      </c>
      <c r="R78" s="11" t="n">
        <v>101.86049819998</v>
      </c>
      <c r="S78" s="27" t="n">
        <v>0.449680022083572</v>
      </c>
      <c r="T78" s="27" t="n">
        <v>228.644845520982</v>
      </c>
      <c r="U78" s="11" t="n">
        <v>435.086716019974</v>
      </c>
      <c r="V78" s="11" t="n">
        <v>136.74018931558</v>
      </c>
      <c r="W78" s="11" t="n">
        <f aca="false">+V78+1</f>
        <v>137.74018931558</v>
      </c>
      <c r="X78" s="11" t="n">
        <v>1.25496022347918</v>
      </c>
      <c r="Y78" s="6" t="n">
        <v>0.003</v>
      </c>
      <c r="Z78" s="6" t="n">
        <f aca="false">+X78/10</f>
        <v>0.125496022347918</v>
      </c>
      <c r="AA78" s="6" t="n">
        <f aca="false">+S78/10</f>
        <v>0.0449680022083572</v>
      </c>
      <c r="AB78" s="6" t="n">
        <f aca="false">+O78*Z78</f>
        <v>0.738544091517497</v>
      </c>
      <c r="AC78" s="1" t="n">
        <f aca="false">+O78*AA78</f>
        <v>0.264636692996182</v>
      </c>
      <c r="AD78" s="2" t="n">
        <f aca="false">+AB78*1000</f>
        <v>738.544091517498</v>
      </c>
      <c r="AE78" s="2" t="n">
        <f aca="false">+AC78*1000</f>
        <v>264.636692996182</v>
      </c>
      <c r="AF78" s="2" t="n">
        <f aca="false">+AD78/Y78</f>
        <v>246181.363839166</v>
      </c>
      <c r="AG78" s="2" t="n">
        <f aca="false">+AE78/Y78</f>
        <v>88212.2309987274</v>
      </c>
      <c r="AH78" s="2" t="n">
        <f aca="false">+AB78/Y78</f>
        <v>246.181363839166</v>
      </c>
      <c r="AI78" s="2" t="n">
        <f aca="false">+AC78/Y78</f>
        <v>88.2122309987274</v>
      </c>
      <c r="AJ78" s="7" t="n">
        <v>96.2069627130554</v>
      </c>
      <c r="AK78" s="7" t="n">
        <v>0.371099757531026</v>
      </c>
      <c r="AL78" s="7" t="n">
        <v>13.1430367711691</v>
      </c>
      <c r="AM78" s="7" t="n">
        <v>398.083445813064</v>
      </c>
      <c r="AN78" s="7" t="n">
        <v>-23.4364671736911</v>
      </c>
      <c r="AO78" s="7" t="n">
        <f aca="false">+AN78+1</f>
        <v>-22.4364671736911</v>
      </c>
      <c r="AP78" s="7" t="n">
        <v>1.08003520707796</v>
      </c>
      <c r="AQ78" s="1" t="n">
        <f aca="false">+W78-AO78</f>
        <v>160.176656489271</v>
      </c>
      <c r="AR78" s="1" t="n">
        <f aca="false">(W78/1000+1)*0.0112372</f>
        <v>0.012785014055377</v>
      </c>
      <c r="AS78" s="1" t="n">
        <f aca="false">(AO78/1000+1)*0.0112372</f>
        <v>0.0109850769310758</v>
      </c>
      <c r="AT78" s="1" t="n">
        <f aca="false">AR78/(AR78+1)</f>
        <v>0.0126236208849334</v>
      </c>
      <c r="AU78" s="1" t="n">
        <f aca="false">AS78/(AS78+1)</f>
        <v>0.0108657162026781</v>
      </c>
      <c r="AV78" s="1" t="n">
        <f aca="false">+AT78-AU78</f>
        <v>0.00175790468225527</v>
      </c>
      <c r="AW78" s="1" t="n">
        <f aca="false">AV78*U78</f>
        <v>0.76484097527858</v>
      </c>
      <c r="AX78" s="1" t="n">
        <v>0.6101</v>
      </c>
      <c r="AY78" s="1" t="n">
        <f aca="false">+AW78/AX78</f>
        <v>1.25363215092375</v>
      </c>
      <c r="AZ78" s="1" t="n">
        <f aca="false">+AY78/Y78</f>
        <v>417.87738364125</v>
      </c>
      <c r="BA78" s="1" t="n">
        <f aca="false">+AZ78/1000</f>
        <v>0.41787738364125</v>
      </c>
      <c r="BB78" s="1" t="n">
        <f aca="false">+AZ78/AH78</f>
        <v>1.69743711353495</v>
      </c>
      <c r="BC78" s="1" t="n">
        <f aca="false">+T78-AL78</f>
        <v>215.501808749813</v>
      </c>
      <c r="BD78" s="1" t="n">
        <f aca="false">(T78/1000+1)*0.0036765</f>
        <v>0.00451711277455789</v>
      </c>
      <c r="BE78" s="1" t="n">
        <f aca="false">(AL78/1000+1)*0.0036765</f>
        <v>0.0037248203746892</v>
      </c>
      <c r="BF78" s="1" t="n">
        <f aca="false">BD78/(BD78+1)</f>
        <v>0.00449680022083572</v>
      </c>
      <c r="BG78" s="1" t="n">
        <f aca="false">BE78/(BE78+1)</f>
        <v>0.00371099757531026</v>
      </c>
      <c r="BH78" s="1" t="n">
        <f aca="false">+BF78-BG78</f>
        <v>0.000785802645525453</v>
      </c>
      <c r="BI78" s="1" t="n">
        <f aca="false">BH78*R78</f>
        <v>0.0800422489600849</v>
      </c>
      <c r="BJ78" s="1" t="n">
        <v>0.365</v>
      </c>
      <c r="BK78" s="1" t="n">
        <f aca="false">+BI78/BJ78</f>
        <v>0.219293832767356</v>
      </c>
      <c r="BL78" s="1" t="n">
        <f aca="false">+BK78/Y78</f>
        <v>73.0979442557853</v>
      </c>
      <c r="BM78" s="1" t="n">
        <f aca="false">+BL78/1000</f>
        <v>0.0730979442557853</v>
      </c>
      <c r="BN78" s="1" t="n">
        <f aca="false">+BL78/AI78</f>
        <v>0.828659965043168</v>
      </c>
    </row>
    <row r="79" customFormat="false" ht="12.8" hidden="false" customHeight="false" outlineLevel="0" collapsed="false">
      <c r="A79" s="1" t="s">
        <v>65</v>
      </c>
      <c r="B79" s="1" t="s">
        <v>102</v>
      </c>
      <c r="C79" s="1" t="s">
        <v>103</v>
      </c>
      <c r="D79" s="1" t="s">
        <v>73</v>
      </c>
      <c r="H79" s="1" t="s">
        <v>186</v>
      </c>
      <c r="I79" s="1" t="s">
        <v>111</v>
      </c>
      <c r="J79" s="1" t="s">
        <v>112</v>
      </c>
      <c r="K79" s="1" t="s">
        <v>71</v>
      </c>
      <c r="L79" s="2" t="n">
        <v>9</v>
      </c>
      <c r="M79" s="2" t="n">
        <v>2647.05882352941</v>
      </c>
      <c r="N79" s="13" t="n">
        <v>2228</v>
      </c>
      <c r="O79" s="12" t="n">
        <v>6.684</v>
      </c>
      <c r="P79" s="13" t="n">
        <v>1.344</v>
      </c>
      <c r="Q79" s="22" t="n">
        <v>2</v>
      </c>
      <c r="R79" s="11" t="n">
        <v>115.215875103533</v>
      </c>
      <c r="S79" s="27" t="n">
        <v>0.573743423498277</v>
      </c>
      <c r="T79" s="27" t="n">
        <v>569.574960470871</v>
      </c>
      <c r="U79" s="11" t="n">
        <v>471.002060003013</v>
      </c>
      <c r="V79" s="11" t="n">
        <v>423.673515429469</v>
      </c>
      <c r="W79" s="11" t="n">
        <f aca="false">+V79+1</f>
        <v>424.673515429469</v>
      </c>
      <c r="X79" s="11" t="n">
        <v>1.5667712504778</v>
      </c>
      <c r="Y79" s="6" t="n">
        <v>0.003</v>
      </c>
      <c r="Z79" s="6" t="n">
        <f aca="false">+X79/10</f>
        <v>0.15667712504778</v>
      </c>
      <c r="AA79" s="6" t="n">
        <f aca="false">+S79/10</f>
        <v>0.0573743423498277</v>
      </c>
      <c r="AB79" s="6" t="n">
        <f aca="false">+O79*Z79</f>
        <v>1.04722990381936</v>
      </c>
      <c r="AC79" s="1" t="n">
        <f aca="false">+O79*AA79</f>
        <v>0.383490104266248</v>
      </c>
      <c r="AD79" s="2" t="n">
        <f aca="false">+AB79*1000</f>
        <v>1047.22990381936</v>
      </c>
      <c r="AE79" s="2" t="n">
        <f aca="false">+AC79*1000</f>
        <v>383.490104266248</v>
      </c>
      <c r="AF79" s="2" t="n">
        <f aca="false">+AD79/Y79</f>
        <v>349076.634606454</v>
      </c>
      <c r="AG79" s="2" t="n">
        <f aca="false">+AE79/Y79</f>
        <v>127830.034755416</v>
      </c>
      <c r="AH79" s="2" t="n">
        <f aca="false">+AB79/Y79</f>
        <v>349.076634606454</v>
      </c>
      <c r="AI79" s="2" t="n">
        <f aca="false">+AC79/Y79</f>
        <v>127.830034755416</v>
      </c>
      <c r="AJ79" s="7" t="n">
        <v>78.8577860451276</v>
      </c>
      <c r="AK79" s="7" t="n">
        <v>0.37122525045366</v>
      </c>
      <c r="AL79" s="7" t="n">
        <v>13.4869228046248</v>
      </c>
      <c r="AM79" s="7" t="n">
        <v>324.283001198385</v>
      </c>
      <c r="AN79" s="7" t="n">
        <v>-23.3130574716097</v>
      </c>
      <c r="AO79" s="7" t="n">
        <f aca="false">+AN79+1</f>
        <v>-22.3130574716097</v>
      </c>
      <c r="AP79" s="7" t="n">
        <v>1.08017021836411</v>
      </c>
      <c r="AQ79" s="1" t="n">
        <f aca="false">+W79-AO79</f>
        <v>446.986572901079</v>
      </c>
      <c r="AR79" s="1" t="n">
        <f aca="false">(W79/1000+1)*0.0112372</f>
        <v>0.016009341227584</v>
      </c>
      <c r="AS79" s="1" t="n">
        <f aca="false">(AO79/1000+1)*0.0112372</f>
        <v>0.01098646371058</v>
      </c>
      <c r="AT79" s="1" t="n">
        <f aca="false">AR79/(AR79+1)</f>
        <v>0.0157570807451838</v>
      </c>
      <c r="AU79" s="1" t="n">
        <f aca="false">AS79/(AS79+1)</f>
        <v>0.0108670730073446</v>
      </c>
      <c r="AV79" s="1" t="n">
        <f aca="false">+AT79-AU79</f>
        <v>0.00489000773783918</v>
      </c>
      <c r="AW79" s="1" t="n">
        <f aca="false">AV79*U79</f>
        <v>2.30320371795292</v>
      </c>
      <c r="AX79" s="1" t="n">
        <v>0.6101</v>
      </c>
      <c r="AY79" s="1" t="n">
        <f aca="false">+AW79/AX79</f>
        <v>3.77512492698398</v>
      </c>
      <c r="AZ79" s="1" t="n">
        <f aca="false">+AY79/Y79</f>
        <v>1258.37497566133</v>
      </c>
      <c r="BA79" s="1" t="n">
        <f aca="false">+AZ79/1000</f>
        <v>1.25837497566133</v>
      </c>
      <c r="BB79" s="1" t="n">
        <f aca="false">+AZ79/AH79</f>
        <v>3.60486738701376</v>
      </c>
      <c r="BC79" s="1" t="n">
        <f aca="false">+T79-AL79</f>
        <v>556.088037666246</v>
      </c>
      <c r="BD79" s="1" t="n">
        <f aca="false">(T79/1000+1)*0.0036765</f>
        <v>0.00577054234217116</v>
      </c>
      <c r="BE79" s="1" t="n">
        <f aca="false">(AL79/1000+1)*0.0036765</f>
        <v>0.0037260846716912</v>
      </c>
      <c r="BF79" s="1" t="n">
        <f aca="false">BD79/(BD79+1)</f>
        <v>0.00573743423498277</v>
      </c>
      <c r="BG79" s="1" t="n">
        <f aca="false">BE79/(BE79+1)</f>
        <v>0.0037122525045366</v>
      </c>
      <c r="BH79" s="1" t="n">
        <f aca="false">+BF79-BG79</f>
        <v>0.00202518173044616</v>
      </c>
      <c r="BI79" s="1" t="n">
        <f aca="false">BH79*R79</f>
        <v>0.233333085317042</v>
      </c>
      <c r="BJ79" s="1" t="n">
        <v>0.365</v>
      </c>
      <c r="BK79" s="1" t="n">
        <f aca="false">+BI79/BJ79</f>
        <v>0.639268726896006</v>
      </c>
      <c r="BL79" s="1" t="n">
        <f aca="false">+BK79/Y79</f>
        <v>213.089575632002</v>
      </c>
      <c r="BM79" s="1" t="n">
        <f aca="false">+BL79/1000</f>
        <v>0.213089575632002</v>
      </c>
      <c r="BN79" s="1" t="n">
        <f aca="false">+BL79/AI79</f>
        <v>1.66697580924324</v>
      </c>
    </row>
    <row r="80" customFormat="false" ht="12.8" hidden="false" customHeight="false" outlineLevel="0" collapsed="false">
      <c r="A80" s="1" t="s">
        <v>65</v>
      </c>
      <c r="B80" s="1" t="s">
        <v>102</v>
      </c>
      <c r="C80" s="1" t="s">
        <v>103</v>
      </c>
      <c r="D80" s="1" t="s">
        <v>73</v>
      </c>
      <c r="H80" s="1" t="s">
        <v>186</v>
      </c>
      <c r="I80" s="1" t="s">
        <v>111</v>
      </c>
      <c r="J80" s="1" t="s">
        <v>117</v>
      </c>
      <c r="K80" s="1" t="s">
        <v>71</v>
      </c>
      <c r="L80" s="2" t="n">
        <v>8</v>
      </c>
      <c r="M80" s="2" t="n">
        <v>2352.94117647059</v>
      </c>
      <c r="N80" s="13" t="n">
        <v>2029.33333333333</v>
      </c>
      <c r="O80" s="12" t="n">
        <v>6.088</v>
      </c>
      <c r="P80" s="13" t="n">
        <v>0.978</v>
      </c>
      <c r="Q80" s="22" t="n">
        <v>1</v>
      </c>
      <c r="R80" s="11" t="n">
        <v>76.5578292296509</v>
      </c>
      <c r="S80" s="27" t="n">
        <v>0.746229704526117</v>
      </c>
      <c r="T80" s="27" t="n">
        <v>1044.98887290645</v>
      </c>
      <c r="U80" s="11" t="n">
        <v>317.914601702279</v>
      </c>
      <c r="V80" s="11" t="n">
        <v>681.576946388005</v>
      </c>
      <c r="W80" s="11" t="n">
        <f aca="false">+V80+1</f>
        <v>682.576946388005</v>
      </c>
      <c r="X80" s="11" t="n">
        <v>1.84535972378695</v>
      </c>
      <c r="Y80" s="6" t="n">
        <v>0.003</v>
      </c>
      <c r="Z80" s="6" t="n">
        <f aca="false">+X80/10</f>
        <v>0.184535972378695</v>
      </c>
      <c r="AA80" s="6" t="n">
        <f aca="false">+S80/10</f>
        <v>0.0746229704526117</v>
      </c>
      <c r="AB80" s="6" t="n">
        <f aca="false">+O80*Z80</f>
        <v>1.1234549998415</v>
      </c>
      <c r="AC80" s="1" t="n">
        <f aca="false">+O80*AA80</f>
        <v>0.4543046441155</v>
      </c>
      <c r="AD80" s="2" t="n">
        <f aca="false">+AB80*1000</f>
        <v>1123.4549998415</v>
      </c>
      <c r="AE80" s="2" t="n">
        <f aca="false">+AC80*1000</f>
        <v>454.3046441155</v>
      </c>
      <c r="AF80" s="2" t="n">
        <f aca="false">+AD80/Y80</f>
        <v>374484.999947165</v>
      </c>
      <c r="AG80" s="2" t="n">
        <f aca="false">+AE80/Y80</f>
        <v>151434.881371833</v>
      </c>
      <c r="AH80" s="2" t="n">
        <f aca="false">+AB80/Y80</f>
        <v>374.484999947165</v>
      </c>
      <c r="AI80" s="2" t="n">
        <f aca="false">+AC80/Y80</f>
        <v>151.434881371833</v>
      </c>
      <c r="AJ80" s="7" t="n">
        <v>78.2888691238587</v>
      </c>
      <c r="AK80" s="7" t="n">
        <v>0.371196984134757</v>
      </c>
      <c r="AL80" s="7" t="n">
        <v>13.4094650359318</v>
      </c>
      <c r="AM80" s="7" t="n">
        <v>319.801962292846</v>
      </c>
      <c r="AN80" s="7" t="n">
        <v>-23.3236098040419</v>
      </c>
      <c r="AO80" s="7" t="n">
        <f aca="false">+AN80+1</f>
        <v>-22.3236098040419</v>
      </c>
      <c r="AP80" s="7" t="n">
        <v>1.08015867403517</v>
      </c>
      <c r="AQ80" s="1" t="n">
        <f aca="false">+W80-AO80</f>
        <v>704.900556192047</v>
      </c>
      <c r="AR80" s="1" t="n">
        <f aca="false">(W80/1000+1)*0.0112372</f>
        <v>0.0189074536619513</v>
      </c>
      <c r="AS80" s="1" t="n">
        <f aca="false">(AO80/1000+1)*0.0112372</f>
        <v>0.01098634513191</v>
      </c>
      <c r="AT80" s="1" t="n">
        <f aca="false">AR80/(AR80+1)</f>
        <v>0.018556595688841</v>
      </c>
      <c r="AU80" s="1" t="n">
        <f aca="false">AS80/(AS80+1)</f>
        <v>0.0108669569918638</v>
      </c>
      <c r="AV80" s="1" t="n">
        <f aca="false">+AT80-AU80</f>
        <v>0.00768963869697718</v>
      </c>
      <c r="AW80" s="1" t="n">
        <f aca="false">AV80*U80</f>
        <v>2.44464842358393</v>
      </c>
      <c r="AX80" s="1" t="n">
        <v>0.6101</v>
      </c>
      <c r="AY80" s="1" t="n">
        <f aca="false">+AW80/AX80</f>
        <v>4.00696348727083</v>
      </c>
      <c r="AZ80" s="1" t="n">
        <f aca="false">+AY80/Y80</f>
        <v>1335.65449575694</v>
      </c>
      <c r="BA80" s="1" t="n">
        <f aca="false">+AZ80/1000</f>
        <v>1.33565449575694</v>
      </c>
      <c r="BB80" s="1" t="n">
        <f aca="false">+AZ80/AH80</f>
        <v>3.56664351294547</v>
      </c>
      <c r="BC80" s="1" t="n">
        <f aca="false">+T80-AL80</f>
        <v>1031.57940787052</v>
      </c>
      <c r="BD80" s="1" t="n">
        <f aca="false">(T80/1000+1)*0.0036765</f>
        <v>0.00751840159124056</v>
      </c>
      <c r="BE80" s="1" t="n">
        <f aca="false">(AL80/1000+1)*0.0036765</f>
        <v>0.0037257998982046</v>
      </c>
      <c r="BF80" s="1" t="n">
        <f aca="false">BD80/(BD80+1)</f>
        <v>0.00746229704526116</v>
      </c>
      <c r="BG80" s="1" t="n">
        <f aca="false">BE80/(BE80+1)</f>
        <v>0.00371196984134757</v>
      </c>
      <c r="BH80" s="1" t="n">
        <f aca="false">+BF80-BG80</f>
        <v>0.00375032720391359</v>
      </c>
      <c r="BI80" s="1" t="n">
        <f aca="false">BH80*R80</f>
        <v>0.287116909632531</v>
      </c>
      <c r="BJ80" s="1" t="n">
        <v>0.365</v>
      </c>
      <c r="BK80" s="1" t="n">
        <f aca="false">+BI80/BJ80</f>
        <v>0.786621670226112</v>
      </c>
      <c r="BL80" s="1" t="n">
        <f aca="false">+BK80/Y80</f>
        <v>262.207223408704</v>
      </c>
      <c r="BM80" s="1" t="n">
        <f aca="false">+BL80/1000</f>
        <v>0.262207223408704</v>
      </c>
      <c r="BN80" s="1" t="n">
        <f aca="false">+BL80/AI80</f>
        <v>1.73148498571396</v>
      </c>
    </row>
    <row r="81" customFormat="false" ht="12.8" hidden="false" customHeight="false" outlineLevel="0" collapsed="false">
      <c r="A81" s="1" t="s">
        <v>65</v>
      </c>
      <c r="B81" s="1" t="s">
        <v>102</v>
      </c>
      <c r="C81" s="1" t="s">
        <v>103</v>
      </c>
      <c r="D81" s="1" t="s">
        <v>73</v>
      </c>
      <c r="H81" s="1" t="s">
        <v>186</v>
      </c>
      <c r="I81" s="1" t="s">
        <v>111</v>
      </c>
      <c r="J81" s="1" t="s">
        <v>113</v>
      </c>
      <c r="K81" s="1" t="s">
        <v>71</v>
      </c>
      <c r="L81" s="2" t="n">
        <v>9</v>
      </c>
      <c r="M81" s="2" t="n">
        <v>2647.05882352941</v>
      </c>
      <c r="N81" s="13" t="n">
        <v>3858.66666666667</v>
      </c>
      <c r="O81" s="12" t="n">
        <v>11.576</v>
      </c>
      <c r="P81" s="13" t="n">
        <v>0.996</v>
      </c>
      <c r="Q81" s="22" t="n">
        <v>1</v>
      </c>
      <c r="R81" s="11" t="n">
        <v>74.5863450224381</v>
      </c>
      <c r="S81" s="27" t="n">
        <v>0.468678804836511</v>
      </c>
      <c r="T81" s="27" t="n">
        <v>280.798984157411</v>
      </c>
      <c r="U81" s="11" t="n">
        <v>315.65458817531</v>
      </c>
      <c r="V81" s="11" t="n">
        <v>194.043892144055</v>
      </c>
      <c r="W81" s="11" t="n">
        <f aca="false">+V81+1</f>
        <v>195.043892144055</v>
      </c>
      <c r="X81" s="11" t="n">
        <v>1.31739004011116</v>
      </c>
      <c r="Y81" s="6" t="n">
        <v>0.003</v>
      </c>
      <c r="Z81" s="6" t="n">
        <f aca="false">+X81/10</f>
        <v>0.131739004011116</v>
      </c>
      <c r="AA81" s="6" t="n">
        <f aca="false">+S81/10</f>
        <v>0.0468678804836511</v>
      </c>
      <c r="AB81" s="6" t="n">
        <f aca="false">+O81*Z81</f>
        <v>1.52501071043268</v>
      </c>
      <c r="AC81" s="1" t="n">
        <f aca="false">+O81*AA81</f>
        <v>0.542542584478745</v>
      </c>
      <c r="AD81" s="2" t="n">
        <f aca="false">+AB81*1000</f>
        <v>1525.01071043268</v>
      </c>
      <c r="AE81" s="2" t="n">
        <f aca="false">+AC81*1000</f>
        <v>542.542584478745</v>
      </c>
      <c r="AF81" s="2" t="n">
        <f aca="false">+AD81/Y81</f>
        <v>508336.90347756</v>
      </c>
      <c r="AG81" s="2" t="n">
        <f aca="false">+AE81/Y81</f>
        <v>180847.528159582</v>
      </c>
      <c r="AH81" s="2" t="n">
        <f aca="false">+AB81/Y81</f>
        <v>508.33690347756</v>
      </c>
      <c r="AI81" s="2" t="n">
        <f aca="false">+AC81/Y81</f>
        <v>180.847528159582</v>
      </c>
      <c r="AJ81" s="7" t="n">
        <v>86.5234415519558</v>
      </c>
      <c r="AK81" s="7" t="n">
        <v>0.371101996055109</v>
      </c>
      <c r="AL81" s="7" t="n">
        <v>13.1491709514804</v>
      </c>
      <c r="AM81" s="7" t="n">
        <v>366.805648088142</v>
      </c>
      <c r="AN81" s="7" t="n">
        <v>-23.5635803258447</v>
      </c>
      <c r="AO81" s="7" t="n">
        <f aca="false">+AN81+1</f>
        <v>-22.5635803258447</v>
      </c>
      <c r="AP81" s="7" t="n">
        <v>1.07989614379996</v>
      </c>
      <c r="AQ81" s="1" t="n">
        <f aca="false">+W81-AO81</f>
        <v>217.6074724699</v>
      </c>
      <c r="AR81" s="1" t="n">
        <f aca="false">(W81/1000+1)*0.0112372</f>
        <v>0.0134289472248012</v>
      </c>
      <c r="AS81" s="1" t="n">
        <f aca="false">(AO81/1000+1)*0.0112372</f>
        <v>0.0109836485351624</v>
      </c>
      <c r="AT81" s="1" t="n">
        <f aca="false">AR81/(AR81+1)</f>
        <v>0.0132510002418772</v>
      </c>
      <c r="AU81" s="1" t="n">
        <f aca="false">AS81/(AS81+1)</f>
        <v>0.0108643186772376</v>
      </c>
      <c r="AV81" s="1" t="n">
        <f aca="false">+AT81-AU81</f>
        <v>0.00238668156463954</v>
      </c>
      <c r="AW81" s="1" t="n">
        <f aca="false">AV81*U81</f>
        <v>0.753366986391898</v>
      </c>
      <c r="AX81" s="1" t="n">
        <v>0.6101</v>
      </c>
      <c r="AY81" s="1" t="n">
        <f aca="false">+AW81/AX81</f>
        <v>1.23482541614801</v>
      </c>
      <c r="AZ81" s="1" t="n">
        <f aca="false">+AY81/Y81</f>
        <v>411.608472049335</v>
      </c>
      <c r="BA81" s="1" t="n">
        <f aca="false">+AZ81/1000</f>
        <v>0.411608472049335</v>
      </c>
      <c r="BB81" s="1" t="n">
        <f aca="false">+AZ81/AH81</f>
        <v>0.809715897534686</v>
      </c>
      <c r="BC81" s="1" t="n">
        <f aca="false">+T81-AL81</f>
        <v>267.649813205931</v>
      </c>
      <c r="BD81" s="1" t="n">
        <f aca="false">(T81/1000+1)*0.0036765</f>
        <v>0.00470885746525472</v>
      </c>
      <c r="BE81" s="1" t="n">
        <f aca="false">(AL81/1000+1)*0.0036765</f>
        <v>0.00372484292700312</v>
      </c>
      <c r="BF81" s="1" t="n">
        <f aca="false">BD81/(BD81+1)</f>
        <v>0.00468678804836511</v>
      </c>
      <c r="BG81" s="1" t="n">
        <f aca="false">BE81/(BE81+1)</f>
        <v>0.00371101996055109</v>
      </c>
      <c r="BH81" s="1" t="n">
        <f aca="false">+BF81-BG81</f>
        <v>0.000975768087814019</v>
      </c>
      <c r="BI81" s="1" t="n">
        <f aca="false">BH81*R81</f>
        <v>0.0727789752595811</v>
      </c>
      <c r="BJ81" s="1" t="n">
        <v>0.365</v>
      </c>
      <c r="BK81" s="1" t="n">
        <f aca="false">+BI81/BJ81</f>
        <v>0.199394452765976</v>
      </c>
      <c r="BL81" s="1" t="n">
        <f aca="false">+BK81/Y81</f>
        <v>66.4648175886586</v>
      </c>
      <c r="BM81" s="1" t="n">
        <f aca="false">+BL81/1000</f>
        <v>0.0664648175886586</v>
      </c>
      <c r="BN81" s="1" t="n">
        <f aca="false">+BL81/AI81</f>
        <v>0.36751852936585</v>
      </c>
    </row>
    <row r="82" customFormat="false" ht="12.8" hidden="false" customHeight="false" outlineLevel="0" collapsed="false">
      <c r="A82" s="1" t="s">
        <v>65</v>
      </c>
      <c r="B82" s="1" t="s">
        <v>102</v>
      </c>
      <c r="C82" s="1" t="s">
        <v>103</v>
      </c>
      <c r="D82" s="1" t="s">
        <v>73</v>
      </c>
      <c r="H82" s="1" t="s">
        <v>186</v>
      </c>
      <c r="I82" s="1" t="s">
        <v>111</v>
      </c>
      <c r="J82" s="1" t="s">
        <v>118</v>
      </c>
      <c r="K82" s="1" t="s">
        <v>71</v>
      </c>
      <c r="L82" s="2" t="n">
        <v>12</v>
      </c>
      <c r="M82" s="2" t="n">
        <v>3529.41176470588</v>
      </c>
      <c r="N82" s="13" t="n">
        <v>2760</v>
      </c>
      <c r="O82" s="12" t="n">
        <v>8.28</v>
      </c>
      <c r="P82" s="13" t="n">
        <v>0.925</v>
      </c>
      <c r="Q82" s="22" t="n">
        <v>1</v>
      </c>
      <c r="R82" s="11" t="n">
        <v>72.2813771494296</v>
      </c>
      <c r="S82" s="27" t="n">
        <v>0.504970677367721</v>
      </c>
      <c r="T82" s="27" t="n">
        <v>380.480274961568</v>
      </c>
      <c r="U82" s="11" t="n">
        <v>306.61200439338</v>
      </c>
      <c r="V82" s="11" t="n">
        <v>289.257857498429</v>
      </c>
      <c r="W82" s="11" t="n">
        <f aca="false">+V82+1</f>
        <v>290.257857498429</v>
      </c>
      <c r="X82" s="11" t="n">
        <v>1.4209470205245</v>
      </c>
      <c r="Y82" s="6" t="n">
        <v>0.003</v>
      </c>
      <c r="Z82" s="6" t="n">
        <f aca="false">+X82/10</f>
        <v>0.14209470205245</v>
      </c>
      <c r="AA82" s="6" t="n">
        <f aca="false">+S82/10</f>
        <v>0.0504970677367721</v>
      </c>
      <c r="AB82" s="6" t="n">
        <f aca="false">+O82*Z82</f>
        <v>1.17654413299429</v>
      </c>
      <c r="AC82" s="1" t="n">
        <f aca="false">+O82*AA82</f>
        <v>0.418115720860473</v>
      </c>
      <c r="AD82" s="2" t="n">
        <f aca="false">+AB82*1000</f>
        <v>1176.54413299429</v>
      </c>
      <c r="AE82" s="2" t="n">
        <f aca="false">+AC82*1000</f>
        <v>418.115720860473</v>
      </c>
      <c r="AF82" s="2" t="n">
        <f aca="false">+AD82/Y82</f>
        <v>392181.377664762</v>
      </c>
      <c r="AG82" s="2" t="n">
        <f aca="false">+AE82/Y82</f>
        <v>139371.906953491</v>
      </c>
      <c r="AH82" s="2" t="n">
        <f aca="false">+AB82/Y82</f>
        <v>392.181377664762</v>
      </c>
      <c r="AI82" s="2" t="n">
        <f aca="false">+AC82/Y82</f>
        <v>139.371906953491</v>
      </c>
      <c r="AJ82" s="7" t="n">
        <v>69.9065715911094</v>
      </c>
      <c r="AK82" s="7" t="n">
        <v>0.37111170294071</v>
      </c>
      <c r="AL82" s="7" t="n">
        <v>13.1757705284701</v>
      </c>
      <c r="AM82" s="7" t="n">
        <v>286.163990572024</v>
      </c>
      <c r="AN82" s="7" t="n">
        <v>-23.4822765147651</v>
      </c>
      <c r="AO82" s="7" t="n">
        <f aca="false">+AN82+1</f>
        <v>-22.4822765147651</v>
      </c>
      <c r="AP82" s="7" t="n">
        <v>1.07998509116708</v>
      </c>
      <c r="AQ82" s="1" t="n">
        <f aca="false">+W82-AO82</f>
        <v>312.740134013194</v>
      </c>
      <c r="AR82" s="1" t="n">
        <f aca="false">(W82/1000+1)*0.0112372</f>
        <v>0.0144988855962813</v>
      </c>
      <c r="AS82" s="1" t="n">
        <f aca="false">(AO82/1000+1)*0.0112372</f>
        <v>0.0109845621623483</v>
      </c>
      <c r="AT82" s="1" t="n">
        <f aca="false">AR82/(AR82+1)</f>
        <v>0.0142916722749868</v>
      </c>
      <c r="AU82" s="1" t="n">
        <f aca="false">AS82/(AS82+1)</f>
        <v>0.0108652125595804</v>
      </c>
      <c r="AV82" s="1" t="n">
        <f aca="false">+AT82-AU82</f>
        <v>0.00342645971540633</v>
      </c>
      <c r="AW82" s="1" t="n">
        <f aca="false">AV82*U82</f>
        <v>1.0505936813139</v>
      </c>
      <c r="AX82" s="1" t="n">
        <v>0.6101</v>
      </c>
      <c r="AY82" s="1" t="n">
        <f aca="false">+AW82/AX82</f>
        <v>1.72200242798542</v>
      </c>
      <c r="AZ82" s="1" t="n">
        <f aca="false">+AY82/Y82</f>
        <v>574.000809328473</v>
      </c>
      <c r="BA82" s="1" t="n">
        <f aca="false">+AZ82/1000</f>
        <v>0.574000809328473</v>
      </c>
      <c r="BB82" s="1" t="n">
        <f aca="false">+AZ82/AH82</f>
        <v>1.46361056903403</v>
      </c>
      <c r="BC82" s="1" t="n">
        <f aca="false">+T82-AL82</f>
        <v>367.304504433098</v>
      </c>
      <c r="BD82" s="1" t="n">
        <f aca="false">(T82/1000+1)*0.0036765</f>
        <v>0.00507533573089621</v>
      </c>
      <c r="BE82" s="1" t="n">
        <f aca="false">(AL82/1000+1)*0.0036765</f>
        <v>0.00372494072034792</v>
      </c>
      <c r="BF82" s="1" t="n">
        <f aca="false">BD82/(BD82+1)</f>
        <v>0.00504970677367721</v>
      </c>
      <c r="BG82" s="1" t="n">
        <f aca="false">BE82/(BE82+1)</f>
        <v>0.0037111170294071</v>
      </c>
      <c r="BH82" s="1" t="n">
        <f aca="false">+BF82-BG82</f>
        <v>0.00133858974427011</v>
      </c>
      <c r="BI82" s="1" t="n">
        <f aca="false">BH82*R82</f>
        <v>0.0967551101539462</v>
      </c>
      <c r="BJ82" s="1" t="n">
        <v>0.365</v>
      </c>
      <c r="BK82" s="1" t="n">
        <f aca="false">+BI82/BJ82</f>
        <v>0.265082493572455</v>
      </c>
      <c r="BL82" s="1" t="n">
        <f aca="false">+BK82/Y82</f>
        <v>88.3608311908185</v>
      </c>
      <c r="BM82" s="1" t="n">
        <f aca="false">+BL82/1000</f>
        <v>0.0883608311908185</v>
      </c>
      <c r="BN82" s="1" t="n">
        <f aca="false">+BL82/AI82</f>
        <v>0.633993127612904</v>
      </c>
    </row>
    <row r="83" customFormat="false" ht="12.8" hidden="false" customHeight="false" outlineLevel="0" collapsed="false">
      <c r="A83" s="1" t="s">
        <v>80</v>
      </c>
      <c r="B83" s="1" t="s">
        <v>209</v>
      </c>
      <c r="C83" s="1" t="s">
        <v>210</v>
      </c>
      <c r="D83" s="1" t="s">
        <v>67</v>
      </c>
      <c r="H83" s="1" t="s">
        <v>186</v>
      </c>
      <c r="I83" s="1" t="s">
        <v>111</v>
      </c>
      <c r="J83" s="1" t="s">
        <v>118</v>
      </c>
      <c r="K83" s="1" t="s">
        <v>71</v>
      </c>
      <c r="L83" s="2" t="n">
        <v>1</v>
      </c>
      <c r="M83" s="2" t="n">
        <v>294.117647058824</v>
      </c>
      <c r="N83" s="13" t="n">
        <v>53.3333333333333</v>
      </c>
      <c r="O83" s="12" t="n">
        <v>0.16</v>
      </c>
      <c r="P83" s="13" t="n">
        <v>0.16</v>
      </c>
      <c r="Q83" s="1" t="n">
        <v>1</v>
      </c>
      <c r="R83" s="11" t="n">
        <v>6.47869636617863</v>
      </c>
      <c r="S83" s="27" t="n">
        <v>0.378679580274237</v>
      </c>
      <c r="T83" s="27" t="n">
        <v>33.9154450117383</v>
      </c>
      <c r="U83" s="11" t="n">
        <v>25.2013455220008</v>
      </c>
      <c r="V83" s="11" t="n">
        <v>-12.421254104329</v>
      </c>
      <c r="W83" s="11" t="n">
        <f aca="false">+V83+1</f>
        <v>-11.421254104329</v>
      </c>
      <c r="X83" s="11" t="n">
        <v>1.0920844944299</v>
      </c>
      <c r="Y83" s="6" t="n">
        <v>0.003</v>
      </c>
      <c r="Z83" s="6" t="n">
        <f aca="false">+X83/10</f>
        <v>0.10920844944299</v>
      </c>
      <c r="AA83" s="6" t="n">
        <f aca="false">+S83/10</f>
        <v>0.0378679580274237</v>
      </c>
      <c r="AB83" s="6" t="n">
        <f aca="false">+O83*Z83</f>
        <v>0.0174733519108784</v>
      </c>
      <c r="AC83" s="1" t="n">
        <f aca="false">+O83*AA83</f>
        <v>0.00605887328438779</v>
      </c>
      <c r="AD83" s="2" t="n">
        <f aca="false">+AB83*1000</f>
        <v>17.4733519108784</v>
      </c>
      <c r="AE83" s="2" t="n">
        <f aca="false">+AC83*1000</f>
        <v>6.05887328438779</v>
      </c>
      <c r="AF83" s="2" t="n">
        <f aca="false">+AD83/Y83</f>
        <v>5824.45063695947</v>
      </c>
      <c r="AG83" s="2" t="n">
        <f aca="false">+AE83/Y83</f>
        <v>2019.62442812926</v>
      </c>
      <c r="AH83" s="2" t="n">
        <f aca="false">+AB83/Y83</f>
        <v>5.82445063695947</v>
      </c>
      <c r="AI83" s="2" t="n">
        <f aca="false">+AC83/Y83</f>
        <v>2.01962442812926</v>
      </c>
      <c r="AJ83" s="5" t="n">
        <v>56.5653294078269</v>
      </c>
      <c r="AK83" s="26" t="n">
        <v>0.370932135998516</v>
      </c>
      <c r="AL83" s="26" t="n">
        <v>12.6837078055275</v>
      </c>
      <c r="AM83" s="5" t="n">
        <v>283.919565481348</v>
      </c>
      <c r="AN83" s="5" t="n">
        <v>-23.3876498977723</v>
      </c>
      <c r="AO83" s="5" t="n">
        <f aca="false">+AN83+1</f>
        <v>-22.3876498977723</v>
      </c>
      <c r="AP83" s="5" t="n">
        <v>1.08008861364595</v>
      </c>
      <c r="AQ83" s="1" t="n">
        <f aca="false">+W83-AO83</f>
        <v>10.9663957934433</v>
      </c>
      <c r="AR83" s="1" t="n">
        <f aca="false">(W83/1000+1)*0.0112372</f>
        <v>0.0111088570833788</v>
      </c>
      <c r="AS83" s="1" t="n">
        <f aca="false">(AO83/1000+1)*0.0112372</f>
        <v>0.0109856255005688</v>
      </c>
      <c r="AT83" s="1" t="n">
        <f aca="false">AR83/(AR83+1)</f>
        <v>0.0109868062232421</v>
      </c>
      <c r="AU83" s="1" t="n">
        <f aca="false">AS83/(AS83+1)</f>
        <v>0.0108662529154452</v>
      </c>
      <c r="AV83" s="1" t="n">
        <f aca="false">+AT83-AU83</f>
        <v>0.000120553307796853</v>
      </c>
      <c r="AW83" s="1" t="n">
        <f aca="false">AV83*U83</f>
        <v>0.0030381055636086</v>
      </c>
      <c r="AX83" s="1" t="n">
        <v>0.6101</v>
      </c>
      <c r="AY83" s="1" t="n">
        <f aca="false">+AW83/AX83</f>
        <v>0.00497968458221374</v>
      </c>
      <c r="AZ83" s="1" t="n">
        <f aca="false">+AY83/Y83</f>
        <v>1.65989486073791</v>
      </c>
      <c r="BA83" s="1" t="n">
        <f aca="false">+AZ83/1000</f>
        <v>0.00165989486073791</v>
      </c>
      <c r="BB83" s="1" t="n">
        <f aca="false">+AZ83/(U83/1000/0.003)</f>
        <v>0.19759598065375</v>
      </c>
      <c r="BC83" s="1" t="n">
        <f aca="false">+T83-AL83</f>
        <v>21.2317372062108</v>
      </c>
      <c r="BD83" s="1" t="n">
        <f aca="false">(T83/1000+1)*0.0036765</f>
        <v>0.00380119013358566</v>
      </c>
      <c r="BE83" s="1" t="n">
        <f aca="false">(AL83/1000+1)*0.0036765</f>
        <v>0.00372313165174702</v>
      </c>
      <c r="BF83" s="1" t="n">
        <f aca="false">BD83/(BD83+1)</f>
        <v>0.00378679580274237</v>
      </c>
      <c r="BG83" s="1" t="n">
        <f aca="false">BE83/(BE83+1)</f>
        <v>0.00370932135998516</v>
      </c>
      <c r="BH83" s="1" t="n">
        <f aca="false">+BF83-BG83</f>
        <v>7.74744427572078E-005</v>
      </c>
      <c r="BI83" s="1" t="n">
        <f aca="false">BH83*R83</f>
        <v>0.000501933390762836</v>
      </c>
      <c r="BJ83" s="1" t="n">
        <v>0.365</v>
      </c>
      <c r="BK83" s="1" t="n">
        <f aca="false">+BI83/BJ83</f>
        <v>0.0013751599746927</v>
      </c>
      <c r="BL83" s="1" t="n">
        <f aca="false">+BK83/Y83</f>
        <v>0.458386658230901</v>
      </c>
      <c r="BM83" s="1" t="n">
        <f aca="false">+BL83/1000</f>
        <v>0.000458386658230901</v>
      </c>
      <c r="BN83" s="1" t="n">
        <f aca="false">+BL83/(R83/1000/0.003)</f>
        <v>0.212258747280021</v>
      </c>
    </row>
    <row r="84" customFormat="false" ht="12.8" hidden="false" customHeight="false" outlineLevel="0" collapsed="false">
      <c r="A84" s="1" t="s">
        <v>80</v>
      </c>
      <c r="B84" s="1" t="s">
        <v>105</v>
      </c>
      <c r="C84" s="1" t="s">
        <v>106</v>
      </c>
      <c r="D84" s="1" t="s">
        <v>73</v>
      </c>
      <c r="H84" s="1" t="s">
        <v>186</v>
      </c>
      <c r="I84" s="1" t="s">
        <v>111</v>
      </c>
      <c r="J84" s="1" t="s">
        <v>119</v>
      </c>
      <c r="K84" s="1" t="s">
        <v>71</v>
      </c>
      <c r="L84" s="2" t="n">
        <v>17</v>
      </c>
      <c r="M84" s="2" t="n">
        <v>5000</v>
      </c>
      <c r="N84" s="13" t="n">
        <v>655</v>
      </c>
      <c r="O84" s="12" t="n">
        <v>1.965</v>
      </c>
      <c r="P84" s="13" t="n">
        <v>1.205</v>
      </c>
      <c r="Q84" s="22" t="n">
        <v>12</v>
      </c>
      <c r="R84" s="11" t="n">
        <v>89.6369757172779</v>
      </c>
      <c r="S84" s="27" t="n">
        <v>0.381269365482211</v>
      </c>
      <c r="T84" s="27" t="n">
        <v>41.0134431057052</v>
      </c>
      <c r="U84" s="11" t="n">
        <v>484.453618147894</v>
      </c>
      <c r="V84" s="11" t="n">
        <v>-8.96029657075681</v>
      </c>
      <c r="W84" s="11" t="n">
        <f aca="false">+V84+1</f>
        <v>-7.96029657075681</v>
      </c>
      <c r="X84" s="11" t="n">
        <v>1.09586974997992</v>
      </c>
      <c r="Y84" s="6" t="n">
        <v>0.003</v>
      </c>
      <c r="Z84" s="6" t="n">
        <f aca="false">+X84/10</f>
        <v>0.109586974997992</v>
      </c>
      <c r="AA84" s="6" t="n">
        <f aca="false">+S84/10</f>
        <v>0.0381269365482211</v>
      </c>
      <c r="AB84" s="6" t="n">
        <f aca="false">+O84*Z84</f>
        <v>0.215338405871054</v>
      </c>
      <c r="AC84" s="1" t="n">
        <f aca="false">+O84*AA84</f>
        <v>0.0749194303172545</v>
      </c>
      <c r="AD84" s="2" t="n">
        <f aca="false">+AB84*1000</f>
        <v>215.338405871054</v>
      </c>
      <c r="AE84" s="2" t="n">
        <f aca="false">+AC84*1000</f>
        <v>74.9194303172545</v>
      </c>
      <c r="AF84" s="2" t="n">
        <f aca="false">+AD84/Y84</f>
        <v>71779.4686236848</v>
      </c>
      <c r="AG84" s="2" t="n">
        <f aca="false">+AE84/Y84</f>
        <v>24973.1434390848</v>
      </c>
      <c r="AH84" s="2" t="n">
        <f aca="false">+AB84/Y84</f>
        <v>71.7794686236848</v>
      </c>
      <c r="AI84" s="2" t="n">
        <f aca="false">+AC84/Y84</f>
        <v>24.9731434390848</v>
      </c>
      <c r="AJ84" s="9" t="n">
        <v>56.5653294078269</v>
      </c>
      <c r="AK84" s="7" t="n">
        <v>0.370932135998516</v>
      </c>
      <c r="AL84" s="7" t="n">
        <v>12.6837078055275</v>
      </c>
      <c r="AM84" s="9" t="n">
        <v>283.919565481348</v>
      </c>
      <c r="AN84" s="9" t="n">
        <v>-23.3876498977723</v>
      </c>
      <c r="AO84" s="9" t="n">
        <f aca="false">+AN84+1</f>
        <v>-22.3876498977723</v>
      </c>
      <c r="AP84" s="9" t="n">
        <v>1.08008861364595</v>
      </c>
      <c r="AQ84" s="1" t="n">
        <f aca="false">+W84-AO84</f>
        <v>14.4273533270155</v>
      </c>
      <c r="AR84" s="1" t="n">
        <f aca="false">(W84/1000+1)*0.0112372</f>
        <v>0.0111477485553751</v>
      </c>
      <c r="AS84" s="1" t="n">
        <f aca="false">(AO84/1000+1)*0.0112372</f>
        <v>0.0109856255005688</v>
      </c>
      <c r="AT84" s="1" t="n">
        <f aca="false">AR84/(AR84+1)</f>
        <v>0.0110248463405094</v>
      </c>
      <c r="AU84" s="1" t="n">
        <f aca="false">AS84/(AS84+1)</f>
        <v>0.0108662529154452</v>
      </c>
      <c r="AV84" s="1" t="n">
        <f aca="false">+AT84-AU84</f>
        <v>0.000158593425064238</v>
      </c>
      <c r="AW84" s="1" t="n">
        <f aca="false">AV84*U84</f>
        <v>0.0768311585868368</v>
      </c>
      <c r="AX84" s="1" t="n">
        <v>0.6101</v>
      </c>
      <c r="AY84" s="1" t="n">
        <f aca="false">+AW84/AX84</f>
        <v>0.125932074392455</v>
      </c>
      <c r="AZ84" s="1" t="n">
        <f aca="false">+AY84/Y84</f>
        <v>41.9773581308183</v>
      </c>
      <c r="BA84" s="1" t="n">
        <f aca="false">+AZ84/1000</f>
        <v>0.0419773581308183</v>
      </c>
      <c r="BB84" s="1" t="n">
        <f aca="false">+AZ84/AH84</f>
        <v>0.584810098705123</v>
      </c>
      <c r="BC84" s="1" t="n">
        <f aca="false">+T84-AL84</f>
        <v>28.3297353001777</v>
      </c>
      <c r="BD84" s="1" t="n">
        <f aca="false">(T84/1000+1)*0.0036765</f>
        <v>0.00382728592357812</v>
      </c>
      <c r="BE84" s="1" t="n">
        <f aca="false">(AL84/1000+1)*0.0036765</f>
        <v>0.00372313165174702</v>
      </c>
      <c r="BF84" s="1" t="n">
        <f aca="false">BD84/(BD84+1)</f>
        <v>0.00381269365482211</v>
      </c>
      <c r="BG84" s="1" t="n">
        <f aca="false">BE84/(BE84+1)</f>
        <v>0.00370932135998516</v>
      </c>
      <c r="BH84" s="1" t="n">
        <f aca="false">+BF84-BG84</f>
        <v>0.000103372294836949</v>
      </c>
      <c r="BI84" s="1" t="n">
        <f aca="false">BH84*R84</f>
        <v>0.00926597988213886</v>
      </c>
      <c r="BJ84" s="1" t="n">
        <v>0.365</v>
      </c>
      <c r="BK84" s="1" t="n">
        <f aca="false">+BI84/BJ84</f>
        <v>0.0253862462524352</v>
      </c>
      <c r="BL84" s="1" t="n">
        <f aca="false">+BK84/Y84</f>
        <v>8.46208208414508</v>
      </c>
      <c r="BM84" s="1" t="n">
        <f aca="false">+BL84/1000</f>
        <v>0.00846208208414508</v>
      </c>
      <c r="BN84" s="1" t="n">
        <f aca="false">+BL84/AI84</f>
        <v>0.3388472942858</v>
      </c>
    </row>
    <row r="85" customFormat="false" ht="12.8" hidden="false" customHeight="false" outlineLevel="0" collapsed="false">
      <c r="A85" s="1" t="s">
        <v>80</v>
      </c>
      <c r="B85" s="1" t="s">
        <v>105</v>
      </c>
      <c r="C85" s="1" t="s">
        <v>106</v>
      </c>
      <c r="D85" s="1" t="s">
        <v>73</v>
      </c>
      <c r="H85" s="1" t="s">
        <v>186</v>
      </c>
      <c r="I85" s="1" t="s">
        <v>111</v>
      </c>
      <c r="J85" s="1" t="s">
        <v>112</v>
      </c>
      <c r="K85" s="1" t="s">
        <v>71</v>
      </c>
      <c r="L85" s="2" t="n">
        <v>31</v>
      </c>
      <c r="M85" s="2" t="n">
        <v>9117.64705882353</v>
      </c>
      <c r="N85" s="13" t="n">
        <v>611</v>
      </c>
      <c r="O85" s="12" t="n">
        <v>1.833</v>
      </c>
      <c r="P85" s="13" t="n">
        <v>1.077</v>
      </c>
      <c r="Q85" s="22" t="n">
        <v>18</v>
      </c>
      <c r="R85" s="11" t="n">
        <v>79.1273073504467</v>
      </c>
      <c r="S85" s="27" t="n">
        <v>0.4020152560537</v>
      </c>
      <c r="T85" s="27" t="n">
        <v>97.886419584948</v>
      </c>
      <c r="U85" s="11" t="n">
        <v>450.807647485825</v>
      </c>
      <c r="V85" s="11" t="n">
        <v>10.1562777961514</v>
      </c>
      <c r="W85" s="11" t="n">
        <f aca="false">+V85+1</f>
        <v>11.1562777961514</v>
      </c>
      <c r="X85" s="11" t="n">
        <v>1.1167723634477</v>
      </c>
      <c r="Y85" s="6" t="n">
        <v>0.003</v>
      </c>
      <c r="Z85" s="6" t="n">
        <f aca="false">+X85/10</f>
        <v>0.11167723634477</v>
      </c>
      <c r="AA85" s="6" t="n">
        <f aca="false">+S85/10</f>
        <v>0.04020152560537</v>
      </c>
      <c r="AB85" s="6" t="n">
        <f aca="false">+O85*Z85</f>
        <v>0.204704374219963</v>
      </c>
      <c r="AC85" s="1" t="n">
        <f aca="false">+O85*AA85</f>
        <v>0.0736893964346432</v>
      </c>
      <c r="AD85" s="2" t="n">
        <f aca="false">+AB85*1000</f>
        <v>204.704374219963</v>
      </c>
      <c r="AE85" s="2" t="n">
        <f aca="false">+AC85*1000</f>
        <v>73.6893964346432</v>
      </c>
      <c r="AF85" s="2" t="n">
        <f aca="false">+AD85/Y85</f>
        <v>68234.7914066545</v>
      </c>
      <c r="AG85" s="2" t="n">
        <f aca="false">+AE85/Y85</f>
        <v>24563.1321448811</v>
      </c>
      <c r="AH85" s="2" t="n">
        <f aca="false">+AB85/Y85</f>
        <v>68.2347914066545</v>
      </c>
      <c r="AI85" s="2" t="n">
        <f aca="false">+AC85/Y85</f>
        <v>24.5631321448811</v>
      </c>
      <c r="AJ85" s="9" t="n">
        <v>120.760914664199</v>
      </c>
      <c r="AK85" s="7" t="n">
        <v>0.371026855790992</v>
      </c>
      <c r="AL85" s="7" t="n">
        <v>12.9432658218303</v>
      </c>
      <c r="AM85" s="9" t="n">
        <v>591.412652532313</v>
      </c>
      <c r="AN85" s="9" t="n">
        <v>-22.8714863606962</v>
      </c>
      <c r="AO85" s="9" t="n">
        <f aca="false">+AN85+1</f>
        <v>-21.8714863606962</v>
      </c>
      <c r="AP85" s="9" t="n">
        <v>1.08065329797693</v>
      </c>
      <c r="AQ85" s="1" t="n">
        <f aca="false">+W85-AO85</f>
        <v>33.0277641568476</v>
      </c>
      <c r="AR85" s="1" t="n">
        <f aca="false">(W85/1000+1)*0.0112372</f>
        <v>0.0113625653248509</v>
      </c>
      <c r="AS85" s="1" t="n">
        <f aca="false">(AO85/1000+1)*0.0112372</f>
        <v>0.0109914257334676</v>
      </c>
      <c r="AT85" s="1" t="n">
        <f aca="false">AR85/(AR85+1)</f>
        <v>0.0112349079493577</v>
      </c>
      <c r="AU85" s="1" t="n">
        <f aca="false">AS85/(AS85+1)</f>
        <v>0.0108719277470562</v>
      </c>
      <c r="AV85" s="1" t="n">
        <f aca="false">+AT85-AU85</f>
        <v>0.000362980202301461</v>
      </c>
      <c r="AW85" s="1" t="n">
        <f aca="false">AV85*U85</f>
        <v>0.16363425108345</v>
      </c>
      <c r="AX85" s="1" t="n">
        <v>0.6101</v>
      </c>
      <c r="AY85" s="1" t="n">
        <f aca="false">+AW85/AX85</f>
        <v>0.268208901956155</v>
      </c>
      <c r="AZ85" s="1" t="n">
        <f aca="false">+AY85/Y85</f>
        <v>89.4029673187185</v>
      </c>
      <c r="BA85" s="1" t="n">
        <f aca="false">+AZ85/1000</f>
        <v>0.0894029673187185</v>
      </c>
      <c r="BB85" s="1" t="n">
        <f aca="false">+AZ85/AH85</f>
        <v>1.31022555320657</v>
      </c>
      <c r="BC85" s="1" t="n">
        <f aca="false">+T85-AL85</f>
        <v>84.9431537631177</v>
      </c>
      <c r="BD85" s="1" t="n">
        <f aca="false">(T85/1000+1)*0.0036765</f>
        <v>0.00403637942160406</v>
      </c>
      <c r="BE85" s="1" t="n">
        <f aca="false">(AL85/1000+1)*0.0036765</f>
        <v>0.00372408591679396</v>
      </c>
      <c r="BF85" s="1" t="n">
        <f aca="false">BD85/(BD85+1)</f>
        <v>0.004020152560537</v>
      </c>
      <c r="BG85" s="1" t="n">
        <f aca="false">BE85/(BE85+1)</f>
        <v>0.00371026855790992</v>
      </c>
      <c r="BH85" s="1" t="n">
        <f aca="false">+BF85-BG85</f>
        <v>0.000309884002627078</v>
      </c>
      <c r="BI85" s="1" t="n">
        <f aca="false">BH85*R85</f>
        <v>0.0245202867188594</v>
      </c>
      <c r="BJ85" s="1" t="n">
        <v>0.365</v>
      </c>
      <c r="BK85" s="1" t="n">
        <f aca="false">+BI85/BJ85</f>
        <v>0.0671788677229025</v>
      </c>
      <c r="BL85" s="1" t="n">
        <f aca="false">+BK85/Y85</f>
        <v>22.3929559076342</v>
      </c>
      <c r="BM85" s="1" t="n">
        <f aca="false">+BL85/1000</f>
        <v>0.0223929559076342</v>
      </c>
      <c r="BN85" s="1" t="n">
        <f aca="false">+BL85/AI85</f>
        <v>0.911649042783041</v>
      </c>
    </row>
    <row r="86" customFormat="false" ht="12.8" hidden="false" customHeight="false" outlineLevel="0" collapsed="false">
      <c r="A86" s="1" t="s">
        <v>80</v>
      </c>
      <c r="B86" s="1" t="s">
        <v>105</v>
      </c>
      <c r="C86" s="1" t="s">
        <v>106</v>
      </c>
      <c r="D86" s="1" t="s">
        <v>73</v>
      </c>
      <c r="H86" s="1" t="s">
        <v>186</v>
      </c>
      <c r="I86" s="1" t="s">
        <v>111</v>
      </c>
      <c r="J86" s="1" t="s">
        <v>117</v>
      </c>
      <c r="K86" s="1" t="s">
        <v>71</v>
      </c>
      <c r="L86" s="2" t="n">
        <v>42</v>
      </c>
      <c r="M86" s="2" t="n">
        <v>12352.9411764706</v>
      </c>
      <c r="N86" s="13" t="n">
        <v>476.333333333333</v>
      </c>
      <c r="O86" s="12" t="n">
        <v>1.429</v>
      </c>
      <c r="P86" s="13" t="n">
        <v>1.039</v>
      </c>
      <c r="Q86" s="22" t="n">
        <v>25</v>
      </c>
      <c r="R86" s="11" t="n">
        <v>62.879265150773</v>
      </c>
      <c r="S86" s="27" t="n">
        <v>0.380880292498235</v>
      </c>
      <c r="T86" s="27" t="n">
        <v>39.9470611145374</v>
      </c>
      <c r="U86" s="11" t="n">
        <v>333.72761330371</v>
      </c>
      <c r="V86" s="11" t="n">
        <v>-8.74030469764996</v>
      </c>
      <c r="W86" s="11" t="n">
        <f aca="false">+V86+1</f>
        <v>-7.74030469764996</v>
      </c>
      <c r="X86" s="11" t="n">
        <v>1.09611034569833</v>
      </c>
      <c r="Y86" s="6" t="n">
        <v>0.003</v>
      </c>
      <c r="Z86" s="6" t="n">
        <f aca="false">+X86/10</f>
        <v>0.109611034569833</v>
      </c>
      <c r="AA86" s="6" t="n">
        <f aca="false">+S86/10</f>
        <v>0.0380880292498235</v>
      </c>
      <c r="AB86" s="6" t="n">
        <f aca="false">+O86*Z86</f>
        <v>0.156634168400291</v>
      </c>
      <c r="AC86" s="1" t="n">
        <f aca="false">+O86*AA86</f>
        <v>0.0544277937979978</v>
      </c>
      <c r="AD86" s="2" t="n">
        <f aca="false">+AB86*1000</f>
        <v>156.634168400291</v>
      </c>
      <c r="AE86" s="2" t="n">
        <f aca="false">+AC86*1000</f>
        <v>54.4277937979978</v>
      </c>
      <c r="AF86" s="2" t="n">
        <f aca="false">+AD86/Y86</f>
        <v>52211.3894667638</v>
      </c>
      <c r="AG86" s="2" t="n">
        <f aca="false">+AE86/Y86</f>
        <v>18142.5979326659</v>
      </c>
      <c r="AH86" s="2" t="n">
        <f aca="false">+AB86/Y86</f>
        <v>52.2113894667638</v>
      </c>
      <c r="AI86" s="2" t="n">
        <f aca="false">+AC86/Y86</f>
        <v>18.1425979326659</v>
      </c>
      <c r="AJ86" s="9" t="n">
        <v>127.661086911167</v>
      </c>
      <c r="AK86" s="7" t="n">
        <v>0.371087128973324</v>
      </c>
      <c r="AL86" s="7" t="n">
        <v>13.1084310061202</v>
      </c>
      <c r="AM86" s="9" t="n">
        <v>659.8671369742</v>
      </c>
      <c r="AN86" s="9" t="n">
        <v>-23.0958566916769</v>
      </c>
      <c r="AO86" s="9" t="n">
        <f aca="false">+AN86+1</f>
        <v>-22.0958566916769</v>
      </c>
      <c r="AP86" s="9" t="n">
        <v>1.08040783700909</v>
      </c>
      <c r="AQ86" s="1" t="n">
        <f aca="false">+W86-AO86</f>
        <v>14.3555519940269</v>
      </c>
      <c r="AR86" s="1" t="n">
        <f aca="false">(W86/1000+1)*0.0112372</f>
        <v>0.0111502206480516</v>
      </c>
      <c r="AS86" s="1" t="n">
        <f aca="false">(AO86/1000+1)*0.0112372</f>
        <v>0.0109889044391843</v>
      </c>
      <c r="AT86" s="1" t="n">
        <f aca="false">AR86/(AR86+1)</f>
        <v>0.0110272642188668</v>
      </c>
      <c r="AU86" s="1" t="n">
        <f aca="false">AS86/(AS86+1)</f>
        <v>0.0108694609712656</v>
      </c>
      <c r="AV86" s="1" t="n">
        <f aca="false">+AT86-AU86</f>
        <v>0.000157803247601231</v>
      </c>
      <c r="AW86" s="1" t="n">
        <f aca="false">AV86*U86</f>
        <v>0.0526633011935332</v>
      </c>
      <c r="AX86" s="1" t="n">
        <v>0.6101</v>
      </c>
      <c r="AY86" s="1" t="n">
        <f aca="false">+AW86/AX86</f>
        <v>0.0863191299680925</v>
      </c>
      <c r="AZ86" s="1" t="n">
        <f aca="false">+AY86/Y86</f>
        <v>28.7730433226975</v>
      </c>
      <c r="BA86" s="1" t="n">
        <f aca="false">+AZ86/1000</f>
        <v>0.0287730433226975</v>
      </c>
      <c r="BB86" s="1" t="n">
        <f aca="false">+AZ86/(U86/1000/0.003)</f>
        <v>0.258651446650108</v>
      </c>
      <c r="BC86" s="1" t="n">
        <f aca="false">+T86-AL86</f>
        <v>26.8386301084172</v>
      </c>
      <c r="BD86" s="1" t="n">
        <f aca="false">(T86/1000+1)*0.0036765</f>
        <v>0.0038233653701876</v>
      </c>
      <c r="BE86" s="1" t="n">
        <f aca="false">(AL86/1000+1)*0.0036765</f>
        <v>0.003724693146594</v>
      </c>
      <c r="BF86" s="1" t="n">
        <f aca="false">BD86/(BD86+1)</f>
        <v>0.00380880292498235</v>
      </c>
      <c r="BG86" s="1" t="n">
        <f aca="false">BE86/(BE86+1)</f>
        <v>0.00371087128973324</v>
      </c>
      <c r="BH86" s="1" t="n">
        <f aca="false">+BF86-BG86</f>
        <v>9.7931635249111E-005</v>
      </c>
      <c r="BI86" s="1" t="n">
        <f aca="false">BH86*R86</f>
        <v>0.00615786925947764</v>
      </c>
      <c r="BJ86" s="1" t="n">
        <v>0.365</v>
      </c>
      <c r="BK86" s="1" t="n">
        <f aca="false">+BI86/BJ86</f>
        <v>0.0168708746835004</v>
      </c>
      <c r="BL86" s="1" t="n">
        <f aca="false">+BK86/Y86</f>
        <v>5.62362489450013</v>
      </c>
      <c r="BM86" s="1" t="n">
        <f aca="false">+BL86/1000</f>
        <v>0.00562362489450013</v>
      </c>
      <c r="BN86" s="1" t="n">
        <f aca="false">+BL86/(R86/1000/0.003)</f>
        <v>0.268305849997564</v>
      </c>
    </row>
    <row r="87" customFormat="false" ht="12.8" hidden="false" customHeight="false" outlineLevel="0" collapsed="false">
      <c r="A87" s="1" t="s">
        <v>80</v>
      </c>
      <c r="B87" s="1" t="s">
        <v>105</v>
      </c>
      <c r="C87" s="1" t="s">
        <v>106</v>
      </c>
      <c r="D87" s="1" t="s">
        <v>73</v>
      </c>
      <c r="H87" s="1" t="s">
        <v>186</v>
      </c>
      <c r="I87" s="1" t="s">
        <v>111</v>
      </c>
      <c r="J87" s="1" t="s">
        <v>113</v>
      </c>
      <c r="K87" s="1" t="s">
        <v>71</v>
      </c>
      <c r="L87" s="2" t="n">
        <v>35</v>
      </c>
      <c r="M87" s="2" t="n">
        <v>10294.1176470588</v>
      </c>
      <c r="N87" s="13" t="n">
        <v>1008.66666666667</v>
      </c>
      <c r="O87" s="12" t="n">
        <v>3.026</v>
      </c>
      <c r="P87" s="13" t="n">
        <v>1.119</v>
      </c>
      <c r="Q87" s="22" t="n">
        <v>13</v>
      </c>
      <c r="R87" s="11" t="n">
        <v>73.5983069490268</v>
      </c>
      <c r="S87" s="27" t="n">
        <v>0.400050223787988</v>
      </c>
      <c r="T87" s="27" t="n">
        <v>92.4984461588365</v>
      </c>
      <c r="U87" s="11" t="n">
        <v>340.500823764671</v>
      </c>
      <c r="V87" s="11" t="n">
        <v>20.5392600201191</v>
      </c>
      <c r="W87" s="11" t="n">
        <f aca="false">+V87+1</f>
        <v>21.5392600201191</v>
      </c>
      <c r="X87" s="11" t="n">
        <v>1.1281217133586</v>
      </c>
      <c r="Y87" s="6" t="n">
        <v>0.003</v>
      </c>
      <c r="Z87" s="6" t="n">
        <f aca="false">+X87/10</f>
        <v>0.11281217133586</v>
      </c>
      <c r="AA87" s="6" t="n">
        <f aca="false">+S87/10</f>
        <v>0.0400050223787988</v>
      </c>
      <c r="AB87" s="6" t="n">
        <f aca="false">+O87*Z87</f>
        <v>0.341369630462312</v>
      </c>
      <c r="AC87" s="1" t="n">
        <f aca="false">+O87*AA87</f>
        <v>0.121055197718245</v>
      </c>
      <c r="AD87" s="2" t="n">
        <f aca="false">+AB87*1000</f>
        <v>341.369630462312</v>
      </c>
      <c r="AE87" s="2" t="n">
        <f aca="false">+AC87*1000</f>
        <v>121.055197718245</v>
      </c>
      <c r="AF87" s="2" t="n">
        <f aca="false">+AD87/Y87</f>
        <v>113789.876820771</v>
      </c>
      <c r="AG87" s="2" t="n">
        <f aca="false">+AE87/Y87</f>
        <v>40351.7325727484</v>
      </c>
      <c r="AH87" s="2" t="n">
        <f aca="false">+AB87/Y87</f>
        <v>113.789876820771</v>
      </c>
      <c r="AI87" s="2" t="n">
        <f aca="false">+AC87/Y87</f>
        <v>40.3517325727484</v>
      </c>
      <c r="AJ87" s="9" t="n">
        <v>87.933704288468</v>
      </c>
      <c r="AK87" s="7" t="n">
        <v>0.371349312630222</v>
      </c>
      <c r="AL87" s="7" t="n">
        <v>13.8268890415214</v>
      </c>
      <c r="AM87" s="9" t="n">
        <v>398.083445813064</v>
      </c>
      <c r="AN87" s="9" t="n">
        <v>-22.6047075127748</v>
      </c>
      <c r="AO87" s="9" t="n">
        <f aca="false">+AN87+1</f>
        <v>-21.6047075127748</v>
      </c>
      <c r="AP87" s="9" t="n">
        <v>1.08094515224406</v>
      </c>
      <c r="AQ87" s="1" t="n">
        <f aca="false">+W87-AO87</f>
        <v>43.1439675328939</v>
      </c>
      <c r="AR87" s="1" t="n">
        <f aca="false">(W87/1000+1)*0.0112372</f>
        <v>0.0114792409726981</v>
      </c>
      <c r="AS87" s="1" t="n">
        <f aca="false">(AO87/1000+1)*0.0112372</f>
        <v>0.0109944235807374</v>
      </c>
      <c r="AT87" s="1" t="n">
        <f aca="false">AR87/(AR87+1)</f>
        <v>0.0113489634860513</v>
      </c>
      <c r="AU87" s="1" t="n">
        <f aca="false">AS87/(AS87+1)</f>
        <v>0.0108748607552131</v>
      </c>
      <c r="AV87" s="1" t="n">
        <f aca="false">+AT87-AU87</f>
        <v>0.000474102730838253</v>
      </c>
      <c r="AW87" s="1" t="n">
        <f aca="false">AV87*U87</f>
        <v>0.161432370399505</v>
      </c>
      <c r="AX87" s="1" t="n">
        <v>0.6101</v>
      </c>
      <c r="AY87" s="1" t="n">
        <f aca="false">+AW87/AX87</f>
        <v>0.264599853138019</v>
      </c>
      <c r="AZ87" s="1" t="n">
        <f aca="false">+AY87/Y87</f>
        <v>88.1999510460063</v>
      </c>
      <c r="BA87" s="1" t="n">
        <f aca="false">+AZ87/1000</f>
        <v>0.0881999510460063</v>
      </c>
      <c r="BB87" s="1" t="n">
        <f aca="false">+AZ87/AH87</f>
        <v>0.77511245736674</v>
      </c>
      <c r="BC87" s="1" t="n">
        <f aca="false">+T87-AL87</f>
        <v>78.6715571173151</v>
      </c>
      <c r="BD87" s="1" t="n">
        <f aca="false">(T87/1000+1)*0.0036765</f>
        <v>0.00401657053730296</v>
      </c>
      <c r="BE87" s="1" t="n">
        <f aca="false">(AL87/1000+1)*0.0036765</f>
        <v>0.00372733455756115</v>
      </c>
      <c r="BF87" s="1" t="n">
        <f aca="false">BD87/(BD87+1)</f>
        <v>0.00400050223787988</v>
      </c>
      <c r="BG87" s="1" t="n">
        <f aca="false">BE87/(BE87+1)</f>
        <v>0.00371349312630222</v>
      </c>
      <c r="BH87" s="1" t="n">
        <f aca="false">+BF87-BG87</f>
        <v>0.000287009111577659</v>
      </c>
      <c r="BI87" s="1" t="n">
        <f aca="false">BH87*R87</f>
        <v>0.02112338469106</v>
      </c>
      <c r="BJ87" s="1" t="n">
        <v>0.365</v>
      </c>
      <c r="BK87" s="1" t="n">
        <f aca="false">+BI87/BJ87</f>
        <v>0.0578722868248219</v>
      </c>
      <c r="BL87" s="1" t="n">
        <f aca="false">+BK87/Y87</f>
        <v>19.2907622749406</v>
      </c>
      <c r="BM87" s="1" t="n">
        <f aca="false">+BL87/1000</f>
        <v>0.0192907622749406</v>
      </c>
      <c r="BN87" s="1" t="n">
        <f aca="false">+BL87/AI87</f>
        <v>0.478065278613803</v>
      </c>
    </row>
    <row r="88" customFormat="false" ht="12.8" hidden="false" customHeight="false" outlineLevel="0" collapsed="false">
      <c r="A88" s="1" t="s">
        <v>80</v>
      </c>
      <c r="B88" s="1" t="s">
        <v>105</v>
      </c>
      <c r="C88" s="1" t="s">
        <v>106</v>
      </c>
      <c r="D88" s="1" t="s">
        <v>73</v>
      </c>
      <c r="H88" s="1" t="s">
        <v>186</v>
      </c>
      <c r="I88" s="1" t="s">
        <v>111</v>
      </c>
      <c r="J88" s="1" t="s">
        <v>118</v>
      </c>
      <c r="K88" s="1" t="s">
        <v>71</v>
      </c>
      <c r="L88" s="2" t="n">
        <v>34</v>
      </c>
      <c r="M88" s="2" t="n">
        <v>9999.99999999999</v>
      </c>
      <c r="N88" s="13" t="n">
        <v>1127</v>
      </c>
      <c r="O88" s="12" t="n">
        <v>3.381</v>
      </c>
      <c r="P88" s="13" t="n">
        <v>1.261</v>
      </c>
      <c r="Q88" s="22" t="n">
        <v>14</v>
      </c>
      <c r="R88" s="11" t="n">
        <v>102.269659298568</v>
      </c>
      <c r="S88" s="27" t="n">
        <v>0.417589483189397</v>
      </c>
      <c r="T88" s="27" t="n">
        <v>140.597322063174</v>
      </c>
      <c r="U88" s="11" t="n">
        <v>468.759248259614</v>
      </c>
      <c r="V88" s="11" t="n">
        <v>44.3181679719825</v>
      </c>
      <c r="W88" s="11" t="n">
        <f aca="false">+V88+1</f>
        <v>45.3181679719825</v>
      </c>
      <c r="X88" s="11" t="n">
        <v>1.15410396532335</v>
      </c>
      <c r="Y88" s="6" t="n">
        <v>0.003</v>
      </c>
      <c r="Z88" s="6" t="n">
        <f aca="false">+X88/10</f>
        <v>0.115410396532335</v>
      </c>
      <c r="AA88" s="6" t="n">
        <f aca="false">+S88/10</f>
        <v>0.0417589483189397</v>
      </c>
      <c r="AB88" s="6" t="n">
        <f aca="false">+O88*Z88</f>
        <v>0.390202550675825</v>
      </c>
      <c r="AC88" s="1" t="n">
        <f aca="false">+O88*AA88</f>
        <v>0.141187004266335</v>
      </c>
      <c r="AD88" s="2" t="n">
        <f aca="false">+AB88*1000</f>
        <v>390.202550675825</v>
      </c>
      <c r="AE88" s="2" t="n">
        <f aca="false">+AC88*1000</f>
        <v>141.187004266335</v>
      </c>
      <c r="AF88" s="2" t="n">
        <f aca="false">+AD88/Y88</f>
        <v>130067.516891942</v>
      </c>
      <c r="AG88" s="2" t="n">
        <f aca="false">+AE88/Y88</f>
        <v>47062.3347554451</v>
      </c>
      <c r="AH88" s="2" t="n">
        <f aca="false">+AB88/Y88</f>
        <v>130.067516891942</v>
      </c>
      <c r="AI88" s="2" t="n">
        <f aca="false">+AC88/Y88</f>
        <v>47.0623347554451</v>
      </c>
      <c r="AJ88" s="9" t="n">
        <v>88.2974092572174</v>
      </c>
      <c r="AK88" s="7" t="n">
        <v>0.371165268974163</v>
      </c>
      <c r="AL88" s="7" t="n">
        <v>13.3225565105306</v>
      </c>
      <c r="AM88" s="9" t="n">
        <v>456.047697674682</v>
      </c>
      <c r="AN88" s="9" t="n">
        <v>-22.9122972159297</v>
      </c>
      <c r="AO88" s="9" t="n">
        <f aca="false">+AN88+1</f>
        <v>-21.9122972159297</v>
      </c>
      <c r="AP88" s="9" t="n">
        <v>1.08060865102364</v>
      </c>
      <c r="AQ88" s="1" t="n">
        <f aca="false">+W88-AO88</f>
        <v>67.2304651879122</v>
      </c>
      <c r="AR88" s="1" t="n">
        <f aca="false">(W88/1000+1)*0.0112372</f>
        <v>0.0117464493171348</v>
      </c>
      <c r="AS88" s="1" t="n">
        <f aca="false">(AO88/1000+1)*0.0112372</f>
        <v>0.0109909671337252</v>
      </c>
      <c r="AT88" s="1" t="n">
        <f aca="false">AR88/(AR88+1)</f>
        <v>0.0116100721925566</v>
      </c>
      <c r="AU88" s="1" t="n">
        <f aca="false">AS88/(AS88+1)</f>
        <v>0.0108714790646308</v>
      </c>
      <c r="AV88" s="1" t="n">
        <f aca="false">+AT88-AU88</f>
        <v>0.000738593127925803</v>
      </c>
      <c r="AW88" s="1" t="n">
        <f aca="false">AV88*U88</f>
        <v>0.346222359416216</v>
      </c>
      <c r="AX88" s="1" t="n">
        <v>0.6101</v>
      </c>
      <c r="AY88" s="1" t="n">
        <f aca="false">+AW88/AX88</f>
        <v>0.567484608123613</v>
      </c>
      <c r="AZ88" s="1" t="n">
        <f aca="false">+AY88/Y88</f>
        <v>189.161536041204</v>
      </c>
      <c r="BA88" s="1" t="n">
        <f aca="false">+AZ88/1000</f>
        <v>0.189161536041204</v>
      </c>
      <c r="BB88" s="1" t="n">
        <f aca="false">+AZ88/AH88</f>
        <v>1.45433341514744</v>
      </c>
      <c r="BC88" s="1" t="n">
        <f aca="false">+T88-AL88</f>
        <v>127.274765552643</v>
      </c>
      <c r="BD88" s="1" t="n">
        <f aca="false">(T88/1000+1)*0.0036765</f>
        <v>0.00419340605456526</v>
      </c>
      <c r="BE88" s="1" t="n">
        <f aca="false">(AL88/1000+1)*0.0036765</f>
        <v>0.00372548037901097</v>
      </c>
      <c r="BF88" s="1" t="n">
        <f aca="false">BD88/(BD88+1)</f>
        <v>0.00417589483189397</v>
      </c>
      <c r="BG88" s="1" t="n">
        <f aca="false">BE88/(BE88+1)</f>
        <v>0.00371165268974163</v>
      </c>
      <c r="BH88" s="1" t="n">
        <f aca="false">+BF88-BG88</f>
        <v>0.000464242142152337</v>
      </c>
      <c r="BI88" s="1" t="n">
        <f aca="false">BH88*R88</f>
        <v>0.0474778857099569</v>
      </c>
      <c r="BJ88" s="1" t="n">
        <v>0.365</v>
      </c>
      <c r="BK88" s="1" t="n">
        <f aca="false">+BI88/BJ88</f>
        <v>0.130076399205361</v>
      </c>
      <c r="BL88" s="1" t="n">
        <f aca="false">+BK88/Y88</f>
        <v>43.3587997351205</v>
      </c>
      <c r="BM88" s="1" t="n">
        <f aca="false">+BL88/1000</f>
        <v>0.0433587997351205</v>
      </c>
      <c r="BN88" s="1" t="n">
        <f aca="false">+BL88/AI88</f>
        <v>0.921305752475528</v>
      </c>
    </row>
    <row r="89" customFormat="false" ht="12.8" hidden="false" customHeight="false" outlineLevel="0" collapsed="false">
      <c r="A89" s="1" t="s">
        <v>80</v>
      </c>
      <c r="B89" s="1" t="s">
        <v>126</v>
      </c>
      <c r="C89" s="1" t="s">
        <v>127</v>
      </c>
      <c r="D89" s="1" t="s">
        <v>73</v>
      </c>
      <c r="H89" s="1" t="s">
        <v>186</v>
      </c>
      <c r="I89" s="1" t="s">
        <v>111</v>
      </c>
      <c r="J89" s="1" t="s">
        <v>119</v>
      </c>
      <c r="K89" s="1" t="s">
        <v>71</v>
      </c>
      <c r="L89" s="2" t="n">
        <v>3</v>
      </c>
      <c r="M89" s="2" t="n">
        <v>882.352941176471</v>
      </c>
      <c r="N89" s="13" t="n">
        <v>10.1577777777778</v>
      </c>
      <c r="O89" s="12" t="n">
        <v>0.0304733333333333</v>
      </c>
      <c r="P89" s="13" t="n">
        <v>0.737</v>
      </c>
      <c r="Q89" s="8" t="n">
        <v>4</v>
      </c>
      <c r="R89" s="11"/>
      <c r="S89" s="27"/>
      <c r="T89" s="27"/>
      <c r="U89" s="11"/>
      <c r="V89" s="11"/>
      <c r="W89" s="11"/>
      <c r="X89" s="11"/>
      <c r="Y89" s="6" t="n">
        <v>0.003</v>
      </c>
      <c r="Z89" s="6"/>
      <c r="AA89" s="6"/>
      <c r="AB89" s="6"/>
      <c r="AC89" s="2"/>
      <c r="AD89" s="2"/>
      <c r="AE89" s="2"/>
      <c r="AF89" s="2"/>
      <c r="AG89" s="2"/>
      <c r="AH89" s="2"/>
      <c r="AI89" s="2"/>
      <c r="AJ89" s="9"/>
      <c r="AK89" s="7"/>
      <c r="AL89" s="7"/>
      <c r="AM89" s="9"/>
      <c r="AN89" s="9"/>
      <c r="AO89" s="9"/>
      <c r="AP89" s="9"/>
      <c r="AZ89" s="20" t="n">
        <v>7.40972888763517</v>
      </c>
      <c r="BA89" s="20" t="n">
        <v>0.00740972888763517</v>
      </c>
      <c r="BB89" s="20" t="n">
        <v>0.28803956772545</v>
      </c>
      <c r="BL89" s="20" t="n">
        <v>1.65611553150943</v>
      </c>
      <c r="BM89" s="20" t="n">
        <v>0.00165611553150943</v>
      </c>
      <c r="BN89" s="20" t="n">
        <v>0.268599083480925</v>
      </c>
    </row>
    <row r="90" customFormat="false" ht="12.8" hidden="false" customHeight="false" outlineLevel="0" collapsed="false">
      <c r="A90" s="1" t="s">
        <v>80</v>
      </c>
      <c r="B90" s="1" t="s">
        <v>126</v>
      </c>
      <c r="C90" s="1" t="s">
        <v>127</v>
      </c>
      <c r="D90" s="1" t="s">
        <v>73</v>
      </c>
      <c r="H90" s="1" t="s">
        <v>186</v>
      </c>
      <c r="I90" s="1" t="s">
        <v>111</v>
      </c>
      <c r="J90" s="1" t="s">
        <v>112</v>
      </c>
      <c r="K90" s="1" t="s">
        <v>71</v>
      </c>
      <c r="L90" s="2" t="n">
        <v>1</v>
      </c>
      <c r="M90" s="2" t="n">
        <v>294.117647058824</v>
      </c>
      <c r="N90" s="13" t="n">
        <v>232.638888888889</v>
      </c>
      <c r="O90" s="12" t="n">
        <v>0.697916666666667</v>
      </c>
      <c r="P90" s="13" t="n">
        <v>0.737</v>
      </c>
      <c r="Q90" s="8" t="n">
        <v>4</v>
      </c>
      <c r="R90" s="11" t="n">
        <v>18.4972581817507</v>
      </c>
      <c r="S90" s="27" t="n">
        <v>0.389932829938281</v>
      </c>
      <c r="T90" s="27" t="n">
        <v>64.760663950636</v>
      </c>
      <c r="U90" s="11" t="n">
        <v>77.1740731262785</v>
      </c>
      <c r="V90" s="11" t="n">
        <v>8.38895366551216</v>
      </c>
      <c r="W90" s="11" t="n">
        <f aca="false">+V90+1</f>
        <v>9.38895366551216</v>
      </c>
      <c r="X90" s="11" t="n">
        <v>1.11484029095515</v>
      </c>
      <c r="Y90" s="6" t="n">
        <v>0.003</v>
      </c>
      <c r="Z90" s="6" t="n">
        <f aca="false">+X90/10</f>
        <v>0.111484029095515</v>
      </c>
      <c r="AA90" s="6" t="n">
        <f aca="false">+S90/10</f>
        <v>0.0389932829938281</v>
      </c>
      <c r="AB90" s="6" t="n">
        <f aca="false">+O90*Z90</f>
        <v>0.0778065619729116</v>
      </c>
      <c r="AC90" s="1" t="n">
        <f aca="false">+O90*AA90</f>
        <v>0.0272140620894425</v>
      </c>
      <c r="AD90" s="2" t="n">
        <f aca="false">+AB90*1000</f>
        <v>77.8065619729116</v>
      </c>
      <c r="AE90" s="2" t="n">
        <f aca="false">+AC90*1000</f>
        <v>27.2140620894425</v>
      </c>
      <c r="AF90" s="2" t="n">
        <f aca="false">+AD90/Y90</f>
        <v>25935.5206576372</v>
      </c>
      <c r="AG90" s="2" t="n">
        <f aca="false">+AE90/Y90</f>
        <v>9071.35402981418</v>
      </c>
      <c r="AH90" s="2" t="n">
        <f aca="false">+AB90/Y90</f>
        <v>25.9355206576372</v>
      </c>
      <c r="AI90" s="2" t="n">
        <f aca="false">+AC90/Y90</f>
        <v>9.07135402981418</v>
      </c>
      <c r="AJ90" s="5" t="n">
        <v>63.9214283126395</v>
      </c>
      <c r="AK90" s="26" t="n">
        <v>0.370325096844173</v>
      </c>
      <c r="AL90" s="26" t="n">
        <v>11.0202669893524</v>
      </c>
      <c r="AM90" s="5" t="n">
        <v>283.919565481348</v>
      </c>
      <c r="AN90" s="5" t="n">
        <v>-23.5902326893385</v>
      </c>
      <c r="AO90" s="5" t="n">
        <f aca="false">+AN90+1</f>
        <v>-22.5902326893385</v>
      </c>
      <c r="AP90" s="5" t="n">
        <v>1.07986698575239</v>
      </c>
      <c r="AQ90" s="1" t="n">
        <f aca="false">+W90-AO90</f>
        <v>31.9791863548507</v>
      </c>
      <c r="AR90" s="1" t="n">
        <f aca="false">(W90/1000+1)*0.0112372</f>
        <v>0.0113427055501301</v>
      </c>
      <c r="AS90" s="1" t="n">
        <f aca="false">(AO90/1000+1)*0.0112372</f>
        <v>0.0109833490372234</v>
      </c>
      <c r="AT90" s="1" t="n">
        <f aca="false">AR90/(AR90+1)</f>
        <v>0.0112154915320817</v>
      </c>
      <c r="AU90" s="1" t="n">
        <f aca="false">AS90/(AS90+1)</f>
        <v>0.0108640256515431</v>
      </c>
      <c r="AV90" s="1" t="n">
        <f aca="false">+AT90-AU90</f>
        <v>0.000351465880538594</v>
      </c>
      <c r="AW90" s="1" t="n">
        <f aca="false">AV90*U90</f>
        <v>0.0271240535660773</v>
      </c>
      <c r="AX90" s="1" t="n">
        <v>0.6101</v>
      </c>
      <c r="AY90" s="1" t="n">
        <f aca="false">+AW90/AX90</f>
        <v>0.044458373325811</v>
      </c>
      <c r="AZ90" s="20" t="n">
        <f aca="false">+AY90/Y90/2</f>
        <v>7.40972888763517</v>
      </c>
      <c r="BA90" s="20" t="n">
        <f aca="false">+AZ90/1000</f>
        <v>0.00740972888763517</v>
      </c>
      <c r="BB90" s="20" t="n">
        <f aca="false">+AZ90/(U90/1000/0.003)</f>
        <v>0.28803956772545</v>
      </c>
      <c r="BC90" s="1" t="n">
        <f aca="false">+T90-AL90</f>
        <v>53.7403969612836</v>
      </c>
      <c r="BD90" s="1" t="n">
        <f aca="false">(T90/1000+1)*0.0036765</f>
        <v>0.00391459258101451</v>
      </c>
      <c r="BE90" s="1" t="n">
        <f aca="false">(AL90/1000+1)*0.0036765</f>
        <v>0.00371701601158635</v>
      </c>
      <c r="BF90" s="1" t="n">
        <f aca="false">BD90/(BD90+1)</f>
        <v>0.00389932829938281</v>
      </c>
      <c r="BG90" s="1" t="n">
        <f aca="false">BE90/(BE90+1)</f>
        <v>0.00370325096844173</v>
      </c>
      <c r="BH90" s="1" t="n">
        <f aca="false">+BF90-BG90</f>
        <v>0.000196077330941076</v>
      </c>
      <c r="BI90" s="1" t="n">
        <f aca="false">BH90*R90</f>
        <v>0.00362689301400565</v>
      </c>
      <c r="BJ90" s="1" t="n">
        <v>0.365</v>
      </c>
      <c r="BK90" s="1" t="n">
        <f aca="false">+BI90/BJ90</f>
        <v>0.00993669318905657</v>
      </c>
      <c r="BL90" s="20" t="n">
        <f aca="false">+BK90/Y90/2</f>
        <v>1.65611553150943</v>
      </c>
      <c r="BM90" s="20" t="n">
        <f aca="false">+BL90/1000</f>
        <v>0.00165611553150943</v>
      </c>
      <c r="BN90" s="20" t="n">
        <f aca="false">+BL90/(R90/1000/0.003)</f>
        <v>0.268599083480925</v>
      </c>
    </row>
    <row r="91" customFormat="false" ht="12.8" hidden="false" customHeight="false" outlineLevel="0" collapsed="false">
      <c r="A91" s="1" t="s">
        <v>80</v>
      </c>
      <c r="B91" s="1" t="s">
        <v>126</v>
      </c>
      <c r="C91" s="1" t="s">
        <v>127</v>
      </c>
      <c r="D91" s="1" t="s">
        <v>73</v>
      </c>
      <c r="H91" s="1" t="s">
        <v>186</v>
      </c>
      <c r="I91" s="1" t="s">
        <v>111</v>
      </c>
      <c r="J91" s="1" t="s">
        <v>117</v>
      </c>
      <c r="K91" s="1" t="s">
        <v>71</v>
      </c>
      <c r="L91" s="2" t="n">
        <v>3</v>
      </c>
      <c r="M91" s="2" t="n">
        <v>882.352941176471</v>
      </c>
      <c r="N91" s="13" t="n">
        <v>3.6277777777778</v>
      </c>
      <c r="O91" s="12" t="n">
        <v>0.0108833333333334</v>
      </c>
      <c r="P91" s="13" t="n">
        <v>0.614</v>
      </c>
      <c r="Q91" s="8" t="n">
        <v>7</v>
      </c>
      <c r="R91" s="11"/>
      <c r="S91" s="27"/>
      <c r="T91" s="27"/>
      <c r="U91" s="11"/>
      <c r="V91" s="11"/>
      <c r="W91" s="11"/>
      <c r="X91" s="11"/>
      <c r="Y91" s="6"/>
      <c r="Z91" s="6"/>
      <c r="AA91" s="6"/>
      <c r="AB91" s="6"/>
      <c r="AD91" s="2"/>
      <c r="AE91" s="2"/>
      <c r="AF91" s="2"/>
      <c r="AG91" s="2"/>
      <c r="AH91" s="2"/>
      <c r="AI91" s="2"/>
      <c r="AJ91" s="9"/>
      <c r="AK91" s="7"/>
      <c r="AL91" s="7"/>
      <c r="AM91" s="9"/>
      <c r="AN91" s="9"/>
      <c r="AO91" s="9"/>
      <c r="AP91" s="9"/>
      <c r="AZ91" s="20" t="n">
        <v>149.86250171137</v>
      </c>
      <c r="BA91" s="20" t="n">
        <v>0.14986250171137</v>
      </c>
      <c r="BB91" s="20" t="n">
        <v>1.76628418202448</v>
      </c>
      <c r="BL91" s="20" t="n">
        <v>31.8828690249417</v>
      </c>
      <c r="BM91" s="20" t="n">
        <v>0.0318828690249417</v>
      </c>
      <c r="BN91" s="20" t="n">
        <v>1.64507407014516</v>
      </c>
    </row>
    <row r="92" customFormat="false" ht="12.8" hidden="false" customHeight="false" outlineLevel="0" collapsed="false">
      <c r="A92" s="1" t="s">
        <v>80</v>
      </c>
      <c r="B92" s="1" t="s">
        <v>126</v>
      </c>
      <c r="C92" s="1" t="s">
        <v>127</v>
      </c>
      <c r="D92" s="1" t="s">
        <v>73</v>
      </c>
      <c r="H92" s="1" t="s">
        <v>186</v>
      </c>
      <c r="I92" s="1" t="s">
        <v>111</v>
      </c>
      <c r="J92" s="1" t="s">
        <v>113</v>
      </c>
      <c r="K92" s="1" t="s">
        <v>71</v>
      </c>
      <c r="L92" s="2" t="n">
        <v>4</v>
      </c>
      <c r="M92" s="2" t="n">
        <v>1176.4705882353</v>
      </c>
      <c r="N92" s="13" t="n">
        <v>204.666666666667</v>
      </c>
      <c r="O92" s="12" t="n">
        <v>0.287879396984924</v>
      </c>
      <c r="P92" s="13" t="n">
        <v>0.614</v>
      </c>
      <c r="Q92" s="8" t="n">
        <v>7</v>
      </c>
      <c r="R92" s="11" t="n">
        <v>58.1424318884227</v>
      </c>
      <c r="S92" s="27" t="n">
        <v>0.490493336177136</v>
      </c>
      <c r="T92" s="27" t="n">
        <v>340.707281224247</v>
      </c>
      <c r="U92" s="11" t="n">
        <v>254.53860126789</v>
      </c>
      <c r="V92" s="11" t="n">
        <v>173.058826005179</v>
      </c>
      <c r="W92" s="11" t="n">
        <f aca="false">+V92+1</f>
        <v>174.058826005179</v>
      </c>
      <c r="X92" s="11" t="n">
        <v>1.29453691395913</v>
      </c>
      <c r="Y92" s="6" t="n">
        <v>0.003</v>
      </c>
      <c r="Z92" s="6" t="n">
        <f aca="false">+X92/10</f>
        <v>0.129453691395913</v>
      </c>
      <c r="AA92" s="6" t="n">
        <f aca="false">+S92/10</f>
        <v>0.0490493336177136</v>
      </c>
      <c r="AB92" s="6" t="n">
        <f aca="false">+P92*Z92</f>
        <v>0.0794845665170906</v>
      </c>
      <c r="AC92" s="1" t="n">
        <f aca="false">+O92*AA92</f>
        <v>0.0141202925843798</v>
      </c>
      <c r="AD92" s="2" t="n">
        <f aca="false">+AB92*1000</f>
        <v>79.4845665170906</v>
      </c>
      <c r="AE92" s="2" t="n">
        <f aca="false">+AC92*1000</f>
        <v>14.1202925843798</v>
      </c>
      <c r="AF92" s="2" t="n">
        <f aca="false">+AD92/Y92</f>
        <v>26494.8555056969</v>
      </c>
      <c r="AG92" s="2" t="n">
        <f aca="false">+AE92/Y92</f>
        <v>4706.76419479325</v>
      </c>
      <c r="AH92" s="2" t="n">
        <f aca="false">+AB92/Y92</f>
        <v>26.4948555056969</v>
      </c>
      <c r="AI92" s="2" t="n">
        <f aca="false">+AC92/Y92</f>
        <v>4.70676419479325</v>
      </c>
      <c r="AJ92" s="5" t="n">
        <v>202.947266529895</v>
      </c>
      <c r="AK92" s="26" t="n">
        <v>0.37040292905654</v>
      </c>
      <c r="AL92" s="26" t="n">
        <v>11.2335458037909</v>
      </c>
      <c r="AM92" s="5" t="n">
        <v>879.137634632535</v>
      </c>
      <c r="AN92" s="5" t="n">
        <v>-23.3995957477199</v>
      </c>
      <c r="AO92" s="5" t="n">
        <f aca="false">+AN92+1</f>
        <v>-22.3995957477199</v>
      </c>
      <c r="AP92" s="5" t="n">
        <v>1.08007554477688</v>
      </c>
      <c r="AQ92" s="1" t="n">
        <f aca="false">+W92-AO92</f>
        <v>196.458421752899</v>
      </c>
      <c r="AR92" s="1" t="n">
        <f aca="false">(W92/1000+1)*0.0112372</f>
        <v>0.0131931338395854</v>
      </c>
      <c r="AS92" s="1" t="n">
        <f aca="false">(AO92/1000+1)*0.0112372</f>
        <v>0.0109854912626637</v>
      </c>
      <c r="AT92" s="1" t="n">
        <f aca="false">AR92/(AR92+1)</f>
        <v>0.0130213415379049</v>
      </c>
      <c r="AU92" s="1" t="n">
        <f aca="false">AS92/(AS92+1)</f>
        <v>0.0108661215789986</v>
      </c>
      <c r="AV92" s="1" t="n">
        <f aca="false">+AT92-AU92</f>
        <v>0.00215521995890628</v>
      </c>
      <c r="AW92" s="1" t="n">
        <f aca="false">AV92*U92</f>
        <v>0.548586673764643</v>
      </c>
      <c r="AX92" s="1" t="n">
        <v>0.6101</v>
      </c>
      <c r="AY92" s="1" t="n">
        <f aca="false">+AW92/AX92</f>
        <v>0.899175010268223</v>
      </c>
      <c r="AZ92" s="20" t="n">
        <f aca="false">+AY92/Y92/2</f>
        <v>149.86250171137</v>
      </c>
      <c r="BA92" s="20" t="n">
        <f aca="false">+AZ92/1000</f>
        <v>0.14986250171137</v>
      </c>
      <c r="BB92" s="20" t="n">
        <f aca="false">+AZ92/(U92/1000/0.003)</f>
        <v>1.76628418202448</v>
      </c>
      <c r="BC92" s="1" t="n">
        <f aca="false">+T92-AL92</f>
        <v>329.473735420456</v>
      </c>
      <c r="BD92" s="1" t="n">
        <f aca="false">(T92/1000+1)*0.0036765</f>
        <v>0.00492911031942094</v>
      </c>
      <c r="BE92" s="1" t="n">
        <f aca="false">(AL92/1000+1)*0.0036765</f>
        <v>0.00371780013114764</v>
      </c>
      <c r="BF92" s="1" t="n">
        <f aca="false">BD92/(BD92+1)</f>
        <v>0.00490493336177136</v>
      </c>
      <c r="BG92" s="1" t="n">
        <f aca="false">BE92/(BE92+1)</f>
        <v>0.0037040292905654</v>
      </c>
      <c r="BH92" s="1" t="n">
        <f aca="false">+BF92-BG92</f>
        <v>0.00120090407120597</v>
      </c>
      <c r="BI92" s="1" t="n">
        <f aca="false">BH92*R92</f>
        <v>0.0698234831646224</v>
      </c>
      <c r="BJ92" s="1" t="n">
        <v>0.365</v>
      </c>
      <c r="BK92" s="1" t="n">
        <f aca="false">+BI92/BJ92</f>
        <v>0.19129721414965</v>
      </c>
      <c r="BL92" s="20" t="n">
        <f aca="false">+BK92/Y92/2</f>
        <v>31.8828690249417</v>
      </c>
      <c r="BM92" s="20" t="n">
        <f aca="false">+BL92/1000</f>
        <v>0.0318828690249417</v>
      </c>
      <c r="BN92" s="20" t="n">
        <f aca="false">+BL92/(R92/1000/0.003)</f>
        <v>1.64507407014516</v>
      </c>
    </row>
    <row r="93" customFormat="false" ht="12.8" hidden="false" customHeight="false" outlineLevel="0" collapsed="false">
      <c r="A93" s="1" t="s">
        <v>80</v>
      </c>
      <c r="B93" s="1" t="s">
        <v>126</v>
      </c>
      <c r="C93" s="1" t="s">
        <v>127</v>
      </c>
      <c r="D93" s="1" t="s">
        <v>73</v>
      </c>
      <c r="H93" s="1" t="s">
        <v>186</v>
      </c>
      <c r="I93" s="1" t="s">
        <v>111</v>
      </c>
      <c r="J93" s="1" t="s">
        <v>118</v>
      </c>
      <c r="K93" s="1" t="s">
        <v>71</v>
      </c>
      <c r="L93" s="2" t="n">
        <v>4</v>
      </c>
      <c r="M93" s="2" t="n">
        <v>1176.47058823529</v>
      </c>
      <c r="N93" s="13" t="n">
        <v>434</v>
      </c>
      <c r="O93" s="12" t="n">
        <v>1.302</v>
      </c>
      <c r="P93" s="13" t="n">
        <v>1.302</v>
      </c>
      <c r="Q93" s="22" t="n">
        <v>4</v>
      </c>
      <c r="R93" s="11" t="n">
        <v>108.817052572264</v>
      </c>
      <c r="S93" s="27" t="n">
        <v>0.522511948921591</v>
      </c>
      <c r="T93" s="27" t="n">
        <v>428.686187339117</v>
      </c>
      <c r="U93" s="11" t="n">
        <v>511.329413957868</v>
      </c>
      <c r="V93" s="11" t="n">
        <v>241.137904943409</v>
      </c>
      <c r="W93" s="11" t="n">
        <f aca="false">+V93+1</f>
        <v>242.137904943409</v>
      </c>
      <c r="X93" s="11" t="n">
        <v>1.36863779132951</v>
      </c>
      <c r="Y93" s="6" t="n">
        <v>0.003</v>
      </c>
      <c r="Z93" s="6" t="n">
        <f aca="false">+X93/10</f>
        <v>0.136863779132951</v>
      </c>
      <c r="AA93" s="6" t="n">
        <f aca="false">+S93/10</f>
        <v>0.0522511948921591</v>
      </c>
      <c r="AB93" s="6" t="n">
        <f aca="false">+O93*Z93</f>
        <v>0.178196640431102</v>
      </c>
      <c r="AC93" s="1" t="n">
        <f aca="false">+O93*AA93</f>
        <v>0.0680310557495912</v>
      </c>
      <c r="AD93" s="2" t="n">
        <f aca="false">+AB93*1000</f>
        <v>178.196640431102</v>
      </c>
      <c r="AE93" s="2" t="n">
        <f aca="false">+AC93*1000</f>
        <v>68.0310557495912</v>
      </c>
      <c r="AF93" s="2" t="n">
        <f aca="false">+AD93/Y93</f>
        <v>59398.8801437007</v>
      </c>
      <c r="AG93" s="2" t="n">
        <f aca="false">+AE93/Y93</f>
        <v>22677.0185831971</v>
      </c>
      <c r="AH93" s="2" t="n">
        <f aca="false">+AB93/Y93</f>
        <v>59.3988801437007</v>
      </c>
      <c r="AI93" s="2" t="n">
        <f aca="false">+AC93/Y93</f>
        <v>22.6770185831971</v>
      </c>
      <c r="AJ93" s="9" t="n">
        <v>159.55584475307</v>
      </c>
      <c r="AK93" s="7" t="n">
        <v>0.37031493772077</v>
      </c>
      <c r="AL93" s="7" t="n">
        <v>10.9924285942233</v>
      </c>
      <c r="AM93" s="9" t="n">
        <v>655.457583077613</v>
      </c>
      <c r="AN93" s="9" t="n">
        <v>-23.3526151521535</v>
      </c>
      <c r="AO93" s="9" t="n">
        <f aca="false">+AN93+1</f>
        <v>-22.3526151521535</v>
      </c>
      <c r="AP93" s="9" t="n">
        <v>1.08012694195808</v>
      </c>
      <c r="AQ93" s="1" t="n">
        <f aca="false">+W93-AO93</f>
        <v>264.490520095562</v>
      </c>
      <c r="AR93" s="1" t="n">
        <f aca="false">(W93/1000+1)*0.0112372</f>
        <v>0.0139581520654301</v>
      </c>
      <c r="AS93" s="1" t="n">
        <f aca="false">(AO93/1000+1)*0.0112372</f>
        <v>0.0109860191930122</v>
      </c>
      <c r="AT93" s="1" t="n">
        <f aca="false">AR93/(AR93+1)</f>
        <v>0.0137660040870497</v>
      </c>
      <c r="AU93" s="1" t="n">
        <f aca="false">AS93/(AS93+1)</f>
        <v>0.0108666380983008</v>
      </c>
      <c r="AV93" s="1" t="n">
        <f aca="false">+AT93-AU93</f>
        <v>0.00289936598874893</v>
      </c>
      <c r="AW93" s="1" t="n">
        <f aca="false">AV93*U93</f>
        <v>1.48253111187637</v>
      </c>
      <c r="AX93" s="1" t="n">
        <v>0.6101</v>
      </c>
      <c r="AY93" s="1" t="n">
        <f aca="false">+AW93/AX93</f>
        <v>2.42998051446708</v>
      </c>
      <c r="AZ93" s="1" t="n">
        <f aca="false">+AY93/Y93</f>
        <v>809.99350482236</v>
      </c>
      <c r="BA93" s="1" t="n">
        <f aca="false">+AZ93/1000</f>
        <v>0.80999350482236</v>
      </c>
      <c r="BB93" s="1" t="n">
        <f aca="false">+AZ93/(U93/1000/0.003)</f>
        <v>4.75227993566453</v>
      </c>
      <c r="BC93" s="1" t="n">
        <f aca="false">+T93-AL93</f>
        <v>417.693758744894</v>
      </c>
      <c r="BD93" s="1" t="n">
        <f aca="false">(T93/1000+1)*0.0036765</f>
        <v>0.00525256476775226</v>
      </c>
      <c r="BE93" s="1" t="n">
        <f aca="false">(AL93/1000+1)*0.0036765</f>
        <v>0.00371691366372666</v>
      </c>
      <c r="BF93" s="1" t="n">
        <f aca="false">BD93/(BD93+1)</f>
        <v>0.00522511948921591</v>
      </c>
      <c r="BG93" s="1" t="n">
        <f aca="false">BE93/(BE93+1)</f>
        <v>0.0037031493772077</v>
      </c>
      <c r="BH93" s="1" t="n">
        <f aca="false">+BF93-BG93</f>
        <v>0.00152197011200822</v>
      </c>
      <c r="BI93" s="1" t="n">
        <f aca="false">BH93*R93</f>
        <v>0.165616301691812</v>
      </c>
      <c r="BJ93" s="1" t="n">
        <v>0.365</v>
      </c>
      <c r="BK93" s="1" t="n">
        <f aca="false">+BI93/BJ93</f>
        <v>0.453743292306336</v>
      </c>
      <c r="BL93" s="1" t="n">
        <f aca="false">+BK93/Y93</f>
        <v>151.247764102112</v>
      </c>
      <c r="BM93" s="1" t="n">
        <f aca="false">+BL93/1000</f>
        <v>0.151247764102112</v>
      </c>
      <c r="BN93" s="1" t="n">
        <f aca="false">+BL93/(R93/1000/0.003)</f>
        <v>4.16978112878963</v>
      </c>
    </row>
    <row r="94" customFormat="false" ht="12.8" hidden="false" customHeight="false" outlineLevel="0" collapsed="false">
      <c r="A94" s="1" t="s">
        <v>65</v>
      </c>
      <c r="B94" s="1" t="s">
        <v>193</v>
      </c>
      <c r="C94" s="1" t="s">
        <v>194</v>
      </c>
      <c r="D94" s="1" t="s">
        <v>67</v>
      </c>
      <c r="H94" s="1" t="s">
        <v>186</v>
      </c>
      <c r="I94" s="1" t="s">
        <v>131</v>
      </c>
      <c r="J94" s="1" t="s">
        <v>134</v>
      </c>
      <c r="K94" s="1" t="s">
        <v>71</v>
      </c>
      <c r="L94" s="2" t="n">
        <v>1</v>
      </c>
      <c r="M94" s="2" t="n">
        <v>294.117647058824</v>
      </c>
      <c r="N94" s="13" t="n">
        <v>14.031007751938</v>
      </c>
      <c r="O94" s="12" t="n">
        <v>0.042093023255814</v>
      </c>
      <c r="P94" s="13"/>
      <c r="Y94" s="6" t="n">
        <v>0.003</v>
      </c>
      <c r="Z94" s="6" t="n">
        <v>0.114627066930159</v>
      </c>
      <c r="AA94" s="6" t="n">
        <v>0.0401819323510923</v>
      </c>
      <c r="AB94" s="6" t="n">
        <f aca="false">+O94*Z94</f>
        <v>0.00482499979403693</v>
      </c>
      <c r="AC94" s="1" t="n">
        <f aca="false">+O94*AA94</f>
        <v>0.00169137901291807</v>
      </c>
      <c r="AD94" s="2" t="n">
        <f aca="false">+AB94*1000</f>
        <v>4.82499979403693</v>
      </c>
      <c r="AE94" s="2" t="n">
        <f aca="false">+AC94*1000</f>
        <v>1.69137901291807</v>
      </c>
      <c r="AF94" s="2" t="n">
        <f aca="false">+AD94/Y94</f>
        <v>1608.33326467898</v>
      </c>
      <c r="AG94" s="2" t="n">
        <f aca="false">+AE94/Y94</f>
        <v>563.793004306024</v>
      </c>
      <c r="AH94" s="2" t="n">
        <f aca="false">+AB94/Y94</f>
        <v>1.60833326467898</v>
      </c>
      <c r="AI94" s="2" t="n">
        <f aca="false">+AC94/Y94</f>
        <v>0.563793004306024</v>
      </c>
      <c r="AJ94" s="7"/>
      <c r="AK94" s="7"/>
      <c r="AL94" s="7"/>
      <c r="AM94" s="7"/>
      <c r="AN94" s="7"/>
      <c r="AO94" s="7"/>
      <c r="AP94" s="7"/>
      <c r="AX94" s="29"/>
      <c r="AZ94" s="12"/>
      <c r="BA94" s="12"/>
      <c r="BB94" s="12"/>
      <c r="BC94" s="12"/>
      <c r="BJ94" s="29"/>
    </row>
    <row r="95" customFormat="false" ht="12.8" hidden="false" customHeight="false" outlineLevel="0" collapsed="false">
      <c r="A95" s="1" t="s">
        <v>78</v>
      </c>
      <c r="B95" s="1" t="str">
        <f aca="false">+A95</f>
        <v>Echinodermata</v>
      </c>
      <c r="C95" s="1" t="s">
        <v>154</v>
      </c>
      <c r="D95" s="1" t="s">
        <v>73</v>
      </c>
      <c r="H95" s="1" t="s">
        <v>186</v>
      </c>
      <c r="I95" s="1" t="s">
        <v>131</v>
      </c>
      <c r="J95" s="1" t="s">
        <v>132</v>
      </c>
      <c r="K95" s="1" t="s">
        <v>71</v>
      </c>
      <c r="L95" s="2" t="n">
        <v>1</v>
      </c>
      <c r="M95" s="2" t="n">
        <v>294.117647058824</v>
      </c>
      <c r="N95" s="13" t="n">
        <v>295.666666666667</v>
      </c>
      <c r="O95" s="13" t="n">
        <v>0.887</v>
      </c>
      <c r="P95" s="13"/>
      <c r="Y95" s="6" t="n">
        <v>0.003</v>
      </c>
      <c r="Z95" s="6"/>
      <c r="AA95" s="6"/>
      <c r="AB95" s="6"/>
      <c r="AD95" s="2"/>
      <c r="AE95" s="2"/>
      <c r="AF95" s="2"/>
      <c r="AG95" s="2"/>
      <c r="AH95" s="2"/>
      <c r="AI95" s="2"/>
      <c r="AJ95" s="7"/>
      <c r="AK95" s="7"/>
      <c r="AL95" s="7"/>
      <c r="AM95" s="7"/>
      <c r="AN95" s="7"/>
      <c r="AO95" s="7"/>
      <c r="AP95" s="7"/>
      <c r="AX95" s="29"/>
      <c r="BJ95" s="29"/>
    </row>
    <row r="96" customFormat="false" ht="12.8" hidden="false" customHeight="false" outlineLevel="0" collapsed="false">
      <c r="A96" s="1" t="s">
        <v>65</v>
      </c>
      <c r="B96" s="1" t="s">
        <v>155</v>
      </c>
      <c r="C96" s="1" t="s">
        <v>121</v>
      </c>
      <c r="D96" s="1" t="s">
        <v>85</v>
      </c>
      <c r="H96" s="1" t="s">
        <v>186</v>
      </c>
      <c r="I96" s="1" t="s">
        <v>131</v>
      </c>
      <c r="J96" s="1" t="s">
        <v>134</v>
      </c>
      <c r="K96" s="1" t="s">
        <v>71</v>
      </c>
      <c r="L96" s="2" t="n">
        <v>1</v>
      </c>
      <c r="M96" s="2" t="n">
        <v>294.117647058824</v>
      </c>
      <c r="N96" s="13" t="n">
        <v>338.666666666667</v>
      </c>
      <c r="O96" s="12" t="n">
        <v>1.016</v>
      </c>
      <c r="P96" s="13" t="n">
        <v>1.016</v>
      </c>
      <c r="Q96" s="22" t="n">
        <v>1</v>
      </c>
      <c r="R96" s="17" t="n">
        <v>66.5122479886313</v>
      </c>
      <c r="S96" s="30" t="n">
        <v>0.675598807812142</v>
      </c>
      <c r="T96" s="30" t="n">
        <v>850.113400412937</v>
      </c>
      <c r="U96" s="17" t="n">
        <v>338.243339911756</v>
      </c>
      <c r="V96" s="17" t="n">
        <v>486.449731131064</v>
      </c>
      <c r="W96" s="17" t="n">
        <f aca="false">+V96+1</f>
        <v>487.449731131064</v>
      </c>
      <c r="X96" s="17" t="n">
        <v>1.63472792482737</v>
      </c>
      <c r="Y96" s="6" t="n">
        <v>0.003</v>
      </c>
      <c r="Z96" s="6" t="n">
        <f aca="false">+X96/10</f>
        <v>0.163472792482737</v>
      </c>
      <c r="AA96" s="6" t="n">
        <f aca="false">+S96/10</f>
        <v>0.0675598807812142</v>
      </c>
      <c r="AB96" s="6" t="n">
        <f aca="false">+O96*Z96</f>
        <v>0.166088357162461</v>
      </c>
      <c r="AC96" s="1" t="n">
        <f aca="false">+O96*AA96</f>
        <v>0.0686408388737136</v>
      </c>
      <c r="AD96" s="2" t="n">
        <f aca="false">+AB96*1000</f>
        <v>166.088357162461</v>
      </c>
      <c r="AE96" s="2" t="n">
        <f aca="false">+AC96*1000</f>
        <v>68.6408388737136</v>
      </c>
      <c r="AF96" s="2" t="n">
        <f aca="false">+AD96/Y96</f>
        <v>55362.7857208203</v>
      </c>
      <c r="AG96" s="2" t="n">
        <f aca="false">+AE96/Y96</f>
        <v>22880.2796245712</v>
      </c>
      <c r="AH96" s="2" t="n">
        <f aca="false">+AB96/Y96</f>
        <v>55.3627857208203</v>
      </c>
      <c r="AI96" s="2" t="n">
        <f aca="false">+AC96/Y96</f>
        <v>22.8802796245712</v>
      </c>
      <c r="AJ96" s="9" t="n">
        <v>45.0841223468657</v>
      </c>
      <c r="AK96" s="7" t="n">
        <v>0.370597072986392</v>
      </c>
      <c r="AL96" s="7" t="n">
        <v>11.7655479011987</v>
      </c>
      <c r="AM96" s="9" t="n">
        <v>183.35199428999</v>
      </c>
      <c r="AN96" s="9" t="n">
        <v>-24.4063375547421</v>
      </c>
      <c r="AO96" s="9" t="n">
        <f aca="false">+AN96+1</f>
        <v>-23.4063375547421</v>
      </c>
      <c r="AP96" s="9" t="n">
        <v>1.07897414762627</v>
      </c>
      <c r="AQ96" s="1" t="n">
        <f aca="false">+W96-AO96</f>
        <v>510.856068685806</v>
      </c>
      <c r="AR96" s="1" t="n">
        <f aca="false">(W96/1000+1)*0.0112372</f>
        <v>0.016714770118666</v>
      </c>
      <c r="AS96" s="1" t="n">
        <f aca="false">(AO96/1000+1)*0.0112372</f>
        <v>0.0109741783036299</v>
      </c>
      <c r="AT96" s="1" t="n">
        <f aca="false">AR96/(AR96+1)</f>
        <v>0.016439979638257</v>
      </c>
      <c r="AU96" s="1" t="n">
        <f aca="false">AS96/(AS96+1)</f>
        <v>0.0108550530163333</v>
      </c>
      <c r="AV96" s="1" t="n">
        <f aca="false">+AT96-AU96</f>
        <v>0.00558492662192372</v>
      </c>
      <c r="AW96" s="1" t="n">
        <f aca="false">AV96*U96</f>
        <v>1.88906423376156</v>
      </c>
      <c r="AX96" s="29" t="n">
        <v>0.5376</v>
      </c>
      <c r="AY96" s="1" t="n">
        <f aca="false">+AW96/AX96</f>
        <v>3.51388436339576</v>
      </c>
      <c r="AZ96" s="1" t="n">
        <f aca="false">+AY96/Y96</f>
        <v>1171.29478779859</v>
      </c>
      <c r="BA96" s="1" t="n">
        <f aca="false">+AZ96/1000</f>
        <v>1.17129478779859</v>
      </c>
      <c r="BB96" s="1" t="n">
        <f aca="false">+AZ96/(U96/1000/0.003)</f>
        <v>10.388628388995</v>
      </c>
      <c r="BC96" s="1" t="n">
        <f aca="false">+T96-AL96</f>
        <v>838.347852511738</v>
      </c>
      <c r="BD96" s="1" t="n">
        <f aca="false">(T96/1000+1)*0.0036765</f>
        <v>0.00680194191661816</v>
      </c>
      <c r="BE96" s="1" t="n">
        <f aca="false">(AL96/1000+1)*0.0036765</f>
        <v>0.00371975603685876</v>
      </c>
      <c r="BF96" s="1" t="n">
        <f aca="false">BD96/(BD96+1)</f>
        <v>0.00675598807812142</v>
      </c>
      <c r="BG96" s="1" t="n">
        <f aca="false">BE96/(BE96+1)</f>
        <v>0.00370597072986392</v>
      </c>
      <c r="BH96" s="1" t="n">
        <f aca="false">+BF96-BG96</f>
        <v>0.00305001734825749</v>
      </c>
      <c r="BI96" s="1" t="n">
        <f aca="false">BH96*R96</f>
        <v>0.20286351023693</v>
      </c>
      <c r="BJ96" s="29" t="n">
        <v>0.459</v>
      </c>
      <c r="BK96" s="1" t="n">
        <f aca="false">+BI96/BJ96</f>
        <v>0.441968431888736</v>
      </c>
      <c r="BL96" s="1" t="n">
        <f aca="false">+BK96/Y96</f>
        <v>147.322810629579</v>
      </c>
      <c r="BM96" s="1" t="n">
        <f aca="false">+BL96/1000</f>
        <v>0.147322810629579</v>
      </c>
      <c r="BN96" s="1" t="n">
        <f aca="false">+BL96/(R96/1000/0.003)</f>
        <v>6.6449179700599</v>
      </c>
    </row>
    <row r="97" customFormat="false" ht="12.8" hidden="false" customHeight="false" outlineLevel="0" collapsed="false">
      <c r="A97" s="1" t="s">
        <v>65</v>
      </c>
      <c r="B97" s="1" t="s">
        <v>155</v>
      </c>
      <c r="C97" s="1" t="s">
        <v>121</v>
      </c>
      <c r="D97" s="1" t="s">
        <v>85</v>
      </c>
      <c r="H97" s="1" t="s">
        <v>186</v>
      </c>
      <c r="I97" s="1" t="s">
        <v>131</v>
      </c>
      <c r="J97" s="1" t="s">
        <v>137</v>
      </c>
      <c r="K97" s="1" t="s">
        <v>71</v>
      </c>
      <c r="L97" s="2" t="n">
        <v>1</v>
      </c>
      <c r="M97" s="2" t="n">
        <v>294.117647058824</v>
      </c>
      <c r="N97" s="13" t="n">
        <v>190</v>
      </c>
      <c r="O97" s="12" t="n">
        <v>0.57</v>
      </c>
      <c r="P97" s="13" t="n">
        <v>0.569</v>
      </c>
      <c r="Q97" s="22" t="n">
        <v>1</v>
      </c>
      <c r="R97" s="17" t="n">
        <v>36.7041289312598</v>
      </c>
      <c r="S97" s="30" t="n">
        <v>0.542529204484302</v>
      </c>
      <c r="T97" s="30" t="n">
        <v>483.717230141739</v>
      </c>
      <c r="U97" s="17" t="n">
        <v>150.446052011384</v>
      </c>
      <c r="V97" s="17" t="n">
        <v>210.222182956763</v>
      </c>
      <c r="W97" s="17" t="n">
        <f aca="false">+V97+1</f>
        <v>211.222182956763</v>
      </c>
      <c r="X97" s="17" t="n">
        <v>1.33500127610338</v>
      </c>
      <c r="Y97" s="6" t="n">
        <v>0.003</v>
      </c>
      <c r="Z97" s="6" t="n">
        <f aca="false">+X97/10</f>
        <v>0.133500127610338</v>
      </c>
      <c r="AA97" s="6" t="n">
        <f aca="false">+S97/10</f>
        <v>0.0542529204484302</v>
      </c>
      <c r="AB97" s="6" t="n">
        <f aca="false">+O97*Z97</f>
        <v>0.0760950727378927</v>
      </c>
      <c r="AC97" s="1" t="n">
        <f aca="false">+O97*AA97</f>
        <v>0.0309241646556052</v>
      </c>
      <c r="AD97" s="2" t="n">
        <f aca="false">+AB97*1000</f>
        <v>76.0950727378927</v>
      </c>
      <c r="AE97" s="2" t="n">
        <f aca="false">+AC97*1000</f>
        <v>30.9241646556052</v>
      </c>
      <c r="AF97" s="2" t="n">
        <f aca="false">+AD97/Y97</f>
        <v>25365.0242459642</v>
      </c>
      <c r="AG97" s="2" t="n">
        <f aca="false">+AE97/Y97</f>
        <v>10308.0548852017</v>
      </c>
      <c r="AH97" s="2" t="n">
        <f aca="false">+AB97/Y97</f>
        <v>25.3650242459642</v>
      </c>
      <c r="AI97" s="2" t="n">
        <f aca="false">+AC97/Y97</f>
        <v>10.3080548852017</v>
      </c>
      <c r="AJ97" s="9" t="n">
        <v>45.0841223468657</v>
      </c>
      <c r="AK97" s="7" t="n">
        <v>0.370597072986392</v>
      </c>
      <c r="AL97" s="7" t="n">
        <v>11.7655479011987</v>
      </c>
      <c r="AM97" s="9" t="n">
        <v>183.35199428999</v>
      </c>
      <c r="AN97" s="9" t="n">
        <v>-24.4063375547421</v>
      </c>
      <c r="AO97" s="9" t="n">
        <f aca="false">+AN97+1</f>
        <v>-23.4063375547421</v>
      </c>
      <c r="AP97" s="9" t="n">
        <v>1.07897414762627</v>
      </c>
      <c r="AQ97" s="1" t="n">
        <f aca="false">+W97-AO97</f>
        <v>234.628520511505</v>
      </c>
      <c r="AR97" s="1" t="n">
        <f aca="false">(W97/1000+1)*0.0112372</f>
        <v>0.0136107459143217</v>
      </c>
      <c r="AS97" s="1" t="n">
        <f aca="false">(AO97/1000+1)*0.0112372</f>
        <v>0.0109741783036299</v>
      </c>
      <c r="AT97" s="1" t="n">
        <f aca="false">AR97/(AR97+1)</f>
        <v>0.0134279810757573</v>
      </c>
      <c r="AU97" s="1" t="n">
        <f aca="false">AS97/(AS97+1)</f>
        <v>0.0108550530163333</v>
      </c>
      <c r="AV97" s="1" t="n">
        <f aca="false">+AT97-AU97</f>
        <v>0.00257292805942403</v>
      </c>
      <c r="AW97" s="1" t="n">
        <f aca="false">AV97*U97</f>
        <v>0.387086868649656</v>
      </c>
      <c r="AX97" s="29" t="n">
        <v>0.5376</v>
      </c>
      <c r="AY97" s="1" t="n">
        <f aca="false">+AW97/AX97</f>
        <v>0.720027657458438</v>
      </c>
      <c r="AZ97" s="1" t="n">
        <f aca="false">+AY97/Y97</f>
        <v>240.009219152813</v>
      </c>
      <c r="BA97" s="1" t="n">
        <f aca="false">+AZ97/1000</f>
        <v>0.240009219152813</v>
      </c>
      <c r="BB97" s="1" t="n">
        <f aca="false">+AZ97/(U97/1000/0.003)</f>
        <v>4.78595249148814</v>
      </c>
      <c r="BC97" s="1" t="n">
        <f aca="false">+T97-AL97</f>
        <v>471.95168224054</v>
      </c>
      <c r="BD97" s="1" t="n">
        <f aca="false">(T97/1000+1)*0.0036765</f>
        <v>0.0054548863966161</v>
      </c>
      <c r="BE97" s="1" t="n">
        <f aca="false">(AL97/1000+1)*0.0036765</f>
        <v>0.00371975603685876</v>
      </c>
      <c r="BF97" s="1" t="n">
        <f aca="false">BD97/(BD97+1)</f>
        <v>0.00542529204484302</v>
      </c>
      <c r="BG97" s="1" t="n">
        <f aca="false">BE97/(BE97+1)</f>
        <v>0.00370597072986392</v>
      </c>
      <c r="BH97" s="1" t="n">
        <f aca="false">+BF97-BG97</f>
        <v>0.0017193213149791</v>
      </c>
      <c r="BI97" s="1" t="n">
        <f aca="false">BH97*R97</f>
        <v>0.0631061912192559</v>
      </c>
      <c r="BJ97" s="29" t="n">
        <v>0.459</v>
      </c>
      <c r="BK97" s="1" t="n">
        <f aca="false">+BI97/BJ97</f>
        <v>0.137486255379642</v>
      </c>
      <c r="BL97" s="1" t="n">
        <f aca="false">+BK97/Y97</f>
        <v>45.8287517932141</v>
      </c>
      <c r="BM97" s="1" t="n">
        <f aca="false">+BL97/1000</f>
        <v>0.0458287517932141</v>
      </c>
      <c r="BN97" s="1" t="n">
        <f aca="false">+BL97/(R97/1000/0.003)</f>
        <v>3.74579807184988</v>
      </c>
    </row>
    <row r="98" customFormat="false" ht="12.8" hidden="false" customHeight="false" outlineLevel="0" collapsed="false">
      <c r="A98" s="1" t="s">
        <v>65</v>
      </c>
      <c r="B98" s="1" t="s">
        <v>155</v>
      </c>
      <c r="C98" s="1" t="s">
        <v>121</v>
      </c>
      <c r="D98" s="1" t="s">
        <v>85</v>
      </c>
      <c r="H98" s="1" t="s">
        <v>186</v>
      </c>
      <c r="I98" s="1" t="s">
        <v>131</v>
      </c>
      <c r="J98" s="1" t="s">
        <v>133</v>
      </c>
      <c r="K98" s="1" t="s">
        <v>71</v>
      </c>
      <c r="L98" s="2" t="n">
        <v>1</v>
      </c>
      <c r="M98" s="2" t="n">
        <v>294.117647058824</v>
      </c>
      <c r="N98" s="13" t="n">
        <v>151.298245614035</v>
      </c>
      <c r="O98" s="12" t="n">
        <v>0.453894736842106</v>
      </c>
      <c r="P98" s="13" t="n">
        <v>0.784</v>
      </c>
      <c r="Q98" s="8" t="n">
        <v>2</v>
      </c>
      <c r="R98" s="17" t="n">
        <v>42.7542086245452</v>
      </c>
      <c r="S98" s="30" t="n">
        <v>0.405750110351803</v>
      </c>
      <c r="T98" s="30" t="n">
        <v>108.127700472642</v>
      </c>
      <c r="U98" s="17" t="n">
        <v>183.00353869938</v>
      </c>
      <c r="V98" s="17" t="n">
        <v>5.23799732775013</v>
      </c>
      <c r="W98" s="17" t="n">
        <f aca="false">+V98+1</f>
        <v>6.23799732775013</v>
      </c>
      <c r="X98" s="17" t="n">
        <v>1.11139541799801</v>
      </c>
      <c r="Y98" s="6" t="n">
        <v>0.003</v>
      </c>
      <c r="Z98" s="6" t="n">
        <f aca="false">+X98/10</f>
        <v>0.111139541799801</v>
      </c>
      <c r="AA98" s="6" t="n">
        <f aca="false">+S98/10</f>
        <v>0.0405750110351803</v>
      </c>
      <c r="AB98" s="6" t="n">
        <f aca="false">+P98*Z98</f>
        <v>0.087133400771044</v>
      </c>
      <c r="AC98" s="1" t="n">
        <f aca="false">+P98*AA98</f>
        <v>0.0318108086515814</v>
      </c>
      <c r="AD98" s="2" t="n">
        <f aca="false">+AB98*1000</f>
        <v>87.133400771044</v>
      </c>
      <c r="AE98" s="2" t="n">
        <f aca="false">+AC98*1000</f>
        <v>31.8108086515814</v>
      </c>
      <c r="AF98" s="2" t="n">
        <f aca="false">+AD98/Y98</f>
        <v>29044.4669236813</v>
      </c>
      <c r="AG98" s="2" t="n">
        <f aca="false">+AE98/Y98</f>
        <v>10603.6028838605</v>
      </c>
      <c r="AH98" s="2" t="n">
        <f aca="false">+AB98/Y98</f>
        <v>29.0444669236813</v>
      </c>
      <c r="AI98" s="2" t="n">
        <f aca="false">+AC98/Y98</f>
        <v>10.6036028838605</v>
      </c>
      <c r="AJ98" s="9" t="n">
        <v>45.0841223468657</v>
      </c>
      <c r="AK98" s="7" t="n">
        <v>0.370597072986392</v>
      </c>
      <c r="AL98" s="7" t="n">
        <v>11.7655479011987</v>
      </c>
      <c r="AM98" s="9" t="n">
        <v>183.35199428999</v>
      </c>
      <c r="AN98" s="9" t="n">
        <v>-24.4063375547421</v>
      </c>
      <c r="AO98" s="9" t="n">
        <f aca="false">+AN98+1</f>
        <v>-23.4063375547421</v>
      </c>
      <c r="AP98" s="9" t="n">
        <v>1.07897414762627</v>
      </c>
      <c r="AQ98" s="1" t="n">
        <f aca="false">+W98-AO98</f>
        <v>29.6443348824922</v>
      </c>
      <c r="AR98" s="1" t="n">
        <f aca="false">(W98/1000+1)*0.0112372</f>
        <v>0.0113072976235714</v>
      </c>
      <c r="AS98" s="1" t="n">
        <f aca="false">(AO98/1000+1)*0.0112372</f>
        <v>0.0109741783036299</v>
      </c>
      <c r="AT98" s="1" t="n">
        <f aca="false">AR98/(AR98+1)</f>
        <v>0.0111808721742065</v>
      </c>
      <c r="AU98" s="1" t="n">
        <f aca="false">AS98/(AS98+1)</f>
        <v>0.0108550530163333</v>
      </c>
      <c r="AV98" s="1" t="n">
        <f aca="false">+AT98-AU98</f>
        <v>0.000325819157873278</v>
      </c>
      <c r="AW98" s="1" t="n">
        <f aca="false">AV98*U98</f>
        <v>0.0596260588668619</v>
      </c>
      <c r="AX98" s="29" t="n">
        <v>0.5376</v>
      </c>
      <c r="AY98" s="1" t="n">
        <f aca="false">+AW98/AX98</f>
        <v>0.110911567832704</v>
      </c>
      <c r="AZ98" s="20" t="n">
        <f aca="false">+AY98/Y98/2</f>
        <v>18.4852613054507</v>
      </c>
      <c r="BA98" s="20" t="n">
        <f aca="false">+AZ98/1000</f>
        <v>0.0184852613054507</v>
      </c>
      <c r="BB98" s="20" t="n">
        <f aca="false">+AZ98/(U98/1000/0.003)</f>
        <v>0.303031210819641</v>
      </c>
      <c r="BC98" s="1" t="n">
        <f aca="false">+T98-AL98</f>
        <v>96.3621525714433</v>
      </c>
      <c r="BD98" s="1" t="n">
        <f aca="false">(T98/1000+1)*0.0036765</f>
        <v>0.00407403149078767</v>
      </c>
      <c r="BE98" s="1" t="n">
        <f aca="false">(AL98/1000+1)*0.0036765</f>
        <v>0.00371975603685876</v>
      </c>
      <c r="BF98" s="1" t="n">
        <f aca="false">BD98/(BD98+1)</f>
        <v>0.00405750110351803</v>
      </c>
      <c r="BG98" s="1" t="n">
        <f aca="false">BE98/(BE98+1)</f>
        <v>0.00370597072986392</v>
      </c>
      <c r="BH98" s="1" t="n">
        <f aca="false">+BF98-BG98</f>
        <v>0.000351530373654106</v>
      </c>
      <c r="BI98" s="1" t="n">
        <f aca="false">BH98*R98</f>
        <v>0.015029402933072</v>
      </c>
      <c r="BJ98" s="29" t="n">
        <v>0.459</v>
      </c>
      <c r="BK98" s="1" t="n">
        <f aca="false">+BI98/BJ98</f>
        <v>0.0327437972398083</v>
      </c>
      <c r="BL98" s="20" t="n">
        <f aca="false">+BK98/Y98/2</f>
        <v>5.45729953996804</v>
      </c>
      <c r="BM98" s="20" t="n">
        <f aca="false">+BL98/1000</f>
        <v>0.00545729953996804</v>
      </c>
      <c r="BN98" s="20" t="n">
        <f aca="false">+BL98/(R98/1000/0.003)</f>
        <v>0.382930690255018</v>
      </c>
    </row>
    <row r="99" customFormat="false" ht="12.8" hidden="false" customHeight="false" outlineLevel="0" collapsed="false">
      <c r="A99" s="1" t="s">
        <v>65</v>
      </c>
      <c r="B99" s="1" t="s">
        <v>155</v>
      </c>
      <c r="C99" s="1" t="s">
        <v>121</v>
      </c>
      <c r="D99" s="1" t="s">
        <v>85</v>
      </c>
      <c r="H99" s="1" t="s">
        <v>186</v>
      </c>
      <c r="I99" s="1" t="s">
        <v>131</v>
      </c>
      <c r="J99" s="1" t="s">
        <v>133</v>
      </c>
      <c r="K99" s="1" t="s">
        <v>89</v>
      </c>
      <c r="L99" s="2" t="n">
        <v>1</v>
      </c>
      <c r="M99" s="2" t="n">
        <v>294.117647058824</v>
      </c>
      <c r="N99" s="13" t="n">
        <v>92</v>
      </c>
      <c r="O99" s="12" t="n">
        <v>0.276</v>
      </c>
      <c r="P99" s="13" t="n">
        <v>0.276</v>
      </c>
      <c r="Q99" s="1" t="n">
        <v>1</v>
      </c>
      <c r="R99" s="17" t="n">
        <v>14.696954619616</v>
      </c>
      <c r="S99" s="30" t="n">
        <v>0.371624436542613</v>
      </c>
      <c r="T99" s="30" t="n">
        <v>14.5808111355112</v>
      </c>
      <c r="U99" s="17" t="n">
        <v>58.1859464445287</v>
      </c>
      <c r="V99" s="17" t="n">
        <v>-22.9277366727713</v>
      </c>
      <c r="W99" s="17" t="n">
        <f aca="false">+V99+1</f>
        <v>-21.9277366727713</v>
      </c>
      <c r="X99" s="17" t="n">
        <v>1.08059176029363</v>
      </c>
      <c r="Y99" s="6" t="n">
        <v>0.003</v>
      </c>
      <c r="Z99" s="6" t="n">
        <f aca="false">+X99/10</f>
        <v>0.108059176029363</v>
      </c>
      <c r="AA99" s="6" t="n">
        <f aca="false">+S99/10</f>
        <v>0.0371624436542613</v>
      </c>
      <c r="AB99" s="6" t="n">
        <f aca="false">+O99*Z99</f>
        <v>0.0298243325841042</v>
      </c>
      <c r="AC99" s="1" t="n">
        <f aca="false">+O99*AA99</f>
        <v>0.0102568344485761</v>
      </c>
      <c r="AD99" s="2" t="n">
        <f aca="false">+AB99*1000</f>
        <v>29.8243325841042</v>
      </c>
      <c r="AE99" s="2" t="n">
        <f aca="false">+AC99*1000</f>
        <v>10.2568344485761</v>
      </c>
      <c r="AF99" s="2" t="n">
        <f aca="false">+AD99/Y99</f>
        <v>9941.4441947014</v>
      </c>
      <c r="AG99" s="2" t="n">
        <f aca="false">+AE99/Y99</f>
        <v>3418.94481619204</v>
      </c>
      <c r="AH99" s="2" t="n">
        <f aca="false">+AB99/Y99</f>
        <v>9.9414441947014</v>
      </c>
      <c r="AI99" s="2" t="n">
        <f aca="false">+AC99/Y99</f>
        <v>3.41894481619204</v>
      </c>
      <c r="AJ99" s="9" t="n">
        <v>45.0841223468657</v>
      </c>
      <c r="AK99" s="7" t="n">
        <v>0.370597072986392</v>
      </c>
      <c r="AL99" s="7" t="n">
        <v>11.7655479011987</v>
      </c>
      <c r="AM99" s="9" t="n">
        <v>183.35199428999</v>
      </c>
      <c r="AN99" s="9" t="n">
        <v>-24.4063375547421</v>
      </c>
      <c r="AO99" s="9" t="n">
        <f aca="false">+AN99+1</f>
        <v>-23.4063375547421</v>
      </c>
      <c r="AP99" s="9" t="n">
        <v>1.07897414762627</v>
      </c>
      <c r="AQ99" s="1" t="n">
        <f aca="false">+W99-AO99</f>
        <v>1.4786008819708</v>
      </c>
      <c r="AR99" s="1" t="n">
        <f aca="false">(W99/1000+1)*0.0112372</f>
        <v>0.0109907936374607</v>
      </c>
      <c r="AS99" s="1" t="n">
        <f aca="false">(AO99/1000+1)*0.0112372</f>
        <v>0.0109741783036299</v>
      </c>
      <c r="AT99" s="1" t="n">
        <f aca="false">AR99/(AR99+1)</f>
        <v>0.0108713093201539</v>
      </c>
      <c r="AU99" s="1" t="n">
        <f aca="false">AS99/(AS99+1)</f>
        <v>0.0108550530163333</v>
      </c>
      <c r="AV99" s="1" t="n">
        <f aca="false">+AT99-AU99</f>
        <v>1.62563038206658E-005</v>
      </c>
      <c r="AW99" s="1" t="n">
        <f aca="false">AV99*U99</f>
        <v>0.000945888423495245</v>
      </c>
      <c r="AX99" s="29" t="n">
        <v>0.5376</v>
      </c>
      <c r="AY99" s="1" t="n">
        <f aca="false">+AW99/AX99</f>
        <v>0.00175946507346586</v>
      </c>
      <c r="AZ99" s="1" t="n">
        <f aca="false">+AY99/Y99</f>
        <v>0.586488357821952</v>
      </c>
      <c r="BA99" s="1" t="n">
        <f aca="false">+AZ99/1000</f>
        <v>0.000586488357821953</v>
      </c>
      <c r="BB99" s="1" t="n">
        <f aca="false">+AZ99/(U99/1000/0.003)</f>
        <v>0.0302386603807027</v>
      </c>
      <c r="BC99" s="1" t="n">
        <f aca="false">+T99-AL99</f>
        <v>2.8152632343125</v>
      </c>
      <c r="BD99" s="1" t="n">
        <f aca="false">(T99/1000+1)*0.0036765</f>
        <v>0.00373010635213971</v>
      </c>
      <c r="BE99" s="1" t="n">
        <f aca="false">(AL99/1000+1)*0.0036765</f>
        <v>0.00371975603685876</v>
      </c>
      <c r="BF99" s="1" t="n">
        <f aca="false">BD99/(BD99+1)</f>
        <v>0.00371624436542613</v>
      </c>
      <c r="BG99" s="1" t="n">
        <f aca="false">BE99/(BE99+1)</f>
        <v>0.00370597072986392</v>
      </c>
      <c r="BH99" s="1" t="n">
        <f aca="false">+BF99-BG99</f>
        <v>1.02736355622034E-005</v>
      </c>
      <c r="BI99" s="1" t="n">
        <f aca="false">BH99*R99</f>
        <v>0.000150991155636177</v>
      </c>
      <c r="BJ99" s="29" t="n">
        <v>0.459</v>
      </c>
      <c r="BK99" s="1" t="n">
        <f aca="false">+BI99/BJ99</f>
        <v>0.000328956766091889</v>
      </c>
      <c r="BL99" s="1" t="n">
        <f aca="false">+BK99/Y99</f>
        <v>0.109652255363963</v>
      </c>
      <c r="BM99" s="1" t="n">
        <f aca="false">+BL99/1000</f>
        <v>0.000109652255363963</v>
      </c>
      <c r="BN99" s="1" t="n">
        <f aca="false">+BL99/(R99/1000/0.003)</f>
        <v>0.0223826482836676</v>
      </c>
    </row>
    <row r="100" customFormat="false" ht="12.8" hidden="false" customHeight="false" outlineLevel="0" collapsed="false">
      <c r="A100" s="1" t="s">
        <v>65</v>
      </c>
      <c r="B100" s="1" t="s">
        <v>155</v>
      </c>
      <c r="C100" s="1" t="s">
        <v>121</v>
      </c>
      <c r="D100" s="1" t="s">
        <v>85</v>
      </c>
      <c r="H100" s="1" t="s">
        <v>186</v>
      </c>
      <c r="I100" s="1" t="s">
        <v>131</v>
      </c>
      <c r="J100" s="1" t="s">
        <v>132</v>
      </c>
      <c r="K100" s="1" t="s">
        <v>71</v>
      </c>
      <c r="L100" s="2" t="n">
        <v>1</v>
      </c>
      <c r="M100" s="2" t="n">
        <v>294.117647058824</v>
      </c>
      <c r="N100" s="13" t="n">
        <v>110.035087719298</v>
      </c>
      <c r="O100" s="12" t="n">
        <v>0.330105263157895</v>
      </c>
      <c r="P100" s="13"/>
      <c r="R100" s="17"/>
      <c r="S100" s="30"/>
      <c r="T100" s="30"/>
      <c r="U100" s="17"/>
      <c r="V100" s="17"/>
      <c r="W100" s="17"/>
      <c r="X100" s="17"/>
      <c r="Y100" s="6" t="n">
        <v>0.003</v>
      </c>
      <c r="Z100" s="6"/>
      <c r="AA100" s="6"/>
      <c r="AB100" s="6"/>
      <c r="AD100" s="2"/>
      <c r="AE100" s="2"/>
      <c r="AF100" s="2"/>
      <c r="AG100" s="2"/>
      <c r="AH100" s="2"/>
      <c r="AI100" s="2"/>
      <c r="AJ100" s="9"/>
      <c r="AK100" s="7"/>
      <c r="AL100" s="7"/>
      <c r="AM100" s="9"/>
      <c r="AN100" s="9"/>
      <c r="AO100" s="9"/>
      <c r="AP100" s="9"/>
      <c r="AX100" s="29"/>
      <c r="AZ100" s="20" t="n">
        <v>18.4852613054507</v>
      </c>
      <c r="BA100" s="20" t="n">
        <v>0.0184852613054507</v>
      </c>
      <c r="BB100" s="20" t="n">
        <v>0.303031210819641</v>
      </c>
      <c r="BJ100" s="29"/>
      <c r="BL100" s="20" t="n">
        <v>5.45729953996804</v>
      </c>
      <c r="BM100" s="20" t="n">
        <v>0.00545729953996804</v>
      </c>
      <c r="BN100" s="20" t="n">
        <v>0.382930690255018</v>
      </c>
    </row>
    <row r="101" customFormat="false" ht="12.8" hidden="false" customHeight="false" outlineLevel="0" collapsed="false">
      <c r="A101" s="1" t="s">
        <v>84</v>
      </c>
      <c r="B101" s="1" t="s">
        <v>84</v>
      </c>
      <c r="C101" s="1" t="s">
        <v>84</v>
      </c>
      <c r="H101" s="1" t="s">
        <v>186</v>
      </c>
      <c r="I101" s="1" t="s">
        <v>131</v>
      </c>
      <c r="J101" s="1" t="s">
        <v>134</v>
      </c>
      <c r="K101" s="1" t="s">
        <v>71</v>
      </c>
      <c r="L101" s="2" t="n">
        <v>4</v>
      </c>
      <c r="M101" s="2" t="n">
        <v>1176.47058823529</v>
      </c>
      <c r="N101" s="13" t="n">
        <v>209</v>
      </c>
      <c r="O101" s="12" t="n">
        <v>0.114</v>
      </c>
      <c r="P101" s="13" t="n">
        <v>0.627</v>
      </c>
      <c r="Q101" s="22" t="n">
        <f aca="false">+SUM(L101:L105)</f>
        <v>12</v>
      </c>
      <c r="R101" s="17" t="n">
        <v>36.1163279955709</v>
      </c>
      <c r="S101" s="30" t="n">
        <v>0.394550636278136</v>
      </c>
      <c r="T101" s="30" t="n">
        <v>77.4201132355254</v>
      </c>
      <c r="U101" s="17" t="n">
        <v>165.251322320565</v>
      </c>
      <c r="V101" s="17" t="n">
        <v>-5.99347993464352</v>
      </c>
      <c r="W101" s="17" t="n">
        <f aca="false">+V101+1</f>
        <v>-4.99347993464352</v>
      </c>
      <c r="X101" s="17" t="n">
        <v>1.09911433210786</v>
      </c>
      <c r="Y101" s="6" t="n">
        <v>0.003</v>
      </c>
      <c r="Z101" s="6" t="n">
        <f aca="false">+X101/10</f>
        <v>0.109911433210786</v>
      </c>
      <c r="AA101" s="6" t="n">
        <f aca="false">+S101/10</f>
        <v>0.0394550636278136</v>
      </c>
      <c r="AB101" s="6" t="n">
        <f aca="false">+P101*Z101</f>
        <v>0.0689144686231628</v>
      </c>
      <c r="AC101" s="1" t="n">
        <f aca="false">+O101*AA101</f>
        <v>0.00449787725357075</v>
      </c>
      <c r="AD101" s="2" t="n">
        <f aca="false">+AB101*1000</f>
        <v>68.9144686231628</v>
      </c>
      <c r="AE101" s="2" t="n">
        <f aca="false">+AC101*1000</f>
        <v>4.49787725357075</v>
      </c>
      <c r="AF101" s="2" t="n">
        <f aca="false">+AD101/Y101</f>
        <v>22971.4895410543</v>
      </c>
      <c r="AG101" s="2" t="n">
        <f aca="false">+AE101/Y101</f>
        <v>1499.29241785692</v>
      </c>
      <c r="AH101" s="2" t="n">
        <f aca="false">+AB101/Y101</f>
        <v>22.9714895410543</v>
      </c>
      <c r="AI101" s="2" t="n">
        <f aca="false">+AC101/Y101</f>
        <v>1.49929241785692</v>
      </c>
      <c r="AJ101" s="9" t="n">
        <v>17.0683814710213</v>
      </c>
      <c r="AK101" s="7" t="n">
        <v>0.371645025082122</v>
      </c>
      <c r="AL101" s="7" t="n">
        <v>14.6372300805455</v>
      </c>
      <c r="AM101" s="9" t="n">
        <v>73.7000769194293</v>
      </c>
      <c r="AN101" s="9" t="n">
        <v>-23.2328207296383</v>
      </c>
      <c r="AO101" s="9" t="n">
        <f aca="false">+AN101+1</f>
        <v>-22.2328207296383</v>
      </c>
      <c r="AP101" s="9" t="n">
        <v>1.08025799785915</v>
      </c>
      <c r="AQ101" s="1" t="n">
        <f aca="false">+W101-AO101</f>
        <v>17.2393407949948</v>
      </c>
      <c r="AR101" s="1" t="n">
        <f aca="false">(W101/1000+1)*0.0112372</f>
        <v>0.0111810872672784</v>
      </c>
      <c r="AS101" s="1" t="n">
        <f aca="false">(AO101/1000+1)*0.0112372</f>
        <v>0.0109873653468969</v>
      </c>
      <c r="AT101" s="1" t="n">
        <f aca="false">AR101/(AR101+1)</f>
        <v>0.0110574529212125</v>
      </c>
      <c r="AU101" s="1" t="n">
        <f aca="false">AS101/(AS101+1)</f>
        <v>0.0108679551530566</v>
      </c>
      <c r="AV101" s="1" t="n">
        <f aca="false">+AT101-AU101</f>
        <v>0.000189497768155938</v>
      </c>
      <c r="AW101" s="1" t="n">
        <f aca="false">AV101*U101</f>
        <v>0.0313147567645647</v>
      </c>
      <c r="AX101" s="29" t="n">
        <v>0.5376</v>
      </c>
      <c r="AY101" s="1" t="n">
        <f aca="false">+AW101/AX101</f>
        <v>0.0582491755293242</v>
      </c>
      <c r="AZ101" s="20" t="n">
        <f aca="false">+AY101/Y101/5</f>
        <v>3.88327836862161</v>
      </c>
      <c r="BA101" s="20" t="n">
        <f aca="false">+AZ101/1000</f>
        <v>0.00388327836862161</v>
      </c>
      <c r="BB101" s="20" t="n">
        <f aca="false">+AZ101/(U101/1000/0.003)</f>
        <v>0.0704976816056319</v>
      </c>
      <c r="BC101" s="1" t="n">
        <f aca="false">+T101-AL101</f>
        <v>62.7828831549799</v>
      </c>
      <c r="BD101" s="1" t="n">
        <f aca="false">(T101/1000+1)*0.0036765</f>
        <v>0.00396113504631041</v>
      </c>
      <c r="BE101" s="1" t="n">
        <f aca="false">(AL101/1000+1)*0.0036765</f>
        <v>0.00373031377639113</v>
      </c>
      <c r="BF101" s="1" t="n">
        <f aca="false">BD101/(BD101+1)</f>
        <v>0.00394550636278135</v>
      </c>
      <c r="BG101" s="1" t="n">
        <f aca="false">BE101/(BE101+1)</f>
        <v>0.00371645025082121</v>
      </c>
      <c r="BH101" s="1" t="n">
        <f aca="false">+BF101-BG101</f>
        <v>0.00022905611196014</v>
      </c>
      <c r="BI101" s="1" t="n">
        <f aca="false">BH101*R101</f>
        <v>0.00827266566894264</v>
      </c>
      <c r="BJ101" s="29" t="n">
        <v>0.459</v>
      </c>
      <c r="BK101" s="1" t="n">
        <f aca="false">+BI101/BJ101</f>
        <v>0.018023236751509</v>
      </c>
      <c r="BL101" s="20" t="n">
        <f aca="false">+BK101/Y101/5</f>
        <v>1.20154911676727</v>
      </c>
      <c r="BM101" s="20" t="n">
        <f aca="false">+BL101/1000</f>
        <v>0.00120154911676727</v>
      </c>
      <c r="BN101" s="20" t="n">
        <f aca="false">+BL101/(R101/1000/0.003)</f>
        <v>0.0998065847320873</v>
      </c>
    </row>
    <row r="102" customFormat="false" ht="12.8" hidden="false" customHeight="false" outlineLevel="0" collapsed="false">
      <c r="A102" s="1" t="s">
        <v>84</v>
      </c>
      <c r="B102" s="1" t="s">
        <v>84</v>
      </c>
      <c r="C102" s="1" t="s">
        <v>84</v>
      </c>
      <c r="H102" s="1" t="s">
        <v>186</v>
      </c>
      <c r="I102" s="1" t="s">
        <v>131</v>
      </c>
      <c r="J102" s="1" t="s">
        <v>137</v>
      </c>
      <c r="K102" s="1" t="s">
        <v>71</v>
      </c>
      <c r="L102" s="2" t="n">
        <v>2</v>
      </c>
      <c r="M102" s="2" t="n">
        <v>588.235294117647</v>
      </c>
      <c r="N102" s="13" t="n">
        <v>22</v>
      </c>
      <c r="O102" s="12" t="n">
        <v>0.057</v>
      </c>
      <c r="P102" s="13"/>
      <c r="Q102" s="22"/>
      <c r="Y102" s="6" t="n">
        <v>0.003</v>
      </c>
      <c r="Z102" s="6" t="n">
        <v>0.109911433210786</v>
      </c>
      <c r="AA102" s="6" t="n">
        <v>0.0394550636278136</v>
      </c>
      <c r="AB102" s="6" t="n">
        <f aca="false">+O102*Z102</f>
        <v>0.0062649516930148</v>
      </c>
      <c r="AC102" s="1" t="n">
        <f aca="false">+O102*AA102</f>
        <v>0.00224893862678538</v>
      </c>
      <c r="AD102" s="2" t="n">
        <f aca="false">+AB102*1000</f>
        <v>6.2649516930148</v>
      </c>
      <c r="AE102" s="2" t="n">
        <f aca="false">+AC102*1000</f>
        <v>2.24893862678538</v>
      </c>
      <c r="AF102" s="2" t="n">
        <f aca="false">+AD102/Y102</f>
        <v>2088.31723100493</v>
      </c>
      <c r="AG102" s="2" t="n">
        <f aca="false">+AE102/Y102</f>
        <v>749.646208928458</v>
      </c>
      <c r="AH102" s="2" t="n">
        <f aca="false">+AB102/Y102</f>
        <v>2.08831723100493</v>
      </c>
      <c r="AI102" s="2" t="n">
        <f aca="false">+AC102/Y102</f>
        <v>0.749646208928458</v>
      </c>
      <c r="AJ102" s="9"/>
      <c r="AK102" s="7"/>
      <c r="AL102" s="7"/>
      <c r="AM102" s="9"/>
      <c r="AN102" s="9"/>
      <c r="AO102" s="9"/>
      <c r="AP102" s="9"/>
      <c r="AX102" s="29"/>
      <c r="AZ102" s="20" t="n">
        <v>3.88327836862161</v>
      </c>
      <c r="BA102" s="20" t="n">
        <v>0.00388327836862161</v>
      </c>
      <c r="BB102" s="20" t="n">
        <v>0.0704976816056319</v>
      </c>
      <c r="BJ102" s="29"/>
      <c r="BL102" s="20" t="n">
        <v>1.20154911676727</v>
      </c>
      <c r="BM102" s="20" t="n">
        <v>0.00120154911676727</v>
      </c>
      <c r="BN102" s="20" t="n">
        <v>0.0998065847320873</v>
      </c>
    </row>
    <row r="103" customFormat="false" ht="12.8" hidden="false" customHeight="false" outlineLevel="0" collapsed="false">
      <c r="A103" s="1" t="s">
        <v>84</v>
      </c>
      <c r="B103" s="1" t="s">
        <v>84</v>
      </c>
      <c r="C103" s="1" t="s">
        <v>84</v>
      </c>
      <c r="H103" s="1" t="s">
        <v>186</v>
      </c>
      <c r="I103" s="1" t="s">
        <v>131</v>
      </c>
      <c r="J103" s="1" t="s">
        <v>137</v>
      </c>
      <c r="K103" s="1" t="s">
        <v>89</v>
      </c>
      <c r="L103" s="2" t="n">
        <v>2</v>
      </c>
      <c r="M103" s="2" t="n">
        <v>588.235294117647</v>
      </c>
      <c r="N103" s="13" t="n">
        <v>19</v>
      </c>
      <c r="O103" s="12" t="n">
        <v>0.057</v>
      </c>
      <c r="P103" s="13"/>
      <c r="Y103" s="6" t="n">
        <v>0.003</v>
      </c>
      <c r="Z103" s="6" t="n">
        <v>0.109911433210786</v>
      </c>
      <c r="AA103" s="6" t="n">
        <v>0.0394550636278136</v>
      </c>
      <c r="AB103" s="6" t="n">
        <f aca="false">+O103*Z103</f>
        <v>0.0062649516930148</v>
      </c>
      <c r="AC103" s="1" t="n">
        <f aca="false">+O103*AA103</f>
        <v>0.00224893862678538</v>
      </c>
      <c r="AD103" s="2" t="n">
        <f aca="false">+AB103*1000</f>
        <v>6.2649516930148</v>
      </c>
      <c r="AE103" s="2" t="n">
        <f aca="false">+AC103*1000</f>
        <v>2.24893862678538</v>
      </c>
      <c r="AF103" s="2" t="n">
        <f aca="false">+AD103/Y103</f>
        <v>2088.31723100493</v>
      </c>
      <c r="AG103" s="2" t="n">
        <f aca="false">+AE103/Y103</f>
        <v>749.646208928458</v>
      </c>
      <c r="AH103" s="2" t="n">
        <f aca="false">+AB103/Y103</f>
        <v>2.08831723100493</v>
      </c>
      <c r="AI103" s="2" t="n">
        <f aca="false">+AC103/Y103</f>
        <v>0.749646208928458</v>
      </c>
      <c r="AJ103" s="7"/>
      <c r="AK103" s="7"/>
      <c r="AL103" s="7"/>
      <c r="AM103" s="7"/>
      <c r="AN103" s="7"/>
      <c r="AO103" s="7"/>
      <c r="AP103" s="7"/>
      <c r="AX103" s="29"/>
      <c r="BJ103" s="29"/>
    </row>
    <row r="104" customFormat="false" ht="12.8" hidden="false" customHeight="false" outlineLevel="0" collapsed="false">
      <c r="A104" s="1" t="s">
        <v>84</v>
      </c>
      <c r="B104" s="1" t="s">
        <v>84</v>
      </c>
      <c r="C104" s="1" t="s">
        <v>84</v>
      </c>
      <c r="H104" s="1" t="s">
        <v>186</v>
      </c>
      <c r="I104" s="1" t="s">
        <v>131</v>
      </c>
      <c r="J104" s="1" t="s">
        <v>133</v>
      </c>
      <c r="K104" s="1" t="s">
        <v>71</v>
      </c>
      <c r="L104" s="2" t="n">
        <v>3</v>
      </c>
      <c r="M104" s="2" t="n">
        <v>882.352941176471</v>
      </c>
      <c r="N104" s="13" t="n">
        <v>33</v>
      </c>
      <c r="O104" s="12" t="n">
        <v>0.0855</v>
      </c>
      <c r="P104" s="13"/>
      <c r="Q104" s="22"/>
      <c r="Y104" s="6" t="n">
        <v>0.003</v>
      </c>
      <c r="Z104" s="6" t="n">
        <v>0.109911433210786</v>
      </c>
      <c r="AA104" s="6" t="n">
        <v>0.0394550636278136</v>
      </c>
      <c r="AB104" s="6" t="n">
        <f aca="false">+O104*Z104</f>
        <v>0.00939742753952221</v>
      </c>
      <c r="AC104" s="1" t="n">
        <f aca="false">+O104*AA104</f>
        <v>0.00337340794017806</v>
      </c>
      <c r="AD104" s="2" t="n">
        <f aca="false">+AB104*1000</f>
        <v>9.39742753952221</v>
      </c>
      <c r="AE104" s="2" t="n">
        <f aca="false">+AC104*1000</f>
        <v>3.37340794017806</v>
      </c>
      <c r="AF104" s="2" t="n">
        <f aca="false">+AD104/Y104</f>
        <v>3132.4758465074</v>
      </c>
      <c r="AG104" s="2" t="n">
        <f aca="false">+AE104/Y104</f>
        <v>1124.46931339269</v>
      </c>
      <c r="AH104" s="2" t="n">
        <f aca="false">+AB104/Y104</f>
        <v>3.1324758465074</v>
      </c>
      <c r="AI104" s="2" t="n">
        <f aca="false">+AC104/Y104</f>
        <v>1.12446931339269</v>
      </c>
      <c r="AJ104" s="9"/>
      <c r="AK104" s="7"/>
      <c r="AL104" s="7"/>
      <c r="AM104" s="9"/>
      <c r="AN104" s="9"/>
      <c r="AO104" s="9"/>
      <c r="AP104" s="9"/>
      <c r="AX104" s="29"/>
      <c r="AZ104" s="20" t="n">
        <v>3.88327836862161</v>
      </c>
      <c r="BA104" s="20" t="n">
        <v>0.00388327836862161</v>
      </c>
      <c r="BB104" s="20" t="n">
        <v>0.0704976816056319</v>
      </c>
      <c r="BJ104" s="29"/>
      <c r="BL104" s="20" t="n">
        <v>1.20154911676727</v>
      </c>
      <c r="BM104" s="20" t="n">
        <v>0.00120154911676727</v>
      </c>
      <c r="BN104" s="20" t="n">
        <v>0.0998065847320873</v>
      </c>
    </row>
    <row r="105" customFormat="false" ht="12.8" hidden="false" customHeight="false" outlineLevel="0" collapsed="false">
      <c r="A105" s="1" t="s">
        <v>84</v>
      </c>
      <c r="B105" s="1" t="s">
        <v>84</v>
      </c>
      <c r="C105" s="1" t="s">
        <v>84</v>
      </c>
      <c r="H105" s="1" t="s">
        <v>186</v>
      </c>
      <c r="I105" s="1" t="s">
        <v>131</v>
      </c>
      <c r="J105" s="1" t="s">
        <v>133</v>
      </c>
      <c r="K105" s="1" t="s">
        <v>89</v>
      </c>
      <c r="L105" s="2" t="n">
        <v>1</v>
      </c>
      <c r="M105" s="2" t="n">
        <v>294.117647058824</v>
      </c>
      <c r="N105" s="13" t="n">
        <v>9.5</v>
      </c>
      <c r="O105" s="12" t="n">
        <v>0.0285</v>
      </c>
      <c r="P105" s="13"/>
      <c r="Y105" s="6" t="n">
        <v>0.003</v>
      </c>
      <c r="Z105" s="6" t="n">
        <v>0.109911433210786</v>
      </c>
      <c r="AA105" s="6" t="n">
        <v>0.0394550636278136</v>
      </c>
      <c r="AB105" s="6" t="n">
        <f aca="false">+O105*Z105</f>
        <v>0.0031324758465074</v>
      </c>
      <c r="AC105" s="1" t="n">
        <f aca="false">+O105*AA105</f>
        <v>0.00112446931339269</v>
      </c>
      <c r="AD105" s="2" t="n">
        <f aca="false">+AB105*1000</f>
        <v>3.1324758465074</v>
      </c>
      <c r="AE105" s="2" t="n">
        <f aca="false">+AC105*1000</f>
        <v>1.12446931339269</v>
      </c>
      <c r="AF105" s="2" t="n">
        <f aca="false">+AD105/Y105</f>
        <v>1044.15861550247</v>
      </c>
      <c r="AG105" s="2" t="n">
        <f aca="false">+AE105/Y105</f>
        <v>374.823104464229</v>
      </c>
      <c r="AH105" s="2" t="n">
        <f aca="false">+AB105/Y105</f>
        <v>1.04415861550247</v>
      </c>
      <c r="AI105" s="2" t="n">
        <f aca="false">+AC105/Y105</f>
        <v>0.374823104464229</v>
      </c>
      <c r="AJ105" s="7"/>
      <c r="AK105" s="7"/>
      <c r="AL105" s="7"/>
      <c r="AM105" s="7"/>
      <c r="AN105" s="7"/>
      <c r="AO105" s="7"/>
      <c r="AP105" s="7"/>
      <c r="AX105" s="29"/>
      <c r="BJ105" s="29"/>
    </row>
    <row r="106" customFormat="false" ht="12.8" hidden="false" customHeight="false" outlineLevel="0" collapsed="false">
      <c r="A106" s="1" t="s">
        <v>84</v>
      </c>
      <c r="B106" s="1" t="s">
        <v>84</v>
      </c>
      <c r="C106" s="1" t="s">
        <v>84</v>
      </c>
      <c r="H106" s="1" t="s">
        <v>186</v>
      </c>
      <c r="I106" s="1" t="s">
        <v>131</v>
      </c>
      <c r="J106" s="1" t="s">
        <v>132</v>
      </c>
      <c r="K106" s="1" t="s">
        <v>71</v>
      </c>
      <c r="L106" s="2" t="n">
        <v>5</v>
      </c>
      <c r="M106" s="2" t="n">
        <v>1470.58823529412</v>
      </c>
      <c r="N106" s="13" t="n">
        <v>55</v>
      </c>
      <c r="O106" s="12" t="n">
        <v>0.1425</v>
      </c>
      <c r="P106" s="13"/>
      <c r="Q106" s="22"/>
      <c r="Y106" s="6" t="n">
        <v>0.003</v>
      </c>
      <c r="Z106" s="6" t="n">
        <v>0.109911433210786</v>
      </c>
      <c r="AA106" s="6" t="n">
        <v>0.0394550636278136</v>
      </c>
      <c r="AB106" s="6" t="n">
        <f aca="false">+O106*Z106</f>
        <v>0.015662379232537</v>
      </c>
      <c r="AC106" s="1" t="n">
        <f aca="false">+O106*AA106</f>
        <v>0.00562234656696344</v>
      </c>
      <c r="AD106" s="2" t="n">
        <f aca="false">+AB106*1000</f>
        <v>15.662379232537</v>
      </c>
      <c r="AE106" s="2" t="n">
        <f aca="false">+AC106*1000</f>
        <v>5.62234656696344</v>
      </c>
      <c r="AF106" s="2" t="n">
        <f aca="false">+AD106/Y106</f>
        <v>5220.79307751234</v>
      </c>
      <c r="AG106" s="2" t="n">
        <f aca="false">+AE106/Y106</f>
        <v>1874.11552232115</v>
      </c>
      <c r="AH106" s="2" t="n">
        <f aca="false">+AB106/Y106</f>
        <v>5.22079307751234</v>
      </c>
      <c r="AI106" s="2" t="n">
        <f aca="false">+AC106/Y106</f>
        <v>1.87411552232115</v>
      </c>
      <c r="AJ106" s="9"/>
      <c r="AK106" s="7"/>
      <c r="AL106" s="7"/>
      <c r="AM106" s="9"/>
      <c r="AN106" s="9"/>
      <c r="AO106" s="9"/>
      <c r="AP106" s="9"/>
      <c r="AX106" s="29"/>
      <c r="AZ106" s="20" t="n">
        <v>3.88327836862161</v>
      </c>
      <c r="BA106" s="20" t="n">
        <v>0.00388327836862161</v>
      </c>
      <c r="BB106" s="20" t="n">
        <v>0.0704976816056319</v>
      </c>
      <c r="BJ106" s="29"/>
      <c r="BL106" s="20" t="n">
        <v>1.20154911676727</v>
      </c>
      <c r="BM106" s="20" t="n">
        <v>0.00120154911676727</v>
      </c>
      <c r="BN106" s="20" t="n">
        <v>0.0998065847320873</v>
      </c>
    </row>
    <row r="107" customFormat="false" ht="12.8" hidden="false" customHeight="false" outlineLevel="0" collapsed="false">
      <c r="A107" s="1" t="s">
        <v>84</v>
      </c>
      <c r="B107" s="1" t="s">
        <v>84</v>
      </c>
      <c r="C107" s="1" t="s">
        <v>84</v>
      </c>
      <c r="H107" s="1" t="s">
        <v>186</v>
      </c>
      <c r="I107" s="1" t="s">
        <v>131</v>
      </c>
      <c r="J107" s="1" t="s">
        <v>135</v>
      </c>
      <c r="K107" s="1" t="s">
        <v>71</v>
      </c>
      <c r="L107" s="2" t="n">
        <v>5</v>
      </c>
      <c r="M107" s="2" t="n">
        <v>1470.58823529412</v>
      </c>
      <c r="N107" s="13" t="n">
        <v>55</v>
      </c>
      <c r="O107" s="12" t="n">
        <v>0.1425</v>
      </c>
      <c r="P107" s="13"/>
      <c r="Q107" s="22"/>
      <c r="Y107" s="6" t="n">
        <v>0.003</v>
      </c>
      <c r="Z107" s="6" t="n">
        <v>0.109911433210786</v>
      </c>
      <c r="AA107" s="6" t="n">
        <v>0.0394550636278136</v>
      </c>
      <c r="AB107" s="6" t="n">
        <f aca="false">+O107*Z107</f>
        <v>0.015662379232537</v>
      </c>
      <c r="AC107" s="1" t="n">
        <f aca="false">+O107*AA107</f>
        <v>0.00562234656696344</v>
      </c>
      <c r="AD107" s="2" t="n">
        <f aca="false">+AB107*1000</f>
        <v>15.662379232537</v>
      </c>
      <c r="AE107" s="2" t="n">
        <f aca="false">+AC107*1000</f>
        <v>5.62234656696344</v>
      </c>
      <c r="AF107" s="2" t="n">
        <f aca="false">+AD107/Y107</f>
        <v>5220.79307751234</v>
      </c>
      <c r="AG107" s="2" t="n">
        <f aca="false">+AE107/Y107</f>
        <v>1874.11552232115</v>
      </c>
      <c r="AH107" s="2" t="n">
        <f aca="false">+AB107/Y107</f>
        <v>5.22079307751234</v>
      </c>
      <c r="AI107" s="2" t="n">
        <f aca="false">+AC107/Y107</f>
        <v>1.87411552232115</v>
      </c>
      <c r="AJ107" s="9"/>
      <c r="AK107" s="7"/>
      <c r="AL107" s="7"/>
      <c r="AM107" s="9"/>
      <c r="AN107" s="9"/>
      <c r="AO107" s="9"/>
      <c r="AP107" s="9"/>
      <c r="AX107" s="29"/>
      <c r="AZ107" s="20" t="n">
        <v>3.88327836862161</v>
      </c>
      <c r="BA107" s="20" t="n">
        <v>0.00388327836862161</v>
      </c>
      <c r="BB107" s="20" t="n">
        <v>0.0704976816056319</v>
      </c>
      <c r="BJ107" s="29"/>
      <c r="BL107" s="20" t="n">
        <v>1.20154911676727</v>
      </c>
      <c r="BM107" s="20" t="n">
        <v>0.00120154911676727</v>
      </c>
      <c r="BN107" s="20" t="n">
        <v>0.0998065847320873</v>
      </c>
    </row>
    <row r="108" customFormat="false" ht="12.8" hidden="false" customHeight="false" outlineLevel="0" collapsed="false">
      <c r="A108" s="1" t="s">
        <v>65</v>
      </c>
      <c r="B108" s="1" t="s">
        <v>197</v>
      </c>
      <c r="C108" s="1" t="s">
        <v>198</v>
      </c>
      <c r="D108" s="1" t="s">
        <v>85</v>
      </c>
      <c r="H108" s="1" t="s">
        <v>186</v>
      </c>
      <c r="I108" s="1" t="s">
        <v>131</v>
      </c>
      <c r="J108" s="1" t="s">
        <v>137</v>
      </c>
      <c r="K108" s="1" t="s">
        <v>71</v>
      </c>
      <c r="L108" s="2" t="n">
        <v>1</v>
      </c>
      <c r="M108" s="2" t="n">
        <v>294.117647058824</v>
      </c>
      <c r="N108" s="13" t="n">
        <v>178.333333333333</v>
      </c>
      <c r="O108" s="12" t="n">
        <v>0.535</v>
      </c>
      <c r="P108" s="13" t="n">
        <v>0.535</v>
      </c>
      <c r="Q108" s="1" t="n">
        <v>1</v>
      </c>
      <c r="R108" s="17" t="n">
        <v>21.8426361558494</v>
      </c>
      <c r="S108" s="30" t="n">
        <v>0.432808484171792</v>
      </c>
      <c r="T108" s="30" t="n">
        <v>182.346957052471</v>
      </c>
      <c r="U108" s="17" t="n">
        <v>97.05858331089</v>
      </c>
      <c r="V108" s="17" t="n">
        <v>37.6065643972953</v>
      </c>
      <c r="W108" s="17" t="n">
        <f aca="false">+V108+1</f>
        <v>38.6065643972953</v>
      </c>
      <c r="X108" s="17" t="n">
        <v>1.14677185058336</v>
      </c>
      <c r="Y108" s="6" t="n">
        <v>0.003</v>
      </c>
      <c r="Z108" s="6" t="n">
        <f aca="false">+X108/10</f>
        <v>0.114677185058336</v>
      </c>
      <c r="AA108" s="6" t="n">
        <f aca="false">+S108/10</f>
        <v>0.0432808484171792</v>
      </c>
      <c r="AB108" s="6" t="n">
        <f aca="false">+O108*Z108</f>
        <v>0.0613522940062098</v>
      </c>
      <c r="AC108" s="1" t="n">
        <f aca="false">+O108*AA108</f>
        <v>0.0231552539031909</v>
      </c>
      <c r="AD108" s="2" t="n">
        <f aca="false">+AB108*1000</f>
        <v>61.3522940062098</v>
      </c>
      <c r="AE108" s="2" t="n">
        <f aca="false">+AC108*1000</f>
        <v>23.1552539031909</v>
      </c>
      <c r="AF108" s="2" t="n">
        <f aca="false">+AD108/Y108</f>
        <v>20450.7646687366</v>
      </c>
      <c r="AG108" s="2" t="n">
        <f aca="false">+AE108/Y108</f>
        <v>7718.41796773029</v>
      </c>
      <c r="AH108" s="2" t="n">
        <f aca="false">+AB108/Y108</f>
        <v>20.4507646687366</v>
      </c>
      <c r="AI108" s="2" t="n">
        <f aca="false">+AC108/Y108</f>
        <v>7.71841796773029</v>
      </c>
      <c r="AJ108" s="5" t="n">
        <v>11.1779145753752</v>
      </c>
      <c r="AK108" s="26" t="n">
        <v>0.372947647267893</v>
      </c>
      <c r="AL108" s="26" t="n">
        <v>18.2068638357822</v>
      </c>
      <c r="AM108" s="5" t="n">
        <v>43.7616380042725</v>
      </c>
      <c r="AN108" s="5" t="n">
        <v>-23.1000765450225</v>
      </c>
      <c r="AO108" s="5" t="n">
        <f aca="false">+AN108+1</f>
        <v>-22.1000765450225</v>
      </c>
      <c r="AP108" s="5" t="n">
        <v>1.08040322048114</v>
      </c>
      <c r="AQ108" s="1" t="n">
        <f aca="false">+W108-AO108</f>
        <v>60.7066409423178</v>
      </c>
      <c r="AR108" s="1" t="n">
        <f aca="false">(W108/1000+1)*0.0112372</f>
        <v>0.0116710296854453</v>
      </c>
      <c r="AS108" s="1" t="n">
        <f aca="false">(AO108/1000+1)*0.0112372</f>
        <v>0.0109888570198483</v>
      </c>
      <c r="AT108" s="1" t="n">
        <f aca="false">AR108/(AR108+1)</f>
        <v>0.0115363881568044</v>
      </c>
      <c r="AU108" s="1" t="n">
        <f aca="false">AS108/(AS108+1)</f>
        <v>0.0108694145771703</v>
      </c>
      <c r="AV108" s="1" t="n">
        <f aca="false">+AT108-AU108</f>
        <v>0.000666973579634109</v>
      </c>
      <c r="AW108" s="1" t="n">
        <f aca="false">AV108*U108</f>
        <v>0.0647355107450797</v>
      </c>
      <c r="AX108" s="29" t="n">
        <v>0.5376</v>
      </c>
      <c r="AY108" s="1" t="n">
        <f aca="false">+AW108/AX108</f>
        <v>0.12041575659427</v>
      </c>
      <c r="AZ108" s="1" t="n">
        <f aca="false">+AY108/Y108</f>
        <v>40.1385855314234</v>
      </c>
      <c r="BA108" s="1" t="n">
        <f aca="false">+AZ108/1000</f>
        <v>0.0401385855314234</v>
      </c>
      <c r="BB108" s="1" t="n">
        <f aca="false">+AZ108/(U108/1000/0.003)</f>
        <v>1.24065025973607</v>
      </c>
      <c r="BC108" s="1" t="n">
        <f aca="false">+T108-AL108</f>
        <v>164.140093216689</v>
      </c>
      <c r="BD108" s="1" t="n">
        <f aca="false">(T108/1000+1)*0.0036765</f>
        <v>0.00434689858760341</v>
      </c>
      <c r="BE108" s="1" t="n">
        <f aca="false">(AL108/1000+1)*0.0036765</f>
        <v>0.00374343753489225</v>
      </c>
      <c r="BF108" s="1" t="n">
        <f aca="false">BD108/(BD108+1)</f>
        <v>0.00432808484171792</v>
      </c>
      <c r="BG108" s="1" t="n">
        <f aca="false">BE108/(BE108+1)</f>
        <v>0.00372947647267893</v>
      </c>
      <c r="BH108" s="1" t="n">
        <f aca="false">+BF108-BG108</f>
        <v>0.000598608369038988</v>
      </c>
      <c r="BI108" s="1" t="n">
        <f aca="false">BH108*R108</f>
        <v>0.013075184804765</v>
      </c>
      <c r="BJ108" s="29" t="n">
        <v>0.459</v>
      </c>
      <c r="BK108" s="1" t="n">
        <f aca="false">+BI108/BJ108</f>
        <v>0.0284862414047169</v>
      </c>
      <c r="BL108" s="1" t="n">
        <f aca="false">+BK108/Y108</f>
        <v>9.49541380157229</v>
      </c>
      <c r="BM108" s="1" t="n">
        <f aca="false">+BL108/1000</f>
        <v>0.00949541380157229</v>
      </c>
      <c r="BN108" s="1" t="n">
        <f aca="false">+BL108/(R108/1000/0.003)</f>
        <v>1.30415766675161</v>
      </c>
    </row>
    <row r="109" customFormat="false" ht="12.8" hidden="false" customHeight="false" outlineLevel="0" collapsed="false">
      <c r="A109" s="1" t="s">
        <v>80</v>
      </c>
      <c r="B109" s="1" t="s">
        <v>199</v>
      </c>
      <c r="C109" s="1" t="s">
        <v>200</v>
      </c>
      <c r="D109" s="1" t="s">
        <v>73</v>
      </c>
      <c r="H109" s="1" t="s">
        <v>186</v>
      </c>
      <c r="I109" s="1" t="s">
        <v>131</v>
      </c>
      <c r="J109" s="1" t="s">
        <v>137</v>
      </c>
      <c r="K109" s="1" t="s">
        <v>71</v>
      </c>
      <c r="L109" s="2" t="n">
        <v>1</v>
      </c>
      <c r="M109" s="2" t="n">
        <v>294.117647058824</v>
      </c>
      <c r="N109" s="13" t="n">
        <v>1406.66666666667</v>
      </c>
      <c r="O109" s="12" t="n">
        <v>4.22</v>
      </c>
      <c r="P109" s="13" t="n">
        <v>1.222</v>
      </c>
      <c r="Q109" s="1" t="n">
        <v>1</v>
      </c>
      <c r="R109" s="17" t="n">
        <v>95.1546856708096</v>
      </c>
      <c r="S109" s="30" t="n">
        <v>0.406179920158205</v>
      </c>
      <c r="T109" s="30" t="n">
        <v>109.30632396696</v>
      </c>
      <c r="U109" s="17" t="n">
        <v>430.592744608796</v>
      </c>
      <c r="V109" s="17" t="n">
        <v>-1.04876120529998</v>
      </c>
      <c r="W109" s="17" t="n">
        <f aca="false">+V109+1</f>
        <v>-0.04876120529998</v>
      </c>
      <c r="X109" s="17" t="n">
        <v>1.10452152255932</v>
      </c>
      <c r="Y109" s="6" t="n">
        <v>0.003</v>
      </c>
      <c r="Z109" s="6" t="n">
        <f aca="false">+X109/10</f>
        <v>0.110452152255932</v>
      </c>
      <c r="AA109" s="6" t="n">
        <f aca="false">+S109/10</f>
        <v>0.0406179920158205</v>
      </c>
      <c r="AB109" s="6" t="n">
        <f aca="false">+O109*Z109</f>
        <v>0.466108082520033</v>
      </c>
      <c r="AC109" s="1" t="n">
        <f aca="false">+O109*AA109</f>
        <v>0.171407926306763</v>
      </c>
      <c r="AD109" s="2" t="n">
        <f aca="false">+AB109*1000</f>
        <v>466.108082520033</v>
      </c>
      <c r="AE109" s="2" t="n">
        <f aca="false">+AC109*1000</f>
        <v>171.407926306763</v>
      </c>
      <c r="AF109" s="2" t="n">
        <f aca="false">+AD109/Y109</f>
        <v>155369.360840011</v>
      </c>
      <c r="AG109" s="2" t="n">
        <f aca="false">+AE109/Y109</f>
        <v>57135.9754355875</v>
      </c>
      <c r="AH109" s="2" t="n">
        <f aca="false">+AB109/Y109</f>
        <v>155.369360840011</v>
      </c>
      <c r="AI109" s="2" t="n">
        <f aca="false">+AC109/Y109</f>
        <v>57.1359754355875</v>
      </c>
      <c r="AJ109" s="5" t="n">
        <v>110.120266800466</v>
      </c>
      <c r="AK109" s="26" t="n">
        <v>0.370632922711842</v>
      </c>
      <c r="AL109" s="26" t="n">
        <v>11.8637851892411</v>
      </c>
      <c r="AM109" s="5" t="n">
        <v>480.522865466573</v>
      </c>
      <c r="AN109" s="5" t="n">
        <v>-22.6085735695308</v>
      </c>
      <c r="AO109" s="5" t="n">
        <f aca="false">+AN109+1</f>
        <v>-21.6085735695308</v>
      </c>
      <c r="AP109" s="5" t="n">
        <v>1.08094092281624</v>
      </c>
      <c r="AQ109" s="1" t="n">
        <f aca="false">+W109-AO109</f>
        <v>21.5598123642308</v>
      </c>
      <c r="AR109" s="1" t="n">
        <f aca="false">(W109/1000+1)*0.0112372</f>
        <v>0.0112366520605838</v>
      </c>
      <c r="AS109" s="1" t="n">
        <f aca="false">(AO109/1000+1)*0.0112372</f>
        <v>0.0109943801370845</v>
      </c>
      <c r="AT109" s="1" t="n">
        <f aca="false">AR109/(AR109+1)</f>
        <v>0.0111117927121085</v>
      </c>
      <c r="AU109" s="1" t="n">
        <f aca="false">AS109/(AS109+1)</f>
        <v>0.0108748182513079</v>
      </c>
      <c r="AV109" s="1" t="n">
        <f aca="false">+AT109-AU109</f>
        <v>0.000236974460800626</v>
      </c>
      <c r="AW109" s="1" t="n">
        <f aca="false">AV109*U109</f>
        <v>0.102039483478331</v>
      </c>
      <c r="AX109" s="29" t="n">
        <v>0.5376</v>
      </c>
      <c r="AY109" s="1" t="n">
        <f aca="false">+AW109/AX109</f>
        <v>0.189805586827253</v>
      </c>
      <c r="AZ109" s="1" t="n">
        <f aca="false">+AY109/Y109</f>
        <v>63.2685289424176</v>
      </c>
      <c r="BA109" s="1" t="n">
        <f aca="false">+AZ109/1000</f>
        <v>0.0632685289424176</v>
      </c>
      <c r="BB109" s="1" t="n">
        <f aca="false">+AZ109/AH109</f>
        <v>0.407213678426387</v>
      </c>
      <c r="BC109" s="1" t="n">
        <f aca="false">+T109-AL109</f>
        <v>97.4425387777189</v>
      </c>
      <c r="BD109" s="1" t="n">
        <f aca="false">(T109/1000+1)*0.0036765</f>
        <v>0.00407836470006453</v>
      </c>
      <c r="BE109" s="1" t="n">
        <f aca="false">(AL109/1000+1)*0.0036765</f>
        <v>0.00372011720624824</v>
      </c>
      <c r="BF109" s="1" t="n">
        <f aca="false">BD109/(BD109+1)</f>
        <v>0.00406179920158205</v>
      </c>
      <c r="BG109" s="1" t="n">
        <f aca="false">BE109/(BE109+1)</f>
        <v>0.00370632922711842</v>
      </c>
      <c r="BH109" s="1" t="n">
        <f aca="false">+BF109-BG109</f>
        <v>0.000355469974463624</v>
      </c>
      <c r="BI109" s="1" t="n">
        <f aca="false">BH109*R109</f>
        <v>0.0338246336854969</v>
      </c>
      <c r="BJ109" s="29" t="n">
        <v>0.459</v>
      </c>
      <c r="BK109" s="1" t="n">
        <f aca="false">+BI109/BJ109</f>
        <v>0.0736920123867034</v>
      </c>
      <c r="BL109" s="1" t="n">
        <f aca="false">+BK109/Y109</f>
        <v>24.5640041289011</v>
      </c>
      <c r="BM109" s="1" t="n">
        <f aca="false">+BL109/1000</f>
        <v>0.0245640041289011</v>
      </c>
      <c r="BN109" s="1" t="n">
        <f aca="false">+BL109/AI109</f>
        <v>0.429921847691101</v>
      </c>
    </row>
    <row r="110" customFormat="false" ht="12.8" hidden="false" customHeight="false" outlineLevel="0" collapsed="false">
      <c r="A110" s="1" t="s">
        <v>80</v>
      </c>
      <c r="B110" s="1" t="s">
        <v>199</v>
      </c>
      <c r="C110" s="1" t="s">
        <v>200</v>
      </c>
      <c r="D110" s="1" t="s">
        <v>73</v>
      </c>
      <c r="H110" s="1" t="s">
        <v>186</v>
      </c>
      <c r="I110" s="1" t="s">
        <v>131</v>
      </c>
      <c r="J110" s="1" t="s">
        <v>133</v>
      </c>
      <c r="K110" s="1" t="s">
        <v>71</v>
      </c>
      <c r="L110" s="2" t="n">
        <v>1</v>
      </c>
      <c r="M110" s="2" t="n">
        <v>294.117647058824</v>
      </c>
      <c r="N110" s="13" t="n">
        <v>309.666666666667</v>
      </c>
      <c r="O110" s="12" t="n">
        <v>0.929</v>
      </c>
      <c r="P110" s="13" t="n">
        <v>0.93</v>
      </c>
      <c r="Q110" s="1" t="n">
        <v>1</v>
      </c>
      <c r="R110" s="17" t="n">
        <v>68.3294444535024</v>
      </c>
      <c r="S110" s="30" t="n">
        <v>0.398559249298467</v>
      </c>
      <c r="T110" s="30" t="n">
        <v>88.4104460148694</v>
      </c>
      <c r="U110" s="17" t="n">
        <v>297.565373132962</v>
      </c>
      <c r="V110" s="17" t="n">
        <v>-4.89668828655342</v>
      </c>
      <c r="W110" s="17" t="n">
        <f aca="false">+V110+1</f>
        <v>-3.89668828655342</v>
      </c>
      <c r="X110" s="17" t="n">
        <v>1.10031375597454</v>
      </c>
      <c r="Y110" s="6" t="n">
        <v>0.003</v>
      </c>
      <c r="Z110" s="6" t="n">
        <f aca="false">+X110/10</f>
        <v>0.110031375597454</v>
      </c>
      <c r="AA110" s="6" t="n">
        <f aca="false">+S110/10</f>
        <v>0.0398559249298467</v>
      </c>
      <c r="AB110" s="6" t="n">
        <f aca="false">+O110*Z110</f>
        <v>0.102219147930035</v>
      </c>
      <c r="AC110" s="1" t="n">
        <f aca="false">+O110*AA110</f>
        <v>0.0370261542598276</v>
      </c>
      <c r="AD110" s="2" t="n">
        <f aca="false">+AB110*1000</f>
        <v>102.219147930035</v>
      </c>
      <c r="AE110" s="2" t="n">
        <f aca="false">+AC110*1000</f>
        <v>37.0261542598276</v>
      </c>
      <c r="AF110" s="2" t="n">
        <f aca="false">+AD110/Y110</f>
        <v>34073.0493100116</v>
      </c>
      <c r="AG110" s="2" t="n">
        <f aca="false">+AE110/Y110</f>
        <v>12342.0514199425</v>
      </c>
      <c r="AH110" s="2" t="n">
        <f aca="false">+AB110/Y110</f>
        <v>34.0730493100116</v>
      </c>
      <c r="AI110" s="2" t="n">
        <f aca="false">+AC110/Y110</f>
        <v>12.3420514199425</v>
      </c>
      <c r="AJ110" s="5" t="n">
        <v>110.120266800466</v>
      </c>
      <c r="AK110" s="26" t="n">
        <v>0.370632922711842</v>
      </c>
      <c r="AL110" s="26" t="n">
        <v>11.8637851892411</v>
      </c>
      <c r="AM110" s="5" t="n">
        <v>480.522865466573</v>
      </c>
      <c r="AN110" s="5" t="n">
        <v>-22.6085735695308</v>
      </c>
      <c r="AO110" s="5" t="n">
        <f aca="false">+AN110+1</f>
        <v>-21.6085735695308</v>
      </c>
      <c r="AP110" s="5" t="n">
        <v>1.08094092281624</v>
      </c>
      <c r="AQ110" s="1" t="n">
        <f aca="false">+W110-AO110</f>
        <v>17.7118852829774</v>
      </c>
      <c r="AR110" s="1" t="n">
        <f aca="false">(W110/1000+1)*0.0112372</f>
        <v>0.0111934121343863</v>
      </c>
      <c r="AS110" s="1" t="n">
        <f aca="false">(AO110/1000+1)*0.0112372</f>
        <v>0.0109943801370845</v>
      </c>
      <c r="AT110" s="1" t="n">
        <f aca="false">AR110/(AR110+1)</f>
        <v>0.0110695065850555</v>
      </c>
      <c r="AU110" s="1" t="n">
        <f aca="false">AS110/(AS110+1)</f>
        <v>0.0108748182513079</v>
      </c>
      <c r="AV110" s="1" t="n">
        <f aca="false">+AT110-AU110</f>
        <v>0.000194688333747625</v>
      </c>
      <c r="AW110" s="1" t="n">
        <f aca="false">AV110*U110</f>
        <v>0.0579325066762467</v>
      </c>
      <c r="AX110" s="29" t="n">
        <v>0.5376</v>
      </c>
      <c r="AY110" s="1" t="n">
        <f aca="false">+AW110/AX110</f>
        <v>0.107761359144804</v>
      </c>
      <c r="AZ110" s="1" t="n">
        <f aca="false">+AY110/Y110</f>
        <v>35.9204530482681</v>
      </c>
      <c r="BA110" s="1" t="n">
        <f aca="false">+AZ110/1000</f>
        <v>0.0359204530482681</v>
      </c>
      <c r="BB110" s="1" t="n">
        <f aca="false">+AZ110/(U110/1000/0.003)</f>
        <v>0.362143477953172</v>
      </c>
      <c r="BC110" s="1" t="n">
        <f aca="false">+T110-AL110</f>
        <v>76.5466608256283</v>
      </c>
      <c r="BD110" s="1" t="n">
        <f aca="false">(T110/1000+1)*0.0036765</f>
        <v>0.00400154100477367</v>
      </c>
      <c r="BE110" s="1" t="n">
        <f aca="false">(AL110/1000+1)*0.0036765</f>
        <v>0.00372011720624824</v>
      </c>
      <c r="BF110" s="1" t="n">
        <f aca="false">BD110/(BD110+1)</f>
        <v>0.00398559249298467</v>
      </c>
      <c r="BG110" s="1" t="n">
        <f aca="false">BE110/(BE110+1)</f>
        <v>0.00370632922711842</v>
      </c>
      <c r="BH110" s="1" t="n">
        <f aca="false">+BF110-BG110</f>
        <v>0.00027926326586625</v>
      </c>
      <c r="BI110" s="1" t="n">
        <f aca="false">BH110*R110</f>
        <v>0.0190819038129116</v>
      </c>
      <c r="BJ110" s="29" t="n">
        <v>0.459</v>
      </c>
      <c r="BK110" s="1" t="n">
        <f aca="false">+BI110/BJ110</f>
        <v>0.0415727751915286</v>
      </c>
      <c r="BL110" s="1" t="n">
        <f aca="false">+BK110/Y110</f>
        <v>13.8575917305095</v>
      </c>
      <c r="BM110" s="1" t="n">
        <f aca="false">+BL110/1000</f>
        <v>0.0138575917305095</v>
      </c>
      <c r="BN110" s="1" t="n">
        <f aca="false">+BL110/(R110/1000/0.003)</f>
        <v>0.60841670123366</v>
      </c>
    </row>
    <row r="111" customFormat="false" ht="12.8" hidden="false" customHeight="false" outlineLevel="0" collapsed="false">
      <c r="A111" s="1" t="s">
        <v>65</v>
      </c>
      <c r="B111" s="1" t="s">
        <v>201</v>
      </c>
      <c r="C111" s="1" t="s">
        <v>125</v>
      </c>
      <c r="D111" s="1" t="s">
        <v>67</v>
      </c>
      <c r="H111" s="1" t="s">
        <v>186</v>
      </c>
      <c r="I111" s="1" t="s">
        <v>131</v>
      </c>
      <c r="J111" s="1" t="s">
        <v>133</v>
      </c>
      <c r="K111" s="1" t="s">
        <v>71</v>
      </c>
      <c r="L111" s="2" t="n">
        <v>1</v>
      </c>
      <c r="M111" s="2" t="n">
        <v>294.117647058824</v>
      </c>
      <c r="N111" s="13" t="n">
        <v>57</v>
      </c>
      <c r="O111" s="12" t="n">
        <v>0.171</v>
      </c>
      <c r="P111" s="13"/>
      <c r="Y111" s="6" t="n">
        <v>0.003</v>
      </c>
      <c r="Z111" s="6" t="n">
        <v>0.108048585823562</v>
      </c>
      <c r="AA111" s="6" t="n">
        <v>0.0372395147986566</v>
      </c>
      <c r="AB111" s="6" t="n">
        <f aca="false">+O111*Z111</f>
        <v>0.0184763081758291</v>
      </c>
      <c r="AC111" s="1" t="n">
        <f aca="false">+O111*AA111</f>
        <v>0.00636795703057028</v>
      </c>
      <c r="AD111" s="2" t="n">
        <f aca="false">+AB111*1000</f>
        <v>18.4763081758291</v>
      </c>
      <c r="AE111" s="2" t="n">
        <f aca="false">+AC111*1000</f>
        <v>6.36795703057028</v>
      </c>
      <c r="AF111" s="2" t="n">
        <f aca="false">+AD111/Y111</f>
        <v>6158.76939194303</v>
      </c>
      <c r="AG111" s="2" t="n">
        <f aca="false">+AE111/Y111</f>
        <v>2122.65234352343</v>
      </c>
      <c r="AH111" s="2" t="n">
        <f aca="false">+AB111/Y111</f>
        <v>6.15876939194303</v>
      </c>
      <c r="AI111" s="2" t="n">
        <f aca="false">+AC111/Y111</f>
        <v>2.12265234352343</v>
      </c>
      <c r="AJ111" s="7"/>
      <c r="AK111" s="7"/>
      <c r="AL111" s="7"/>
      <c r="AM111" s="7"/>
      <c r="AN111" s="7"/>
      <c r="AO111" s="7"/>
      <c r="AP111" s="7"/>
      <c r="AX111" s="29"/>
      <c r="AZ111" s="20" t="n">
        <v>12.1492402987002</v>
      </c>
      <c r="BA111" s="20" t="n">
        <v>0.0121492402987002</v>
      </c>
      <c r="BB111" s="20" t="n">
        <v>0.339566091562655</v>
      </c>
      <c r="BJ111" s="29"/>
      <c r="BL111" s="20" t="n">
        <v>3.77889133184771</v>
      </c>
      <c r="BM111" s="20" t="n">
        <v>0.00377889133184771</v>
      </c>
      <c r="BN111" s="20" t="n">
        <v>0.436654332849431</v>
      </c>
    </row>
    <row r="112" customFormat="false" ht="12.8" hidden="false" customHeight="false" outlineLevel="0" collapsed="false">
      <c r="A112" s="1" t="s">
        <v>65</v>
      </c>
      <c r="B112" s="1" t="s">
        <v>201</v>
      </c>
      <c r="C112" s="1" t="s">
        <v>125</v>
      </c>
      <c r="D112" s="1" t="s">
        <v>67</v>
      </c>
      <c r="H112" s="1" t="s">
        <v>186</v>
      </c>
      <c r="I112" s="1" t="s">
        <v>131</v>
      </c>
      <c r="J112" s="1" t="s">
        <v>133</v>
      </c>
      <c r="K112" s="1" t="s">
        <v>89</v>
      </c>
      <c r="L112" s="2" t="n">
        <v>1</v>
      </c>
      <c r="M112" s="2" t="n">
        <v>294.117647058824</v>
      </c>
      <c r="N112" s="13" t="n">
        <v>1.19375</v>
      </c>
      <c r="O112" s="12" t="n">
        <v>0.00358124999999999</v>
      </c>
      <c r="P112" s="13"/>
      <c r="Y112" s="6" t="n">
        <v>0.003</v>
      </c>
      <c r="Z112" s="6" t="n">
        <v>0.108048585823562</v>
      </c>
      <c r="AA112" s="6" t="n">
        <v>0.0372395147986566</v>
      </c>
      <c r="AB112" s="6" t="n">
        <f aca="false">+O112*Z112</f>
        <v>0.00038694899798063</v>
      </c>
      <c r="AC112" s="1" t="n">
        <f aca="false">+O112*AA112</f>
        <v>0.000133364012372689</v>
      </c>
      <c r="AD112" s="2" t="n">
        <f aca="false">+AB112*1000</f>
        <v>0.38694899798063</v>
      </c>
      <c r="AE112" s="2" t="n">
        <f aca="false">+AC112*1000</f>
        <v>0.133364012372689</v>
      </c>
      <c r="AF112" s="2" t="n">
        <f aca="false">+AD112/Y112</f>
        <v>128.982999326877</v>
      </c>
      <c r="AG112" s="2" t="n">
        <f aca="false">+AE112/Y112</f>
        <v>44.4546707908962</v>
      </c>
      <c r="AH112" s="2" t="n">
        <f aca="false">+AB112/Y112</f>
        <v>0.128982999326877</v>
      </c>
      <c r="AI112" s="2" t="n">
        <f aca="false">+AC112/Y112</f>
        <v>0.0444546707908962</v>
      </c>
      <c r="AJ112" s="7"/>
      <c r="AK112" s="7"/>
      <c r="AL112" s="7"/>
      <c r="AM112" s="7"/>
      <c r="AN112" s="7"/>
      <c r="AO112" s="7"/>
      <c r="AP112" s="7"/>
      <c r="AX112" s="29"/>
      <c r="BJ112" s="29"/>
    </row>
    <row r="113" customFormat="false" ht="12.8" hidden="false" customHeight="false" outlineLevel="0" collapsed="false">
      <c r="A113" s="1" t="s">
        <v>65</v>
      </c>
      <c r="B113" s="1" t="s">
        <v>201</v>
      </c>
      <c r="C113" s="1" t="s">
        <v>125</v>
      </c>
      <c r="D113" s="1" t="s">
        <v>67</v>
      </c>
      <c r="H113" s="1" t="s">
        <v>186</v>
      </c>
      <c r="I113" s="1" t="s">
        <v>131</v>
      </c>
      <c r="J113" s="1" t="s">
        <v>135</v>
      </c>
      <c r="K113" s="1" t="s">
        <v>71</v>
      </c>
      <c r="L113" s="2" t="n">
        <v>2</v>
      </c>
      <c r="M113" s="2" t="n">
        <v>588.235294117647</v>
      </c>
      <c r="N113" s="13" t="n">
        <v>139</v>
      </c>
      <c r="O113" s="12" t="n">
        <v>0.417</v>
      </c>
      <c r="P113" s="13" t="n">
        <v>0.604</v>
      </c>
      <c r="Q113" s="1" t="n">
        <v>2</v>
      </c>
      <c r="R113" s="17" t="n">
        <v>25.9625821678318</v>
      </c>
      <c r="S113" s="30" t="n">
        <v>0.41311917654303</v>
      </c>
      <c r="T113" s="30" t="n">
        <v>128.336545440836</v>
      </c>
      <c r="U113" s="17" t="n">
        <v>107.336161653748</v>
      </c>
      <c r="V113" s="17" t="n">
        <v>11.9446890902725</v>
      </c>
      <c r="W113" s="17" t="n">
        <f aca="false">+V113+1</f>
        <v>12.9446890902725</v>
      </c>
      <c r="X113" s="17" t="n">
        <v>1.11872741197519</v>
      </c>
      <c r="Y113" s="6" t="n">
        <v>0.003</v>
      </c>
      <c r="Z113" s="6" t="n">
        <f aca="false">+X113/10</f>
        <v>0.111872741197519</v>
      </c>
      <c r="AA113" s="6" t="n">
        <f aca="false">+S113/10</f>
        <v>0.041311917654303</v>
      </c>
      <c r="AB113" s="6" t="n">
        <f aca="false">+P113*Z113</f>
        <v>0.0675711356833015</v>
      </c>
      <c r="AC113" s="1" t="n">
        <f aca="false">+P113*AA113</f>
        <v>0.024952398263199</v>
      </c>
      <c r="AD113" s="2" t="n">
        <f aca="false">+AB113*1000</f>
        <v>67.5711356833015</v>
      </c>
      <c r="AE113" s="2" t="n">
        <f aca="false">+AC113*1000</f>
        <v>24.952398263199</v>
      </c>
      <c r="AF113" s="2" t="n">
        <f aca="false">+AD113/Y113</f>
        <v>22523.7118944338</v>
      </c>
      <c r="AG113" s="2" t="n">
        <f aca="false">+AE113/Y113</f>
        <v>8317.466087733</v>
      </c>
      <c r="AH113" s="2" t="n">
        <f aca="false">+AB113/Y113</f>
        <v>22.5237118944338</v>
      </c>
      <c r="AI113" s="2" t="n">
        <f aca="false">+AC113/Y113</f>
        <v>8.317466087733</v>
      </c>
      <c r="AJ113" s="5" t="n">
        <v>33.90783192153</v>
      </c>
      <c r="AK113" s="26" t="n">
        <v>0.373034308787453</v>
      </c>
      <c r="AL113" s="26" t="n">
        <v>18.4443495800906</v>
      </c>
      <c r="AM113" s="5" t="n">
        <v>147.027933366372</v>
      </c>
      <c r="AN113" s="5" t="n">
        <v>-21.2773383765328</v>
      </c>
      <c r="AO113" s="5" t="n">
        <f aca="false">+AN113+1</f>
        <v>-20.2773383765328</v>
      </c>
      <c r="AP113" s="5" t="n">
        <v>1.08239725955914</v>
      </c>
      <c r="AQ113" s="1" t="n">
        <f aca="false">+W113-AO113</f>
        <v>33.2220274668053</v>
      </c>
      <c r="AR113" s="1" t="n">
        <f aca="false">(W113/1000+1)*0.0112372</f>
        <v>0.0113826620602452</v>
      </c>
      <c r="AS113" s="1" t="n">
        <f aca="false">(AO113/1000+1)*0.0112372</f>
        <v>0.0110093394931952</v>
      </c>
      <c r="AT113" s="1" t="n">
        <f aca="false">AR113/(AR113+1)</f>
        <v>0.0112545552610701</v>
      </c>
      <c r="AU113" s="1" t="n">
        <f aca="false">AS113/(AS113+1)</f>
        <v>0.0108894537994219</v>
      </c>
      <c r="AV113" s="1" t="n">
        <f aca="false">+AT113-AU113</f>
        <v>0.000365101461648167</v>
      </c>
      <c r="AW113" s="1" t="n">
        <f aca="false">AV113*U113</f>
        <v>0.0391885895074874</v>
      </c>
      <c r="AX113" s="29" t="n">
        <v>0.5376</v>
      </c>
      <c r="AY113" s="1" t="n">
        <f aca="false">+AW113/AX113</f>
        <v>0.0728954417922012</v>
      </c>
      <c r="AZ113" s="20" t="n">
        <f aca="false">+AY113/Y113/2</f>
        <v>12.1492402987002</v>
      </c>
      <c r="BA113" s="20" t="n">
        <f aca="false">+AZ113/1000</f>
        <v>0.0121492402987002</v>
      </c>
      <c r="BB113" s="20" t="n">
        <f aca="false">+AZ113/(U113/1000/0.003)</f>
        <v>0.339566091562655</v>
      </c>
      <c r="BC113" s="1" t="n">
        <f aca="false">+T113-AL113</f>
        <v>109.892195860745</v>
      </c>
      <c r="BD113" s="1" t="n">
        <f aca="false">(T113/1000+1)*0.0036765</f>
        <v>0.00414832930931323</v>
      </c>
      <c r="BE113" s="1" t="n">
        <f aca="false">(AL113/1000+1)*0.0036765</f>
        <v>0.0037443106512312</v>
      </c>
      <c r="BF113" s="1" t="n">
        <f aca="false">BD113/(BD113+1)</f>
        <v>0.00413119176543031</v>
      </c>
      <c r="BG113" s="1" t="n">
        <f aca="false">BE113/(BE113+1)</f>
        <v>0.00373034308787453</v>
      </c>
      <c r="BH113" s="1" t="n">
        <f aca="false">+BF113-BG113</f>
        <v>0.000400848677555778</v>
      </c>
      <c r="BI113" s="1" t="n">
        <f aca="false">BH113*R113</f>
        <v>0.0104070667279086</v>
      </c>
      <c r="BJ113" s="29" t="n">
        <v>0.459</v>
      </c>
      <c r="BK113" s="1" t="n">
        <f aca="false">+BI113/BJ113</f>
        <v>0.0226733479910863</v>
      </c>
      <c r="BL113" s="20" t="n">
        <f aca="false">+BK113/Y113/2</f>
        <v>3.77889133184771</v>
      </c>
      <c r="BM113" s="20" t="n">
        <f aca="false">+BL113/1000</f>
        <v>0.00377889133184771</v>
      </c>
      <c r="BN113" s="20" t="n">
        <f aca="false">+BL113/(R113/1000/0.003)</f>
        <v>0.436654332849431</v>
      </c>
    </row>
    <row r="114" customFormat="false" ht="12.8" hidden="false" customHeight="false" outlineLevel="0" collapsed="false">
      <c r="A114" s="1" t="s">
        <v>65</v>
      </c>
      <c r="B114" s="1" t="s">
        <v>102</v>
      </c>
      <c r="C114" s="1" t="s">
        <v>103</v>
      </c>
      <c r="D114" s="1" t="s">
        <v>73</v>
      </c>
      <c r="H114" s="1" t="s">
        <v>186</v>
      </c>
      <c r="I114" s="1" t="s">
        <v>131</v>
      </c>
      <c r="J114" s="1" t="s">
        <v>134</v>
      </c>
      <c r="K114" s="1" t="s">
        <v>71</v>
      </c>
      <c r="L114" s="2" t="n">
        <v>7</v>
      </c>
      <c r="M114" s="2" t="n">
        <v>2058.82352941176</v>
      </c>
      <c r="N114" s="13" t="n">
        <v>2349.33333333333</v>
      </c>
      <c r="O114" s="13" t="n">
        <v>7.048</v>
      </c>
      <c r="P114" s="13" t="n">
        <v>1.447</v>
      </c>
      <c r="Q114" s="22" t="n">
        <v>2</v>
      </c>
      <c r="R114" s="17" t="n">
        <v>89.6063622868599</v>
      </c>
      <c r="S114" s="30" t="n">
        <v>0.457935444698091</v>
      </c>
      <c r="T114" s="30" t="n">
        <v>251.304612324221</v>
      </c>
      <c r="U114" s="17" t="n">
        <v>360.806794907658</v>
      </c>
      <c r="V114" s="17" t="n">
        <v>85.7689601692176</v>
      </c>
      <c r="W114" s="17" t="n">
        <f aca="false">+V114+1</f>
        <v>86.7689601692176</v>
      </c>
      <c r="X114" s="17" t="n">
        <v>1.19936293674427</v>
      </c>
      <c r="Y114" s="6" t="n">
        <v>0.003</v>
      </c>
      <c r="Z114" s="6" t="n">
        <f aca="false">+X114/10</f>
        <v>0.119936293674427</v>
      </c>
      <c r="AA114" s="6" t="n">
        <f aca="false">+S114/10</f>
        <v>0.0457935444698091</v>
      </c>
      <c r="AB114" s="6" t="n">
        <f aca="false">+O114*Z114</f>
        <v>0.845310997817361</v>
      </c>
      <c r="AC114" s="1" t="n">
        <f aca="false">+O114*AA114</f>
        <v>0.322752901423215</v>
      </c>
      <c r="AD114" s="2" t="n">
        <f aca="false">+AB114*1000</f>
        <v>845.310997817362</v>
      </c>
      <c r="AE114" s="2" t="n">
        <f aca="false">+AC114*1000</f>
        <v>322.752901423215</v>
      </c>
      <c r="AF114" s="2" t="n">
        <f aca="false">+AD114/Y114</f>
        <v>281770.332605787</v>
      </c>
      <c r="AG114" s="2" t="n">
        <f aca="false">+AE114/Y114</f>
        <v>107584.300474405</v>
      </c>
      <c r="AH114" s="2" t="n">
        <f aca="false">+AB114/Y114</f>
        <v>281.770332605787</v>
      </c>
      <c r="AI114" s="2" t="n">
        <f aca="false">+AC114/Y114</f>
        <v>107.584300474405</v>
      </c>
      <c r="AJ114" s="7" t="n">
        <v>96.2069627130554</v>
      </c>
      <c r="AK114" s="7" t="n">
        <v>0.371099757531026</v>
      </c>
      <c r="AL114" s="7" t="n">
        <v>13.1430367711691</v>
      </c>
      <c r="AM114" s="7" t="n">
        <v>398.083445813064</v>
      </c>
      <c r="AN114" s="7" t="n">
        <v>-23.4364671736911</v>
      </c>
      <c r="AO114" s="7" t="n">
        <f aca="false">+AN114+1</f>
        <v>-22.4364671736911</v>
      </c>
      <c r="AP114" s="7" t="n">
        <v>1.08003520707796</v>
      </c>
      <c r="AQ114" s="1" t="n">
        <f aca="false">+W114-AO114</f>
        <v>109.205427342909</v>
      </c>
      <c r="AR114" s="1" t="n">
        <f aca="false">(W114/1000+1)*0.0112372</f>
        <v>0.0122122401592135</v>
      </c>
      <c r="AS114" s="1" t="n">
        <f aca="false">(AO114/1000+1)*0.0112372</f>
        <v>0.0109850769310758</v>
      </c>
      <c r="AT114" s="1" t="n">
        <f aca="false">AR114/(AR114+1)</f>
        <v>0.012064900694436</v>
      </c>
      <c r="AU114" s="1" t="n">
        <f aca="false">AS114/(AS114+1)</f>
        <v>0.0108657162026781</v>
      </c>
      <c r="AV114" s="1" t="n">
        <f aca="false">+AT114-AU114</f>
        <v>0.00119918449175787</v>
      </c>
      <c r="AW114" s="1" t="n">
        <f aca="false">AV114*U114</f>
        <v>0.432673912974128</v>
      </c>
      <c r="AX114" s="29" t="n">
        <v>0.5376</v>
      </c>
      <c r="AY114" s="1" t="n">
        <f aca="false">+AW114/AX114</f>
        <v>0.804824986931041</v>
      </c>
      <c r="AZ114" s="1" t="n">
        <f aca="false">+AY114/Y114</f>
        <v>268.27499564368</v>
      </c>
      <c r="BA114" s="1" t="n">
        <f aca="false">+AZ114/1000</f>
        <v>0.26827499564368</v>
      </c>
      <c r="BB114" s="1" t="n">
        <f aca="false">+AZ114/AH114</f>
        <v>0.952105188515401</v>
      </c>
      <c r="BC114" s="1" t="n">
        <f aca="false">+T114-AL114</f>
        <v>238.161575553052</v>
      </c>
      <c r="BD114" s="1" t="n">
        <f aca="false">(T114/1000+1)*0.0036765</f>
        <v>0.00460042140721</v>
      </c>
      <c r="BE114" s="1" t="n">
        <f aca="false">(AL114/1000+1)*0.0036765</f>
        <v>0.0037248203746892</v>
      </c>
      <c r="BF114" s="1" t="n">
        <f aca="false">BD114/(BD114+1)</f>
        <v>0.00457935444698091</v>
      </c>
      <c r="BG114" s="1" t="n">
        <f aca="false">BE114/(BE114+1)</f>
        <v>0.00371099757531026</v>
      </c>
      <c r="BH114" s="1" t="n">
        <f aca="false">+BF114-BG114</f>
        <v>0.00086835687167064</v>
      </c>
      <c r="BI114" s="1" t="n">
        <f aca="false">BH114*R114</f>
        <v>0.0778103004372037</v>
      </c>
      <c r="BJ114" s="29" t="n">
        <v>0.459</v>
      </c>
      <c r="BK114" s="1" t="n">
        <f aca="false">+BI114/BJ114</f>
        <v>0.169521351715041</v>
      </c>
      <c r="BL114" s="1" t="n">
        <f aca="false">+BK114/Y114</f>
        <v>56.5071172383469</v>
      </c>
      <c r="BM114" s="1" t="n">
        <f aca="false">+BL114/1000</f>
        <v>0.0565071172383469</v>
      </c>
      <c r="BN114" s="1" t="n">
        <f aca="false">+BL114/AI114</f>
        <v>0.525235717378581</v>
      </c>
    </row>
    <row r="115" customFormat="false" ht="12.8" hidden="false" customHeight="false" outlineLevel="0" collapsed="false">
      <c r="A115" s="1" t="s">
        <v>65</v>
      </c>
      <c r="B115" s="1" t="s">
        <v>102</v>
      </c>
      <c r="C115" s="1" t="s">
        <v>103</v>
      </c>
      <c r="D115" s="1" t="s">
        <v>73</v>
      </c>
      <c r="H115" s="1" t="s">
        <v>186</v>
      </c>
      <c r="I115" s="1" t="s">
        <v>131</v>
      </c>
      <c r="J115" s="1" t="s">
        <v>137</v>
      </c>
      <c r="K115" s="1" t="s">
        <v>71</v>
      </c>
      <c r="L115" s="2" t="n">
        <v>5</v>
      </c>
      <c r="M115" s="2" t="n">
        <v>1470.58823529412</v>
      </c>
      <c r="N115" s="13" t="n">
        <v>3464</v>
      </c>
      <c r="O115" s="13" t="n">
        <v>10.392</v>
      </c>
      <c r="P115" s="13" t="n">
        <v>1.194</v>
      </c>
      <c r="Q115" s="22" t="n">
        <v>1</v>
      </c>
      <c r="R115" s="17" t="n">
        <v>89.5585996745169</v>
      </c>
      <c r="S115" s="30" t="n">
        <v>0.850611154367036</v>
      </c>
      <c r="T115" s="30" t="n">
        <v>1333.49278060588</v>
      </c>
      <c r="U115" s="17" t="n">
        <v>378.839345251187</v>
      </c>
      <c r="V115" s="17" t="n">
        <v>696.065135132638</v>
      </c>
      <c r="W115" s="17" t="n">
        <f aca="false">+V115+1</f>
        <v>697.065135132638</v>
      </c>
      <c r="X115" s="17" t="n">
        <v>1.86096315746609</v>
      </c>
      <c r="Y115" s="6" t="n">
        <v>0.003</v>
      </c>
      <c r="Z115" s="6" t="n">
        <f aca="false">+X115/10</f>
        <v>0.186096315746609</v>
      </c>
      <c r="AA115" s="6" t="n">
        <f aca="false">+S115/10</f>
        <v>0.0850611154367036</v>
      </c>
      <c r="AB115" s="6" t="n">
        <f aca="false">+O115*Z115</f>
        <v>1.93391291323876</v>
      </c>
      <c r="AC115" s="1" t="n">
        <f aca="false">+O115*AA115</f>
        <v>0.883955111618224</v>
      </c>
      <c r="AD115" s="2" t="n">
        <f aca="false">+AB115*1000</f>
        <v>1933.91291323876</v>
      </c>
      <c r="AE115" s="2" t="n">
        <f aca="false">+AC115*1000</f>
        <v>883.955111618224</v>
      </c>
      <c r="AF115" s="2" t="n">
        <f aca="false">+AD115/Y115</f>
        <v>644637.637746254</v>
      </c>
      <c r="AG115" s="2" t="n">
        <f aca="false">+AE115/Y115</f>
        <v>294651.703872741</v>
      </c>
      <c r="AH115" s="2" t="n">
        <f aca="false">+AB115/Y115</f>
        <v>644.637637746254</v>
      </c>
      <c r="AI115" s="2" t="n">
        <f aca="false">+AC115/Y115</f>
        <v>294.651703872741</v>
      </c>
      <c r="AJ115" s="7" t="n">
        <v>78.8577860451276</v>
      </c>
      <c r="AK115" s="7" t="n">
        <v>0.37122525045366</v>
      </c>
      <c r="AL115" s="7" t="n">
        <v>13.4869228046248</v>
      </c>
      <c r="AM115" s="7" t="n">
        <v>324.283001198385</v>
      </c>
      <c r="AN115" s="7" t="n">
        <v>-23.3130574716097</v>
      </c>
      <c r="AO115" s="7" t="n">
        <f aca="false">+AN115+1</f>
        <v>-22.3130574716097</v>
      </c>
      <c r="AP115" s="7" t="n">
        <v>1.08017021836411</v>
      </c>
      <c r="AQ115" s="1" t="n">
        <f aca="false">+W115-AO115</f>
        <v>719.378192604248</v>
      </c>
      <c r="AR115" s="1" t="n">
        <f aca="false">(W115/1000+1)*0.0112372</f>
        <v>0.0190702603365125</v>
      </c>
      <c r="AS115" s="1" t="n">
        <f aca="false">(AO115/1000+1)*0.0112372</f>
        <v>0.01098646371058</v>
      </c>
      <c r="AT115" s="1" t="n">
        <f aca="false">AR115/(AR115+1)</f>
        <v>0.0187133910965228</v>
      </c>
      <c r="AU115" s="1" t="n">
        <f aca="false">AS115/(AS115+1)</f>
        <v>0.0108670730073446</v>
      </c>
      <c r="AV115" s="1" t="n">
        <f aca="false">+AT115-AU115</f>
        <v>0.0078463180891782</v>
      </c>
      <c r="AW115" s="1" t="n">
        <f aca="false">AV115*U115</f>
        <v>2.97249400753681</v>
      </c>
      <c r="AX115" s="29" t="n">
        <v>0.5376</v>
      </c>
      <c r="AY115" s="1" t="n">
        <f aca="false">+AW115/AX115</f>
        <v>5.52919272235271</v>
      </c>
      <c r="AZ115" s="1" t="n">
        <f aca="false">+AY115/Y115</f>
        <v>1843.06424078424</v>
      </c>
      <c r="BA115" s="1" t="n">
        <f aca="false">+AZ115/1000</f>
        <v>1.84306424078424</v>
      </c>
      <c r="BB115" s="1" t="n">
        <f aca="false">+AZ115/AH115</f>
        <v>2.85907017037952</v>
      </c>
      <c r="BC115" s="1" t="n">
        <f aca="false">+T115-AL115</f>
        <v>1320.00585780126</v>
      </c>
      <c r="BD115" s="1" t="n">
        <f aca="false">(T115/1000+1)*0.0036765</f>
        <v>0.00857908620789752</v>
      </c>
      <c r="BE115" s="1" t="n">
        <f aca="false">(AL115/1000+1)*0.0036765</f>
        <v>0.0037260846716912</v>
      </c>
      <c r="BF115" s="1" t="n">
        <f aca="false">BD115/(BD115+1)</f>
        <v>0.00850611154367038</v>
      </c>
      <c r="BG115" s="1" t="n">
        <f aca="false">BE115/(BE115+1)</f>
        <v>0.0037122525045366</v>
      </c>
      <c r="BH115" s="1" t="n">
        <f aca="false">+BF115-BG115</f>
        <v>0.00479385903913377</v>
      </c>
      <c r="BI115" s="1" t="n">
        <f aca="false">BH115*R115</f>
        <v>0.429331302581846</v>
      </c>
      <c r="BJ115" s="29" t="n">
        <v>0.459</v>
      </c>
      <c r="BK115" s="1" t="n">
        <f aca="false">+BI115/BJ115</f>
        <v>0.935362314993128</v>
      </c>
      <c r="BL115" s="1" t="n">
        <f aca="false">+BK115/Y115</f>
        <v>311.787438331043</v>
      </c>
      <c r="BM115" s="1" t="n">
        <f aca="false">+BL115/1000</f>
        <v>0.311787438331043</v>
      </c>
      <c r="BN115" s="1" t="n">
        <f aca="false">+BL115/AI115</f>
        <v>1.05815589807586</v>
      </c>
    </row>
    <row r="116" customFormat="false" ht="12.8" hidden="false" customHeight="false" outlineLevel="0" collapsed="false">
      <c r="A116" s="1" t="s">
        <v>65</v>
      </c>
      <c r="B116" s="1" t="s">
        <v>102</v>
      </c>
      <c r="C116" s="1" t="s">
        <v>103</v>
      </c>
      <c r="D116" s="1" t="s">
        <v>73</v>
      </c>
      <c r="H116" s="1" t="s">
        <v>186</v>
      </c>
      <c r="I116" s="1" t="s">
        <v>131</v>
      </c>
      <c r="J116" s="1" t="s">
        <v>133</v>
      </c>
      <c r="K116" s="1" t="s">
        <v>71</v>
      </c>
      <c r="L116" s="2" t="n">
        <v>15</v>
      </c>
      <c r="M116" s="2" t="n">
        <v>4411.76470588235</v>
      </c>
      <c r="N116" s="13" t="n">
        <v>3488.33333333333</v>
      </c>
      <c r="O116" s="13" t="n">
        <v>10.465</v>
      </c>
      <c r="P116" s="13" t="n">
        <v>1.002</v>
      </c>
      <c r="Q116" s="22" t="n">
        <v>1</v>
      </c>
      <c r="R116" s="17" t="n">
        <v>84.788579659769</v>
      </c>
      <c r="S116" s="30" t="n">
        <v>0.563803405338462</v>
      </c>
      <c r="T116" s="30" t="n">
        <v>542.228128965861</v>
      </c>
      <c r="U116" s="17" t="n">
        <v>342.75805465018</v>
      </c>
      <c r="V116" s="17" t="n">
        <v>306.649373417573</v>
      </c>
      <c r="W116" s="17" t="n">
        <f aca="false">+V116+1</f>
        <v>307.649373417573</v>
      </c>
      <c r="X116" s="17" t="n">
        <v>1.43983897723541</v>
      </c>
      <c r="Y116" s="6" t="n">
        <v>0.003</v>
      </c>
      <c r="Z116" s="6" t="n">
        <f aca="false">+X116/10</f>
        <v>0.143983897723541</v>
      </c>
      <c r="AA116" s="6" t="n">
        <f aca="false">+S116/10</f>
        <v>0.0563803405338462</v>
      </c>
      <c r="AB116" s="6" t="n">
        <f aca="false">+O116*Z116</f>
        <v>1.50679148967686</v>
      </c>
      <c r="AC116" s="1" t="n">
        <f aca="false">+O116*AA116</f>
        <v>0.590020263686701</v>
      </c>
      <c r="AD116" s="2" t="n">
        <f aca="false">+AB116*1000</f>
        <v>1506.79148967686</v>
      </c>
      <c r="AE116" s="2" t="n">
        <f aca="false">+AC116*1000</f>
        <v>590.020263686701</v>
      </c>
      <c r="AF116" s="2" t="n">
        <f aca="false">+AD116/Y116</f>
        <v>502263.829892285</v>
      </c>
      <c r="AG116" s="2" t="n">
        <f aca="false">+AE116/Y116</f>
        <v>196673.4212289</v>
      </c>
      <c r="AH116" s="2" t="n">
        <f aca="false">+AB116/Y116</f>
        <v>502.263829892285</v>
      </c>
      <c r="AI116" s="2" t="n">
        <f aca="false">+AC116/Y116</f>
        <v>196.6734212289</v>
      </c>
      <c r="AJ116" s="7" t="n">
        <v>78.2888691238587</v>
      </c>
      <c r="AK116" s="7" t="n">
        <v>0.371196984134757</v>
      </c>
      <c r="AL116" s="7" t="n">
        <v>13.4094650359318</v>
      </c>
      <c r="AM116" s="7" t="n">
        <v>319.801962292846</v>
      </c>
      <c r="AN116" s="7" t="n">
        <v>-23.3236098040419</v>
      </c>
      <c r="AO116" s="7" t="n">
        <f aca="false">+AN116+1</f>
        <v>-22.3236098040419</v>
      </c>
      <c r="AP116" s="7" t="n">
        <v>1.08015867403517</v>
      </c>
      <c r="AQ116" s="1" t="n">
        <f aca="false">+W116-AO116</f>
        <v>329.972983221615</v>
      </c>
      <c r="AR116" s="1" t="n">
        <f aca="false">(W116/1000+1)*0.0112372</f>
        <v>0.014694317538968</v>
      </c>
      <c r="AS116" s="1" t="n">
        <f aca="false">(AO116/1000+1)*0.0112372</f>
        <v>0.01098634513191</v>
      </c>
      <c r="AT116" s="1" t="n">
        <f aca="false">AR116/(AR116+1)</f>
        <v>0.0144815214641267</v>
      </c>
      <c r="AU116" s="1" t="n">
        <f aca="false">AS116/(AS116+1)</f>
        <v>0.0108669569918638</v>
      </c>
      <c r="AV116" s="1" t="n">
        <f aca="false">+AT116-AU116</f>
        <v>0.00361456447226291</v>
      </c>
      <c r="AW116" s="1" t="n">
        <f aca="false">AV116*U116</f>
        <v>1.23892108692049</v>
      </c>
      <c r="AX116" s="29" t="n">
        <v>0.5376</v>
      </c>
      <c r="AY116" s="1" t="n">
        <f aca="false">+AW116/AX116</f>
        <v>2.3045407122777</v>
      </c>
      <c r="AZ116" s="1" t="n">
        <f aca="false">+AY116/Y116</f>
        <v>768.180237425899</v>
      </c>
      <c r="BA116" s="1" t="n">
        <f aca="false">+AZ116/1000</f>
        <v>0.768180237425899</v>
      </c>
      <c r="BB116" s="1" t="n">
        <f aca="false">+AZ116/AH116</f>
        <v>1.52943571029322</v>
      </c>
      <c r="BC116" s="1" t="n">
        <f aca="false">+T116-AL116</f>
        <v>528.818663929929</v>
      </c>
      <c r="BD116" s="1" t="n">
        <f aca="false">(T116/1000+1)*0.0036765</f>
        <v>0.00567000171614299</v>
      </c>
      <c r="BE116" s="1" t="n">
        <f aca="false">(AL116/1000+1)*0.0036765</f>
        <v>0.0037257998982046</v>
      </c>
      <c r="BF116" s="1" t="n">
        <f aca="false">BD116/(BD116+1)</f>
        <v>0.00563803405338462</v>
      </c>
      <c r="BG116" s="1" t="n">
        <f aca="false">BE116/(BE116+1)</f>
        <v>0.00371196984134757</v>
      </c>
      <c r="BH116" s="1" t="n">
        <f aca="false">+BF116-BG116</f>
        <v>0.00192606421203705</v>
      </c>
      <c r="BI116" s="1" t="n">
        <f aca="false">BH116*R116</f>
        <v>0.163308248872134</v>
      </c>
      <c r="BJ116" s="29" t="n">
        <v>0.459</v>
      </c>
      <c r="BK116" s="1" t="n">
        <f aca="false">+BI116/BJ116</f>
        <v>0.355791391878287</v>
      </c>
      <c r="BL116" s="1" t="n">
        <f aca="false">+BK116/Y116</f>
        <v>118.597130626096</v>
      </c>
      <c r="BM116" s="1" t="n">
        <f aca="false">+BL116/1000</f>
        <v>0.118597130626096</v>
      </c>
      <c r="BN116" s="1" t="n">
        <f aca="false">+BL116/AI116</f>
        <v>0.603015546712157</v>
      </c>
    </row>
    <row r="117" customFormat="false" ht="12.8" hidden="false" customHeight="false" outlineLevel="0" collapsed="false">
      <c r="A117" s="1" t="s">
        <v>65</v>
      </c>
      <c r="B117" s="1" t="s">
        <v>102</v>
      </c>
      <c r="C117" s="1" t="s">
        <v>103</v>
      </c>
      <c r="D117" s="1" t="s">
        <v>73</v>
      </c>
      <c r="H117" s="1" t="s">
        <v>186</v>
      </c>
      <c r="I117" s="1" t="s">
        <v>131</v>
      </c>
      <c r="J117" s="1" t="s">
        <v>132</v>
      </c>
      <c r="K117" s="1" t="s">
        <v>71</v>
      </c>
      <c r="L117" s="2" t="n">
        <v>5</v>
      </c>
      <c r="M117" s="2" t="n">
        <v>1470.58823529412</v>
      </c>
      <c r="N117" s="13" t="n">
        <v>1476.66666666667</v>
      </c>
      <c r="O117" s="13" t="n">
        <v>4.43</v>
      </c>
      <c r="P117" s="13" t="n">
        <v>1.079</v>
      </c>
      <c r="Q117" s="22" t="n">
        <v>1</v>
      </c>
      <c r="R117" s="17" t="n">
        <v>77.1494833073574</v>
      </c>
      <c r="S117" s="30" t="n">
        <v>1.11191654107987</v>
      </c>
      <c r="T117" s="30" t="n">
        <v>2058.39560323085</v>
      </c>
      <c r="U117" s="17" t="n">
        <v>326.952126136101</v>
      </c>
      <c r="V117" s="17" t="n">
        <v>1052.08185202394</v>
      </c>
      <c r="W117" s="17" t="n">
        <f aca="false">+V117+1</f>
        <v>1053.08185202394</v>
      </c>
      <c r="X117" s="17" t="n">
        <v>2.24283202298874</v>
      </c>
      <c r="Y117" s="6" t="n">
        <v>0.003</v>
      </c>
      <c r="Z117" s="6" t="n">
        <f aca="false">+X117/10</f>
        <v>0.224283202298874</v>
      </c>
      <c r="AA117" s="6" t="n">
        <f aca="false">+S117/10</f>
        <v>0.111191654107987</v>
      </c>
      <c r="AB117" s="6" t="n">
        <f aca="false">+O117*Z117</f>
        <v>0.993574586184012</v>
      </c>
      <c r="AC117" s="1" t="n">
        <f aca="false">+O117*AA117</f>
        <v>0.492579027698382</v>
      </c>
      <c r="AD117" s="2" t="n">
        <f aca="false">+AB117*1000</f>
        <v>993.574586184012</v>
      </c>
      <c r="AE117" s="2" t="n">
        <f aca="false">+AC117*1000</f>
        <v>492.579027698382</v>
      </c>
      <c r="AF117" s="2" t="n">
        <f aca="false">+AD117/Y117</f>
        <v>331191.528728004</v>
      </c>
      <c r="AG117" s="2" t="n">
        <f aca="false">+AE117/Y117</f>
        <v>164193.009232794</v>
      </c>
      <c r="AH117" s="2" t="n">
        <f aca="false">+AB117/Y117</f>
        <v>331.191528728004</v>
      </c>
      <c r="AI117" s="2" t="n">
        <f aca="false">+AC117/Y117</f>
        <v>164.193009232794</v>
      </c>
      <c r="AJ117" s="7" t="n">
        <v>86.5234415519558</v>
      </c>
      <c r="AK117" s="7" t="n">
        <v>0.371101996055109</v>
      </c>
      <c r="AL117" s="7" t="n">
        <v>13.1491709514804</v>
      </c>
      <c r="AM117" s="7" t="n">
        <v>366.805648088142</v>
      </c>
      <c r="AN117" s="7" t="n">
        <v>-23.5635803258447</v>
      </c>
      <c r="AO117" s="7" t="n">
        <f aca="false">+AN117+1</f>
        <v>-22.5635803258447</v>
      </c>
      <c r="AP117" s="7" t="n">
        <v>1.07989614379996</v>
      </c>
      <c r="AQ117" s="1" t="n">
        <f aca="false">+W117-AO117</f>
        <v>1075.64543234978</v>
      </c>
      <c r="AR117" s="1" t="n">
        <f aca="false">(W117/1000+1)*0.0112372</f>
        <v>0.0230708913875634</v>
      </c>
      <c r="AS117" s="1" t="n">
        <f aca="false">(AO117/1000+1)*0.0112372</f>
        <v>0.0109836485351624</v>
      </c>
      <c r="AT117" s="1" t="n">
        <f aca="false">AR117/(AR117+1)</f>
        <v>0.0225506282915283</v>
      </c>
      <c r="AU117" s="1" t="n">
        <f aca="false">AS117/(AS117+1)</f>
        <v>0.0108643186772376</v>
      </c>
      <c r="AV117" s="1" t="n">
        <f aca="false">+AT117-AU117</f>
        <v>0.0116863096142906</v>
      </c>
      <c r="AW117" s="1" t="n">
        <f aca="false">AV117*U117</f>
        <v>3.82086377507708</v>
      </c>
      <c r="AX117" s="29" t="n">
        <v>0.5376</v>
      </c>
      <c r="AY117" s="1" t="n">
        <f aca="false">+AW117/AX117</f>
        <v>7.10726148637849</v>
      </c>
      <c r="AZ117" s="1" t="n">
        <f aca="false">+AY117/Y117</f>
        <v>2369.08716212616</v>
      </c>
      <c r="BA117" s="1" t="n">
        <f aca="false">+AZ117/1000</f>
        <v>2.36908716212616</v>
      </c>
      <c r="BB117" s="1" t="n">
        <f aca="false">+AZ117/AH117</f>
        <v>7.15322391011943</v>
      </c>
      <c r="BC117" s="1" t="n">
        <f aca="false">+T117-AL117</f>
        <v>2045.24643227937</v>
      </c>
      <c r="BD117" s="1" t="n">
        <f aca="false">(T117/1000+1)*0.0036765</f>
        <v>0.0112441914352782</v>
      </c>
      <c r="BE117" s="1" t="n">
        <f aca="false">(AL117/1000+1)*0.0036765</f>
        <v>0.00372484292700312</v>
      </c>
      <c r="BF117" s="1" t="n">
        <f aca="false">BD117/(BD117+1)</f>
        <v>0.0111191654107987</v>
      </c>
      <c r="BG117" s="1" t="n">
        <f aca="false">BE117/(BE117+1)</f>
        <v>0.00371101996055109</v>
      </c>
      <c r="BH117" s="1" t="n">
        <f aca="false">+BF117-BG117</f>
        <v>0.00740814545024758</v>
      </c>
      <c r="BI117" s="1" t="n">
        <f aca="false">BH117*R117</f>
        <v>0.571534593752352</v>
      </c>
      <c r="BJ117" s="29" t="n">
        <v>0.459</v>
      </c>
      <c r="BK117" s="1" t="n">
        <f aca="false">+BI117/BJ117</f>
        <v>1.24517340686787</v>
      </c>
      <c r="BL117" s="1" t="n">
        <f aca="false">+BK117/Y117</f>
        <v>415.057802289289</v>
      </c>
      <c r="BM117" s="1" t="n">
        <f aca="false">+BL117/1000</f>
        <v>0.415057802289289</v>
      </c>
      <c r="BN117" s="1" t="n">
        <f aca="false">+BL117/AI117</f>
        <v>2.52786524973677</v>
      </c>
    </row>
    <row r="118" customFormat="false" ht="12.8" hidden="false" customHeight="false" outlineLevel="0" collapsed="false">
      <c r="A118" s="1" t="s">
        <v>65</v>
      </c>
      <c r="B118" s="1" t="s">
        <v>102</v>
      </c>
      <c r="C118" s="1" t="s">
        <v>103</v>
      </c>
      <c r="D118" s="1" t="s">
        <v>73</v>
      </c>
      <c r="H118" s="1" t="s">
        <v>186</v>
      </c>
      <c r="I118" s="1" t="s">
        <v>131</v>
      </c>
      <c r="J118" s="1" t="s">
        <v>135</v>
      </c>
      <c r="K118" s="1" t="s">
        <v>89</v>
      </c>
      <c r="L118" s="2" t="n">
        <v>2</v>
      </c>
      <c r="M118" s="2" t="n">
        <v>588.235294117647</v>
      </c>
      <c r="N118" s="13" t="n">
        <v>604</v>
      </c>
      <c r="O118" s="12" t="n">
        <v>1.812</v>
      </c>
      <c r="P118" s="13" t="n">
        <v>1.141</v>
      </c>
      <c r="Q118" s="1" t="n">
        <v>1</v>
      </c>
      <c r="R118" s="17" t="n">
        <v>60.7372396801865</v>
      </c>
      <c r="S118" s="30" t="n">
        <v>0.46673520026674</v>
      </c>
      <c r="T118" s="30" t="n">
        <v>275.462621670405</v>
      </c>
      <c r="U118" s="17" t="n">
        <v>247.73655252271</v>
      </c>
      <c r="V118" s="17" t="n">
        <v>103.102409229254</v>
      </c>
      <c r="W118" s="17" t="n">
        <f aca="false">+V118+1</f>
        <v>104.102409229254</v>
      </c>
      <c r="X118" s="17" t="n">
        <v>1.21827656241723</v>
      </c>
      <c r="Y118" s="6" t="n">
        <v>0.003</v>
      </c>
      <c r="Z118" s="6" t="n">
        <f aca="false">+X118/10</f>
        <v>0.121827656241723</v>
      </c>
      <c r="AA118" s="6" t="n">
        <f aca="false">+S118/10</f>
        <v>0.046673520026674</v>
      </c>
      <c r="AB118" s="6" t="n">
        <f aca="false">+O118*Z118</f>
        <v>0.220751713110002</v>
      </c>
      <c r="AC118" s="1" t="n">
        <f aca="false">+O118*AA118</f>
        <v>0.0845724182883333</v>
      </c>
      <c r="AD118" s="2" t="n">
        <f aca="false">+AB118*1000</f>
        <v>220.751713110002</v>
      </c>
      <c r="AE118" s="2" t="n">
        <f aca="false">+AC118*1000</f>
        <v>84.5724182883333</v>
      </c>
      <c r="AF118" s="2" t="n">
        <f aca="false">+AD118/Y118</f>
        <v>73583.9043700007</v>
      </c>
      <c r="AG118" s="2" t="n">
        <f aca="false">+AE118/Y118</f>
        <v>28190.8060961111</v>
      </c>
      <c r="AH118" s="2" t="n">
        <f aca="false">+AB118/Y118</f>
        <v>73.5839043700007</v>
      </c>
      <c r="AI118" s="2" t="n">
        <f aca="false">+AC118/Y118</f>
        <v>28.1908060961111</v>
      </c>
      <c r="AJ118" s="7" t="n">
        <v>69.9065715911094</v>
      </c>
      <c r="AK118" s="7" t="n">
        <v>0.37111170294071</v>
      </c>
      <c r="AL118" s="7" t="n">
        <v>13.1757705284701</v>
      </c>
      <c r="AM118" s="7" t="n">
        <v>286.163990572024</v>
      </c>
      <c r="AN118" s="7" t="n">
        <v>-23.4822765147651</v>
      </c>
      <c r="AO118" s="7" t="n">
        <f aca="false">+AN118+1</f>
        <v>-22.4822765147651</v>
      </c>
      <c r="AP118" s="7" t="n">
        <v>1.07998509116708</v>
      </c>
      <c r="AQ118" s="1" t="n">
        <f aca="false">+W118-AO118</f>
        <v>126.584685744019</v>
      </c>
      <c r="AR118" s="1" t="n">
        <f aca="false">(W118/1000+1)*0.0112372</f>
        <v>0.012407019592991</v>
      </c>
      <c r="AS118" s="1" t="n">
        <f aca="false">(AO118/1000+1)*0.0112372</f>
        <v>0.0109845621623483</v>
      </c>
      <c r="AT118" s="1" t="n">
        <f aca="false">AR118/(AR118+1)</f>
        <v>0.0122549719163137</v>
      </c>
      <c r="AU118" s="1" t="n">
        <f aca="false">AS118/(AS118+1)</f>
        <v>0.0108652125595804</v>
      </c>
      <c r="AV118" s="1" t="n">
        <f aca="false">+AT118-AU118</f>
        <v>0.00138975935673327</v>
      </c>
      <c r="AW118" s="1" t="n">
        <f aca="false">AV118*U118</f>
        <v>0.344294191873279</v>
      </c>
      <c r="AX118" s="29" t="n">
        <v>0.5376</v>
      </c>
      <c r="AY118" s="1" t="n">
        <f aca="false">+AW118/AX118</f>
        <v>0.640428184288094</v>
      </c>
      <c r="AZ118" s="1" t="n">
        <f aca="false">+AY118/Y118</f>
        <v>213.476061429365</v>
      </c>
      <c r="BA118" s="1" t="n">
        <f aca="false">+AZ118/1000</f>
        <v>0.213476061429365</v>
      </c>
      <c r="BB118" s="1" t="n">
        <f aca="false">+AZ118/AH118</f>
        <v>2.90112441378412</v>
      </c>
      <c r="BC118" s="1" t="n">
        <f aca="false">+T118-AL118</f>
        <v>262.286851141935</v>
      </c>
      <c r="BD118" s="1" t="n">
        <f aca="false">(T118/1000+1)*0.0036765</f>
        <v>0.00468923832857124</v>
      </c>
      <c r="BE118" s="1" t="n">
        <f aca="false">(AL118/1000+1)*0.0036765</f>
        <v>0.00372494072034792</v>
      </c>
      <c r="BF118" s="1" t="n">
        <f aca="false">BD118/(BD118+1)</f>
        <v>0.0046673520026674</v>
      </c>
      <c r="BG118" s="1" t="n">
        <f aca="false">BE118/(BE118+1)</f>
        <v>0.0037111170294071</v>
      </c>
      <c r="BH118" s="1" t="n">
        <f aca="false">+BF118-BG118</f>
        <v>0.000956234973260297</v>
      </c>
      <c r="BI118" s="1" t="n">
        <f aca="false">BH118*R118</f>
        <v>0.0580790727614874</v>
      </c>
      <c r="BJ118" s="29" t="n">
        <v>0.459</v>
      </c>
      <c r="BK118" s="1" t="n">
        <f aca="false">+BI118/BJ118</f>
        <v>0.12653392758494</v>
      </c>
      <c r="BL118" s="1" t="n">
        <f aca="false">+BK118/Y118</f>
        <v>42.1779758616466</v>
      </c>
      <c r="BM118" s="1" t="n">
        <f aca="false">+BL118/1000</f>
        <v>0.0421779758616466</v>
      </c>
      <c r="BN118" s="1" t="n">
        <f aca="false">+BL118/AI118</f>
        <v>1.49616068862483</v>
      </c>
    </row>
    <row r="119" customFormat="false" ht="12.8" hidden="false" customHeight="false" outlineLevel="0" collapsed="false">
      <c r="A119" s="1" t="s">
        <v>65</v>
      </c>
      <c r="B119" s="1" t="s">
        <v>102</v>
      </c>
      <c r="C119" s="1" t="s">
        <v>103</v>
      </c>
      <c r="D119" s="1" t="s">
        <v>73</v>
      </c>
      <c r="H119" s="1" t="s">
        <v>186</v>
      </c>
      <c r="I119" s="1" t="s">
        <v>131</v>
      </c>
      <c r="J119" s="1" t="s">
        <v>135</v>
      </c>
      <c r="K119" s="1" t="s">
        <v>71</v>
      </c>
      <c r="L119" s="2" t="n">
        <v>7</v>
      </c>
      <c r="M119" s="2" t="n">
        <v>2058.82352941176</v>
      </c>
      <c r="N119" s="13" t="n">
        <v>3705</v>
      </c>
      <c r="O119" s="13" t="n">
        <v>11.115</v>
      </c>
      <c r="P119" s="13" t="n">
        <v>1.36</v>
      </c>
      <c r="Q119" s="22" t="n">
        <v>2</v>
      </c>
      <c r="R119" s="17" t="n">
        <v>100.662023345785</v>
      </c>
      <c r="S119" s="30" t="n">
        <v>1.06746661731679</v>
      </c>
      <c r="T119" s="30" t="n">
        <v>1934.81413235709</v>
      </c>
      <c r="U119" s="17" t="n">
        <v>446.317217618323</v>
      </c>
      <c r="V119" s="17" t="n">
        <v>1050.13446018281</v>
      </c>
      <c r="W119" s="17" t="n">
        <f aca="false">+V119+1</f>
        <v>1051.13446018281</v>
      </c>
      <c r="X119" s="17" t="n">
        <v>2.24075130476908</v>
      </c>
      <c r="Y119" s="6" t="n">
        <v>0.003</v>
      </c>
      <c r="Z119" s="6" t="n">
        <f aca="false">+X119/10</f>
        <v>0.224075130476908</v>
      </c>
      <c r="AA119" s="6" t="n">
        <f aca="false">+S119/10</f>
        <v>0.106746661731679</v>
      </c>
      <c r="AB119" s="6" t="n">
        <f aca="false">+O119*Z119</f>
        <v>2.49059507525083</v>
      </c>
      <c r="AC119" s="1" t="n">
        <f aca="false">+O119*AA119</f>
        <v>1.18648914514761</v>
      </c>
      <c r="AD119" s="2" t="n">
        <f aca="false">+AB119*1000</f>
        <v>2490.59507525083</v>
      </c>
      <c r="AE119" s="2" t="n">
        <f aca="false">+AC119*1000</f>
        <v>1186.48914514761</v>
      </c>
      <c r="AF119" s="2" t="n">
        <f aca="false">+AD119/Y119</f>
        <v>830198.358416944</v>
      </c>
      <c r="AG119" s="2" t="n">
        <f aca="false">+AE119/Y119</f>
        <v>395496.381715871</v>
      </c>
      <c r="AH119" s="2" t="n">
        <f aca="false">+AB119/Y119</f>
        <v>830.198358416944</v>
      </c>
      <c r="AI119" s="2" t="n">
        <f aca="false">+AC119/Y119</f>
        <v>395.496381715871</v>
      </c>
      <c r="AJ119" s="7" t="n">
        <v>69.9065715911094</v>
      </c>
      <c r="AK119" s="7" t="n">
        <v>0.37111170294071</v>
      </c>
      <c r="AL119" s="7" t="n">
        <v>13.1757705284701</v>
      </c>
      <c r="AM119" s="7" t="n">
        <v>286.163990572024</v>
      </c>
      <c r="AN119" s="7" t="n">
        <v>-23.4822765147651</v>
      </c>
      <c r="AO119" s="7" t="n">
        <f aca="false">+AN119+1</f>
        <v>-22.4822765147651</v>
      </c>
      <c r="AP119" s="7" t="n">
        <v>1.07998509116708</v>
      </c>
      <c r="AQ119" s="1" t="n">
        <f aca="false">+W119-AO119</f>
        <v>1073.61673669758</v>
      </c>
      <c r="AR119" s="1" t="n">
        <f aca="false">(W119/1000+1)*0.0112372</f>
        <v>0.0230490081559663</v>
      </c>
      <c r="AS119" s="1" t="n">
        <f aca="false">(AO119/1000+1)*0.0112372</f>
        <v>0.0109845621623483</v>
      </c>
      <c r="AT119" s="1" t="n">
        <f aca="false">AR119/(AR119+1)</f>
        <v>0.0225297204456626</v>
      </c>
      <c r="AU119" s="1" t="n">
        <f aca="false">AS119/(AS119+1)</f>
        <v>0.0108652125595804</v>
      </c>
      <c r="AV119" s="1" t="n">
        <f aca="false">+AT119-AU119</f>
        <v>0.0116645078860821</v>
      </c>
      <c r="AW119" s="1" t="n">
        <f aca="false">AV119*U119</f>
        <v>5.20607070460316</v>
      </c>
      <c r="AX119" s="29" t="n">
        <v>0.5376</v>
      </c>
      <c r="AY119" s="1" t="n">
        <f aca="false">+AW119/AX119</f>
        <v>9.68391128088385</v>
      </c>
      <c r="AZ119" s="1" t="n">
        <f aca="false">+AY119/Y119</f>
        <v>3227.97042696128</v>
      </c>
      <c r="BA119" s="1" t="n">
        <f aca="false">+AZ119/1000</f>
        <v>3.22797042696128</v>
      </c>
      <c r="BB119" s="1" t="n">
        <f aca="false">+AZ119/AH119</f>
        <v>3.88819177276682</v>
      </c>
      <c r="BC119" s="1" t="n">
        <f aca="false">+T119-AL119</f>
        <v>1921.63836182862</v>
      </c>
      <c r="BD119" s="1" t="n">
        <f aca="false">(T119/1000+1)*0.0036765</f>
        <v>0.0107898441576108</v>
      </c>
      <c r="BE119" s="1" t="n">
        <f aca="false">(AL119/1000+1)*0.0036765</f>
        <v>0.00372494072034792</v>
      </c>
      <c r="BF119" s="1" t="n">
        <f aca="false">BD119/(BD119+1)</f>
        <v>0.0106746661731678</v>
      </c>
      <c r="BG119" s="1" t="n">
        <f aca="false">BE119/(BE119+1)</f>
        <v>0.0037111170294071</v>
      </c>
      <c r="BH119" s="1" t="n">
        <f aca="false">+BF119-BG119</f>
        <v>0.00696354914376073</v>
      </c>
      <c r="BI119" s="1" t="n">
        <f aca="false">BH119*R119</f>
        <v>0.700964946478764</v>
      </c>
      <c r="BJ119" s="29" t="n">
        <v>0.459</v>
      </c>
      <c r="BK119" s="1" t="n">
        <f aca="false">+BI119/BJ119</f>
        <v>1.5271567461411</v>
      </c>
      <c r="BL119" s="1" t="n">
        <f aca="false">+BK119/Y119</f>
        <v>509.0522487137</v>
      </c>
      <c r="BM119" s="1" t="n">
        <f aca="false">+BL119/1000</f>
        <v>0.5090522487137</v>
      </c>
      <c r="BN119" s="1" t="n">
        <f aca="false">+BL119/AI119</f>
        <v>1.28712239162635</v>
      </c>
    </row>
    <row r="120" customFormat="false" ht="12.8" hidden="false" customHeight="false" outlineLevel="0" collapsed="false">
      <c r="A120" s="1" t="s">
        <v>80</v>
      </c>
      <c r="B120" s="1" t="s">
        <v>209</v>
      </c>
      <c r="C120" s="1" t="s">
        <v>210</v>
      </c>
      <c r="D120" s="1" t="s">
        <v>67</v>
      </c>
      <c r="H120" s="1" t="s">
        <v>186</v>
      </c>
      <c r="I120" s="1" t="s">
        <v>131</v>
      </c>
      <c r="J120" s="1" t="s">
        <v>135</v>
      </c>
      <c r="K120" s="1" t="s">
        <v>71</v>
      </c>
      <c r="L120" s="2" t="n">
        <v>2</v>
      </c>
      <c r="M120" s="2" t="n">
        <v>588.235294117647</v>
      </c>
      <c r="N120" s="13" t="n">
        <v>0.444444444444444</v>
      </c>
      <c r="O120" s="12" t="n">
        <v>0.00133333333333333</v>
      </c>
      <c r="P120" s="13"/>
      <c r="Y120" s="6" t="n">
        <v>0.003</v>
      </c>
      <c r="Z120" s="6" t="n">
        <v>0.10920844944299</v>
      </c>
      <c r="AA120" s="6" t="n">
        <v>0.0378679580274237</v>
      </c>
      <c r="AB120" s="6" t="n">
        <f aca="false">+O120*Z120</f>
        <v>0.000145611265923986</v>
      </c>
      <c r="AC120" s="1" t="n">
        <f aca="false">+O120*AA120</f>
        <v>5.04906107032315E-005</v>
      </c>
      <c r="AD120" s="2" t="n">
        <f aca="false">+AB120*1000</f>
        <v>0.145611265923986</v>
      </c>
      <c r="AE120" s="2" t="n">
        <f aca="false">+AC120*1000</f>
        <v>0.0504906107032315</v>
      </c>
      <c r="AF120" s="2" t="n">
        <f aca="false">+AD120/Y120</f>
        <v>48.5370886413288</v>
      </c>
      <c r="AG120" s="2" t="n">
        <f aca="false">+AE120/Y120</f>
        <v>16.8302035677438</v>
      </c>
      <c r="AH120" s="2" t="n">
        <f aca="false">+AB120/Y120</f>
        <v>0.0485370886413288</v>
      </c>
      <c r="AI120" s="2" t="n">
        <f aca="false">+AC120/Y120</f>
        <v>0.0168302035677438</v>
      </c>
      <c r="AJ120" s="7"/>
      <c r="AK120" s="7"/>
      <c r="AL120" s="7"/>
      <c r="AM120" s="7"/>
      <c r="AN120" s="7"/>
      <c r="AO120" s="7"/>
      <c r="AP120" s="7"/>
      <c r="AX120" s="29"/>
      <c r="BJ120" s="29"/>
    </row>
    <row r="121" customFormat="false" ht="12.8" hidden="false" customHeight="false" outlineLevel="0" collapsed="false">
      <c r="A121" s="1" t="s">
        <v>80</v>
      </c>
      <c r="B121" s="1" t="s">
        <v>105</v>
      </c>
      <c r="C121" s="1" t="s">
        <v>106</v>
      </c>
      <c r="D121" s="1" t="s">
        <v>73</v>
      </c>
      <c r="H121" s="1" t="s">
        <v>186</v>
      </c>
      <c r="I121" s="1" t="s">
        <v>131</v>
      </c>
      <c r="J121" s="1" t="s">
        <v>134</v>
      </c>
      <c r="K121" s="1" t="s">
        <v>71</v>
      </c>
      <c r="L121" s="2" t="n">
        <v>23</v>
      </c>
      <c r="M121" s="2" t="n">
        <v>6764.70588235294</v>
      </c>
      <c r="N121" s="13" t="n">
        <v>1061</v>
      </c>
      <c r="O121" s="13" t="n">
        <v>3.183</v>
      </c>
      <c r="P121" s="13" t="n">
        <v>1.198</v>
      </c>
      <c r="Q121" s="22" t="n">
        <v>10</v>
      </c>
      <c r="R121" s="17" t="n">
        <v>56.1726759398192</v>
      </c>
      <c r="S121" s="30" t="n">
        <v>0.402129604398451</v>
      </c>
      <c r="T121" s="30" t="n">
        <v>98.1999608516726</v>
      </c>
      <c r="U121" s="17" t="n">
        <v>306.61200439338</v>
      </c>
      <c r="V121" s="17" t="n">
        <v>1.96953753437319</v>
      </c>
      <c r="W121" s="17" t="n">
        <f aca="false">+V121+1</f>
        <v>2.96953753437319</v>
      </c>
      <c r="X121" s="17" t="n">
        <v>1.10782182741318</v>
      </c>
      <c r="Y121" s="6" t="n">
        <v>0.003</v>
      </c>
      <c r="Z121" s="6" t="n">
        <f aca="false">+X121/10</f>
        <v>0.110782182741318</v>
      </c>
      <c r="AA121" s="6" t="n">
        <f aca="false">+S121/10</f>
        <v>0.0402129604398451</v>
      </c>
      <c r="AB121" s="6" t="n">
        <f aca="false">+O121*Z121</f>
        <v>0.352619687665615</v>
      </c>
      <c r="AC121" s="1" t="n">
        <f aca="false">+O121*AA121</f>
        <v>0.127997853080027</v>
      </c>
      <c r="AD121" s="2" t="n">
        <f aca="false">+AB121*1000</f>
        <v>352.619687665615</v>
      </c>
      <c r="AE121" s="2" t="n">
        <f aca="false">+AC121*1000</f>
        <v>127.997853080027</v>
      </c>
      <c r="AF121" s="2" t="n">
        <f aca="false">+AD121/Y121</f>
        <v>117539.895888538</v>
      </c>
      <c r="AG121" s="2" t="n">
        <f aca="false">+AE121/Y121</f>
        <v>42665.9510266757</v>
      </c>
      <c r="AH121" s="2" t="n">
        <f aca="false">+AB121/Y121</f>
        <v>117.539895888538</v>
      </c>
      <c r="AI121" s="2" t="n">
        <f aca="false">+AC121/Y121</f>
        <v>42.6659510266757</v>
      </c>
      <c r="AJ121" s="9" t="n">
        <v>56.5653294078269</v>
      </c>
      <c r="AK121" s="7" t="n">
        <v>0.370932135998516</v>
      </c>
      <c r="AL121" s="7" t="n">
        <v>12.6837078055275</v>
      </c>
      <c r="AM121" s="9" t="n">
        <v>283.919565481348</v>
      </c>
      <c r="AN121" s="9" t="n">
        <v>-23.3876498977723</v>
      </c>
      <c r="AO121" s="9" t="n">
        <f aca="false">+AN121+1</f>
        <v>-22.3876498977723</v>
      </c>
      <c r="AP121" s="9" t="n">
        <v>1.08008861364595</v>
      </c>
      <c r="AQ121" s="1" t="n">
        <f aca="false">+W121-AO121</f>
        <v>25.3571874321455</v>
      </c>
      <c r="AR121" s="1" t="n">
        <f aca="false">(W121/1000+1)*0.0112372</f>
        <v>0.0112705692871813</v>
      </c>
      <c r="AS121" s="1" t="n">
        <f aca="false">(AO121/1000+1)*0.0112372</f>
        <v>0.0109856255005688</v>
      </c>
      <c r="AT121" s="1" t="n">
        <f aca="false">AR121/(AR121+1)</f>
        <v>0.0111449592517318</v>
      </c>
      <c r="AU121" s="1" t="n">
        <f aca="false">AS121/(AS121+1)</f>
        <v>0.0108662529154452</v>
      </c>
      <c r="AV121" s="1" t="n">
        <f aca="false">+AT121-AU121</f>
        <v>0.000278706336286594</v>
      </c>
      <c r="AW121" s="1" t="n">
        <f aca="false">AV121*U121</f>
        <v>0.085454708405968</v>
      </c>
      <c r="AX121" s="29" t="n">
        <v>0.5376</v>
      </c>
      <c r="AY121" s="1" t="n">
        <f aca="false">+AW121/AX121</f>
        <v>0.158955930814673</v>
      </c>
      <c r="AZ121" s="1" t="n">
        <f aca="false">+AY121/Y121</f>
        <v>52.9853102715576</v>
      </c>
      <c r="BA121" s="1" t="n">
        <f aca="false">+AZ121/1000</f>
        <v>0.0529853102715576</v>
      </c>
      <c r="BB121" s="1" t="n">
        <f aca="false">+AZ121/AH121</f>
        <v>0.450785751263578</v>
      </c>
      <c r="BC121" s="1" t="n">
        <f aca="false">+T121-AL121</f>
        <v>85.5162530461451</v>
      </c>
      <c r="BD121" s="1" t="n">
        <f aca="false">(T121/1000+1)*0.0036765</f>
        <v>0.00403753215607117</v>
      </c>
      <c r="BE121" s="1" t="n">
        <f aca="false">(AL121/1000+1)*0.0036765</f>
        <v>0.00372313165174702</v>
      </c>
      <c r="BF121" s="1" t="n">
        <f aca="false">BD121/(BD121+1)</f>
        <v>0.0040212960439845</v>
      </c>
      <c r="BG121" s="1" t="n">
        <f aca="false">BE121/(BE121+1)</f>
        <v>0.00370932135998516</v>
      </c>
      <c r="BH121" s="1" t="n">
        <f aca="false">+BF121-BG121</f>
        <v>0.000311974683999345</v>
      </c>
      <c r="BI121" s="1" t="n">
        <f aca="false">BH121*R121</f>
        <v>0.0175244528257227</v>
      </c>
      <c r="BJ121" s="29" t="n">
        <v>0.459</v>
      </c>
      <c r="BK121" s="1" t="n">
        <f aca="false">+BI121/BJ121</f>
        <v>0.0381796357858882</v>
      </c>
      <c r="BL121" s="1" t="n">
        <f aca="false">+BK121/Y121</f>
        <v>12.7265452619627</v>
      </c>
      <c r="BM121" s="1" t="n">
        <f aca="false">+BL121/1000</f>
        <v>0.0127265452619627</v>
      </c>
      <c r="BN121" s="1" t="n">
        <f aca="false">+BL121/AI121</f>
        <v>0.298283407628857</v>
      </c>
    </row>
    <row r="122" customFormat="false" ht="12.8" hidden="false" customHeight="false" outlineLevel="0" collapsed="false">
      <c r="A122" s="1" t="s">
        <v>80</v>
      </c>
      <c r="B122" s="1" t="s">
        <v>105</v>
      </c>
      <c r="C122" s="1" t="s">
        <v>106</v>
      </c>
      <c r="D122" s="1" t="s">
        <v>73</v>
      </c>
      <c r="H122" s="1" t="s">
        <v>186</v>
      </c>
      <c r="I122" s="1" t="s">
        <v>131</v>
      </c>
      <c r="J122" s="1" t="s">
        <v>137</v>
      </c>
      <c r="K122" s="1" t="s">
        <v>71</v>
      </c>
      <c r="L122" s="2" t="n">
        <v>28</v>
      </c>
      <c r="M122" s="2" t="n">
        <v>8235.29411764706</v>
      </c>
      <c r="N122" s="13" t="n">
        <v>945</v>
      </c>
      <c r="O122" s="13" t="n">
        <v>2.835</v>
      </c>
      <c r="P122" s="13" t="n">
        <v>1.203</v>
      </c>
      <c r="Q122" s="22" t="n">
        <v>12</v>
      </c>
      <c r="R122" s="17" t="n">
        <v>78.8984941488744</v>
      </c>
      <c r="S122" s="30" t="n">
        <v>0.428995240079033</v>
      </c>
      <c r="T122" s="30" t="n">
        <v>171.885049233634</v>
      </c>
      <c r="U122" s="17" t="n">
        <v>468.759248259614</v>
      </c>
      <c r="V122" s="17" t="n">
        <v>6.87425889970405</v>
      </c>
      <c r="W122" s="17" t="n">
        <f aca="false">+V122+1</f>
        <v>7.87425889970405</v>
      </c>
      <c r="X122" s="17" t="n">
        <v>1.11318433762414</v>
      </c>
      <c r="Y122" s="6" t="n">
        <v>0.003</v>
      </c>
      <c r="Z122" s="6" t="n">
        <f aca="false">+X122/10</f>
        <v>0.111318433762414</v>
      </c>
      <c r="AA122" s="6" t="n">
        <f aca="false">+S122/10</f>
        <v>0.0428995240079033</v>
      </c>
      <c r="AB122" s="6" t="n">
        <f aca="false">+O122*Z122</f>
        <v>0.315587759716444</v>
      </c>
      <c r="AC122" s="1" t="n">
        <f aca="false">+O122*AA122</f>
        <v>0.121620150562406</v>
      </c>
      <c r="AD122" s="2" t="n">
        <f aca="false">+AB122*1000</f>
        <v>315.587759716444</v>
      </c>
      <c r="AE122" s="2" t="n">
        <f aca="false">+AC122*1000</f>
        <v>121.620150562406</v>
      </c>
      <c r="AF122" s="2" t="n">
        <f aca="false">+AD122/Y122</f>
        <v>105195.919905481</v>
      </c>
      <c r="AG122" s="2" t="n">
        <f aca="false">+AE122/Y122</f>
        <v>40540.0501874686</v>
      </c>
      <c r="AH122" s="2" t="n">
        <f aca="false">+AB122/Y122</f>
        <v>105.195919905481</v>
      </c>
      <c r="AI122" s="2" t="n">
        <f aca="false">+AC122/Y122</f>
        <v>40.5400501874686</v>
      </c>
      <c r="AJ122" s="9" t="n">
        <v>120.760914664199</v>
      </c>
      <c r="AK122" s="7" t="n">
        <v>0.371026855790992</v>
      </c>
      <c r="AL122" s="7" t="n">
        <v>12.9432658218303</v>
      </c>
      <c r="AM122" s="9" t="n">
        <v>591.412652532313</v>
      </c>
      <c r="AN122" s="9" t="n">
        <v>-22.8714863606962</v>
      </c>
      <c r="AO122" s="9" t="n">
        <f aca="false">+AN122+1</f>
        <v>-21.8714863606962</v>
      </c>
      <c r="AP122" s="9" t="n">
        <v>1.08065329797693</v>
      </c>
      <c r="AQ122" s="1" t="n">
        <f aca="false">+W122-AO122</f>
        <v>29.7457452604002</v>
      </c>
      <c r="AR122" s="1" t="n">
        <f aca="false">(W122/1000+1)*0.0112372</f>
        <v>0.0113256846221078</v>
      </c>
      <c r="AS122" s="1" t="n">
        <f aca="false">(AO122/1000+1)*0.0112372</f>
        <v>0.0109914257334676</v>
      </c>
      <c r="AT122" s="1" t="n">
        <f aca="false">AR122/(AR122+1)</f>
        <v>0.011198849979114</v>
      </c>
      <c r="AU122" s="1" t="n">
        <f aca="false">AS122/(AS122+1)</f>
        <v>0.0108719277470562</v>
      </c>
      <c r="AV122" s="1" t="n">
        <f aca="false">+AT122-AU122</f>
        <v>0.000326922232057821</v>
      </c>
      <c r="AW122" s="1" t="n">
        <f aca="false">AV122*U122</f>
        <v>0.153247819738779</v>
      </c>
      <c r="AX122" s="29" t="n">
        <v>0.5376</v>
      </c>
      <c r="AY122" s="1" t="n">
        <f aca="false">+AW122/AX122</f>
        <v>0.285059188502194</v>
      </c>
      <c r="AZ122" s="1" t="n">
        <f aca="false">+AY122/Y122</f>
        <v>95.0197295007312</v>
      </c>
      <c r="BA122" s="1" t="n">
        <f aca="false">+AZ122/1000</f>
        <v>0.0950197295007312</v>
      </c>
      <c r="BB122" s="1" t="n">
        <f aca="false">+AZ122/AH122</f>
        <v>0.903264400236308</v>
      </c>
      <c r="BC122" s="1" t="n">
        <f aca="false">+T122-AL122</f>
        <v>158.941783411804</v>
      </c>
      <c r="BD122" s="1" t="n">
        <f aca="false">(T122/1000+1)*0.0036765</f>
        <v>0.00430843538350745</v>
      </c>
      <c r="BE122" s="1" t="n">
        <f aca="false">(AL122/1000+1)*0.0036765</f>
        <v>0.00372408591679396</v>
      </c>
      <c r="BF122" s="1" t="n">
        <f aca="false">BD122/(BD122+1)</f>
        <v>0.00428995240079033</v>
      </c>
      <c r="BG122" s="1" t="n">
        <f aca="false">BE122/(BE122+1)</f>
        <v>0.00371026855790992</v>
      </c>
      <c r="BH122" s="1" t="n">
        <f aca="false">+BF122-BG122</f>
        <v>0.000579683842880404</v>
      </c>
      <c r="BI122" s="1" t="n">
        <f aca="false">BH122*R122</f>
        <v>0.0457361822856966</v>
      </c>
      <c r="BJ122" s="29" t="n">
        <v>0.459</v>
      </c>
      <c r="BK122" s="1" t="n">
        <f aca="false">+BI122/BJ122</f>
        <v>0.0996430986616483</v>
      </c>
      <c r="BL122" s="1" t="n">
        <f aca="false">+BK122/Y122</f>
        <v>33.2143662205494</v>
      </c>
      <c r="BM122" s="1" t="n">
        <f aca="false">+BL122/1000</f>
        <v>0.0332143662205494</v>
      </c>
      <c r="BN122" s="1" t="n">
        <f aca="false">+BL122/AI122</f>
        <v>0.819297609819348</v>
      </c>
    </row>
    <row r="123" customFormat="false" ht="12.8" hidden="false" customHeight="false" outlineLevel="0" collapsed="false">
      <c r="A123" s="1" t="s">
        <v>80</v>
      </c>
      <c r="B123" s="1" t="s">
        <v>105</v>
      </c>
      <c r="C123" s="1" t="s">
        <v>106</v>
      </c>
      <c r="D123" s="1" t="s">
        <v>73</v>
      </c>
      <c r="H123" s="1" t="s">
        <v>186</v>
      </c>
      <c r="I123" s="1" t="s">
        <v>131</v>
      </c>
      <c r="J123" s="1" t="s">
        <v>137</v>
      </c>
      <c r="K123" s="1" t="s">
        <v>89</v>
      </c>
      <c r="L123" s="2" t="n">
        <v>1</v>
      </c>
      <c r="M123" s="2" t="n">
        <v>294.117647058824</v>
      </c>
      <c r="N123" s="13" t="n">
        <v>0.827240143369176</v>
      </c>
      <c r="O123" s="12" t="n">
        <v>0.00248172043010753</v>
      </c>
      <c r="P123" s="13"/>
      <c r="Y123" s="6" t="n">
        <v>0.003</v>
      </c>
      <c r="Z123" s="6" t="n">
        <v>0.108094515224406</v>
      </c>
      <c r="AA123" s="6" t="n">
        <v>0.0371349312630222</v>
      </c>
      <c r="AB123" s="6" t="n">
        <f aca="false">+O123*Z123</f>
        <v>0.000268260366814978</v>
      </c>
      <c r="AC123" s="1" t="n">
        <f aca="false">+O123*AA123</f>
        <v>9.2158517586081E-005</v>
      </c>
      <c r="AD123" s="2" t="n">
        <f aca="false">+AB123*1000</f>
        <v>0.268260366814978</v>
      </c>
      <c r="AE123" s="2" t="n">
        <f aca="false">+AC123*1000</f>
        <v>0.092158517586081</v>
      </c>
      <c r="AF123" s="2" t="n">
        <f aca="false">+AD123/Y123</f>
        <v>89.4201222716593</v>
      </c>
      <c r="AG123" s="2" t="n">
        <f aca="false">+AE123/Y123</f>
        <v>30.719505862027</v>
      </c>
      <c r="AH123" s="2" t="n">
        <f aca="false">+AB123/Y123</f>
        <v>0.0894201222716593</v>
      </c>
      <c r="AI123" s="2" t="n">
        <f aca="false">+AC123/Y123</f>
        <v>0.030719505862027</v>
      </c>
      <c r="AJ123" s="7"/>
      <c r="AK123" s="7"/>
      <c r="AL123" s="7"/>
      <c r="AM123" s="7"/>
      <c r="AN123" s="7"/>
      <c r="AO123" s="7"/>
      <c r="AP123" s="7"/>
      <c r="AX123" s="29"/>
      <c r="BJ123" s="29"/>
    </row>
    <row r="124" customFormat="false" ht="12.8" hidden="false" customHeight="false" outlineLevel="0" collapsed="false">
      <c r="A124" s="1" t="s">
        <v>80</v>
      </c>
      <c r="B124" s="1" t="s">
        <v>105</v>
      </c>
      <c r="C124" s="1" t="s">
        <v>106</v>
      </c>
      <c r="D124" s="1" t="s">
        <v>73</v>
      </c>
      <c r="H124" s="1" t="s">
        <v>186</v>
      </c>
      <c r="I124" s="1" t="s">
        <v>131</v>
      </c>
      <c r="J124" s="1" t="s">
        <v>133</v>
      </c>
      <c r="K124" s="1" t="s">
        <v>71</v>
      </c>
      <c r="L124" s="2" t="n">
        <v>28</v>
      </c>
      <c r="M124" s="2" t="n">
        <v>8235.29411764706</v>
      </c>
      <c r="N124" s="13" t="n">
        <v>929.666666666667</v>
      </c>
      <c r="O124" s="13" t="n">
        <v>2.789</v>
      </c>
      <c r="P124" s="13" t="n">
        <v>1.118</v>
      </c>
      <c r="Q124" s="22" t="n">
        <v>12</v>
      </c>
      <c r="R124" s="17" t="n">
        <v>77.7461191244002</v>
      </c>
      <c r="S124" s="30" t="n">
        <v>0.41700446664915</v>
      </c>
      <c r="T124" s="30" t="n">
        <v>138.992725882824</v>
      </c>
      <c r="U124" s="17" t="n">
        <v>475.486924587595</v>
      </c>
      <c r="V124" s="17" t="n">
        <v>2.41882056675859</v>
      </c>
      <c r="W124" s="17" t="n">
        <f aca="false">+V124+1</f>
        <v>3.41882056675859</v>
      </c>
      <c r="X124" s="17" t="n">
        <v>1.10831306908691</v>
      </c>
      <c r="Y124" s="6" t="n">
        <v>0.003</v>
      </c>
      <c r="Z124" s="6" t="n">
        <f aca="false">+X124/10</f>
        <v>0.110831306908691</v>
      </c>
      <c r="AA124" s="6" t="n">
        <f aca="false">+S124/10</f>
        <v>0.041700446664915</v>
      </c>
      <c r="AB124" s="6" t="n">
        <f aca="false">+O124*Z124</f>
        <v>0.309108514968339</v>
      </c>
      <c r="AC124" s="1" t="n">
        <f aca="false">+O124*AA124</f>
        <v>0.116302545748448</v>
      </c>
      <c r="AD124" s="2" t="n">
        <f aca="false">+AB124*1000</f>
        <v>309.108514968339</v>
      </c>
      <c r="AE124" s="2" t="n">
        <f aca="false">+AC124*1000</f>
        <v>116.302545748448</v>
      </c>
      <c r="AF124" s="2" t="n">
        <f aca="false">+AD124/Y124</f>
        <v>103036.171656113</v>
      </c>
      <c r="AG124" s="2" t="n">
        <f aca="false">+AE124/Y124</f>
        <v>38767.5152494826</v>
      </c>
      <c r="AH124" s="2" t="n">
        <f aca="false">+AB124/Y124</f>
        <v>103.036171656113</v>
      </c>
      <c r="AI124" s="2" t="n">
        <f aca="false">+AC124/Y124</f>
        <v>38.7675152494826</v>
      </c>
      <c r="AJ124" s="9" t="n">
        <v>127.661086911167</v>
      </c>
      <c r="AK124" s="7" t="n">
        <v>0.371087128973324</v>
      </c>
      <c r="AL124" s="7" t="n">
        <v>13.1084310061202</v>
      </c>
      <c r="AM124" s="9" t="n">
        <v>659.8671369742</v>
      </c>
      <c r="AN124" s="9" t="n">
        <v>-23.0958566916769</v>
      </c>
      <c r="AO124" s="9" t="n">
        <f aca="false">+AN124+1</f>
        <v>-22.0958566916769</v>
      </c>
      <c r="AP124" s="9" t="n">
        <v>1.08040783700909</v>
      </c>
      <c r="AQ124" s="1" t="n">
        <f aca="false">+W124-AO124</f>
        <v>25.5146772584355</v>
      </c>
      <c r="AR124" s="1" t="n">
        <f aca="false">(W124/1000+1)*0.0112372</f>
        <v>0.0112756179704728</v>
      </c>
      <c r="AS124" s="1" t="n">
        <f aca="false">(AO124/1000+1)*0.0112372</f>
        <v>0.0109889044391843</v>
      </c>
      <c r="AT124" s="1" t="n">
        <f aca="false">AR124/(AR124+1)</f>
        <v>0.0111498960027354</v>
      </c>
      <c r="AU124" s="1" t="n">
        <f aca="false">AS124/(AS124+1)</f>
        <v>0.0108694609712656</v>
      </c>
      <c r="AV124" s="1" t="n">
        <f aca="false">+AT124-AU124</f>
        <v>0.000280435031469827</v>
      </c>
      <c r="AW124" s="1" t="n">
        <f aca="false">AV124*U124</f>
        <v>0.133343190660214</v>
      </c>
      <c r="AX124" s="29" t="n">
        <v>0.5376</v>
      </c>
      <c r="AY124" s="1" t="n">
        <f aca="false">+AW124/AX124</f>
        <v>0.248034208817362</v>
      </c>
      <c r="AZ124" s="1" t="n">
        <f aca="false">+AY124/Y124</f>
        <v>82.6780696057872</v>
      </c>
      <c r="BA124" s="1" t="n">
        <f aca="false">+AZ124/1000</f>
        <v>0.0826780696057872</v>
      </c>
      <c r="BB124" s="1" t="n">
        <f aca="false">+AZ124/AH124</f>
        <v>0.802417910884036</v>
      </c>
      <c r="BC124" s="1" t="n">
        <f aca="false">+T124-AL124</f>
        <v>125.884294876704</v>
      </c>
      <c r="BD124" s="1" t="n">
        <f aca="false">(T124/1000+1)*0.0036765</f>
        <v>0.0041875067567082</v>
      </c>
      <c r="BE124" s="1" t="n">
        <f aca="false">(AL124/1000+1)*0.0036765</f>
        <v>0.003724693146594</v>
      </c>
      <c r="BF124" s="1" t="n">
        <f aca="false">BD124/(BD124+1)</f>
        <v>0.0041700446664915</v>
      </c>
      <c r="BG124" s="1" t="n">
        <f aca="false">BE124/(BE124+1)</f>
        <v>0.00371087128973324</v>
      </c>
      <c r="BH124" s="1" t="n">
        <f aca="false">+BF124-BG124</f>
        <v>0.000459173376758256</v>
      </c>
      <c r="BI124" s="1" t="n">
        <f aca="false">BH124*R124</f>
        <v>0.0356989480482005</v>
      </c>
      <c r="BJ124" s="29" t="n">
        <v>0.459</v>
      </c>
      <c r="BK124" s="1" t="n">
        <f aca="false">+BI124/BJ124</f>
        <v>0.0777754859437919</v>
      </c>
      <c r="BL124" s="1" t="n">
        <f aca="false">+BK124/Y124</f>
        <v>25.925161981264</v>
      </c>
      <c r="BM124" s="1" t="n">
        <f aca="false">+BL124/1000</f>
        <v>0.025925161981264</v>
      </c>
      <c r="BN124" s="1" t="n">
        <f aca="false">+BL124/AI124</f>
        <v>0.668734166077614</v>
      </c>
    </row>
    <row r="125" customFormat="false" ht="12.8" hidden="false" customHeight="false" outlineLevel="0" collapsed="false">
      <c r="A125" s="1" t="s">
        <v>80</v>
      </c>
      <c r="B125" s="1" t="s">
        <v>105</v>
      </c>
      <c r="C125" s="1" t="s">
        <v>106</v>
      </c>
      <c r="D125" s="1" t="s">
        <v>73</v>
      </c>
      <c r="H125" s="1" t="s">
        <v>186</v>
      </c>
      <c r="I125" s="1" t="s">
        <v>131</v>
      </c>
      <c r="J125" s="1" t="s">
        <v>132</v>
      </c>
      <c r="K125" s="1" t="s">
        <v>71</v>
      </c>
      <c r="L125" s="2" t="n">
        <v>21</v>
      </c>
      <c r="M125" s="2" t="n">
        <v>6176.4705882353</v>
      </c>
      <c r="N125" s="13" t="n">
        <v>1071</v>
      </c>
      <c r="O125" s="13" t="n">
        <v>3.213</v>
      </c>
      <c r="P125" s="13" t="n">
        <v>0.752</v>
      </c>
      <c r="Q125" s="22" t="n">
        <v>10</v>
      </c>
      <c r="R125" s="17" t="n">
        <v>50.9714973926999</v>
      </c>
      <c r="S125" s="30" t="n">
        <v>0.395666280483408</v>
      </c>
      <c r="T125" s="30" t="n">
        <v>80.4787634201209</v>
      </c>
      <c r="U125" s="17" t="n">
        <v>293.040539698321</v>
      </c>
      <c r="V125" s="17" t="n">
        <v>-8.01908513559655</v>
      </c>
      <c r="W125" s="17" t="n">
        <f aca="false">+V125+1</f>
        <v>-7.01908513559655</v>
      </c>
      <c r="X125" s="17" t="n">
        <v>1.09689910452958</v>
      </c>
      <c r="Y125" s="6" t="n">
        <v>0.003</v>
      </c>
      <c r="Z125" s="6" t="n">
        <f aca="false">+X125/10</f>
        <v>0.109689910452958</v>
      </c>
      <c r="AA125" s="6" t="n">
        <f aca="false">+S125/10</f>
        <v>0.0395666280483408</v>
      </c>
      <c r="AB125" s="6" t="n">
        <f aca="false">+O125*Z125</f>
        <v>0.352433682285354</v>
      </c>
      <c r="AC125" s="1" t="n">
        <f aca="false">+O125*AA125</f>
        <v>0.127127575919319</v>
      </c>
      <c r="AD125" s="2" t="n">
        <f aca="false">+AB125*1000</f>
        <v>352.433682285354</v>
      </c>
      <c r="AE125" s="2" t="n">
        <f aca="false">+AC125*1000</f>
        <v>127.127575919319</v>
      </c>
      <c r="AF125" s="2" t="n">
        <f aca="false">+AD125/Y125</f>
        <v>117477.894095118</v>
      </c>
      <c r="AG125" s="2" t="n">
        <f aca="false">+AE125/Y125</f>
        <v>42375.858639773</v>
      </c>
      <c r="AH125" s="2" t="n">
        <f aca="false">+AB125/Y125</f>
        <v>117.477894095118</v>
      </c>
      <c r="AI125" s="2" t="n">
        <f aca="false">+AC125/Y125</f>
        <v>42.375858639773</v>
      </c>
      <c r="AJ125" s="9" t="n">
        <v>87.933704288468</v>
      </c>
      <c r="AK125" s="7" t="n">
        <v>0.371349312630222</v>
      </c>
      <c r="AL125" s="7" t="n">
        <v>13.8268890415214</v>
      </c>
      <c r="AM125" s="9" t="n">
        <v>398.083445813064</v>
      </c>
      <c r="AN125" s="9" t="n">
        <v>-22.6047075127748</v>
      </c>
      <c r="AO125" s="9" t="n">
        <f aca="false">+AN125+1</f>
        <v>-21.6047075127748</v>
      </c>
      <c r="AP125" s="9" t="n">
        <v>1.08094515224406</v>
      </c>
      <c r="AQ125" s="1" t="n">
        <f aca="false">+W125-AO125</f>
        <v>14.5856223771783</v>
      </c>
      <c r="AR125" s="1" t="n">
        <f aca="false">(W125/1000+1)*0.0112372</f>
        <v>0.0111583251365143</v>
      </c>
      <c r="AS125" s="1" t="n">
        <f aca="false">(AO125/1000+1)*0.0112372</f>
        <v>0.0109944235807374</v>
      </c>
      <c r="AT125" s="1" t="n">
        <f aca="false">AR125/(AR125+1)</f>
        <v>0.0110351908886354</v>
      </c>
      <c r="AU125" s="1" t="n">
        <f aca="false">AS125/(AS125+1)</f>
        <v>0.0108748607552131</v>
      </c>
      <c r="AV125" s="1" t="n">
        <f aca="false">+AT125-AU125</f>
        <v>0.000160330133422284</v>
      </c>
      <c r="AW125" s="1" t="n">
        <f aca="false">AV125*U125</f>
        <v>0.0469832288279699</v>
      </c>
      <c r="AX125" s="29" t="n">
        <v>0.5376</v>
      </c>
      <c r="AY125" s="1" t="n">
        <f aca="false">+AW125/AX125</f>
        <v>0.0873943988615511</v>
      </c>
      <c r="AZ125" s="1" t="n">
        <f aca="false">+AY125/Y125</f>
        <v>29.1314662871837</v>
      </c>
      <c r="BA125" s="1" t="n">
        <f aca="false">+AZ125/1000</f>
        <v>0.0291314662871837</v>
      </c>
      <c r="BB125" s="1" t="n">
        <f aca="false">+AZ125/AH125</f>
        <v>0.247974025339583</v>
      </c>
      <c r="BC125" s="1" t="n">
        <f aca="false">+T125-AL125</f>
        <v>66.6518743785995</v>
      </c>
      <c r="BD125" s="1" t="n">
        <f aca="false">(T125/1000+1)*0.0036765</f>
        <v>0.00397238017371407</v>
      </c>
      <c r="BE125" s="1" t="n">
        <f aca="false">(AL125/1000+1)*0.0036765</f>
        <v>0.00372733455756115</v>
      </c>
      <c r="BF125" s="1" t="n">
        <f aca="false">BD125/(BD125+1)</f>
        <v>0.00395666280483408</v>
      </c>
      <c r="BG125" s="1" t="n">
        <f aca="false">BE125/(BE125+1)</f>
        <v>0.00371349312630222</v>
      </c>
      <c r="BH125" s="1" t="n">
        <f aca="false">+BF125-BG125</f>
        <v>0.000243169678531858</v>
      </c>
      <c r="BI125" s="1" t="n">
        <f aca="false">BH125*R125</f>
        <v>0.0123947226352703</v>
      </c>
      <c r="BJ125" s="29" t="n">
        <v>0.459</v>
      </c>
      <c r="BK125" s="1" t="n">
        <f aca="false">+BI125/BJ125</f>
        <v>0.0270037530180181</v>
      </c>
      <c r="BL125" s="1" t="n">
        <f aca="false">+BK125/Y125</f>
        <v>9.00125100600602</v>
      </c>
      <c r="BM125" s="1" t="n">
        <f aca="false">+BL125/1000</f>
        <v>0.00900125100600602</v>
      </c>
      <c r="BN125" s="1" t="n">
        <f aca="false">+BL125/AI125</f>
        <v>0.212414598663911</v>
      </c>
    </row>
    <row r="126" customFormat="false" ht="12.8" hidden="false" customHeight="false" outlineLevel="0" collapsed="false">
      <c r="A126" s="1" t="s">
        <v>80</v>
      </c>
      <c r="B126" s="1" t="s">
        <v>105</v>
      </c>
      <c r="C126" s="1" t="s">
        <v>106</v>
      </c>
      <c r="D126" s="1" t="s">
        <v>73</v>
      </c>
      <c r="H126" s="1" t="s">
        <v>186</v>
      </c>
      <c r="I126" s="1" t="s">
        <v>131</v>
      </c>
      <c r="J126" s="1" t="s">
        <v>135</v>
      </c>
      <c r="K126" s="1" t="s">
        <v>71</v>
      </c>
      <c r="L126" s="2" t="n">
        <v>32</v>
      </c>
      <c r="M126" s="2" t="n">
        <v>9411.76470588235</v>
      </c>
      <c r="N126" s="13" t="n">
        <v>1089.33333333333</v>
      </c>
      <c r="O126" s="13" t="n">
        <v>3.268</v>
      </c>
      <c r="P126" s="13" t="n">
        <v>1.067</v>
      </c>
      <c r="Q126" s="22" t="n">
        <v>11</v>
      </c>
      <c r="R126" s="17" t="n">
        <v>62.191937608488</v>
      </c>
      <c r="S126" s="30" t="n">
        <v>0.431623278506608</v>
      </c>
      <c r="T126" s="30" t="n">
        <v>179.095174740498</v>
      </c>
      <c r="U126" s="17" t="n">
        <v>326.952126136101</v>
      </c>
      <c r="V126" s="17" t="n">
        <v>21.2200026175913</v>
      </c>
      <c r="W126" s="17" t="n">
        <f aca="false">+V126+1</f>
        <v>22.2200026175913</v>
      </c>
      <c r="X126" s="17" t="n">
        <v>1.12886572320932</v>
      </c>
      <c r="Y126" s="6" t="n">
        <v>0.003</v>
      </c>
      <c r="Z126" s="6" t="n">
        <f aca="false">+X126/10</f>
        <v>0.112886572320932</v>
      </c>
      <c r="AA126" s="6" t="n">
        <f aca="false">+S126/10</f>
        <v>0.0431623278506608</v>
      </c>
      <c r="AB126" s="6" t="n">
        <f aca="false">+O126*Z126</f>
        <v>0.368913318344806</v>
      </c>
      <c r="AC126" s="1" t="n">
        <f aca="false">+O126*AA126</f>
        <v>0.14105448741596</v>
      </c>
      <c r="AD126" s="2" t="n">
        <f aca="false">+AB126*1000</f>
        <v>368.913318344806</v>
      </c>
      <c r="AE126" s="2" t="n">
        <f aca="false">+AC126*1000</f>
        <v>141.05448741596</v>
      </c>
      <c r="AF126" s="2" t="n">
        <f aca="false">+AD126/Y126</f>
        <v>122971.106114935</v>
      </c>
      <c r="AG126" s="2" t="n">
        <f aca="false">+AE126/Y126</f>
        <v>47018.1624719865</v>
      </c>
      <c r="AH126" s="2" t="n">
        <f aca="false">+AB126/Y126</f>
        <v>122.971106114935</v>
      </c>
      <c r="AI126" s="2" t="n">
        <f aca="false">+AC126/Y126</f>
        <v>47.0181624719865</v>
      </c>
      <c r="AJ126" s="9" t="n">
        <v>88.2974092572174</v>
      </c>
      <c r="AK126" s="7" t="n">
        <v>0.371165268974163</v>
      </c>
      <c r="AL126" s="7" t="n">
        <v>13.3225565105306</v>
      </c>
      <c r="AM126" s="9" t="n">
        <v>456.047697674682</v>
      </c>
      <c r="AN126" s="9" t="n">
        <v>-22.9122972159297</v>
      </c>
      <c r="AO126" s="9" t="n">
        <f aca="false">+AN126+1</f>
        <v>-21.9122972159297</v>
      </c>
      <c r="AP126" s="9" t="n">
        <v>1.08060865102364</v>
      </c>
      <c r="AQ126" s="1" t="n">
        <f aca="false">+W126-AO126</f>
        <v>44.132299833521</v>
      </c>
      <c r="AR126" s="1" t="n">
        <f aca="false">(W126/1000+1)*0.0112372</f>
        <v>0.0114868906134144</v>
      </c>
      <c r="AS126" s="1" t="n">
        <f aca="false">(AO126/1000+1)*0.0112372</f>
        <v>0.0109909671337252</v>
      </c>
      <c r="AT126" s="1" t="n">
        <f aca="false">AR126/(AR126+1)</f>
        <v>0.0113564404245004</v>
      </c>
      <c r="AU126" s="1" t="n">
        <f aca="false">AS126/(AS126+1)</f>
        <v>0.0108714790646308</v>
      </c>
      <c r="AV126" s="1" t="n">
        <f aca="false">+AT126-AU126</f>
        <v>0.000484961359869586</v>
      </c>
      <c r="AW126" s="1" t="n">
        <f aca="false">AV126*U126</f>
        <v>0.158559147703216</v>
      </c>
      <c r="AX126" s="29" t="n">
        <v>0.5376</v>
      </c>
      <c r="AY126" s="1" t="n">
        <f aca="false">+AW126/AX126</f>
        <v>0.294938890816994</v>
      </c>
      <c r="AZ126" s="1" t="n">
        <f aca="false">+AY126/Y126</f>
        <v>98.3129636056647</v>
      </c>
      <c r="BA126" s="1" t="n">
        <f aca="false">+AZ126/1000</f>
        <v>0.0983129636056647</v>
      </c>
      <c r="BB126" s="1" t="n">
        <f aca="false">+AZ126/AH126</f>
        <v>0.799480192637905</v>
      </c>
      <c r="BC126" s="1" t="n">
        <f aca="false">+T126-AL126</f>
        <v>165.772618229967</v>
      </c>
      <c r="BD126" s="1" t="n">
        <f aca="false">(T126/1000+1)*0.0036765</f>
        <v>0.00433494340993344</v>
      </c>
      <c r="BE126" s="1" t="n">
        <f aca="false">(AL126/1000+1)*0.0036765</f>
        <v>0.00372548037901097</v>
      </c>
      <c r="BF126" s="1" t="n">
        <f aca="false">BD126/(BD126+1)</f>
        <v>0.00431623278506608</v>
      </c>
      <c r="BG126" s="1" t="n">
        <f aca="false">BE126/(BE126+1)</f>
        <v>0.00371165268974163</v>
      </c>
      <c r="BH126" s="1" t="n">
        <f aca="false">+BF126-BG126</f>
        <v>0.000604580095324451</v>
      </c>
      <c r="BI126" s="1" t="n">
        <f aca="false">BH126*R126</f>
        <v>0.037600007567752</v>
      </c>
      <c r="BJ126" s="29" t="n">
        <v>0.459</v>
      </c>
      <c r="BK126" s="1" t="n">
        <f aca="false">+BI126/BJ126</f>
        <v>0.0819172278164531</v>
      </c>
      <c r="BL126" s="1" t="n">
        <f aca="false">+BK126/Y126</f>
        <v>27.3057426054843</v>
      </c>
      <c r="BM126" s="1" t="n">
        <f aca="false">+BL126/1000</f>
        <v>0.0273057426054843</v>
      </c>
      <c r="BN126" s="1" t="n">
        <f aca="false">+BL126/AI126</f>
        <v>0.580748824919586</v>
      </c>
    </row>
    <row r="127" customFormat="false" ht="12.8" hidden="false" customHeight="false" outlineLevel="0" collapsed="false">
      <c r="A127" s="1" t="s">
        <v>80</v>
      </c>
      <c r="B127" s="1" t="s">
        <v>126</v>
      </c>
      <c r="C127" s="1" t="s">
        <v>127</v>
      </c>
      <c r="D127" s="1" t="s">
        <v>73</v>
      </c>
      <c r="H127" s="1" t="s">
        <v>186</v>
      </c>
      <c r="I127" s="1" t="s">
        <v>131</v>
      </c>
      <c r="J127" s="1" t="s">
        <v>134</v>
      </c>
      <c r="K127" s="1" t="s">
        <v>71</v>
      </c>
      <c r="L127" s="2" t="n">
        <v>4</v>
      </c>
      <c r="M127" s="2" t="n">
        <v>1176.4705882353</v>
      </c>
      <c r="N127" s="13" t="n">
        <v>560.666666666667</v>
      </c>
      <c r="O127" s="12" t="n">
        <v>1.682</v>
      </c>
      <c r="P127" s="13" t="n">
        <v>0.661</v>
      </c>
      <c r="Q127" s="22" t="n">
        <v>4</v>
      </c>
      <c r="R127" s="17" t="n">
        <v>44.2448313749059</v>
      </c>
      <c r="S127" s="30" t="n">
        <v>0.415434444583223</v>
      </c>
      <c r="T127" s="30" t="n">
        <v>134.686528161199</v>
      </c>
      <c r="U127" s="17" t="n">
        <v>192.328660784286</v>
      </c>
      <c r="V127" s="17" t="n">
        <v>16.488159104458</v>
      </c>
      <c r="W127" s="17" t="n">
        <f aca="false">+V127+1</f>
        <v>17.488159104458</v>
      </c>
      <c r="X127" s="17" t="n">
        <v>1.1236938772558</v>
      </c>
      <c r="Y127" s="6" t="n">
        <v>0.003</v>
      </c>
      <c r="Z127" s="6" t="n">
        <f aca="false">+X127/10</f>
        <v>0.11236938772558</v>
      </c>
      <c r="AA127" s="6" t="n">
        <f aca="false">+S127/10</f>
        <v>0.0415434444583223</v>
      </c>
      <c r="AB127" s="6" t="n">
        <f aca="false">+P127*Z127</f>
        <v>0.0742761652866084</v>
      </c>
      <c r="AC127" s="1" t="n">
        <f aca="false">+O127*AA127</f>
        <v>0.0698760735788981</v>
      </c>
      <c r="AD127" s="2" t="n">
        <f aca="false">+AB127*1000</f>
        <v>74.2761652866084</v>
      </c>
      <c r="AE127" s="2" t="n">
        <f aca="false">+AC127*1000</f>
        <v>69.8760735788981</v>
      </c>
      <c r="AF127" s="2" t="n">
        <f aca="false">+AD127/Y127</f>
        <v>24758.7217622028</v>
      </c>
      <c r="AG127" s="2" t="n">
        <f aca="false">+AE127/Y127</f>
        <v>23292.0245262994</v>
      </c>
      <c r="AH127" s="2" t="n">
        <f aca="false">+AB127/Y127</f>
        <v>24.7587217622028</v>
      </c>
      <c r="AI127" s="2" t="n">
        <f aca="false">+AC127/Y127</f>
        <v>23.2920245262994</v>
      </c>
      <c r="AJ127" s="9" t="n">
        <v>134.899245347638</v>
      </c>
      <c r="AK127" s="7" t="n">
        <v>0.370217751350591</v>
      </c>
      <c r="AL127" s="7" t="n">
        <v>10.7261152961471</v>
      </c>
      <c r="AM127" s="9" t="n">
        <v>555.992304520398</v>
      </c>
      <c r="AN127" s="9" t="n">
        <v>-23.4620024660281</v>
      </c>
      <c r="AO127" s="9" t="n">
        <f aca="false">+AN127+1</f>
        <v>-22.4620024660281</v>
      </c>
      <c r="AP127" s="9" t="n">
        <v>1.0800072712003</v>
      </c>
      <c r="AQ127" s="1" t="n">
        <f aca="false">+W127-AO127</f>
        <v>39.9501615704861</v>
      </c>
      <c r="AR127" s="1" t="n">
        <f aca="false">(W127/1000+1)*0.0112372</f>
        <v>0.0114337179414886</v>
      </c>
      <c r="AS127" s="1" t="n">
        <f aca="false">(AO127/1000+1)*0.0112372</f>
        <v>0.0109847899858887</v>
      </c>
      <c r="AT127" s="1" t="n">
        <f aca="false">AR127/(AR127+1)</f>
        <v>0.0113044658672829</v>
      </c>
      <c r="AU127" s="1" t="n">
        <f aca="false">AS127/(AS127+1)</f>
        <v>0.0108654354592635</v>
      </c>
      <c r="AV127" s="1" t="n">
        <f aca="false">+AT127-AU127</f>
        <v>0.000439030408019408</v>
      </c>
      <c r="AW127" s="1" t="n">
        <f aca="false">AV127*U127</f>
        <v>0.0844381304179514</v>
      </c>
      <c r="AX127" s="29" t="n">
        <v>0.5376</v>
      </c>
      <c r="AY127" s="1" t="n">
        <f aca="false">+AW127/AX127</f>
        <v>0.157064974735773</v>
      </c>
      <c r="AZ127" s="1" t="n">
        <f aca="false">+AY127/Y127</f>
        <v>52.3549915785909</v>
      </c>
      <c r="BA127" s="1" t="n">
        <f aca="false">+AZ127/1000</f>
        <v>0.0523549915785909</v>
      </c>
      <c r="BB127" s="1" t="n">
        <f aca="false">+AZ127/AH127</f>
        <v>2.1146080190019</v>
      </c>
      <c r="BC127" s="1" t="n">
        <f aca="false">+T127-AL127</f>
        <v>123.960412865052</v>
      </c>
      <c r="BD127" s="1" t="n">
        <f aca="false">(T127/1000+1)*0.0036765</f>
        <v>0.00417167502078465</v>
      </c>
      <c r="BE127" s="1" t="n">
        <f aca="false">(AL127/1000+1)*0.0036765</f>
        <v>0.00371593456288628</v>
      </c>
      <c r="BF127" s="1" t="n">
        <f aca="false">BD127/(BD127+1)</f>
        <v>0.00415434444583223</v>
      </c>
      <c r="BG127" s="1" t="n">
        <f aca="false">BE127/(BE127+1)</f>
        <v>0.00370217751350591</v>
      </c>
      <c r="BH127" s="1" t="n">
        <f aca="false">+BF127-BG127</f>
        <v>0.000452166932326326</v>
      </c>
      <c r="BI127" s="1" t="n">
        <f aca="false">BH127*R127</f>
        <v>0.0200060496740868</v>
      </c>
      <c r="BJ127" s="29" t="n">
        <v>0.459</v>
      </c>
      <c r="BK127" s="1" t="n">
        <f aca="false">+BI127/BJ127</f>
        <v>0.0435861648672915</v>
      </c>
      <c r="BL127" s="1" t="n">
        <f aca="false">+BK127/Y127</f>
        <v>14.5287216224305</v>
      </c>
      <c r="BM127" s="1" t="n">
        <f aca="false">+BL127/1000</f>
        <v>0.0145287216224305</v>
      </c>
      <c r="BN127" s="1" t="n">
        <f aca="false">+BL127/AI127</f>
        <v>0.623763795458222</v>
      </c>
    </row>
    <row r="128" customFormat="false" ht="12.8" hidden="false" customHeight="false" outlineLevel="0" collapsed="false">
      <c r="A128" s="1" t="s">
        <v>80</v>
      </c>
      <c r="B128" s="1" t="s">
        <v>126</v>
      </c>
      <c r="C128" s="1" t="s">
        <v>127</v>
      </c>
      <c r="D128" s="1" t="s">
        <v>73</v>
      </c>
      <c r="H128" s="1" t="s">
        <v>186</v>
      </c>
      <c r="I128" s="1" t="s">
        <v>131</v>
      </c>
      <c r="J128" s="1" t="s">
        <v>137</v>
      </c>
      <c r="K128" s="1" t="s">
        <v>71</v>
      </c>
      <c r="L128" s="2" t="n">
        <v>1</v>
      </c>
      <c r="M128" s="2" t="n">
        <v>294.117647058824</v>
      </c>
      <c r="N128" s="13" t="n">
        <v>70.3232916972813</v>
      </c>
      <c r="O128" s="12" t="n">
        <v>0.210969875091844</v>
      </c>
      <c r="P128" s="13"/>
      <c r="Q128" s="8"/>
      <c r="R128" s="17"/>
      <c r="S128" s="30"/>
      <c r="T128" s="30"/>
      <c r="U128" s="17"/>
      <c r="V128" s="17"/>
      <c r="W128" s="17"/>
      <c r="X128" s="17"/>
      <c r="Y128" s="6" t="n">
        <v>0.003</v>
      </c>
      <c r="Z128" s="6"/>
      <c r="AA128" s="6"/>
      <c r="AB128" s="6"/>
      <c r="AD128" s="2"/>
      <c r="AE128" s="2"/>
      <c r="AF128" s="2"/>
      <c r="AG128" s="2"/>
      <c r="AH128" s="2"/>
      <c r="AI128" s="2"/>
      <c r="AJ128" s="5"/>
      <c r="AK128" s="26"/>
      <c r="AL128" s="26"/>
      <c r="AM128" s="5"/>
      <c r="AN128" s="5"/>
      <c r="AO128" s="5"/>
      <c r="AP128" s="5"/>
      <c r="AX128" s="29"/>
      <c r="AZ128" s="20" t="n">
        <v>150.631254288314</v>
      </c>
      <c r="BA128" s="20" t="n">
        <v>0.150631254288314</v>
      </c>
      <c r="BB128" s="20" t="n">
        <v>4.39718051475439</v>
      </c>
      <c r="BJ128" s="29"/>
      <c r="BL128" s="20" t="n">
        <v>41.412129746146</v>
      </c>
      <c r="BM128" s="20" t="n">
        <v>0.041412129746146</v>
      </c>
      <c r="BN128" s="20" t="n">
        <v>4.85792508450726</v>
      </c>
    </row>
    <row r="129" customFormat="false" ht="12.8" hidden="false" customHeight="false" outlineLevel="0" collapsed="false">
      <c r="A129" s="1" t="s">
        <v>80</v>
      </c>
      <c r="B129" s="1" t="s">
        <v>126</v>
      </c>
      <c r="C129" s="1" t="s">
        <v>127</v>
      </c>
      <c r="D129" s="1" t="s">
        <v>73</v>
      </c>
      <c r="H129" s="1" t="s">
        <v>186</v>
      </c>
      <c r="I129" s="1" t="s">
        <v>131</v>
      </c>
      <c r="J129" s="1" t="s">
        <v>133</v>
      </c>
      <c r="K129" s="1" t="s">
        <v>71</v>
      </c>
      <c r="L129" s="2" t="n">
        <v>1</v>
      </c>
      <c r="M129" s="2" t="n">
        <v>294.117647058824</v>
      </c>
      <c r="N129" s="13" t="n">
        <v>5.51555228998283</v>
      </c>
      <c r="O129" s="12" t="n">
        <v>0.0165466568699485</v>
      </c>
      <c r="P129" s="13"/>
      <c r="Q129" s="8"/>
      <c r="R129" s="17"/>
      <c r="S129" s="30"/>
      <c r="T129" s="30"/>
      <c r="U129" s="17"/>
      <c r="V129" s="17"/>
      <c r="W129" s="17"/>
      <c r="X129" s="17"/>
      <c r="Y129" s="6" t="n">
        <v>0.003</v>
      </c>
      <c r="Z129" s="6"/>
      <c r="AA129" s="6"/>
      <c r="AB129" s="6"/>
      <c r="AD129" s="2"/>
      <c r="AE129" s="2"/>
      <c r="AF129" s="2"/>
      <c r="AG129" s="2"/>
      <c r="AH129" s="2"/>
      <c r="AI129" s="2"/>
      <c r="AJ129" s="5"/>
      <c r="AK129" s="26"/>
      <c r="AL129" s="26"/>
      <c r="AM129" s="5"/>
      <c r="AN129" s="5"/>
      <c r="AO129" s="5"/>
      <c r="AP129" s="5"/>
      <c r="AX129" s="29"/>
      <c r="AZ129" s="20" t="n">
        <v>150.631254288314</v>
      </c>
      <c r="BA129" s="20" t="n">
        <v>0.150631254288314</v>
      </c>
      <c r="BB129" s="20" t="n">
        <v>4.39718051475439</v>
      </c>
      <c r="BJ129" s="29"/>
      <c r="BL129" s="20" t="n">
        <v>41.412129746146</v>
      </c>
      <c r="BM129" s="20" t="n">
        <v>0.041412129746146</v>
      </c>
      <c r="BN129" s="20" t="n">
        <v>4.85792508450726</v>
      </c>
    </row>
    <row r="130" customFormat="false" ht="12.8" hidden="false" customHeight="false" outlineLevel="0" collapsed="false">
      <c r="A130" s="1" t="s">
        <v>80</v>
      </c>
      <c r="B130" s="1" t="s">
        <v>126</v>
      </c>
      <c r="C130" s="1" t="s">
        <v>127</v>
      </c>
      <c r="D130" s="1" t="s">
        <v>73</v>
      </c>
      <c r="H130" s="1" t="s">
        <v>186</v>
      </c>
      <c r="I130" s="1" t="s">
        <v>131</v>
      </c>
      <c r="J130" s="1" t="s">
        <v>132</v>
      </c>
      <c r="K130" s="1" t="s">
        <v>71</v>
      </c>
      <c r="L130" s="2" t="n">
        <v>3</v>
      </c>
      <c r="M130" s="2" t="n">
        <v>882.352941176471</v>
      </c>
      <c r="N130" s="13" t="n">
        <v>27.5777614499143</v>
      </c>
      <c r="O130" s="12" t="n">
        <v>0.0827332843497429</v>
      </c>
      <c r="P130" s="13"/>
      <c r="Q130" s="8"/>
      <c r="R130" s="17"/>
      <c r="S130" s="30"/>
      <c r="T130" s="30"/>
      <c r="U130" s="17"/>
      <c r="V130" s="17"/>
      <c r="W130" s="17"/>
      <c r="X130" s="17"/>
      <c r="Y130" s="6" t="n">
        <v>0.003</v>
      </c>
      <c r="Z130" s="6"/>
      <c r="AA130" s="6"/>
      <c r="AB130" s="6"/>
      <c r="AD130" s="2"/>
      <c r="AE130" s="2"/>
      <c r="AF130" s="2"/>
      <c r="AG130" s="2"/>
      <c r="AH130" s="2"/>
      <c r="AI130" s="2"/>
      <c r="AJ130" s="5"/>
      <c r="AK130" s="26"/>
      <c r="AL130" s="26"/>
      <c r="AM130" s="5"/>
      <c r="AN130" s="5"/>
      <c r="AO130" s="5"/>
      <c r="AP130" s="5"/>
      <c r="AX130" s="29"/>
      <c r="AZ130" s="20" t="n">
        <v>150.631254288314</v>
      </c>
      <c r="BA130" s="20" t="n">
        <v>0.150631254288314</v>
      </c>
      <c r="BB130" s="20" t="n">
        <v>4.39718051475439</v>
      </c>
      <c r="BJ130" s="29"/>
      <c r="BL130" s="20" t="n">
        <v>41.412129746146</v>
      </c>
      <c r="BM130" s="20" t="n">
        <v>0.041412129746146</v>
      </c>
      <c r="BN130" s="20" t="n">
        <v>4.85792508450726</v>
      </c>
    </row>
    <row r="131" customFormat="false" ht="12.8" hidden="false" customHeight="false" outlineLevel="0" collapsed="false">
      <c r="A131" s="1" t="s">
        <v>80</v>
      </c>
      <c r="B131" s="1" t="s">
        <v>126</v>
      </c>
      <c r="C131" s="1" t="s">
        <v>127</v>
      </c>
      <c r="D131" s="1" t="s">
        <v>73</v>
      </c>
      <c r="H131" s="1" t="s">
        <v>186</v>
      </c>
      <c r="I131" s="1" t="s">
        <v>131</v>
      </c>
      <c r="J131" s="1" t="s">
        <v>135</v>
      </c>
      <c r="K131" s="1" t="s">
        <v>71</v>
      </c>
      <c r="L131" s="2" t="n">
        <v>2</v>
      </c>
      <c r="M131" s="2" t="n">
        <v>588.235294117648</v>
      </c>
      <c r="N131" s="13" t="n">
        <v>187.666666666667</v>
      </c>
      <c r="O131" s="12" t="n">
        <v>0.252750183688464</v>
      </c>
      <c r="P131" s="13" t="n">
        <v>0.563</v>
      </c>
      <c r="Q131" s="8" t="n">
        <v>7</v>
      </c>
      <c r="R131" s="17" t="n">
        <v>25.5739615323935</v>
      </c>
      <c r="S131" s="30" t="n">
        <v>1.2622299832363</v>
      </c>
      <c r="T131" s="30" t="n">
        <v>2477.12743351925</v>
      </c>
      <c r="U131" s="17" t="n">
        <v>102.768981475436</v>
      </c>
      <c r="V131" s="17" t="n">
        <v>845.002523296677</v>
      </c>
      <c r="W131" s="17" t="n">
        <f aca="false">+V131+1</f>
        <v>846.002523296677</v>
      </c>
      <c r="X131" s="17" t="n">
        <v>2.0210780170717</v>
      </c>
      <c r="Y131" s="6" t="n">
        <v>0.003</v>
      </c>
      <c r="Z131" s="6" t="n">
        <f aca="false">+X131/10</f>
        <v>0.20210780170717</v>
      </c>
      <c r="AA131" s="6" t="n">
        <f aca="false">+S131/10</f>
        <v>0.12622299832363</v>
      </c>
      <c r="AB131" s="6" t="n">
        <f aca="false">+P131*Z131</f>
        <v>0.113786692361137</v>
      </c>
      <c r="AC131" s="1" t="n">
        <f aca="false">+P131*AA131</f>
        <v>0.0710635480562037</v>
      </c>
      <c r="AD131" s="2" t="n">
        <f aca="false">+AB131*1000</f>
        <v>113.786692361137</v>
      </c>
      <c r="AE131" s="2" t="n">
        <f aca="false">+AC131*1000</f>
        <v>71.0635480562037</v>
      </c>
      <c r="AF131" s="2" t="n">
        <f aca="false">+AD131/Y131</f>
        <v>37928.8974537122</v>
      </c>
      <c r="AG131" s="2" t="n">
        <f aca="false">+AE131/Y131</f>
        <v>23687.8493520679</v>
      </c>
      <c r="AH131" s="2" t="n">
        <f aca="false">+AB131/Y131</f>
        <v>37.9288974537122</v>
      </c>
      <c r="AI131" s="2" t="n">
        <f aca="false">+AC131/Y131</f>
        <v>23.6878493520679</v>
      </c>
      <c r="AJ131" s="5" t="n">
        <v>159.55584475307</v>
      </c>
      <c r="AK131" s="26" t="n">
        <v>0.37031493772077</v>
      </c>
      <c r="AL131" s="26" t="n">
        <v>10.9924285942233</v>
      </c>
      <c r="AM131" s="5" t="n">
        <v>655.457583077613</v>
      </c>
      <c r="AN131" s="5" t="n">
        <v>-23.3526151521535</v>
      </c>
      <c r="AO131" s="5" t="n">
        <f aca="false">+AN131+1</f>
        <v>-22.3526151521535</v>
      </c>
      <c r="AP131" s="5" t="n">
        <v>1.08012694195808</v>
      </c>
      <c r="AQ131" s="1" t="n">
        <f aca="false">+W131-AO131</f>
        <v>868.355138448831</v>
      </c>
      <c r="AR131" s="1" t="n">
        <f aca="false">(W131/1000+1)*0.0112372</f>
        <v>0.0207438995547894</v>
      </c>
      <c r="AS131" s="1" t="n">
        <f aca="false">(AO131/1000+1)*0.0112372</f>
        <v>0.0109860191930122</v>
      </c>
      <c r="AT131" s="1" t="n">
        <f aca="false">AR131/(AR131+1)</f>
        <v>0.0203223350772286</v>
      </c>
      <c r="AU131" s="1" t="n">
        <f aca="false">AS131/(AS131+1)</f>
        <v>0.0108666380983008</v>
      </c>
      <c r="AV131" s="1" t="n">
        <f aca="false">+AT131-AU131</f>
        <v>0.00945569697892784</v>
      </c>
      <c r="AW131" s="1" t="n">
        <f aca="false">AV131*U131</f>
        <v>0.971752347664772</v>
      </c>
      <c r="AX131" s="29" t="n">
        <v>0.5376</v>
      </c>
      <c r="AY131" s="1" t="n">
        <f aca="false">+AW131/AX131</f>
        <v>1.80757505145977</v>
      </c>
      <c r="AZ131" s="20" t="n">
        <f aca="false">+AY131/Y131/4</f>
        <v>150.631254288314</v>
      </c>
      <c r="BA131" s="20" t="n">
        <f aca="false">+(AZ131/1000)</f>
        <v>0.150631254288314</v>
      </c>
      <c r="BB131" s="20" t="n">
        <f aca="false">+AZ131/(U131/1000/0.003)</f>
        <v>4.39718051475439</v>
      </c>
      <c r="BC131" s="1" t="n">
        <f aca="false">+T131-AL131</f>
        <v>2466.13500492503</v>
      </c>
      <c r="BD131" s="1" t="n">
        <f aca="false">(T131/1000+1)*0.0036765</f>
        <v>0.0127836590093335</v>
      </c>
      <c r="BE131" s="1" t="n">
        <f aca="false">(AL131/1000+1)*0.0036765</f>
        <v>0.00371691366372666</v>
      </c>
      <c r="BF131" s="1" t="n">
        <f aca="false">BD131/(BD131+1)</f>
        <v>0.012622299832363</v>
      </c>
      <c r="BG131" s="1" t="n">
        <f aca="false">BE131/(BE131+1)</f>
        <v>0.0037031493772077</v>
      </c>
      <c r="BH131" s="1" t="n">
        <f aca="false">+BF131-BG131</f>
        <v>0.00891915045515533</v>
      </c>
      <c r="BI131" s="1" t="n">
        <f aca="false">BH131*R131</f>
        <v>0.228098010641772</v>
      </c>
      <c r="BJ131" s="29" t="n">
        <v>0.459</v>
      </c>
      <c r="BK131" s="1" t="n">
        <f aca="false">+BI131/BJ131</f>
        <v>0.496945556953752</v>
      </c>
      <c r="BL131" s="20" t="n">
        <f aca="false">+BK131/Y131/4</f>
        <v>41.412129746146</v>
      </c>
      <c r="BM131" s="20" t="n">
        <f aca="false">+(BL131/1000)</f>
        <v>0.041412129746146</v>
      </c>
      <c r="BN131" s="20" t="n">
        <f aca="false">+BL131/(R131/1000/0.003)</f>
        <v>4.85792508450726</v>
      </c>
    </row>
  </sheetData>
  <autoFilter ref="A1:BN131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357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pane xSplit="0" ySplit="1" topLeftCell="A2" activePane="bottomLeft" state="frozen"/>
      <selection pane="topLeft" activeCell="A1" activeCellId="0" sqref="A1"/>
      <selection pane="bottomLeft" activeCell="BH1" activeCellId="0" sqref="BH1"/>
    </sheetView>
  </sheetViews>
  <sheetFormatPr defaultRowHeight="12.8" zeroHeight="false" outlineLevelRow="0" outlineLevelCol="0"/>
  <cols>
    <col collapsed="false" customWidth="true" hidden="false" outlineLevel="0" max="1" min="1" style="31" width="13.06"/>
    <col collapsed="false" customWidth="true" hidden="false" outlineLevel="0" max="2" min="2" style="31" width="15.84"/>
    <col collapsed="false" customWidth="true" hidden="false" outlineLevel="0" max="3" min="3" style="31" width="22.06"/>
    <col collapsed="false" customWidth="false" hidden="false" outlineLevel="0" max="4" min="4" style="31" width="11.52"/>
    <col collapsed="false" customWidth="false" hidden="false" outlineLevel="0" max="53" min="5" style="0" width="11.52"/>
    <col collapsed="false" customWidth="false" hidden="false" outlineLevel="0" max="54" min="54" style="32" width="11.52"/>
    <col collapsed="false" customWidth="false" hidden="false" outlineLevel="0" max="65" min="55" style="0" width="11.52"/>
    <col collapsed="false" customWidth="false" hidden="false" outlineLevel="0" max="66" min="66" style="32" width="11.52"/>
    <col collapsed="false" customWidth="false" hidden="false" outlineLevel="0" max="1025" min="67" style="0" width="11.52"/>
  </cols>
  <sheetData>
    <row r="1" customFormat="false" ht="12.8" hidden="false" customHeight="false" outlineLevel="0" collapsed="false">
      <c r="A1" s="33" t="s">
        <v>0</v>
      </c>
      <c r="B1" s="33" t="s">
        <v>1</v>
      </c>
      <c r="C1" s="33" t="s">
        <v>2</v>
      </c>
      <c r="D1" s="33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4" t="s">
        <v>33</v>
      </c>
      <c r="AI1" s="34" t="s">
        <v>34</v>
      </c>
      <c r="AJ1" s="34" t="s">
        <v>35</v>
      </c>
      <c r="AK1" s="34" t="s">
        <v>36</v>
      </c>
      <c r="AL1" s="34" t="s">
        <v>37</v>
      </c>
      <c r="AM1" s="34" t="s">
        <v>38</v>
      </c>
      <c r="AN1" s="34" t="s">
        <v>39</v>
      </c>
      <c r="AO1" s="34" t="s">
        <v>40</v>
      </c>
      <c r="AP1" s="34" t="s">
        <v>41</v>
      </c>
      <c r="AQ1" s="34" t="s">
        <v>42</v>
      </c>
      <c r="AR1" s="34" t="s">
        <v>43</v>
      </c>
      <c r="AS1" s="34" t="s">
        <v>44</v>
      </c>
      <c r="AT1" s="34" t="s">
        <v>45</v>
      </c>
      <c r="AU1" s="34" t="s">
        <v>46</v>
      </c>
      <c r="AV1" s="34" t="s">
        <v>47</v>
      </c>
      <c r="AW1" s="34" t="s">
        <v>48</v>
      </c>
      <c r="AX1" s="34" t="s">
        <v>49</v>
      </c>
      <c r="AY1" s="34" t="s">
        <v>50</v>
      </c>
      <c r="AZ1" s="34" t="s">
        <v>51</v>
      </c>
      <c r="BA1" s="34" t="s">
        <v>52</v>
      </c>
      <c r="BB1" s="35" t="s">
        <v>53</v>
      </c>
      <c r="BC1" s="34" t="s">
        <v>54</v>
      </c>
      <c r="BD1" s="34" t="s">
        <v>55</v>
      </c>
      <c r="BE1" s="34" t="s">
        <v>56</v>
      </c>
      <c r="BF1" s="34" t="s">
        <v>57</v>
      </c>
      <c r="BG1" s="34" t="s">
        <v>58</v>
      </c>
      <c r="BH1" s="34" t="s">
        <v>59</v>
      </c>
      <c r="BI1" s="34" t="s">
        <v>60</v>
      </c>
      <c r="BJ1" s="34" t="s">
        <v>49</v>
      </c>
      <c r="BK1" s="34" t="s">
        <v>61</v>
      </c>
      <c r="BL1" s="34" t="s">
        <v>62</v>
      </c>
      <c r="BM1" s="34" t="s">
        <v>63</v>
      </c>
      <c r="BN1" s="35" t="s">
        <v>64</v>
      </c>
    </row>
    <row r="2" customFormat="false" ht="12.8" hidden="false" customHeight="false" outlineLevel="0" collapsed="false">
      <c r="A2" s="33" t="s">
        <v>65</v>
      </c>
      <c r="B2" s="33" t="s">
        <v>66</v>
      </c>
      <c r="C2" s="33"/>
      <c r="D2" s="33" t="s">
        <v>67</v>
      </c>
      <c r="E2" s="34"/>
      <c r="F2" s="34"/>
      <c r="G2" s="34"/>
      <c r="H2" s="34" t="s">
        <v>68</v>
      </c>
      <c r="I2" s="34" t="s">
        <v>69</v>
      </c>
      <c r="J2" s="34" t="s">
        <v>70</v>
      </c>
      <c r="K2" s="34" t="s">
        <v>71</v>
      </c>
      <c r="L2" s="34" t="n">
        <v>1</v>
      </c>
      <c r="M2" s="34" t="n">
        <v>333.333333333333</v>
      </c>
      <c r="N2" s="34" t="n">
        <v>22.3333333333333</v>
      </c>
      <c r="O2" s="34" t="n">
        <v>0.067</v>
      </c>
      <c r="P2" s="34" t="n">
        <v>0.067</v>
      </c>
      <c r="Q2" s="34" t="n">
        <v>1</v>
      </c>
      <c r="R2" s="34" t="n">
        <v>3.40672434351845</v>
      </c>
      <c r="S2" s="34" t="n">
        <v>0.369694325072218</v>
      </c>
      <c r="T2" s="34" t="n">
        <v>9.2918142730616</v>
      </c>
      <c r="U2" s="34" t="n">
        <v>22.1803579153885</v>
      </c>
      <c r="V2" s="34" t="n">
        <v>-26.4084712192586</v>
      </c>
      <c r="W2" s="34" t="n">
        <v>-25.4084712192586</v>
      </c>
      <c r="X2" s="34" t="n">
        <v>1.07678369752236</v>
      </c>
      <c r="Y2" s="34" t="n">
        <v>0.003</v>
      </c>
      <c r="Z2" s="34" t="n">
        <v>0.107678369752236</v>
      </c>
      <c r="AA2" s="34" t="n">
        <v>0.00369694325072218</v>
      </c>
      <c r="AB2" s="34" t="n">
        <v>0.00721445077339981</v>
      </c>
      <c r="AC2" s="34" t="n">
        <v>0.000247695197798386</v>
      </c>
      <c r="AD2" s="34" t="n">
        <v>7.21445077339981</v>
      </c>
      <c r="AE2" s="34" t="n">
        <v>0.247695197798386</v>
      </c>
      <c r="AF2" s="34" t="n">
        <v>2404.8169244666</v>
      </c>
      <c r="AG2" s="34" t="n">
        <v>82.5650659327954</v>
      </c>
      <c r="AH2" s="34" t="n">
        <v>2.4048169244666</v>
      </c>
      <c r="AI2" s="34" t="n">
        <v>0.0825650659327954</v>
      </c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5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5"/>
    </row>
    <row r="3" customFormat="false" ht="12.8" hidden="false" customHeight="false" outlineLevel="0" collapsed="false">
      <c r="A3" s="33" t="s">
        <v>65</v>
      </c>
      <c r="B3" s="33" t="s">
        <v>72</v>
      </c>
      <c r="C3" s="33"/>
      <c r="D3" s="33" t="s">
        <v>73</v>
      </c>
      <c r="E3" s="34"/>
      <c r="F3" s="34"/>
      <c r="G3" s="34"/>
      <c r="H3" s="34" t="s">
        <v>68</v>
      </c>
      <c r="I3" s="34" t="s">
        <v>69</v>
      </c>
      <c r="J3" s="34" t="s">
        <v>74</v>
      </c>
      <c r="K3" s="34" t="s">
        <v>71</v>
      </c>
      <c r="L3" s="34" t="n">
        <v>1</v>
      </c>
      <c r="M3" s="34" t="n">
        <v>333.333333333333</v>
      </c>
      <c r="N3" s="34" t="n">
        <v>62</v>
      </c>
      <c r="O3" s="34" t="n">
        <v>0.186</v>
      </c>
      <c r="P3" s="34" t="n">
        <v>0.186</v>
      </c>
      <c r="Q3" s="34" t="n">
        <v>1</v>
      </c>
      <c r="R3" s="34" t="n">
        <v>11.4381565146516</v>
      </c>
      <c r="S3" s="34" t="n">
        <v>0.370240061790462</v>
      </c>
      <c r="T3" s="34" t="n">
        <v>10.787251053635</v>
      </c>
      <c r="U3" s="34" t="n">
        <v>56.6238705799608</v>
      </c>
      <c r="V3" s="34" t="n">
        <v>-25.3193781461686</v>
      </c>
      <c r="W3" s="34" t="n">
        <v>-24.3193781461686</v>
      </c>
      <c r="X3" s="34" t="n">
        <v>1.07797524040848</v>
      </c>
      <c r="Y3" s="34" t="n">
        <v>0.003</v>
      </c>
      <c r="Z3" s="34" t="n">
        <v>0.107797524040848</v>
      </c>
      <c r="AA3" s="34" t="n">
        <v>0.00370240061790462</v>
      </c>
      <c r="AB3" s="34" t="n">
        <v>0.0200503394715977</v>
      </c>
      <c r="AC3" s="34" t="n">
        <v>0.000688646514930259</v>
      </c>
      <c r="AD3" s="34" t="n">
        <v>20.0503394715977</v>
      </c>
      <c r="AE3" s="34" t="n">
        <v>0.688646514930259</v>
      </c>
      <c r="AF3" s="34" t="n">
        <v>6683.44649053258</v>
      </c>
      <c r="AG3" s="34" t="n">
        <v>229.548838310086</v>
      </c>
      <c r="AH3" s="34" t="n">
        <v>6.68344649053258</v>
      </c>
      <c r="AI3" s="34" t="n">
        <v>0.229548838310086</v>
      </c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5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5"/>
    </row>
    <row r="4" customFormat="false" ht="12.8" hidden="false" customHeight="false" outlineLevel="0" collapsed="false">
      <c r="A4" s="33" t="s">
        <v>65</v>
      </c>
      <c r="B4" s="33" t="s">
        <v>72</v>
      </c>
      <c r="C4" s="33"/>
      <c r="D4" s="33" t="s">
        <v>73</v>
      </c>
      <c r="E4" s="34"/>
      <c r="F4" s="34"/>
      <c r="G4" s="34"/>
      <c r="H4" s="34" t="s">
        <v>68</v>
      </c>
      <c r="I4" s="34" t="s">
        <v>69</v>
      </c>
      <c r="J4" s="34" t="s">
        <v>70</v>
      </c>
      <c r="K4" s="34" t="s">
        <v>71</v>
      </c>
      <c r="L4" s="34" t="n">
        <v>1</v>
      </c>
      <c r="M4" s="34" t="n">
        <v>333.333333333333</v>
      </c>
      <c r="N4" s="34" t="n">
        <v>57.3333333333333</v>
      </c>
      <c r="O4" s="34" t="n">
        <v>0.172</v>
      </c>
      <c r="P4" s="34" t="n">
        <v>0.172</v>
      </c>
      <c r="Q4" s="34" t="n">
        <v>1</v>
      </c>
      <c r="R4" s="34" t="n">
        <v>8.77562082200132</v>
      </c>
      <c r="S4" s="34" t="n">
        <v>0.37108999109315</v>
      </c>
      <c r="T4" s="34" t="n">
        <v>13.11627401075</v>
      </c>
      <c r="U4" s="34" t="n">
        <v>48.5726692831772</v>
      </c>
      <c r="V4" s="34" t="n">
        <v>-25.7075044930469</v>
      </c>
      <c r="W4" s="34" t="n">
        <v>-24.7075044930469</v>
      </c>
      <c r="X4" s="34" t="n">
        <v>1.07755060672598</v>
      </c>
      <c r="Y4" s="34" t="n">
        <v>0.003</v>
      </c>
      <c r="Z4" s="34" t="n">
        <v>0.107755060672598</v>
      </c>
      <c r="AA4" s="34" t="n">
        <v>0.0037108999109315</v>
      </c>
      <c r="AB4" s="34" t="n">
        <v>0.0185338704356869</v>
      </c>
      <c r="AC4" s="34" t="n">
        <v>0.000638274784680218</v>
      </c>
      <c r="AD4" s="34" t="n">
        <v>18.5338704356869</v>
      </c>
      <c r="AE4" s="34" t="n">
        <v>0.638274784680218</v>
      </c>
      <c r="AF4" s="34" t="n">
        <v>6177.95681189562</v>
      </c>
      <c r="AG4" s="34" t="n">
        <v>212.758261560073</v>
      </c>
      <c r="AH4" s="34" t="n">
        <v>6.17795681189562</v>
      </c>
      <c r="AI4" s="34" t="n">
        <v>0.212758261560073</v>
      </c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5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5"/>
    </row>
    <row r="5" customFormat="false" ht="12.8" hidden="false" customHeight="false" outlineLevel="0" collapsed="false">
      <c r="A5" s="33" t="s">
        <v>75</v>
      </c>
      <c r="B5" s="33" t="s">
        <v>76</v>
      </c>
      <c r="C5" s="33"/>
      <c r="D5" s="33" t="s">
        <v>73</v>
      </c>
      <c r="E5" s="34"/>
      <c r="F5" s="34"/>
      <c r="G5" s="34"/>
      <c r="H5" s="34" t="s">
        <v>68</v>
      </c>
      <c r="I5" s="34" t="s">
        <v>69</v>
      </c>
      <c r="J5" s="34" t="s">
        <v>77</v>
      </c>
      <c r="K5" s="34" t="s">
        <v>71</v>
      </c>
      <c r="L5" s="34" t="n">
        <v>1</v>
      </c>
      <c r="M5" s="34" t="n">
        <v>333.333333333333</v>
      </c>
      <c r="N5" s="34" t="n">
        <v>49</v>
      </c>
      <c r="O5" s="34" t="n">
        <v>0.147</v>
      </c>
      <c r="P5" s="34" t="n">
        <v>0.253</v>
      </c>
      <c r="Q5" s="34" t="n">
        <v>1</v>
      </c>
      <c r="R5" s="34" t="n">
        <v>11.1160909892708</v>
      </c>
      <c r="S5" s="34" t="n">
        <v>0.369511835847455</v>
      </c>
      <c r="T5" s="34" t="n">
        <v>8.79175793648127</v>
      </c>
      <c r="U5" s="34" t="n">
        <v>71.1071675464504</v>
      </c>
      <c r="V5" s="34" t="n">
        <v>-24.1765455093662</v>
      </c>
      <c r="W5" s="34" t="n">
        <v>-23.1765455093662</v>
      </c>
      <c r="X5" s="34" t="n">
        <v>1.07922554721752</v>
      </c>
      <c r="Y5" s="34" t="n">
        <v>0.003</v>
      </c>
      <c r="Z5" s="34" t="n">
        <v>0.107922554721752</v>
      </c>
      <c r="AA5" s="34" t="n">
        <v>0.00369511835847455</v>
      </c>
      <c r="AB5" s="34" t="n">
        <v>0.0158646155440975</v>
      </c>
      <c r="AC5" s="34" t="n">
        <v>0.000543182398695759</v>
      </c>
      <c r="AD5" s="34" t="n">
        <v>15.8646155440975</v>
      </c>
      <c r="AE5" s="34" t="n">
        <v>0.543182398695759</v>
      </c>
      <c r="AF5" s="34" t="n">
        <v>5288.20518136585</v>
      </c>
      <c r="AG5" s="34" t="n">
        <v>181.060799565253</v>
      </c>
      <c r="AH5" s="34" t="n">
        <v>5.28820518136585</v>
      </c>
      <c r="AI5" s="34" t="n">
        <v>0.181060799565253</v>
      </c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5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5"/>
    </row>
    <row r="6" customFormat="false" ht="12.8" hidden="false" customHeight="false" outlineLevel="0" collapsed="false">
      <c r="A6" s="33" t="s">
        <v>75</v>
      </c>
      <c r="B6" s="33" t="s">
        <v>76</v>
      </c>
      <c r="C6" s="33"/>
      <c r="D6" s="33" t="s">
        <v>73</v>
      </c>
      <c r="E6" s="34"/>
      <c r="F6" s="34"/>
      <c r="G6" s="34"/>
      <c r="H6" s="34" t="s">
        <v>68</v>
      </c>
      <c r="I6" s="34" t="s">
        <v>69</v>
      </c>
      <c r="J6" s="34" t="s">
        <v>70</v>
      </c>
      <c r="K6" s="34" t="s">
        <v>71</v>
      </c>
      <c r="L6" s="34" t="n">
        <v>1</v>
      </c>
      <c r="M6" s="34" t="n">
        <v>333.333333333333</v>
      </c>
      <c r="N6" s="34" t="n">
        <v>35</v>
      </c>
      <c r="O6" s="34" t="n">
        <v>0.105</v>
      </c>
      <c r="P6" s="34"/>
      <c r="Q6" s="34"/>
      <c r="R6" s="34"/>
      <c r="S6" s="34"/>
      <c r="T6" s="34"/>
      <c r="U6" s="34"/>
      <c r="V6" s="34"/>
      <c r="W6" s="34"/>
      <c r="X6" s="34"/>
      <c r="Y6" s="34" t="n">
        <v>0.003</v>
      </c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5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5"/>
    </row>
    <row r="7" customFormat="false" ht="12.8" hidden="false" customHeight="false" outlineLevel="0" collapsed="false">
      <c r="A7" s="33" t="s">
        <v>78</v>
      </c>
      <c r="B7" s="33" t="s">
        <v>78</v>
      </c>
      <c r="C7" s="33" t="s">
        <v>79</v>
      </c>
      <c r="D7" s="33" t="s">
        <v>73</v>
      </c>
      <c r="E7" s="34"/>
      <c r="F7" s="34"/>
      <c r="G7" s="34"/>
      <c r="H7" s="34" t="s">
        <v>68</v>
      </c>
      <c r="I7" s="34" t="s">
        <v>69</v>
      </c>
      <c r="J7" s="34" t="s">
        <v>70</v>
      </c>
      <c r="K7" s="34" t="s">
        <v>71</v>
      </c>
      <c r="L7" s="34" t="n">
        <v>1</v>
      </c>
      <c r="M7" s="34" t="n">
        <v>333.333333333333</v>
      </c>
      <c r="N7" s="34" t="n">
        <v>63.6666666666667</v>
      </c>
      <c r="O7" s="34" t="n">
        <v>0.191</v>
      </c>
      <c r="P7" s="34" t="n">
        <v>0.191</v>
      </c>
      <c r="Q7" s="34" t="n">
        <v>1</v>
      </c>
      <c r="R7" s="34" t="n">
        <v>1.73138758647094</v>
      </c>
      <c r="S7" s="34" t="n">
        <v>0.369659153315926</v>
      </c>
      <c r="T7" s="34" t="n">
        <v>9.1954366067559</v>
      </c>
      <c r="U7" s="34" t="n">
        <v>24.1963684173801</v>
      </c>
      <c r="V7" s="34" t="n">
        <v>-8.79182749546261</v>
      </c>
      <c r="W7" s="34" t="n">
        <v>-7.79182749546261</v>
      </c>
      <c r="X7" s="34" t="n">
        <v>1.09605399751925</v>
      </c>
      <c r="Y7" s="34" t="n">
        <v>0.003</v>
      </c>
      <c r="Z7" s="34" t="n">
        <v>0.109605399751925</v>
      </c>
      <c r="AA7" s="34" t="n">
        <v>0.00369659153315926</v>
      </c>
      <c r="AB7" s="34" t="n">
        <v>0.0209346313526177</v>
      </c>
      <c r="AC7" s="34" t="n">
        <v>0.000706048982833419</v>
      </c>
      <c r="AD7" s="34" t="n">
        <v>20.9346313526177</v>
      </c>
      <c r="AE7" s="34" t="n">
        <v>0.706048982833419</v>
      </c>
      <c r="AF7" s="34" t="n">
        <v>6978.21045087256</v>
      </c>
      <c r="AG7" s="34" t="n">
        <v>235.349660944473</v>
      </c>
      <c r="AH7" s="34" t="n">
        <v>6.97821045087256</v>
      </c>
      <c r="AI7" s="34" t="n">
        <v>0.235349660944473</v>
      </c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5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5"/>
    </row>
    <row r="8" customFormat="false" ht="12.8" hidden="false" customHeight="false" outlineLevel="0" collapsed="false">
      <c r="A8" s="33" t="s">
        <v>80</v>
      </c>
      <c r="B8" s="33" t="s">
        <v>81</v>
      </c>
      <c r="C8" s="33" t="s">
        <v>82</v>
      </c>
      <c r="D8" s="33" t="s">
        <v>83</v>
      </c>
      <c r="E8" s="34"/>
      <c r="F8" s="34"/>
      <c r="G8" s="34"/>
      <c r="H8" s="34" t="s">
        <v>68</v>
      </c>
      <c r="I8" s="34" t="s">
        <v>69</v>
      </c>
      <c r="J8" s="34" t="s">
        <v>77</v>
      </c>
      <c r="K8" s="34" t="s">
        <v>71</v>
      </c>
      <c r="L8" s="34" t="n">
        <v>2</v>
      </c>
      <c r="M8" s="34" t="n">
        <v>666.666666666667</v>
      </c>
      <c r="N8" s="34" t="n">
        <v>57.3333333333333</v>
      </c>
      <c r="O8" s="34" t="n">
        <v>0.172</v>
      </c>
      <c r="P8" s="34" t="n">
        <v>0.172</v>
      </c>
      <c r="Q8" s="34" t="n">
        <v>2</v>
      </c>
      <c r="R8" s="34" t="n">
        <v>2.86976991852992</v>
      </c>
      <c r="S8" s="34" t="n">
        <v>0.37060313216619</v>
      </c>
      <c r="T8" s="34" t="n">
        <v>11.7821515768376</v>
      </c>
      <c r="U8" s="34" t="n">
        <v>27.6230816572013</v>
      </c>
      <c r="V8" s="34" t="n">
        <v>-10.8041230957176</v>
      </c>
      <c r="W8" s="34" t="n">
        <v>-9.8041230957176</v>
      </c>
      <c r="X8" s="34" t="n">
        <v>1.09385318961687</v>
      </c>
      <c r="Y8" s="34" t="n">
        <v>0.003</v>
      </c>
      <c r="Z8" s="34" t="n">
        <v>0.109385318961687</v>
      </c>
      <c r="AA8" s="34" t="n">
        <v>0.0037060313216619</v>
      </c>
      <c r="AB8" s="34" t="n">
        <v>0.0188142748614102</v>
      </c>
      <c r="AC8" s="34" t="n">
        <v>0.000637437387325847</v>
      </c>
      <c r="AD8" s="34" t="n">
        <v>18.8142748614102</v>
      </c>
      <c r="AE8" s="34" t="n">
        <v>0.637437387325847</v>
      </c>
      <c r="AF8" s="34" t="n">
        <v>6271.42495380339</v>
      </c>
      <c r="AG8" s="34" t="n">
        <v>212.479129108616</v>
      </c>
      <c r="AH8" s="34" t="n">
        <v>6.27142495380339</v>
      </c>
      <c r="AI8" s="34" t="n">
        <v>0.212479129108616</v>
      </c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5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5"/>
    </row>
    <row r="9" customFormat="false" ht="12.8" hidden="false" customHeight="false" outlineLevel="0" collapsed="false">
      <c r="A9" s="33" t="s">
        <v>80</v>
      </c>
      <c r="B9" s="33" t="s">
        <v>81</v>
      </c>
      <c r="C9" s="33" t="s">
        <v>82</v>
      </c>
      <c r="D9" s="33" t="s">
        <v>83</v>
      </c>
      <c r="E9" s="34"/>
      <c r="F9" s="34"/>
      <c r="G9" s="34"/>
      <c r="H9" s="34" t="s">
        <v>68</v>
      </c>
      <c r="I9" s="34" t="s">
        <v>69</v>
      </c>
      <c r="J9" s="34" t="s">
        <v>70</v>
      </c>
      <c r="K9" s="34" t="s">
        <v>71</v>
      </c>
      <c r="L9" s="34" t="n">
        <v>1</v>
      </c>
      <c r="M9" s="34" t="n">
        <v>333.333333333333</v>
      </c>
      <c r="N9" s="34" t="n">
        <v>3.33333333333333</v>
      </c>
      <c r="O9" s="34" t="n">
        <v>0.01</v>
      </c>
      <c r="P9" s="34"/>
      <c r="Q9" s="34"/>
      <c r="R9" s="34"/>
      <c r="S9" s="34"/>
      <c r="T9" s="34"/>
      <c r="U9" s="34"/>
      <c r="V9" s="34"/>
      <c r="W9" s="34"/>
      <c r="X9" s="34"/>
      <c r="Y9" s="34" t="n">
        <v>0.003</v>
      </c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5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5"/>
    </row>
    <row r="10" customFormat="false" ht="12.8" hidden="false" customHeight="false" outlineLevel="0" collapsed="false">
      <c r="A10" s="33" t="s">
        <v>84</v>
      </c>
      <c r="B10" s="33" t="s">
        <v>84</v>
      </c>
      <c r="C10" s="33" t="s">
        <v>84</v>
      </c>
      <c r="D10" s="33" t="s">
        <v>85</v>
      </c>
      <c r="E10" s="34"/>
      <c r="F10" s="34"/>
      <c r="G10" s="34"/>
      <c r="H10" s="34" t="s">
        <v>68</v>
      </c>
      <c r="I10" s="34" t="s">
        <v>69</v>
      </c>
      <c r="J10" s="34" t="s">
        <v>86</v>
      </c>
      <c r="K10" s="34" t="s">
        <v>71</v>
      </c>
      <c r="L10" s="34" t="n">
        <v>1</v>
      </c>
      <c r="M10" s="34" t="n">
        <v>333.333333333333</v>
      </c>
      <c r="N10" s="34" t="n">
        <v>0</v>
      </c>
      <c r="O10" s="34" t="n">
        <v>0</v>
      </c>
      <c r="P10" s="34"/>
      <c r="Q10" s="34"/>
      <c r="R10" s="34"/>
      <c r="S10" s="34"/>
      <c r="T10" s="34"/>
      <c r="U10" s="34"/>
      <c r="V10" s="34"/>
      <c r="W10" s="34"/>
      <c r="X10" s="34"/>
      <c r="Y10" s="34" t="n">
        <v>0.003</v>
      </c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5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5"/>
    </row>
    <row r="11" customFormat="false" ht="12.8" hidden="false" customHeight="false" outlineLevel="0" collapsed="false">
      <c r="A11" s="33" t="s">
        <v>87</v>
      </c>
      <c r="B11" s="33" t="s">
        <v>87</v>
      </c>
      <c r="C11" s="33"/>
      <c r="D11" s="33" t="s">
        <v>85</v>
      </c>
      <c r="E11" s="34"/>
      <c r="F11" s="34"/>
      <c r="G11" s="34"/>
      <c r="H11" s="34" t="s">
        <v>68</v>
      </c>
      <c r="I11" s="34" t="s">
        <v>69</v>
      </c>
      <c r="J11" s="34" t="s">
        <v>86</v>
      </c>
      <c r="K11" s="34" t="s">
        <v>71</v>
      </c>
      <c r="L11" s="34" t="n">
        <v>1</v>
      </c>
      <c r="M11" s="34" t="n">
        <v>333.333333333333</v>
      </c>
      <c r="N11" s="34" t="n">
        <v>961</v>
      </c>
      <c r="O11" s="34" t="n">
        <v>2.883</v>
      </c>
      <c r="P11" s="34" t="n">
        <v>1.362</v>
      </c>
      <c r="Q11" s="34" t="n">
        <v>1</v>
      </c>
      <c r="R11" s="34" t="n">
        <v>130.418222674421</v>
      </c>
      <c r="S11" s="34" t="n">
        <v>0.371766238013851</v>
      </c>
      <c r="T11" s="34" t="n">
        <v>14.9693913522743</v>
      </c>
      <c r="U11" s="34" t="n">
        <v>564.387698849545</v>
      </c>
      <c r="V11" s="34" t="n">
        <v>-24.9062667310935</v>
      </c>
      <c r="W11" s="34" t="n">
        <v>-23.9062667310935</v>
      </c>
      <c r="X11" s="34" t="n">
        <v>1.07842720526062</v>
      </c>
      <c r="Y11" s="34" t="n">
        <v>0.003</v>
      </c>
      <c r="Z11" s="34" t="n">
        <v>0.107842720526062</v>
      </c>
      <c r="AA11" s="34" t="n">
        <v>0.00371766238013851</v>
      </c>
      <c r="AB11" s="34" t="n">
        <v>0.310910563276637</v>
      </c>
      <c r="AC11" s="34" t="n">
        <v>0.0107180206419393</v>
      </c>
      <c r="AD11" s="34" t="n">
        <v>310.910563276637</v>
      </c>
      <c r="AE11" s="34" t="n">
        <v>10.7180206419393</v>
      </c>
      <c r="AF11" s="34" t="n">
        <v>103636.854425546</v>
      </c>
      <c r="AG11" s="34" t="n">
        <v>3572.67354731311</v>
      </c>
      <c r="AH11" s="34" t="n">
        <v>103.636854425546</v>
      </c>
      <c r="AI11" s="34" t="n">
        <v>3.57267354731311</v>
      </c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5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5"/>
    </row>
    <row r="12" customFormat="false" ht="12.8" hidden="false" customHeight="false" outlineLevel="0" collapsed="false">
      <c r="A12" s="33" t="s">
        <v>87</v>
      </c>
      <c r="B12" s="33" t="s">
        <v>87</v>
      </c>
      <c r="C12" s="33"/>
      <c r="D12" s="33" t="s">
        <v>85</v>
      </c>
      <c r="E12" s="34"/>
      <c r="F12" s="34"/>
      <c r="G12" s="34"/>
      <c r="H12" s="34" t="s">
        <v>68</v>
      </c>
      <c r="I12" s="34" t="s">
        <v>69</v>
      </c>
      <c r="J12" s="34" t="s">
        <v>88</v>
      </c>
      <c r="K12" s="34" t="s">
        <v>71</v>
      </c>
      <c r="L12" s="34" t="n">
        <v>1</v>
      </c>
      <c r="M12" s="34" t="n">
        <v>333.333333333333</v>
      </c>
      <c r="N12" s="34" t="n">
        <v>8772.66666666667</v>
      </c>
      <c r="O12" s="34" t="n">
        <v>26.318</v>
      </c>
      <c r="P12" s="34" t="n">
        <v>2.523</v>
      </c>
      <c r="Q12" s="34" t="n">
        <v>1</v>
      </c>
      <c r="R12" s="34" t="n">
        <v>247.64737934891</v>
      </c>
      <c r="S12" s="34" t="n">
        <v>0.371166321012422</v>
      </c>
      <c r="T12" s="34" t="n">
        <v>13.3254393925306</v>
      </c>
      <c r="U12" s="34" t="n">
        <v>1167.76196852531</v>
      </c>
      <c r="V12" s="34" t="n">
        <v>-25.3127133606611</v>
      </c>
      <c r="W12" s="34" t="n">
        <v>-24.3127133606611</v>
      </c>
      <c r="X12" s="34" t="n">
        <v>1.07798253205482</v>
      </c>
      <c r="Y12" s="34" t="n">
        <v>0.003</v>
      </c>
      <c r="Z12" s="34" t="n">
        <v>0.107798253205482</v>
      </c>
      <c r="AA12" s="34" t="n">
        <v>0.00371166321012422</v>
      </c>
      <c r="AB12" s="34" t="n">
        <v>2.83703442786188</v>
      </c>
      <c r="AC12" s="34" t="n">
        <v>0.0976835523640492</v>
      </c>
      <c r="AD12" s="34" t="n">
        <v>2837.03442786188</v>
      </c>
      <c r="AE12" s="34" t="n">
        <v>97.6835523640492</v>
      </c>
      <c r="AF12" s="34" t="n">
        <v>945678.142620625</v>
      </c>
      <c r="AG12" s="34" t="n">
        <v>32561.1841213497</v>
      </c>
      <c r="AH12" s="34" t="n">
        <v>945.678142620625</v>
      </c>
      <c r="AI12" s="34" t="n">
        <v>32.5611841213497</v>
      </c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5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5"/>
    </row>
    <row r="13" customFormat="false" ht="12.8" hidden="false" customHeight="false" outlineLevel="0" collapsed="false">
      <c r="A13" s="33" t="s">
        <v>87</v>
      </c>
      <c r="B13" s="33" t="s">
        <v>87</v>
      </c>
      <c r="C13" s="33"/>
      <c r="D13" s="33" t="s">
        <v>85</v>
      </c>
      <c r="E13" s="34"/>
      <c r="F13" s="34"/>
      <c r="G13" s="34"/>
      <c r="H13" s="34" t="s">
        <v>68</v>
      </c>
      <c r="I13" s="34" t="s">
        <v>69</v>
      </c>
      <c r="J13" s="34" t="s">
        <v>88</v>
      </c>
      <c r="K13" s="34" t="s">
        <v>89</v>
      </c>
      <c r="L13" s="34" t="n">
        <v>1</v>
      </c>
      <c r="M13" s="34" t="n">
        <v>333.333333333333</v>
      </c>
      <c r="N13" s="34" t="n">
        <v>5674.66666666667</v>
      </c>
      <c r="O13" s="34" t="n">
        <v>17.024</v>
      </c>
      <c r="P13" s="34" t="n">
        <v>1.614</v>
      </c>
      <c r="Q13" s="34" t="n">
        <v>1</v>
      </c>
      <c r="R13" s="34" t="n">
        <v>126.144603022276</v>
      </c>
      <c r="S13" s="34" t="n">
        <v>0.371086203520513</v>
      </c>
      <c r="T13" s="34" t="n">
        <v>13.1058950080324</v>
      </c>
      <c r="U13" s="34" t="n">
        <v>710.476388296828</v>
      </c>
      <c r="V13" s="34" t="n">
        <v>-26.0182117617777</v>
      </c>
      <c r="W13" s="34" t="n">
        <v>-25.0182117617777</v>
      </c>
      <c r="X13" s="34" t="n">
        <v>1.07721067156697</v>
      </c>
      <c r="Y13" s="34" t="n">
        <v>0.003</v>
      </c>
      <c r="Z13" s="34" t="n">
        <v>0.107721067156697</v>
      </c>
      <c r="AA13" s="34" t="n">
        <v>0.00371086203520513</v>
      </c>
      <c r="AB13" s="34" t="n">
        <v>1.83384344727561</v>
      </c>
      <c r="AC13" s="34" t="n">
        <v>0.0631737152873321</v>
      </c>
      <c r="AD13" s="34" t="n">
        <v>1833.84344727561</v>
      </c>
      <c r="AE13" s="34" t="n">
        <v>63.1737152873321</v>
      </c>
      <c r="AF13" s="34" t="n">
        <v>611281.14909187</v>
      </c>
      <c r="AG13" s="34" t="n">
        <v>21057.9050957774</v>
      </c>
      <c r="AH13" s="34" t="n">
        <v>611.28114909187</v>
      </c>
      <c r="AI13" s="34" t="n">
        <v>21.0579050957774</v>
      </c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5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5"/>
    </row>
    <row r="14" customFormat="false" ht="12.8" hidden="false" customHeight="false" outlineLevel="0" collapsed="false">
      <c r="A14" s="33" t="s">
        <v>87</v>
      </c>
      <c r="B14" s="33" t="s">
        <v>87</v>
      </c>
      <c r="C14" s="33"/>
      <c r="D14" s="33" t="s">
        <v>85</v>
      </c>
      <c r="E14" s="34"/>
      <c r="F14" s="34"/>
      <c r="G14" s="34"/>
      <c r="H14" s="34" t="s">
        <v>68</v>
      </c>
      <c r="I14" s="34" t="s">
        <v>69</v>
      </c>
      <c r="J14" s="34" t="s">
        <v>70</v>
      </c>
      <c r="K14" s="34" t="s">
        <v>71</v>
      </c>
      <c r="L14" s="34" t="n">
        <v>1</v>
      </c>
      <c r="M14" s="34" t="n">
        <v>333.333333333333</v>
      </c>
      <c r="N14" s="34" t="n">
        <v>39.3333333333333</v>
      </c>
      <c r="O14" s="34" t="n">
        <v>0.118</v>
      </c>
      <c r="P14" s="34" t="n">
        <v>0.118</v>
      </c>
      <c r="Q14" s="34" t="n">
        <v>1</v>
      </c>
      <c r="R14" s="34" t="n">
        <v>11.4381565146516</v>
      </c>
      <c r="S14" s="34" t="n">
        <v>0.371163175923552</v>
      </c>
      <c r="T14" s="34" t="n">
        <v>13.3168209608105</v>
      </c>
      <c r="U14" s="34" t="n">
        <v>52.598709681952</v>
      </c>
      <c r="V14" s="34" t="n">
        <v>-25.3163032442156</v>
      </c>
      <c r="W14" s="34" t="n">
        <v>-24.3163032442156</v>
      </c>
      <c r="X14" s="34" t="n">
        <v>1.07797860452251</v>
      </c>
      <c r="Y14" s="34" t="n">
        <v>0.003</v>
      </c>
      <c r="Z14" s="34" t="n">
        <v>0.107797860452251</v>
      </c>
      <c r="AA14" s="34" t="n">
        <v>0.00371163175923552</v>
      </c>
      <c r="AB14" s="34" t="n">
        <v>0.0127201475333656</v>
      </c>
      <c r="AC14" s="34" t="n">
        <v>0.000437972547589791</v>
      </c>
      <c r="AD14" s="34" t="n">
        <v>12.7201475333656</v>
      </c>
      <c r="AE14" s="34" t="n">
        <v>0.437972547589791</v>
      </c>
      <c r="AF14" s="34" t="n">
        <v>4240.04917778854</v>
      </c>
      <c r="AG14" s="34" t="n">
        <v>145.990849196597</v>
      </c>
      <c r="AH14" s="34" t="n">
        <v>4.24004917778854</v>
      </c>
      <c r="AI14" s="34" t="n">
        <v>0.145990849196597</v>
      </c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5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5"/>
    </row>
    <row r="15" customFormat="false" ht="12.8" hidden="false" customHeight="false" outlineLevel="0" collapsed="false">
      <c r="A15" s="33" t="s">
        <v>65</v>
      </c>
      <c r="B15" s="33" t="s">
        <v>90</v>
      </c>
      <c r="C15" s="33"/>
      <c r="D15" s="33" t="s">
        <v>85</v>
      </c>
      <c r="E15" s="34"/>
      <c r="F15" s="34"/>
      <c r="G15" s="34"/>
      <c r="H15" s="34" t="s">
        <v>68</v>
      </c>
      <c r="I15" s="34" t="s">
        <v>69</v>
      </c>
      <c r="J15" s="34" t="s">
        <v>77</v>
      </c>
      <c r="K15" s="34" t="s">
        <v>71</v>
      </c>
      <c r="L15" s="34" t="n">
        <v>1</v>
      </c>
      <c r="M15" s="34" t="n">
        <v>333.333333333333</v>
      </c>
      <c r="N15" s="34" t="n">
        <v>86.6666666666667</v>
      </c>
      <c r="O15" s="34" t="n">
        <v>0.26</v>
      </c>
      <c r="P15" s="34" t="n">
        <v>0.26</v>
      </c>
      <c r="Q15" s="34" t="n">
        <v>1</v>
      </c>
      <c r="R15" s="34" t="n">
        <v>11.5455107475656</v>
      </c>
      <c r="S15" s="34" t="n">
        <v>0.370018086507247</v>
      </c>
      <c r="T15" s="34" t="n">
        <v>10.1789887349761</v>
      </c>
      <c r="U15" s="34" t="n">
        <v>57.0263382972195</v>
      </c>
      <c r="V15" s="34" t="n">
        <v>-25.5017452422894</v>
      </c>
      <c r="W15" s="34" t="n">
        <v>-24.5017452422894</v>
      </c>
      <c r="X15" s="34" t="n">
        <v>1.07777572023678</v>
      </c>
      <c r="Y15" s="34" t="n">
        <v>0.003</v>
      </c>
      <c r="Z15" s="34" t="n">
        <v>0.107777572023678</v>
      </c>
      <c r="AA15" s="34" t="n">
        <v>0.00370018086507247</v>
      </c>
      <c r="AB15" s="34" t="n">
        <v>0.0280221687261563</v>
      </c>
      <c r="AC15" s="34" t="n">
        <v>0.000962047024918842</v>
      </c>
      <c r="AD15" s="34" t="n">
        <v>28.0221687261563</v>
      </c>
      <c r="AE15" s="34" t="n">
        <v>0.962047024918842</v>
      </c>
      <c r="AF15" s="34" t="n">
        <v>9340.72290871876</v>
      </c>
      <c r="AG15" s="34" t="n">
        <v>320.682341639614</v>
      </c>
      <c r="AH15" s="34" t="n">
        <v>9.34072290871876</v>
      </c>
      <c r="AI15" s="34" t="n">
        <v>0.320682341639614</v>
      </c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5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5"/>
    </row>
    <row r="16" customFormat="false" ht="12.8" hidden="false" customHeight="false" outlineLevel="0" collapsed="false">
      <c r="A16" s="33" t="s">
        <v>65</v>
      </c>
      <c r="B16" s="33" t="s">
        <v>91</v>
      </c>
      <c r="C16" s="33" t="s">
        <v>92</v>
      </c>
      <c r="D16" s="33" t="s">
        <v>83</v>
      </c>
      <c r="E16" s="34"/>
      <c r="F16" s="34"/>
      <c r="G16" s="34"/>
      <c r="H16" s="34" t="s">
        <v>68</v>
      </c>
      <c r="I16" s="34" t="s">
        <v>69</v>
      </c>
      <c r="J16" s="34" t="s">
        <v>86</v>
      </c>
      <c r="K16" s="34" t="s">
        <v>71</v>
      </c>
      <c r="L16" s="34" t="n">
        <v>1</v>
      </c>
      <c r="M16" s="34" t="n">
        <v>333.333333333333</v>
      </c>
      <c r="N16" s="34" t="n">
        <v>143</v>
      </c>
      <c r="O16" s="34" t="n">
        <v>0.429</v>
      </c>
      <c r="P16" s="34" t="n">
        <v>0.429</v>
      </c>
      <c r="Q16" s="34" t="n">
        <v>1</v>
      </c>
      <c r="R16" s="34" t="n">
        <v>28.7161201624136</v>
      </c>
      <c r="S16" s="34" t="n">
        <v>0.371897440903144</v>
      </c>
      <c r="T16" s="34" t="n">
        <v>15.328929137187</v>
      </c>
      <c r="U16" s="34" t="n">
        <v>119.101951683563</v>
      </c>
      <c r="V16" s="34" t="n">
        <v>-24.6437909149664</v>
      </c>
      <c r="W16" s="34" t="n">
        <v>-23.6437909149664</v>
      </c>
      <c r="X16" s="34" t="n">
        <v>1.07871436497763</v>
      </c>
      <c r="Y16" s="34" t="n">
        <v>0.003</v>
      </c>
      <c r="Z16" s="34" t="n">
        <v>0.107871436497763</v>
      </c>
      <c r="AA16" s="34" t="n">
        <v>0.00371897440903144</v>
      </c>
      <c r="AB16" s="34" t="n">
        <v>0.0462768462575403</v>
      </c>
      <c r="AC16" s="34" t="n">
        <v>0.00159544002147449</v>
      </c>
      <c r="AD16" s="34" t="n">
        <v>46.2768462575403</v>
      </c>
      <c r="AE16" s="34" t="n">
        <v>1.59544002147449</v>
      </c>
      <c r="AF16" s="34" t="n">
        <v>15425.6154191801</v>
      </c>
      <c r="AG16" s="34" t="n">
        <v>531.813340491496</v>
      </c>
      <c r="AH16" s="34" t="n">
        <v>15.4256154191801</v>
      </c>
      <c r="AI16" s="34" t="n">
        <v>0.531813340491496</v>
      </c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5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5"/>
    </row>
    <row r="17" customFormat="false" ht="12.8" hidden="false" customHeight="false" outlineLevel="0" collapsed="false">
      <c r="A17" s="33" t="s">
        <v>65</v>
      </c>
      <c r="B17" s="33" t="s">
        <v>91</v>
      </c>
      <c r="C17" s="33" t="s">
        <v>92</v>
      </c>
      <c r="D17" s="33" t="s">
        <v>83</v>
      </c>
      <c r="E17" s="34"/>
      <c r="F17" s="34"/>
      <c r="G17" s="34"/>
      <c r="H17" s="34" t="s">
        <v>68</v>
      </c>
      <c r="I17" s="34" t="s">
        <v>69</v>
      </c>
      <c r="J17" s="34" t="s">
        <v>88</v>
      </c>
      <c r="K17" s="34" t="s">
        <v>71</v>
      </c>
      <c r="L17" s="34" t="n">
        <v>1</v>
      </c>
      <c r="M17" s="34" t="n">
        <v>333.333333333333</v>
      </c>
      <c r="N17" s="34" t="n">
        <v>61</v>
      </c>
      <c r="O17" s="34" t="n">
        <v>0.183</v>
      </c>
      <c r="P17" s="34" t="n">
        <v>0.183</v>
      </c>
      <c r="Q17" s="34" t="n">
        <v>1</v>
      </c>
      <c r="R17" s="34" t="n">
        <v>15.0879361429952</v>
      </c>
      <c r="S17" s="34" t="n">
        <v>0.371751079423788</v>
      </c>
      <c r="T17" s="34" t="n">
        <v>14.9278520392589</v>
      </c>
      <c r="U17" s="34" t="n">
        <v>55.2151643088698</v>
      </c>
      <c r="V17" s="34" t="n">
        <v>-24.5728736997343</v>
      </c>
      <c r="W17" s="34" t="n">
        <v>-23.5728736997343</v>
      </c>
      <c r="X17" s="34" t="n">
        <v>1.07879195114412</v>
      </c>
      <c r="Y17" s="34" t="n">
        <v>0.003</v>
      </c>
      <c r="Z17" s="34" t="n">
        <v>0.107879195114412</v>
      </c>
      <c r="AA17" s="34" t="n">
        <v>0.00371751079423788</v>
      </c>
      <c r="AB17" s="34" t="n">
        <v>0.0197418927059374</v>
      </c>
      <c r="AC17" s="34" t="n">
        <v>0.000680304475345532</v>
      </c>
      <c r="AD17" s="34" t="n">
        <v>19.7418927059374</v>
      </c>
      <c r="AE17" s="34" t="n">
        <v>0.680304475345532</v>
      </c>
      <c r="AF17" s="34" t="n">
        <v>6580.63090197913</v>
      </c>
      <c r="AG17" s="34" t="n">
        <v>226.768158448511</v>
      </c>
      <c r="AH17" s="34" t="n">
        <v>6.58063090197913</v>
      </c>
      <c r="AI17" s="34" t="n">
        <v>0.226768158448511</v>
      </c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5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5"/>
    </row>
    <row r="18" customFormat="false" ht="12.8" hidden="false" customHeight="false" outlineLevel="0" collapsed="false">
      <c r="A18" s="33" t="s">
        <v>75</v>
      </c>
      <c r="B18" s="33" t="s">
        <v>93</v>
      </c>
      <c r="C18" s="33" t="s">
        <v>94</v>
      </c>
      <c r="D18" s="33" t="s">
        <v>67</v>
      </c>
      <c r="E18" s="34"/>
      <c r="F18" s="34"/>
      <c r="G18" s="34"/>
      <c r="H18" s="34" t="s">
        <v>68</v>
      </c>
      <c r="I18" s="34" t="s">
        <v>69</v>
      </c>
      <c r="J18" s="34" t="s">
        <v>86</v>
      </c>
      <c r="K18" s="34" t="s">
        <v>71</v>
      </c>
      <c r="L18" s="34" t="n">
        <v>2</v>
      </c>
      <c r="M18" s="34" t="n">
        <v>666.666666666667</v>
      </c>
      <c r="N18" s="34" t="n">
        <v>350.666666666667</v>
      </c>
      <c r="O18" s="34" t="n">
        <v>1.052</v>
      </c>
      <c r="P18" s="34" t="n">
        <v>1.052</v>
      </c>
      <c r="Q18" s="34" t="n">
        <v>2</v>
      </c>
      <c r="R18" s="34" t="n">
        <v>67.413004566254</v>
      </c>
      <c r="S18" s="34" t="n">
        <v>0.371394835397936</v>
      </c>
      <c r="T18" s="34" t="n">
        <v>13.9516348005019</v>
      </c>
      <c r="U18" s="34" t="n">
        <v>470.241866038012</v>
      </c>
      <c r="V18" s="34" t="n">
        <v>-26.290171613792</v>
      </c>
      <c r="W18" s="34" t="n">
        <v>-25.290171613792</v>
      </c>
      <c r="X18" s="34" t="n">
        <v>1.07691312683402</v>
      </c>
      <c r="Y18" s="34" t="n">
        <v>0.003</v>
      </c>
      <c r="Z18" s="34" t="n">
        <v>0.107691312683402</v>
      </c>
      <c r="AA18" s="34" t="n">
        <v>0.0371394835397936</v>
      </c>
      <c r="AB18" s="34" t="n">
        <v>0.113291260942939</v>
      </c>
      <c r="AC18" s="34" t="n">
        <v>0.0390707366838629</v>
      </c>
      <c r="AD18" s="34" t="n">
        <v>113.291260942939</v>
      </c>
      <c r="AE18" s="34" t="n">
        <v>39.0707366838629</v>
      </c>
      <c r="AF18" s="34" t="n">
        <v>37763.7536476463</v>
      </c>
      <c r="AG18" s="34" t="n">
        <v>13023.578894621</v>
      </c>
      <c r="AH18" s="34" t="n">
        <v>37.7637536476463</v>
      </c>
      <c r="AI18" s="34" t="n">
        <v>13.023578894621</v>
      </c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5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5"/>
    </row>
    <row r="19" customFormat="false" ht="12.8" hidden="false" customHeight="false" outlineLevel="0" collapsed="false">
      <c r="A19" s="33" t="s">
        <v>65</v>
      </c>
      <c r="B19" s="33" t="s">
        <v>95</v>
      </c>
      <c r="C19" s="33" t="s">
        <v>96</v>
      </c>
      <c r="D19" s="33" t="s">
        <v>85</v>
      </c>
      <c r="E19" s="34"/>
      <c r="F19" s="34"/>
      <c r="G19" s="34"/>
      <c r="H19" s="34" t="s">
        <v>68</v>
      </c>
      <c r="I19" s="34" t="s">
        <v>69</v>
      </c>
      <c r="J19" s="34" t="s">
        <v>86</v>
      </c>
      <c r="K19" s="34" t="s">
        <v>71</v>
      </c>
      <c r="L19" s="34" t="n">
        <v>1</v>
      </c>
      <c r="M19" s="34" t="n">
        <v>333.333333333333</v>
      </c>
      <c r="N19" s="34" t="n">
        <v>105</v>
      </c>
      <c r="O19" s="34" t="n">
        <v>0.315</v>
      </c>
      <c r="P19" s="34" t="n">
        <v>0.315</v>
      </c>
      <c r="Q19" s="34" t="n">
        <v>1</v>
      </c>
      <c r="R19" s="34" t="n">
        <v>17.985902597557</v>
      </c>
      <c r="S19" s="34" t="n">
        <v>0.371109846803174</v>
      </c>
      <c r="T19" s="34" t="n">
        <v>13.1706841929315</v>
      </c>
      <c r="U19" s="34" t="n">
        <v>84.7753708445758</v>
      </c>
      <c r="V19" s="34" t="n">
        <v>-25.8937072986622</v>
      </c>
      <c r="W19" s="34" t="n">
        <v>-24.8937072986622</v>
      </c>
      <c r="X19" s="34" t="n">
        <v>1.07734688830821</v>
      </c>
      <c r="Y19" s="34" t="n">
        <v>0.003</v>
      </c>
      <c r="Z19" s="34" t="n">
        <v>0.107734688830821</v>
      </c>
      <c r="AA19" s="34" t="n">
        <v>0.00371109846803174</v>
      </c>
      <c r="AB19" s="34" t="n">
        <v>0.0339364269817086</v>
      </c>
      <c r="AC19" s="34" t="n">
        <v>0.00116899601743</v>
      </c>
      <c r="AD19" s="34" t="n">
        <v>33.9364269817086</v>
      </c>
      <c r="AE19" s="34" t="n">
        <v>1.16899601743</v>
      </c>
      <c r="AF19" s="34" t="n">
        <v>11312.1423272362</v>
      </c>
      <c r="AG19" s="34" t="n">
        <v>389.665339143333</v>
      </c>
      <c r="AH19" s="34" t="n">
        <v>11.3121423272362</v>
      </c>
      <c r="AI19" s="34" t="n">
        <v>0.389665339143333</v>
      </c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5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5"/>
    </row>
    <row r="20" customFormat="false" ht="12.8" hidden="false" customHeight="false" outlineLevel="0" collapsed="false">
      <c r="A20" s="33" t="s">
        <v>65</v>
      </c>
      <c r="B20" s="33" t="s">
        <v>97</v>
      </c>
      <c r="C20" s="33"/>
      <c r="D20" s="33" t="s">
        <v>85</v>
      </c>
      <c r="E20" s="34"/>
      <c r="F20" s="34"/>
      <c r="G20" s="34"/>
      <c r="H20" s="34" t="s">
        <v>68</v>
      </c>
      <c r="I20" s="34" t="s">
        <v>69</v>
      </c>
      <c r="J20" s="34" t="s">
        <v>74</v>
      </c>
      <c r="K20" s="34" t="s">
        <v>71</v>
      </c>
      <c r="L20" s="34" t="n">
        <v>1</v>
      </c>
      <c r="M20" s="34" t="n">
        <v>333.333333333333</v>
      </c>
      <c r="N20" s="34" t="n">
        <v>49.6666666666667</v>
      </c>
      <c r="O20" s="34" t="n">
        <v>0.149</v>
      </c>
      <c r="P20" s="34" t="n">
        <v>0.149</v>
      </c>
      <c r="Q20" s="34" t="n">
        <v>1</v>
      </c>
      <c r="R20" s="34" t="n">
        <v>11.7602178000742</v>
      </c>
      <c r="S20" s="34" t="n">
        <v>0.370499778768954</v>
      </c>
      <c r="T20" s="34" t="n">
        <v>11.4989375668007</v>
      </c>
      <c r="U20" s="34" t="n">
        <v>54.4101409242757</v>
      </c>
      <c r="V20" s="34" t="n">
        <v>-25.5191844916717</v>
      </c>
      <c r="W20" s="34" t="n">
        <v>-24.5191844916717</v>
      </c>
      <c r="X20" s="34" t="n">
        <v>1.07775664064516</v>
      </c>
      <c r="Y20" s="34" t="n">
        <v>0.003</v>
      </c>
      <c r="Z20" s="34" t="n">
        <v>0.107775664064516</v>
      </c>
      <c r="AA20" s="34" t="n">
        <v>0.0370499778768954</v>
      </c>
      <c r="AB20" s="34" t="n">
        <v>0.0160585739456129</v>
      </c>
      <c r="AC20" s="34" t="n">
        <v>0.00552044670365742</v>
      </c>
      <c r="AD20" s="34" t="n">
        <v>16.0585739456129</v>
      </c>
      <c r="AE20" s="34" t="n">
        <v>5.52044670365742</v>
      </c>
      <c r="AF20" s="34" t="n">
        <v>5352.85798187096</v>
      </c>
      <c r="AG20" s="34" t="n">
        <v>1840.14890121914</v>
      </c>
      <c r="AH20" s="34" t="n">
        <v>5.35285798187096</v>
      </c>
      <c r="AI20" s="34" t="n">
        <v>1.84014890121914</v>
      </c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5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5"/>
    </row>
    <row r="21" customFormat="false" ht="12.8" hidden="false" customHeight="false" outlineLevel="0" collapsed="false">
      <c r="A21" s="33" t="s">
        <v>98</v>
      </c>
      <c r="B21" s="33" t="s">
        <v>99</v>
      </c>
      <c r="C21" s="33" t="s">
        <v>100</v>
      </c>
      <c r="D21" s="33" t="s">
        <v>67</v>
      </c>
      <c r="E21" s="34"/>
      <c r="F21" s="34"/>
      <c r="G21" s="34"/>
      <c r="H21" s="34" t="s">
        <v>68</v>
      </c>
      <c r="I21" s="34" t="s">
        <v>69</v>
      </c>
      <c r="J21" s="34" t="s">
        <v>70</v>
      </c>
      <c r="K21" s="34" t="s">
        <v>71</v>
      </c>
      <c r="L21" s="34" t="n">
        <v>1</v>
      </c>
      <c r="M21" s="34" t="n">
        <v>333.333333333333</v>
      </c>
      <c r="N21" s="34" t="n">
        <v>183.333333333333</v>
      </c>
      <c r="O21" s="34" t="n">
        <v>0.55</v>
      </c>
      <c r="P21" s="34" t="n">
        <v>0.55</v>
      </c>
      <c r="Q21" s="34" t="n">
        <v>1</v>
      </c>
      <c r="R21" s="34" t="n">
        <v>46.8394793613039</v>
      </c>
      <c r="S21" s="34" t="n">
        <v>0.371772811259339</v>
      </c>
      <c r="T21" s="34" t="n">
        <v>14.987404119971</v>
      </c>
      <c r="U21" s="34" t="n">
        <v>204.736924687483</v>
      </c>
      <c r="V21" s="34" t="n">
        <v>-24.7778115862574</v>
      </c>
      <c r="W21" s="34" t="n">
        <v>-23.7778115862574</v>
      </c>
      <c r="X21" s="34" t="n">
        <v>1.07856774086599</v>
      </c>
      <c r="Y21" s="34" t="n">
        <v>0.003</v>
      </c>
      <c r="Z21" s="34" t="n">
        <v>0.107856774086599</v>
      </c>
      <c r="AA21" s="34" t="n">
        <v>0.00371772811259339</v>
      </c>
      <c r="AB21" s="34" t="n">
        <v>0.0593212257476294</v>
      </c>
      <c r="AC21" s="34" t="n">
        <v>0.00204475046192636</v>
      </c>
      <c r="AD21" s="34" t="n">
        <v>59.3212257476294</v>
      </c>
      <c r="AE21" s="34" t="n">
        <v>2.04475046192636</v>
      </c>
      <c r="AF21" s="34" t="n">
        <v>19773.7419158765</v>
      </c>
      <c r="AG21" s="34" t="n">
        <v>681.583487308788</v>
      </c>
      <c r="AH21" s="34" t="n">
        <v>19.7737419158765</v>
      </c>
      <c r="AI21" s="34" t="n">
        <v>0.681583487308788</v>
      </c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5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5"/>
    </row>
    <row r="22" customFormat="false" ht="12.8" hidden="false" customHeight="false" outlineLevel="0" collapsed="false">
      <c r="A22" s="33" t="s">
        <v>101</v>
      </c>
      <c r="B22" s="33" t="s">
        <v>101</v>
      </c>
      <c r="C22" s="33"/>
      <c r="D22" s="33" t="s">
        <v>67</v>
      </c>
      <c r="E22" s="34"/>
      <c r="F22" s="34"/>
      <c r="G22" s="34"/>
      <c r="H22" s="34" t="s">
        <v>68</v>
      </c>
      <c r="I22" s="34" t="s">
        <v>69</v>
      </c>
      <c r="J22" s="34" t="s">
        <v>86</v>
      </c>
      <c r="K22" s="34" t="s">
        <v>71</v>
      </c>
      <c r="L22" s="34" t="n">
        <v>1</v>
      </c>
      <c r="M22" s="34" t="n">
        <v>333.333333333333</v>
      </c>
      <c r="N22" s="34" t="n">
        <v>4</v>
      </c>
      <c r="O22" s="34" t="n">
        <v>0.012</v>
      </c>
      <c r="P22" s="34"/>
      <c r="Q22" s="34"/>
      <c r="R22" s="34"/>
      <c r="S22" s="34"/>
      <c r="T22" s="34"/>
      <c r="U22" s="34"/>
      <c r="V22" s="34"/>
      <c r="W22" s="34"/>
      <c r="X22" s="34"/>
      <c r="Y22" s="34" t="n">
        <v>0.003</v>
      </c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5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5"/>
    </row>
    <row r="23" customFormat="false" ht="12.8" hidden="false" customHeight="false" outlineLevel="0" collapsed="false">
      <c r="A23" s="33" t="s">
        <v>101</v>
      </c>
      <c r="B23" s="33" t="s">
        <v>101</v>
      </c>
      <c r="C23" s="33"/>
      <c r="D23" s="33" t="s">
        <v>67</v>
      </c>
      <c r="E23" s="34"/>
      <c r="F23" s="34"/>
      <c r="G23" s="34"/>
      <c r="H23" s="34" t="s">
        <v>68</v>
      </c>
      <c r="I23" s="34" t="s">
        <v>69</v>
      </c>
      <c r="J23" s="34" t="s">
        <v>74</v>
      </c>
      <c r="K23" s="34" t="s">
        <v>71</v>
      </c>
      <c r="L23" s="34" t="n">
        <v>1</v>
      </c>
      <c r="M23" s="34" t="n">
        <v>333.333333333333</v>
      </c>
      <c r="N23" s="34" t="n">
        <v>11</v>
      </c>
      <c r="O23" s="34" t="n">
        <v>0.033</v>
      </c>
      <c r="P23" s="34"/>
      <c r="Q23" s="34"/>
      <c r="R23" s="34"/>
      <c r="S23" s="34"/>
      <c r="T23" s="34"/>
      <c r="U23" s="34"/>
      <c r="V23" s="34"/>
      <c r="W23" s="34"/>
      <c r="X23" s="34"/>
      <c r="Y23" s="34" t="n">
        <v>0.003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5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5"/>
    </row>
    <row r="24" customFormat="false" ht="12.8" hidden="false" customHeight="false" outlineLevel="0" collapsed="false">
      <c r="A24" s="33" t="s">
        <v>101</v>
      </c>
      <c r="B24" s="33" t="s">
        <v>101</v>
      </c>
      <c r="C24" s="33"/>
      <c r="D24" s="33" t="s">
        <v>67</v>
      </c>
      <c r="E24" s="34"/>
      <c r="F24" s="34"/>
      <c r="G24" s="34"/>
      <c r="H24" s="34" t="s">
        <v>68</v>
      </c>
      <c r="I24" s="34" t="s">
        <v>69</v>
      </c>
      <c r="J24" s="34" t="s">
        <v>70</v>
      </c>
      <c r="K24" s="34" t="s">
        <v>71</v>
      </c>
      <c r="L24" s="34" t="n">
        <v>1</v>
      </c>
      <c r="M24" s="34" t="n">
        <v>333.333333333333</v>
      </c>
      <c r="N24" s="34" t="n">
        <v>54.6666666666667</v>
      </c>
      <c r="O24" s="34" t="n">
        <v>0.164</v>
      </c>
      <c r="P24" s="34" t="n">
        <v>0.197</v>
      </c>
      <c r="Q24" s="34" t="n">
        <v>1</v>
      </c>
      <c r="R24" s="34" t="n">
        <v>16.3759636334943</v>
      </c>
      <c r="S24" s="34" t="n">
        <v>0.371726784900014</v>
      </c>
      <c r="T24" s="34" t="n">
        <v>14.8612774156403</v>
      </c>
      <c r="U24" s="34" t="n">
        <v>73.9220405301707</v>
      </c>
      <c r="V24" s="34" t="n">
        <v>-25.0610088084631</v>
      </c>
      <c r="W24" s="34" t="n">
        <v>-24.0610088084631</v>
      </c>
      <c r="X24" s="34" t="n">
        <v>1.07825791005909</v>
      </c>
      <c r="Y24" s="34" t="n">
        <v>0.003</v>
      </c>
      <c r="Z24" s="34" t="n">
        <v>0.107825791005909</v>
      </c>
      <c r="AA24" s="34" t="n">
        <v>0.00371726784900014</v>
      </c>
      <c r="AB24" s="34" t="n">
        <v>0.0176834297249691</v>
      </c>
      <c r="AC24" s="34" t="n">
        <v>0.000609631927236023</v>
      </c>
      <c r="AD24" s="34" t="n">
        <v>17.6834297249691</v>
      </c>
      <c r="AE24" s="34" t="n">
        <v>0.609631927236023</v>
      </c>
      <c r="AF24" s="34" t="n">
        <v>5894.47657498969</v>
      </c>
      <c r="AG24" s="34" t="n">
        <v>203.210642412008</v>
      </c>
      <c r="AH24" s="34" t="n">
        <v>5.89447657498969</v>
      </c>
      <c r="AI24" s="34" t="n">
        <v>0.203210642412008</v>
      </c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5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5"/>
    </row>
    <row r="25" customFormat="false" ht="12.8" hidden="false" customHeight="false" outlineLevel="0" collapsed="false">
      <c r="A25" s="33" t="s">
        <v>65</v>
      </c>
      <c r="B25" s="33" t="s">
        <v>102</v>
      </c>
      <c r="C25" s="33" t="s">
        <v>103</v>
      </c>
      <c r="D25" s="33" t="s">
        <v>73</v>
      </c>
      <c r="E25" s="34"/>
      <c r="F25" s="34"/>
      <c r="G25" s="34"/>
      <c r="H25" s="34" t="s">
        <v>68</v>
      </c>
      <c r="I25" s="34" t="s">
        <v>69</v>
      </c>
      <c r="J25" s="34" t="s">
        <v>88</v>
      </c>
      <c r="K25" s="34" t="s">
        <v>71</v>
      </c>
      <c r="L25" s="34" t="n">
        <v>1</v>
      </c>
      <c r="M25" s="34" t="n">
        <v>333.333333333333</v>
      </c>
      <c r="N25" s="34" t="n">
        <v>44.6666666666667</v>
      </c>
      <c r="O25" s="34" t="n">
        <v>0.134</v>
      </c>
      <c r="P25" s="34" t="n">
        <v>0.134</v>
      </c>
      <c r="Q25" s="34" t="n">
        <v>1</v>
      </c>
      <c r="R25" s="34" t="n">
        <v>9.36612753200877</v>
      </c>
      <c r="S25" s="34" t="n">
        <v>0.370033199960294</v>
      </c>
      <c r="T25" s="34" t="n">
        <v>10.2204029175514</v>
      </c>
      <c r="U25" s="34" t="n">
        <v>37.093628985592</v>
      </c>
      <c r="V25" s="34" t="n">
        <v>-25.2212169808573</v>
      </c>
      <c r="W25" s="34" t="n">
        <v>-24.2212169808573</v>
      </c>
      <c r="X25" s="34" t="n">
        <v>1.07808263407877</v>
      </c>
      <c r="Y25" s="34" t="n">
        <v>0.003</v>
      </c>
      <c r="Z25" s="34" t="n">
        <v>0.107808263407877</v>
      </c>
      <c r="AA25" s="34" t="n">
        <v>0.00370033199960294</v>
      </c>
      <c r="AB25" s="34" t="n">
        <v>0.0144463072966555</v>
      </c>
      <c r="AC25" s="34" t="n">
        <v>0.000495844487946794</v>
      </c>
      <c r="AD25" s="34" t="n">
        <v>14.4463072966555</v>
      </c>
      <c r="AE25" s="34" t="n">
        <v>0.495844487946794</v>
      </c>
      <c r="AF25" s="34" t="n">
        <v>4815.43576555184</v>
      </c>
      <c r="AG25" s="34" t="n">
        <v>165.281495982265</v>
      </c>
      <c r="AH25" s="34" t="n">
        <v>4.81543576555184</v>
      </c>
      <c r="AI25" s="34" t="n">
        <v>0.165281495982265</v>
      </c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5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5"/>
    </row>
    <row r="26" customFormat="false" ht="12.8" hidden="false" customHeight="false" outlineLevel="0" collapsed="false">
      <c r="A26" s="33" t="s">
        <v>65</v>
      </c>
      <c r="B26" s="33" t="s">
        <v>102</v>
      </c>
      <c r="C26" s="33" t="s">
        <v>103</v>
      </c>
      <c r="D26" s="33" t="s">
        <v>73</v>
      </c>
      <c r="E26" s="34"/>
      <c r="F26" s="34"/>
      <c r="G26" s="34"/>
      <c r="H26" s="34" t="s">
        <v>68</v>
      </c>
      <c r="I26" s="34" t="s">
        <v>69</v>
      </c>
      <c r="J26" s="34" t="s">
        <v>77</v>
      </c>
      <c r="K26" s="34" t="s">
        <v>71</v>
      </c>
      <c r="L26" s="34" t="n">
        <v>1</v>
      </c>
      <c r="M26" s="34" t="n">
        <v>333.333333333333</v>
      </c>
      <c r="N26" s="34" t="n">
        <v>62.3333333333333</v>
      </c>
      <c r="O26" s="34" t="n">
        <v>0.187</v>
      </c>
      <c r="P26" s="34" t="n">
        <v>0.187</v>
      </c>
      <c r="Q26" s="34" t="n">
        <v>1</v>
      </c>
      <c r="R26" s="34" t="n">
        <v>13.1557677084986</v>
      </c>
      <c r="S26" s="34" t="n">
        <v>0.370319098397764</v>
      </c>
      <c r="T26" s="34" t="n">
        <v>11.0038298301963</v>
      </c>
      <c r="U26" s="34" t="n">
        <v>53.2025398848271</v>
      </c>
      <c r="V26" s="34" t="n">
        <v>-25.0694775210664</v>
      </c>
      <c r="W26" s="34" t="n">
        <v>-24.0694775210664</v>
      </c>
      <c r="X26" s="34" t="n">
        <v>1.07824864486749</v>
      </c>
      <c r="Y26" s="34" t="n">
        <v>0.003</v>
      </c>
      <c r="Z26" s="34" t="n">
        <v>0.107824864486749</v>
      </c>
      <c r="AA26" s="34" t="n">
        <v>0.00370319098397764</v>
      </c>
      <c r="AB26" s="34" t="n">
        <v>0.0201632496590221</v>
      </c>
      <c r="AC26" s="34" t="n">
        <v>0.000692496714003819</v>
      </c>
      <c r="AD26" s="34" t="n">
        <v>20.1632496590221</v>
      </c>
      <c r="AE26" s="34" t="n">
        <v>0.692496714003819</v>
      </c>
      <c r="AF26" s="34" t="n">
        <v>6721.08321967402</v>
      </c>
      <c r="AG26" s="34" t="n">
        <v>230.832238001273</v>
      </c>
      <c r="AH26" s="34" t="n">
        <v>6.72108321967402</v>
      </c>
      <c r="AI26" s="34" t="n">
        <v>0.230832238001273</v>
      </c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5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5"/>
    </row>
    <row r="27" customFormat="false" ht="12.8" hidden="false" customHeight="false" outlineLevel="0" collapsed="false">
      <c r="A27" s="33" t="s">
        <v>65</v>
      </c>
      <c r="B27" s="33" t="s">
        <v>104</v>
      </c>
      <c r="C27" s="33"/>
      <c r="D27" s="33" t="s">
        <v>85</v>
      </c>
      <c r="E27" s="34"/>
      <c r="F27" s="34"/>
      <c r="G27" s="34"/>
      <c r="H27" s="34" t="s">
        <v>68</v>
      </c>
      <c r="I27" s="34" t="s">
        <v>69</v>
      </c>
      <c r="J27" s="34" t="s">
        <v>88</v>
      </c>
      <c r="K27" s="34" t="s">
        <v>89</v>
      </c>
      <c r="L27" s="34" t="n">
        <v>1</v>
      </c>
      <c r="M27" s="34" t="n">
        <v>333.333333333333</v>
      </c>
      <c r="N27" s="34" t="n">
        <v>475.333333333333</v>
      </c>
      <c r="O27" s="34" t="n">
        <v>1.426</v>
      </c>
      <c r="P27" s="34" t="n">
        <v>1.426</v>
      </c>
      <c r="Q27" s="34" t="n">
        <v>1</v>
      </c>
      <c r="R27" s="34" t="n">
        <v>80.5837926404989</v>
      </c>
      <c r="S27" s="34" t="n">
        <v>0.372344175715652</v>
      </c>
      <c r="T27" s="34" t="n">
        <v>16.5531321828662</v>
      </c>
      <c r="U27" s="34" t="n">
        <v>377.56653337839</v>
      </c>
      <c r="V27" s="34" t="n">
        <v>-24.8780730498418</v>
      </c>
      <c r="W27" s="34" t="n">
        <v>-23.8780730498418</v>
      </c>
      <c r="X27" s="34" t="n">
        <v>1.0784580504281</v>
      </c>
      <c r="Y27" s="34" t="n">
        <v>0.003</v>
      </c>
      <c r="Z27" s="34" t="n">
        <v>0.10784580504281</v>
      </c>
      <c r="AA27" s="34" t="n">
        <v>0.00372344175715652</v>
      </c>
      <c r="AB27" s="34" t="n">
        <v>0.153788117991047</v>
      </c>
      <c r="AC27" s="34" t="n">
        <v>0.0053096279457052</v>
      </c>
      <c r="AD27" s="34" t="n">
        <v>153.788117991047</v>
      </c>
      <c r="AE27" s="34" t="n">
        <v>5.3096279457052</v>
      </c>
      <c r="AF27" s="34" t="n">
        <v>51262.7059970157</v>
      </c>
      <c r="AG27" s="34" t="n">
        <v>1769.87598190173</v>
      </c>
      <c r="AH27" s="34" t="n">
        <v>51.2627059970157</v>
      </c>
      <c r="AI27" s="34" t="n">
        <v>1.76987598190173</v>
      </c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5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5"/>
    </row>
    <row r="28" customFormat="false" ht="12.8" hidden="false" customHeight="false" outlineLevel="0" collapsed="false">
      <c r="A28" s="33" t="s">
        <v>80</v>
      </c>
      <c r="B28" s="33" t="s">
        <v>105</v>
      </c>
      <c r="C28" s="33" t="s">
        <v>106</v>
      </c>
      <c r="D28" s="33" t="s">
        <v>73</v>
      </c>
      <c r="E28" s="34"/>
      <c r="F28" s="34"/>
      <c r="G28" s="34"/>
      <c r="H28" s="34" t="s">
        <v>68</v>
      </c>
      <c r="I28" s="34" t="s">
        <v>69</v>
      </c>
      <c r="J28" s="34" t="s">
        <v>86</v>
      </c>
      <c r="K28" s="34" t="s">
        <v>89</v>
      </c>
      <c r="L28" s="34" t="n">
        <v>1</v>
      </c>
      <c r="M28" s="34" t="n">
        <v>333.333333333333</v>
      </c>
      <c r="N28" s="34" t="n">
        <v>246</v>
      </c>
      <c r="O28" s="34" t="n">
        <v>0.738</v>
      </c>
      <c r="P28" s="34" t="n">
        <v>0.738</v>
      </c>
      <c r="Q28" s="34" t="n">
        <v>1</v>
      </c>
      <c r="R28" s="34" t="n">
        <v>43.4088700482078</v>
      </c>
      <c r="S28" s="34" t="n">
        <v>0.370977062946192</v>
      </c>
      <c r="T28" s="34" t="n">
        <v>12.8068198107845</v>
      </c>
      <c r="U28" s="34" t="n">
        <v>264.521334766173</v>
      </c>
      <c r="V28" s="34" t="n">
        <v>-23.6583046394032</v>
      </c>
      <c r="W28" s="34" t="n">
        <v>-22.6583046394032</v>
      </c>
      <c r="X28" s="34" t="n">
        <v>1.07979251403667</v>
      </c>
      <c r="Y28" s="34" t="n">
        <v>0.003</v>
      </c>
      <c r="Z28" s="34" t="n">
        <v>0.107979251403667</v>
      </c>
      <c r="AA28" s="34" t="n">
        <v>0.00370977062946192</v>
      </c>
      <c r="AB28" s="34" t="n">
        <v>0.0796886875359062</v>
      </c>
      <c r="AC28" s="34" t="n">
        <v>0.0027378107245429</v>
      </c>
      <c r="AD28" s="34" t="n">
        <v>79.6886875359062</v>
      </c>
      <c r="AE28" s="34" t="n">
        <v>2.7378107245429</v>
      </c>
      <c r="AF28" s="34" t="n">
        <v>26562.8958453021</v>
      </c>
      <c r="AG28" s="34" t="n">
        <v>912.603574847632</v>
      </c>
      <c r="AH28" s="34" t="n">
        <v>26.5628958453021</v>
      </c>
      <c r="AI28" s="34" t="n">
        <v>0.912603574847632</v>
      </c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5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5"/>
    </row>
    <row r="29" customFormat="false" ht="12.8" hidden="false" customHeight="false" outlineLevel="0" collapsed="false">
      <c r="A29" s="33" t="s">
        <v>80</v>
      </c>
      <c r="B29" s="33" t="s">
        <v>105</v>
      </c>
      <c r="C29" s="33" t="s">
        <v>106</v>
      </c>
      <c r="D29" s="33" t="s">
        <v>73</v>
      </c>
      <c r="E29" s="34"/>
      <c r="F29" s="34"/>
      <c r="G29" s="34"/>
      <c r="H29" s="34" t="s">
        <v>68</v>
      </c>
      <c r="I29" s="34" t="s">
        <v>69</v>
      </c>
      <c r="J29" s="34" t="s">
        <v>74</v>
      </c>
      <c r="K29" s="34" t="s">
        <v>89</v>
      </c>
      <c r="L29" s="34" t="n">
        <v>1</v>
      </c>
      <c r="M29" s="34" t="n">
        <v>333.333333333333</v>
      </c>
      <c r="N29" s="34" t="n">
        <v>15.3333333333333</v>
      </c>
      <c r="O29" s="34" t="n">
        <v>0.046</v>
      </c>
      <c r="P29" s="34"/>
      <c r="Q29" s="34"/>
      <c r="R29" s="34"/>
      <c r="S29" s="34"/>
      <c r="T29" s="34"/>
      <c r="U29" s="34"/>
      <c r="V29" s="34"/>
      <c r="W29" s="34"/>
      <c r="X29" s="34"/>
      <c r="Y29" s="34" t="n">
        <v>0.003</v>
      </c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5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5"/>
    </row>
    <row r="30" customFormat="false" ht="12.8" hidden="false" customHeight="false" outlineLevel="0" collapsed="false">
      <c r="A30" s="33" t="s">
        <v>80</v>
      </c>
      <c r="B30" s="33" t="s">
        <v>105</v>
      </c>
      <c r="C30" s="33" t="s">
        <v>106</v>
      </c>
      <c r="D30" s="33" t="s">
        <v>73</v>
      </c>
      <c r="E30" s="34"/>
      <c r="F30" s="34"/>
      <c r="G30" s="34"/>
      <c r="H30" s="34" t="s">
        <v>68</v>
      </c>
      <c r="I30" s="34" t="s">
        <v>69</v>
      </c>
      <c r="J30" s="34" t="s">
        <v>88</v>
      </c>
      <c r="K30" s="34" t="s">
        <v>89</v>
      </c>
      <c r="L30" s="34" t="n">
        <v>2</v>
      </c>
      <c r="M30" s="34" t="n">
        <v>666.666666666667</v>
      </c>
      <c r="N30" s="34" t="n">
        <v>186.333333333333</v>
      </c>
      <c r="O30" s="34" t="n">
        <v>0.559</v>
      </c>
      <c r="P30" s="34" t="n">
        <v>0.559</v>
      </c>
      <c r="Q30" s="34" t="n">
        <v>2</v>
      </c>
      <c r="R30" s="34" t="n">
        <v>35.2592395086334</v>
      </c>
      <c r="S30" s="34" t="n">
        <v>0.370488395889597</v>
      </c>
      <c r="T30" s="34" t="n">
        <v>11.4677456826234</v>
      </c>
      <c r="U30" s="34" t="n">
        <v>252.580283764222</v>
      </c>
      <c r="V30" s="34" t="n">
        <v>-24.6200891078379</v>
      </c>
      <c r="W30" s="34" t="n">
        <v>-23.6200891078379</v>
      </c>
      <c r="X30" s="34" t="n">
        <v>1.0787402956816</v>
      </c>
      <c r="Y30" s="34" t="n">
        <v>0.003</v>
      </c>
      <c r="Z30" s="34" t="n">
        <v>0.10787402956816</v>
      </c>
      <c r="AA30" s="34" t="n">
        <v>0.00370488395889597</v>
      </c>
      <c r="AB30" s="34" t="n">
        <v>0.0603015825286014</v>
      </c>
      <c r="AC30" s="34" t="n">
        <v>0.00207103013302285</v>
      </c>
      <c r="AD30" s="34" t="n">
        <v>60.3015825286014</v>
      </c>
      <c r="AE30" s="34" t="n">
        <v>2.07103013302285</v>
      </c>
      <c r="AF30" s="34" t="n">
        <v>20100.5275095338</v>
      </c>
      <c r="AG30" s="34" t="n">
        <v>690.343377674283</v>
      </c>
      <c r="AH30" s="34" t="n">
        <v>20.1005275095338</v>
      </c>
      <c r="AI30" s="34" t="n">
        <v>0.690343377674283</v>
      </c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5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5"/>
    </row>
    <row r="31" customFormat="false" ht="12.8" hidden="false" customHeight="false" outlineLevel="0" collapsed="false">
      <c r="A31" s="33" t="s">
        <v>80</v>
      </c>
      <c r="B31" s="33" t="s">
        <v>105</v>
      </c>
      <c r="C31" s="33" t="s">
        <v>106</v>
      </c>
      <c r="D31" s="33" t="s">
        <v>73</v>
      </c>
      <c r="E31" s="34"/>
      <c r="F31" s="34"/>
      <c r="G31" s="34"/>
      <c r="H31" s="34" t="s">
        <v>68</v>
      </c>
      <c r="I31" s="34" t="s">
        <v>69</v>
      </c>
      <c r="J31" s="34" t="s">
        <v>77</v>
      </c>
      <c r="K31" s="34" t="s">
        <v>89</v>
      </c>
      <c r="L31" s="34" t="n">
        <v>1</v>
      </c>
      <c r="M31" s="34" t="n">
        <v>333.333333333333</v>
      </c>
      <c r="N31" s="34" t="n">
        <v>110.333333333333</v>
      </c>
      <c r="O31" s="34" t="n">
        <v>0.331</v>
      </c>
      <c r="P31" s="34" t="n">
        <v>0.331</v>
      </c>
      <c r="Q31" s="34" t="n">
        <v>1</v>
      </c>
      <c r="R31" s="34" t="n">
        <v>22.6004734914297</v>
      </c>
      <c r="S31" s="34" t="n">
        <v>0.370854110481568</v>
      </c>
      <c r="T31" s="34" t="n">
        <v>12.4698970194639</v>
      </c>
      <c r="U31" s="34" t="n">
        <v>152.563516191959</v>
      </c>
      <c r="V31" s="34" t="n">
        <v>-24.101336128057</v>
      </c>
      <c r="W31" s="34" t="n">
        <v>-23.101336128057</v>
      </c>
      <c r="X31" s="34" t="n">
        <v>1.07930782832481</v>
      </c>
      <c r="Y31" s="34" t="n">
        <v>0.003</v>
      </c>
      <c r="Z31" s="34" t="n">
        <v>0.107930782832481</v>
      </c>
      <c r="AA31" s="34" t="n">
        <v>0.0370854110481568</v>
      </c>
      <c r="AB31" s="34" t="n">
        <v>0.0357250891175512</v>
      </c>
      <c r="AC31" s="34" t="n">
        <v>0.0122752710569399</v>
      </c>
      <c r="AD31" s="34" t="n">
        <v>35.7250891175512</v>
      </c>
      <c r="AE31" s="34" t="n">
        <v>12.2752710569399</v>
      </c>
      <c r="AF31" s="34" t="n">
        <v>11908.3630391837</v>
      </c>
      <c r="AG31" s="34" t="n">
        <v>4091.75701897997</v>
      </c>
      <c r="AH31" s="34" t="n">
        <v>11.9083630391837</v>
      </c>
      <c r="AI31" s="34" t="n">
        <v>4.09175701897997</v>
      </c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5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5"/>
    </row>
    <row r="32" customFormat="false" ht="12.8" hidden="false" customHeight="false" outlineLevel="0" collapsed="false">
      <c r="A32" s="33" t="s">
        <v>80</v>
      </c>
      <c r="B32" s="33" t="s">
        <v>105</v>
      </c>
      <c r="C32" s="33" t="s">
        <v>106</v>
      </c>
      <c r="D32" s="33" t="s">
        <v>73</v>
      </c>
      <c r="E32" s="34"/>
      <c r="F32" s="34"/>
      <c r="G32" s="34"/>
      <c r="H32" s="34" t="s">
        <v>68</v>
      </c>
      <c r="I32" s="34" t="s">
        <v>69</v>
      </c>
      <c r="J32" s="34" t="s">
        <v>70</v>
      </c>
      <c r="K32" s="34" t="s">
        <v>71</v>
      </c>
      <c r="L32" s="34" t="n">
        <v>2</v>
      </c>
      <c r="M32" s="34" t="n">
        <v>666.666666666667</v>
      </c>
      <c r="N32" s="34" t="n">
        <v>113</v>
      </c>
      <c r="O32" s="34" t="n">
        <v>0.339</v>
      </c>
      <c r="P32" s="34" t="n">
        <v>0.339</v>
      </c>
      <c r="Q32" s="34" t="n">
        <v>2</v>
      </c>
      <c r="R32" s="34" t="n">
        <v>23.9954048370532</v>
      </c>
      <c r="S32" s="34" t="n">
        <v>0.37105608046874</v>
      </c>
      <c r="T32" s="34" t="n">
        <v>13.0233494941218</v>
      </c>
      <c r="U32" s="34" t="n">
        <v>133.335619162401</v>
      </c>
      <c r="V32" s="34" t="n">
        <v>-23.5336857035863</v>
      </c>
      <c r="W32" s="34" t="n">
        <v>-22.5336857035863</v>
      </c>
      <c r="X32" s="34" t="n">
        <v>1.07992884890219</v>
      </c>
      <c r="Y32" s="34" t="n">
        <v>0.003</v>
      </c>
      <c r="Z32" s="34" t="n">
        <v>0.107992884890219</v>
      </c>
      <c r="AA32" s="34" t="n">
        <v>0.0037105608046874</v>
      </c>
      <c r="AB32" s="34" t="n">
        <v>0.0366095879777842</v>
      </c>
      <c r="AC32" s="34" t="n">
        <v>0.00125788011278903</v>
      </c>
      <c r="AD32" s="34" t="n">
        <v>36.6095879777842</v>
      </c>
      <c r="AE32" s="34" t="n">
        <v>1.25788011278903</v>
      </c>
      <c r="AF32" s="34" t="n">
        <v>12203.1959925948</v>
      </c>
      <c r="AG32" s="34" t="n">
        <v>419.293370929676</v>
      </c>
      <c r="AH32" s="34" t="n">
        <v>12.2031959925947</v>
      </c>
      <c r="AI32" s="34" t="n">
        <v>0.419293370929676</v>
      </c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5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5"/>
    </row>
    <row r="33" customFormat="false" ht="12.8" hidden="false" customHeight="false" outlineLevel="0" collapsed="false">
      <c r="A33" s="33" t="s">
        <v>107</v>
      </c>
      <c r="B33" s="33"/>
      <c r="C33" s="33" t="s">
        <v>107</v>
      </c>
      <c r="D33" s="33"/>
      <c r="E33" s="34"/>
      <c r="F33" s="34"/>
      <c r="G33" s="34"/>
      <c r="H33" s="34" t="s">
        <v>68</v>
      </c>
      <c r="I33" s="34" t="s">
        <v>69</v>
      </c>
      <c r="J33" s="34" t="s">
        <v>86</v>
      </c>
      <c r="K33" s="34" t="s">
        <v>71</v>
      </c>
      <c r="L33" s="34"/>
      <c r="M33" s="34"/>
      <c r="N33" s="34"/>
      <c r="O33" s="34"/>
      <c r="P33" s="34" t="s">
        <v>108</v>
      </c>
      <c r="Q33" s="34"/>
      <c r="R33" s="34" t="n">
        <v>19.9176894358093</v>
      </c>
      <c r="S33" s="34" t="n">
        <v>0.368537114527686</v>
      </c>
      <c r="T33" s="34" t="n">
        <v>6.12086100164408</v>
      </c>
      <c r="U33" s="34" t="n">
        <v>148.359145233876</v>
      </c>
      <c r="V33" s="34" t="n">
        <v>-25.2684631854535</v>
      </c>
      <c r="W33" s="34" t="n">
        <v>-24.2684631854535</v>
      </c>
      <c r="X33" s="34" t="n">
        <v>1.07803094418241</v>
      </c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5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5"/>
    </row>
    <row r="34" customFormat="false" ht="12.8" hidden="false" customHeight="false" outlineLevel="0" collapsed="false">
      <c r="A34" s="33" t="s">
        <v>107</v>
      </c>
      <c r="B34" s="33"/>
      <c r="C34" s="33" t="s">
        <v>107</v>
      </c>
      <c r="D34" s="33"/>
      <c r="E34" s="34"/>
      <c r="F34" s="34"/>
      <c r="G34" s="34"/>
      <c r="H34" s="34" t="s">
        <v>68</v>
      </c>
      <c r="I34" s="34" t="s">
        <v>69</v>
      </c>
      <c r="J34" s="34" t="s">
        <v>74</v>
      </c>
      <c r="K34" s="34" t="s">
        <v>71</v>
      </c>
      <c r="L34" s="34"/>
      <c r="M34" s="34"/>
      <c r="N34" s="34"/>
      <c r="O34" s="34"/>
      <c r="P34" s="34" t="s">
        <v>109</v>
      </c>
      <c r="Q34" s="34"/>
      <c r="R34" s="34" t="n">
        <v>24.1027039505097</v>
      </c>
      <c r="S34" s="34" t="n">
        <v>0.368058725286178</v>
      </c>
      <c r="T34" s="34" t="n">
        <v>4.81001481669544</v>
      </c>
      <c r="U34" s="34" t="n">
        <v>181.767099773083</v>
      </c>
      <c r="V34" s="34" t="n">
        <v>-25.2447719790638</v>
      </c>
      <c r="W34" s="34" t="n">
        <v>-24.2447719790638</v>
      </c>
      <c r="X34" s="34" t="n">
        <v>1.07805686364689</v>
      </c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5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5"/>
    </row>
    <row r="35" customFormat="false" ht="12.8" hidden="false" customHeight="false" outlineLevel="0" collapsed="false">
      <c r="A35" s="33" t="s">
        <v>107</v>
      </c>
      <c r="B35" s="33"/>
      <c r="C35" s="33" t="s">
        <v>107</v>
      </c>
      <c r="D35" s="33"/>
      <c r="E35" s="34"/>
      <c r="F35" s="34"/>
      <c r="G35" s="34"/>
      <c r="H35" s="34" t="s">
        <v>68</v>
      </c>
      <c r="I35" s="34" t="s">
        <v>69</v>
      </c>
      <c r="J35" s="34" t="s">
        <v>88</v>
      </c>
      <c r="K35" s="34" t="s">
        <v>71</v>
      </c>
      <c r="L35" s="34"/>
      <c r="M35" s="34"/>
      <c r="N35" s="34"/>
      <c r="O35" s="34"/>
      <c r="P35" s="34" t="s">
        <v>110</v>
      </c>
      <c r="Q35" s="34"/>
      <c r="R35" s="34" t="n">
        <v>15.9466286743648</v>
      </c>
      <c r="S35" s="34" t="n">
        <v>0.369071894372225</v>
      </c>
      <c r="T35" s="34" t="n">
        <v>7.58623937336662</v>
      </c>
      <c r="U35" s="34" t="n">
        <v>122.511022138019</v>
      </c>
      <c r="V35" s="34" t="n">
        <v>-25.0870446605676</v>
      </c>
      <c r="W35" s="34" t="n">
        <v>-24.0870446605676</v>
      </c>
      <c r="X35" s="34" t="n">
        <v>1.07822942554009</v>
      </c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5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5"/>
    </row>
    <row r="36" customFormat="false" ht="12.8" hidden="false" customHeight="false" outlineLevel="0" collapsed="false">
      <c r="A36" s="33" t="s">
        <v>65</v>
      </c>
      <c r="B36" s="33" t="s">
        <v>66</v>
      </c>
      <c r="C36" s="33"/>
      <c r="D36" s="33" t="s">
        <v>67</v>
      </c>
      <c r="E36" s="34"/>
      <c r="F36" s="34"/>
      <c r="G36" s="34"/>
      <c r="H36" s="34" t="s">
        <v>68</v>
      </c>
      <c r="I36" s="34" t="s">
        <v>111</v>
      </c>
      <c r="J36" s="34" t="s">
        <v>112</v>
      </c>
      <c r="K36" s="34" t="s">
        <v>71</v>
      </c>
      <c r="L36" s="34" t="n">
        <v>1</v>
      </c>
      <c r="M36" s="34" t="n">
        <v>333.333333333333</v>
      </c>
      <c r="N36" s="34" t="n">
        <v>33.6666666666667</v>
      </c>
      <c r="O36" s="34" t="n">
        <v>0.101</v>
      </c>
      <c r="P36" s="34" t="n">
        <v>0.101</v>
      </c>
      <c r="Q36" s="34" t="n">
        <v>1</v>
      </c>
      <c r="R36" s="34" t="n">
        <v>4.35500714991609</v>
      </c>
      <c r="S36" s="34" t="n">
        <v>0.371749975013431</v>
      </c>
      <c r="T36" s="34" t="n">
        <v>14.92482560739</v>
      </c>
      <c r="U36" s="34" t="n">
        <v>28.3014900475274</v>
      </c>
      <c r="V36" s="34" t="n">
        <v>-25.8317607095221</v>
      </c>
      <c r="W36" s="34" t="n">
        <v>-24.8317607095221</v>
      </c>
      <c r="X36" s="34" t="n">
        <v>1.07741466214452</v>
      </c>
      <c r="Y36" s="34" t="n">
        <v>0.003</v>
      </c>
      <c r="Z36" s="34" t="n">
        <v>0.107741466214452</v>
      </c>
      <c r="AA36" s="34" t="n">
        <v>0.00371749975013431</v>
      </c>
      <c r="AB36" s="34" t="n">
        <v>0.0108818880876597</v>
      </c>
      <c r="AC36" s="34" t="n">
        <v>0.000375467474763565</v>
      </c>
      <c r="AD36" s="34" t="n">
        <v>10.8818880876597</v>
      </c>
      <c r="AE36" s="34" t="n">
        <v>0.375467474763565</v>
      </c>
      <c r="AF36" s="34" t="n">
        <v>3627.29602921988</v>
      </c>
      <c r="AG36" s="34" t="n">
        <v>125.155824921188</v>
      </c>
      <c r="AH36" s="34" t="n">
        <v>3.62729602921988</v>
      </c>
      <c r="AI36" s="34" t="n">
        <v>0.125155824921188</v>
      </c>
      <c r="AJ36" s="34" t="n">
        <v>3.40672434351845</v>
      </c>
      <c r="AK36" s="34" t="n">
        <v>0.369694325072218</v>
      </c>
      <c r="AL36" s="34" t="n">
        <v>9.2918142730616</v>
      </c>
      <c r="AM36" s="34" t="n">
        <v>22.1803579153885</v>
      </c>
      <c r="AN36" s="34" t="n">
        <v>-26.4084712192586</v>
      </c>
      <c r="AO36" s="34" t="n">
        <v>-25.4084712192586</v>
      </c>
      <c r="AP36" s="34" t="n">
        <v>1.07678369752236</v>
      </c>
      <c r="AQ36" s="34" t="n">
        <v>0.5767105097365</v>
      </c>
      <c r="AR36" s="34" t="n">
        <v>0.010958160538555</v>
      </c>
      <c r="AS36" s="34" t="n">
        <v>0.0109516799272149</v>
      </c>
      <c r="AT36" s="34" t="n">
        <v>0.0108393808629205</v>
      </c>
      <c r="AU36" s="34" t="n">
        <v>0.0108330399411408</v>
      </c>
      <c r="AV36" s="34" t="n">
        <v>6.34092177969822E-006</v>
      </c>
      <c r="AW36" s="34" t="n">
        <v>0.000179457534640279</v>
      </c>
      <c r="AX36" s="34" t="n">
        <v>0.6101</v>
      </c>
      <c r="AY36" s="34" t="n">
        <v>0.000294144459334993</v>
      </c>
      <c r="AZ36" s="34" t="n">
        <v>0.0980481531116642</v>
      </c>
      <c r="BA36" s="34" t="n">
        <v>9.80481531116642E-005</v>
      </c>
      <c r="BB36" s="35" t="n">
        <v>0.010393249925747</v>
      </c>
      <c r="BC36" s="34" t="n">
        <v>5.6330113343284</v>
      </c>
      <c r="BD36" s="34" t="n">
        <v>0.00373137112134557</v>
      </c>
      <c r="BE36" s="34" t="n">
        <v>0.00371066135517491</v>
      </c>
      <c r="BF36" s="34" t="n">
        <v>0.00371749975013431</v>
      </c>
      <c r="BG36" s="34" t="n">
        <v>0.00369694325072218</v>
      </c>
      <c r="BH36" s="34" t="n">
        <v>2.05564994121277E-005</v>
      </c>
      <c r="BI36" s="34" t="n">
        <v>8.95237019170619E-005</v>
      </c>
      <c r="BJ36" s="34" t="n">
        <v>0.365</v>
      </c>
      <c r="BK36" s="34" t="n">
        <v>0.000245270416211128</v>
      </c>
      <c r="BL36" s="34" t="n">
        <v>0.0817568054037095</v>
      </c>
      <c r="BM36" s="34" t="n">
        <v>8.17568054037095E-005</v>
      </c>
      <c r="BN36" s="35" t="n">
        <v>0.0563191764715827</v>
      </c>
    </row>
    <row r="37" customFormat="false" ht="12.8" hidden="false" customHeight="false" outlineLevel="0" collapsed="false">
      <c r="A37" s="33" t="s">
        <v>65</v>
      </c>
      <c r="B37" s="33" t="s">
        <v>66</v>
      </c>
      <c r="C37" s="33"/>
      <c r="D37" s="33" t="s">
        <v>67</v>
      </c>
      <c r="E37" s="34"/>
      <c r="F37" s="34"/>
      <c r="G37" s="34"/>
      <c r="H37" s="34" t="s">
        <v>68</v>
      </c>
      <c r="I37" s="34" t="s">
        <v>111</v>
      </c>
      <c r="J37" s="34" t="s">
        <v>113</v>
      </c>
      <c r="K37" s="34" t="s">
        <v>71</v>
      </c>
      <c r="L37" s="34" t="n">
        <v>1</v>
      </c>
      <c r="M37" s="34" t="n">
        <v>333.333333333333</v>
      </c>
      <c r="N37" s="34" t="n">
        <v>46.3333333333333</v>
      </c>
      <c r="O37" s="34" t="n">
        <v>0.139</v>
      </c>
      <c r="P37" s="34" t="n">
        <v>0.139</v>
      </c>
      <c r="Q37" s="34" t="n">
        <v>1</v>
      </c>
      <c r="R37" s="34" t="n">
        <v>4.82538913511967</v>
      </c>
      <c r="S37" s="34" t="n">
        <v>0.385669010610922</v>
      </c>
      <c r="T37" s="34" t="n">
        <v>53.0726918026641</v>
      </c>
      <c r="U37" s="34" t="n">
        <v>32.6541373202594</v>
      </c>
      <c r="V37" s="34" t="n">
        <v>-9.88743166512557</v>
      </c>
      <c r="W37" s="34" t="n">
        <v>-8.88743166512557</v>
      </c>
      <c r="X37" s="34" t="n">
        <v>1.09485576905199</v>
      </c>
      <c r="Y37" s="34" t="n">
        <v>0.003</v>
      </c>
      <c r="Z37" s="34" t="n">
        <v>0.109485576905199</v>
      </c>
      <c r="AA37" s="34" t="n">
        <v>0.00385669010610922</v>
      </c>
      <c r="AB37" s="34" t="n">
        <v>0.0152184951898227</v>
      </c>
      <c r="AC37" s="34" t="n">
        <v>0.000536079924749182</v>
      </c>
      <c r="AD37" s="34" t="n">
        <v>15.2184951898227</v>
      </c>
      <c r="AE37" s="34" t="n">
        <v>0.536079924749182</v>
      </c>
      <c r="AF37" s="34" t="n">
        <v>5072.83172994089</v>
      </c>
      <c r="AG37" s="34" t="n">
        <v>178.693308249727</v>
      </c>
      <c r="AH37" s="34" t="n">
        <v>5.07283172994089</v>
      </c>
      <c r="AI37" s="34" t="n">
        <v>0.178693308249727</v>
      </c>
      <c r="AJ37" s="34" t="n">
        <v>3.40672434351845</v>
      </c>
      <c r="AK37" s="34" t="n">
        <v>0.369694325072218</v>
      </c>
      <c r="AL37" s="34" t="n">
        <v>9.2918142730616</v>
      </c>
      <c r="AM37" s="34" t="n">
        <v>22.1803579153885</v>
      </c>
      <c r="AN37" s="34" t="n">
        <v>-26.4084712192586</v>
      </c>
      <c r="AO37" s="34" t="n">
        <v>-25.4084712192586</v>
      </c>
      <c r="AP37" s="34" t="n">
        <v>1.07678369752236</v>
      </c>
      <c r="AQ37" s="34" t="n">
        <v>16.521039554133</v>
      </c>
      <c r="AR37" s="34" t="n">
        <v>0.0111373301528926</v>
      </c>
      <c r="AS37" s="34" t="n">
        <v>0.0109516799272149</v>
      </c>
      <c r="AT37" s="34" t="n">
        <v>0.0110146562892783</v>
      </c>
      <c r="AU37" s="34" t="n">
        <v>0.0108330399411408</v>
      </c>
      <c r="AV37" s="34" t="n">
        <v>0.000181616348137483</v>
      </c>
      <c r="AW37" s="34" t="n">
        <v>0.00593052517168541</v>
      </c>
      <c r="AX37" s="34" t="n">
        <v>0.6101</v>
      </c>
      <c r="AY37" s="34" t="n">
        <v>0.00972057887507853</v>
      </c>
      <c r="AZ37" s="34" t="n">
        <v>3.24019295835951</v>
      </c>
      <c r="BA37" s="34" t="n">
        <v>0.00324019295835951</v>
      </c>
      <c r="BB37" s="35" t="n">
        <v>0.297682917779844</v>
      </c>
      <c r="BC37" s="34" t="n">
        <v>43.7808775296025</v>
      </c>
      <c r="BD37" s="34" t="n">
        <v>0.00387162175141249</v>
      </c>
      <c r="BE37" s="34" t="n">
        <v>0.00371066135517491</v>
      </c>
      <c r="BF37" s="34" t="n">
        <v>0.00385669010610922</v>
      </c>
      <c r="BG37" s="34" t="n">
        <v>0.00369694325072218</v>
      </c>
      <c r="BH37" s="34" t="n">
        <v>0.000159746855387043</v>
      </c>
      <c r="BI37" s="34" t="n">
        <v>0.00077084074035417</v>
      </c>
      <c r="BJ37" s="34" t="n">
        <v>0.365</v>
      </c>
      <c r="BK37" s="34" t="n">
        <v>0.00211189243932649</v>
      </c>
      <c r="BL37" s="34" t="n">
        <v>0.703964146442165</v>
      </c>
      <c r="BM37" s="34" t="n">
        <v>0.000703964146442165</v>
      </c>
      <c r="BN37" s="35" t="n">
        <v>0.437662617498748</v>
      </c>
    </row>
    <row r="38" customFormat="false" ht="12.8" hidden="false" customHeight="false" outlineLevel="0" collapsed="false">
      <c r="A38" s="33" t="s">
        <v>114</v>
      </c>
      <c r="B38" s="33" t="s">
        <v>115</v>
      </c>
      <c r="C38" s="33" t="s">
        <v>116</v>
      </c>
      <c r="D38" s="33" t="s">
        <v>85</v>
      </c>
      <c r="E38" s="34"/>
      <c r="F38" s="34"/>
      <c r="G38" s="34"/>
      <c r="H38" s="34" t="s">
        <v>68</v>
      </c>
      <c r="I38" s="34" t="s">
        <v>111</v>
      </c>
      <c r="J38" s="34" t="s">
        <v>117</v>
      </c>
      <c r="K38" s="34" t="s">
        <v>71</v>
      </c>
      <c r="L38" s="34" t="n">
        <v>1</v>
      </c>
      <c r="M38" s="34" t="n">
        <v>333.333333333333</v>
      </c>
      <c r="N38" s="34" t="n">
        <v>1186</v>
      </c>
      <c r="O38" s="34" t="n">
        <v>3.558</v>
      </c>
      <c r="P38" s="34" t="n">
        <v>1.911</v>
      </c>
      <c r="Q38" s="34" t="n">
        <v>1</v>
      </c>
      <c r="R38" s="34" t="n">
        <v>55.0150821839196</v>
      </c>
      <c r="S38" s="34" t="n">
        <v>0.371378931296032</v>
      </c>
      <c r="T38" s="34" t="n">
        <v>13.9080528754033</v>
      </c>
      <c r="U38" s="34" t="n">
        <v>332.909198544137</v>
      </c>
      <c r="V38" s="34" t="n">
        <v>-19.8911984803369</v>
      </c>
      <c r="W38" s="34" t="n">
        <v>-18.8911984803369</v>
      </c>
      <c r="X38" s="34" t="n">
        <v>1.0839136150515</v>
      </c>
      <c r="Y38" s="34" t="n">
        <v>0.003</v>
      </c>
      <c r="Z38" s="34" t="n">
        <v>0.10839136150515</v>
      </c>
      <c r="AA38" s="34" t="n">
        <v>0.00371378931296032</v>
      </c>
      <c r="AB38" s="34" t="n">
        <v>0.385656464235324</v>
      </c>
      <c r="AC38" s="34" t="n">
        <v>0.0132136623755128</v>
      </c>
      <c r="AD38" s="34" t="n">
        <v>385.656464235324</v>
      </c>
      <c r="AE38" s="34" t="n">
        <v>13.2136623755128</v>
      </c>
      <c r="AF38" s="34" t="n">
        <v>128552.154745108</v>
      </c>
      <c r="AG38" s="34" t="n">
        <v>4404.55412517094</v>
      </c>
      <c r="AH38" s="34" t="n">
        <v>128.552154745108</v>
      </c>
      <c r="AI38" s="34" t="n">
        <v>4.40455412517094</v>
      </c>
      <c r="AJ38" s="34" t="n">
        <v>65.7110927149996</v>
      </c>
      <c r="AK38" s="34" t="n">
        <v>0.371834720338389</v>
      </c>
      <c r="AL38" s="34" t="n">
        <v>15.1570546568103</v>
      </c>
      <c r="AM38" s="34" t="n">
        <v>453.821262188908</v>
      </c>
      <c r="AN38" s="34" t="n">
        <v>-18.789784354069</v>
      </c>
      <c r="AO38" s="34" t="n">
        <v>-17.789784354069</v>
      </c>
      <c r="AP38" s="34" t="n">
        <v>1.08511846415743</v>
      </c>
      <c r="AQ38" s="34" t="n">
        <v>-1.1014141262679</v>
      </c>
      <c r="AR38" s="34" t="n">
        <v>0.0110249158244368</v>
      </c>
      <c r="AS38" s="34" t="n">
        <v>0.0110372926352565</v>
      </c>
      <c r="AT38" s="34" t="n">
        <v>0.0109046925074507</v>
      </c>
      <c r="AU38" s="34" t="n">
        <v>0.0109168007111665</v>
      </c>
      <c r="AV38" s="34" t="n">
        <v>-1.21082037157876E-005</v>
      </c>
      <c r="AW38" s="34" t="n">
        <v>-0.00403093239483198</v>
      </c>
      <c r="AX38" s="34" t="n">
        <v>0.6101</v>
      </c>
      <c r="AY38" s="34" t="n">
        <v>-0.00660700277795767</v>
      </c>
      <c r="AZ38" s="34" t="n">
        <v>-2.20233425931922</v>
      </c>
      <c r="BA38" s="34" t="n">
        <v>-0.00220233425931922</v>
      </c>
      <c r="BB38" s="35" t="n">
        <v>-0.0198462608027988</v>
      </c>
      <c r="BC38" s="34" t="n">
        <v>-1.249001781407</v>
      </c>
      <c r="BD38" s="34" t="n">
        <v>0.00372763295639642</v>
      </c>
      <c r="BE38" s="34" t="n">
        <v>0.00373222491144576</v>
      </c>
      <c r="BF38" s="34" t="n">
        <v>0.00371378931296032</v>
      </c>
      <c r="BG38" s="34" t="n">
        <v>0.00371834720338389</v>
      </c>
      <c r="BH38" s="34" t="n">
        <v>-4.55789042357307E-006</v>
      </c>
      <c r="BI38" s="34" t="n">
        <v>-0.000250752716238172</v>
      </c>
      <c r="BJ38" s="34" t="n">
        <v>0.365</v>
      </c>
      <c r="BK38" s="34" t="n">
        <v>-0.000686993743118281</v>
      </c>
      <c r="BL38" s="34" t="n">
        <v>-0.22899791437276</v>
      </c>
      <c r="BM38" s="34" t="n">
        <v>-0.00022899791437276</v>
      </c>
      <c r="BN38" s="35" t="n">
        <v>-0.0124873710234879</v>
      </c>
    </row>
    <row r="39" customFormat="false" ht="12.8" hidden="false" customHeight="false" outlineLevel="0" collapsed="false">
      <c r="A39" s="33" t="s">
        <v>114</v>
      </c>
      <c r="B39" s="33" t="s">
        <v>115</v>
      </c>
      <c r="C39" s="33" t="s">
        <v>116</v>
      </c>
      <c r="D39" s="33" t="s">
        <v>85</v>
      </c>
      <c r="E39" s="34"/>
      <c r="F39" s="34"/>
      <c r="G39" s="34"/>
      <c r="H39" s="34" t="s">
        <v>68</v>
      </c>
      <c r="I39" s="34" t="s">
        <v>111</v>
      </c>
      <c r="J39" s="34" t="s">
        <v>113</v>
      </c>
      <c r="K39" s="34" t="s">
        <v>71</v>
      </c>
      <c r="L39" s="34" t="n">
        <v>1</v>
      </c>
      <c r="M39" s="34" t="n">
        <v>333.333333333333</v>
      </c>
      <c r="N39" s="34" t="n">
        <v>475.666666666667</v>
      </c>
      <c r="O39" s="34" t="n">
        <v>1.427</v>
      </c>
      <c r="P39" s="34" t="n">
        <v>1.427</v>
      </c>
      <c r="Q39" s="34" t="n">
        <v>1</v>
      </c>
      <c r="R39" s="34" t="n">
        <v>40.033275559846</v>
      </c>
      <c r="S39" s="34" t="n">
        <v>0.368036352424648</v>
      </c>
      <c r="T39" s="34" t="n">
        <v>4.74871069395336</v>
      </c>
      <c r="U39" s="34" t="n">
        <v>272.178698867716</v>
      </c>
      <c r="V39" s="34" t="n">
        <v>-20.9366134589533</v>
      </c>
      <c r="W39" s="34" t="n">
        <v>-19.9366134589533</v>
      </c>
      <c r="X39" s="34" t="n">
        <v>1.08276999688164</v>
      </c>
      <c r="Y39" s="34" t="n">
        <v>0.003</v>
      </c>
      <c r="Z39" s="34" t="n">
        <v>0.108276999688164</v>
      </c>
      <c r="AA39" s="34" t="n">
        <v>0.00368036352424648</v>
      </c>
      <c r="AB39" s="34" t="n">
        <v>0.15451127855501</v>
      </c>
      <c r="AC39" s="34" t="n">
        <v>0.00525187874909973</v>
      </c>
      <c r="AD39" s="34" t="n">
        <v>154.51127855501</v>
      </c>
      <c r="AE39" s="34" t="n">
        <v>5.25187874909973</v>
      </c>
      <c r="AF39" s="34" t="n">
        <v>51503.7595183367</v>
      </c>
      <c r="AG39" s="34" t="n">
        <v>1750.62624969991</v>
      </c>
      <c r="AH39" s="34" t="n">
        <v>51.5037595183367</v>
      </c>
      <c r="AI39" s="34" t="n">
        <v>1.75062624969991</v>
      </c>
      <c r="AJ39" s="34" t="n">
        <v>65.7110927149996</v>
      </c>
      <c r="AK39" s="34" t="n">
        <v>0.371834720338389</v>
      </c>
      <c r="AL39" s="34" t="n">
        <v>15.1570546568103</v>
      </c>
      <c r="AM39" s="34" t="n">
        <v>453.821262188908</v>
      </c>
      <c r="AN39" s="34" t="n">
        <v>-18.789784354069</v>
      </c>
      <c r="AO39" s="34" t="n">
        <v>-17.789784354069</v>
      </c>
      <c r="AP39" s="34" t="n">
        <v>1.08511846415743</v>
      </c>
      <c r="AQ39" s="34" t="n">
        <v>-2.1468291048843</v>
      </c>
      <c r="AR39" s="34" t="n">
        <v>0.0110131682872391</v>
      </c>
      <c r="AS39" s="34" t="n">
        <v>0.0110372926352565</v>
      </c>
      <c r="AT39" s="34" t="n">
        <v>0.0108931996463473</v>
      </c>
      <c r="AU39" s="34" t="n">
        <v>0.0109168007111665</v>
      </c>
      <c r="AV39" s="34" t="n">
        <v>-2.36010648191984E-005</v>
      </c>
      <c r="AW39" s="34" t="n">
        <v>-0.00642370711438206</v>
      </c>
      <c r="AX39" s="34" t="n">
        <v>0.6101</v>
      </c>
      <c r="AY39" s="34" t="n">
        <v>-0.0105289413446682</v>
      </c>
      <c r="AZ39" s="34" t="n">
        <v>-3.5096471148894</v>
      </c>
      <c r="BA39" s="34" t="n">
        <v>-0.0035096471148894</v>
      </c>
      <c r="BB39" s="35" t="n">
        <v>-0.0386839285677732</v>
      </c>
      <c r="BC39" s="34" t="n">
        <v>-10.4083439628569</v>
      </c>
      <c r="BD39" s="34" t="n">
        <v>0.00369395863486632</v>
      </c>
      <c r="BE39" s="34" t="n">
        <v>0.00373222491144576</v>
      </c>
      <c r="BF39" s="34" t="n">
        <v>0.00368036352424648</v>
      </c>
      <c r="BG39" s="34" t="n">
        <v>0.00371834720338389</v>
      </c>
      <c r="BH39" s="34" t="n">
        <v>-3.79836791374066E-005</v>
      </c>
      <c r="BI39" s="34" t="n">
        <v>-0.00152061109368457</v>
      </c>
      <c r="BJ39" s="34" t="n">
        <v>0.365</v>
      </c>
      <c r="BK39" s="34" t="n">
        <v>-0.00416605779091663</v>
      </c>
      <c r="BL39" s="34" t="n">
        <v>-1.38868593030554</v>
      </c>
      <c r="BM39" s="34" t="n">
        <v>-0.00138868593030554</v>
      </c>
      <c r="BN39" s="35" t="n">
        <v>-0.104064874349059</v>
      </c>
    </row>
    <row r="40" customFormat="false" ht="12.8" hidden="false" customHeight="false" outlineLevel="0" collapsed="false">
      <c r="A40" s="33" t="s">
        <v>65</v>
      </c>
      <c r="B40" s="33" t="s">
        <v>72</v>
      </c>
      <c r="C40" s="33"/>
      <c r="D40" s="33" t="s">
        <v>73</v>
      </c>
      <c r="E40" s="34"/>
      <c r="F40" s="34"/>
      <c r="G40" s="34"/>
      <c r="H40" s="34" t="s">
        <v>68</v>
      </c>
      <c r="I40" s="34" t="s">
        <v>111</v>
      </c>
      <c r="J40" s="34" t="s">
        <v>117</v>
      </c>
      <c r="K40" s="34" t="s">
        <v>71</v>
      </c>
      <c r="L40" s="34" t="n">
        <v>1</v>
      </c>
      <c r="M40" s="34" t="n">
        <v>333.333333333333</v>
      </c>
      <c r="N40" s="34" t="n">
        <v>76.3333333333333</v>
      </c>
      <c r="O40" s="34" t="n">
        <v>0.229</v>
      </c>
      <c r="P40" s="34" t="n">
        <v>0.229</v>
      </c>
      <c r="Q40" s="34" t="n">
        <v>1</v>
      </c>
      <c r="R40" s="34" t="n">
        <v>13.9347209568146</v>
      </c>
      <c r="S40" s="34" t="n">
        <v>0.371358875225401</v>
      </c>
      <c r="T40" s="34" t="n">
        <v>13.8530933525242</v>
      </c>
      <c r="U40" s="34" t="n">
        <v>95.2962937679773</v>
      </c>
      <c r="V40" s="34" t="n">
        <v>-25.1584135894088</v>
      </c>
      <c r="W40" s="34" t="n">
        <v>-24.1584135894088</v>
      </c>
      <c r="X40" s="34" t="n">
        <v>1.07815134429309</v>
      </c>
      <c r="Y40" s="34" t="n">
        <v>0.003</v>
      </c>
      <c r="Z40" s="34" t="n">
        <v>0.107815134429309</v>
      </c>
      <c r="AA40" s="34" t="n">
        <v>0.00371358875225401</v>
      </c>
      <c r="AB40" s="34" t="n">
        <v>0.0246896657843118</v>
      </c>
      <c r="AC40" s="34" t="n">
        <v>0.000850411824266168</v>
      </c>
      <c r="AD40" s="34" t="n">
        <v>24.6896657843118</v>
      </c>
      <c r="AE40" s="34" t="n">
        <v>0.850411824266168</v>
      </c>
      <c r="AF40" s="34" t="n">
        <v>8229.88859477059</v>
      </c>
      <c r="AG40" s="34" t="n">
        <v>283.470608088723</v>
      </c>
      <c r="AH40" s="34" t="n">
        <v>8.22988859477059</v>
      </c>
      <c r="AI40" s="34" t="n">
        <v>0.283470608088723</v>
      </c>
      <c r="AJ40" s="34" t="n">
        <v>11.4381565146516</v>
      </c>
      <c r="AK40" s="34" t="n">
        <v>0.370240061790462</v>
      </c>
      <c r="AL40" s="34" t="n">
        <v>10.787251053635</v>
      </c>
      <c r="AM40" s="34" t="n">
        <v>56.6238705799608</v>
      </c>
      <c r="AN40" s="34" t="n">
        <v>-25.3193781461686</v>
      </c>
      <c r="AO40" s="34" t="n">
        <v>-24.3193781461686</v>
      </c>
      <c r="AP40" s="34" t="n">
        <v>1.07797524040848</v>
      </c>
      <c r="AQ40" s="34" t="n">
        <v>0.160964556759801</v>
      </c>
      <c r="AR40" s="34" t="n">
        <v>0.0109657270748131</v>
      </c>
      <c r="AS40" s="34" t="n">
        <v>0.0109639182838959</v>
      </c>
      <c r="AT40" s="34" t="n">
        <v>0.0108467841996404</v>
      </c>
      <c r="AU40" s="34" t="n">
        <v>0.0108450144318771</v>
      </c>
      <c r="AV40" s="34" t="n">
        <v>1.76976776334117E-006</v>
      </c>
      <c r="AW40" s="34" t="n">
        <v>0.000168652308676457</v>
      </c>
      <c r="AX40" s="34" t="n">
        <v>0.6101</v>
      </c>
      <c r="AY40" s="34" t="n">
        <v>0.000276433877522466</v>
      </c>
      <c r="AZ40" s="34" t="n">
        <v>0.0921446258408221</v>
      </c>
      <c r="BA40" s="34" t="n">
        <v>9.2144625840822E-005</v>
      </c>
      <c r="BB40" s="35" t="n">
        <v>0.00290078309021664</v>
      </c>
      <c r="BC40" s="34" t="n">
        <v>3.0658422988892</v>
      </c>
      <c r="BD40" s="34" t="n">
        <v>0.00372743089771055</v>
      </c>
      <c r="BE40" s="34" t="n">
        <v>0.00371615932849869</v>
      </c>
      <c r="BF40" s="34" t="n">
        <v>0.00371358875225401</v>
      </c>
      <c r="BG40" s="34" t="n">
        <v>0.00370240061790462</v>
      </c>
      <c r="BH40" s="34" t="n">
        <v>1.11881343493893E-005</v>
      </c>
      <c r="BI40" s="34" t="n">
        <v>0.000155903530186093</v>
      </c>
      <c r="BJ40" s="34" t="n">
        <v>0.365</v>
      </c>
      <c r="BK40" s="34" t="n">
        <v>0.000427132959413953</v>
      </c>
      <c r="BL40" s="34" t="n">
        <v>0.142377653137984</v>
      </c>
      <c r="BM40" s="34" t="n">
        <v>0.000142377653137984</v>
      </c>
      <c r="BN40" s="35" t="n">
        <v>0.0306524228750393</v>
      </c>
    </row>
    <row r="41" customFormat="false" ht="12.8" hidden="false" customHeight="false" outlineLevel="0" collapsed="false">
      <c r="A41" s="33" t="s">
        <v>65</v>
      </c>
      <c r="B41" s="33" t="s">
        <v>72</v>
      </c>
      <c r="C41" s="33"/>
      <c r="D41" s="33" t="s">
        <v>73</v>
      </c>
      <c r="E41" s="34"/>
      <c r="F41" s="34"/>
      <c r="G41" s="34"/>
      <c r="H41" s="34" t="s">
        <v>68</v>
      </c>
      <c r="I41" s="34" t="s">
        <v>111</v>
      </c>
      <c r="J41" s="34" t="s">
        <v>117</v>
      </c>
      <c r="K41" s="34" t="s">
        <v>71</v>
      </c>
      <c r="L41" s="34" t="n">
        <v>2</v>
      </c>
      <c r="M41" s="34" t="n">
        <v>666.666666666667</v>
      </c>
      <c r="N41" s="34" t="n">
        <v>57.3333333333333</v>
      </c>
      <c r="O41" s="34" t="n">
        <v>0.172</v>
      </c>
      <c r="P41" s="34" t="n">
        <v>0.172</v>
      </c>
      <c r="Q41" s="34" t="n">
        <v>2</v>
      </c>
      <c r="R41" s="34" t="n">
        <v>12.3308238161188</v>
      </c>
      <c r="S41" s="34" t="n">
        <v>0.371624557106869</v>
      </c>
      <c r="T41" s="34" t="n">
        <v>14.5811415186717</v>
      </c>
      <c r="U41" s="34" t="n">
        <v>60.7321282754468</v>
      </c>
      <c r="V41" s="34" t="n">
        <v>-24.4451340293486</v>
      </c>
      <c r="W41" s="34" t="n">
        <v>-23.4451340293486</v>
      </c>
      <c r="X41" s="34" t="n">
        <v>1.07893170295934</v>
      </c>
      <c r="Y41" s="34" t="n">
        <v>0.003</v>
      </c>
      <c r="Z41" s="34" t="n">
        <v>0.107893170295934</v>
      </c>
      <c r="AA41" s="34" t="n">
        <v>0.00371624557106869</v>
      </c>
      <c r="AB41" s="34" t="n">
        <v>0.0185576252909006</v>
      </c>
      <c r="AC41" s="34" t="n">
        <v>0.000639194238223815</v>
      </c>
      <c r="AD41" s="34" t="n">
        <v>18.5576252909007</v>
      </c>
      <c r="AE41" s="34" t="n">
        <v>0.639194238223815</v>
      </c>
      <c r="AF41" s="34" t="n">
        <v>6185.87509696688</v>
      </c>
      <c r="AG41" s="34" t="n">
        <v>213.064746074605</v>
      </c>
      <c r="AH41" s="34" t="n">
        <v>6.18587509696688</v>
      </c>
      <c r="AI41" s="34" t="n">
        <v>0.213064746074605</v>
      </c>
      <c r="AJ41" s="34" t="n">
        <v>8.77562082200132</v>
      </c>
      <c r="AK41" s="34" t="n">
        <v>0.37108999109315</v>
      </c>
      <c r="AL41" s="34" t="n">
        <v>13.11627401075</v>
      </c>
      <c r="AM41" s="34" t="n">
        <v>48.5726692831772</v>
      </c>
      <c r="AN41" s="34" t="n">
        <v>-25.7075044930469</v>
      </c>
      <c r="AO41" s="34" t="n">
        <v>-24.7075044930469</v>
      </c>
      <c r="AP41" s="34" t="n">
        <v>1.07755060672598</v>
      </c>
      <c r="AQ41" s="34" t="n">
        <v>1.2623704636983</v>
      </c>
      <c r="AR41" s="34" t="n">
        <v>0.0109737423398854</v>
      </c>
      <c r="AS41" s="34" t="n">
        <v>0.0109595568305107</v>
      </c>
      <c r="AT41" s="34" t="n">
        <v>0.0108546264658534</v>
      </c>
      <c r="AU41" s="34" t="n">
        <v>0.0108407470471622</v>
      </c>
      <c r="AV41" s="34" t="n">
        <v>1.38794186912618E-005</v>
      </c>
      <c r="AW41" s="34" t="n">
        <v>0.000842926636346348</v>
      </c>
      <c r="AX41" s="34" t="n">
        <v>0.6101</v>
      </c>
      <c r="AY41" s="34" t="n">
        <v>0.00138162044967439</v>
      </c>
      <c r="AZ41" s="34" t="n">
        <v>0.460540149891465</v>
      </c>
      <c r="BA41" s="34" t="n">
        <v>0.000460540149891465</v>
      </c>
      <c r="BB41" s="35" t="n">
        <v>0.022749415983055</v>
      </c>
      <c r="BC41" s="34" t="n">
        <v>1.4648675079217</v>
      </c>
      <c r="BD41" s="34" t="n">
        <v>0.0037301075667934</v>
      </c>
      <c r="BE41" s="34" t="n">
        <v>0.00372472198140052</v>
      </c>
      <c r="BF41" s="34" t="n">
        <v>0.00371624557106869</v>
      </c>
      <c r="BG41" s="34" t="n">
        <v>0.0037108999109315</v>
      </c>
      <c r="BH41" s="34" t="n">
        <v>5.34566013719135E-006</v>
      </c>
      <c r="BI41" s="34" t="n">
        <v>6.5916393332556E-005</v>
      </c>
      <c r="BJ41" s="34" t="n">
        <v>0.365</v>
      </c>
      <c r="BK41" s="34" t="n">
        <v>0.000180592858445359</v>
      </c>
      <c r="BL41" s="34" t="n">
        <v>0.0601976194817863</v>
      </c>
      <c r="BM41" s="34" t="n">
        <v>6.01976194817863E-005</v>
      </c>
      <c r="BN41" s="35" t="n">
        <v>0.0146456442114832</v>
      </c>
    </row>
    <row r="42" customFormat="false" ht="12.8" hidden="false" customHeight="false" outlineLevel="0" collapsed="false">
      <c r="A42" s="33" t="s">
        <v>65</v>
      </c>
      <c r="B42" s="33" t="s">
        <v>72</v>
      </c>
      <c r="C42" s="33"/>
      <c r="D42" s="33" t="s">
        <v>73</v>
      </c>
      <c r="E42" s="34"/>
      <c r="F42" s="34"/>
      <c r="G42" s="34"/>
      <c r="H42" s="34" t="s">
        <v>68</v>
      </c>
      <c r="I42" s="34" t="s">
        <v>111</v>
      </c>
      <c r="J42" s="34" t="s">
        <v>113</v>
      </c>
      <c r="K42" s="34" t="s">
        <v>89</v>
      </c>
      <c r="L42" s="34" t="n">
        <v>1</v>
      </c>
      <c r="M42" s="34" t="n">
        <v>333.333333333333</v>
      </c>
      <c r="N42" s="34" t="n">
        <v>840.333333333333</v>
      </c>
      <c r="O42" s="34" t="n">
        <v>2.521</v>
      </c>
      <c r="P42" s="34" t="n">
        <v>1.002</v>
      </c>
      <c r="Q42" s="34" t="n">
        <v>1</v>
      </c>
      <c r="R42" s="34" t="n">
        <v>81.1388249562306</v>
      </c>
      <c r="S42" s="34" t="n">
        <v>0.370996113176977</v>
      </c>
      <c r="T42" s="34" t="n">
        <v>12.859022636481</v>
      </c>
      <c r="U42" s="34" t="n">
        <v>352.470864151807</v>
      </c>
      <c r="V42" s="34" t="n">
        <v>-24.4720143165369</v>
      </c>
      <c r="W42" s="34" t="n">
        <v>-23.4720143165369</v>
      </c>
      <c r="X42" s="34" t="n">
        <v>1.07890229498665</v>
      </c>
      <c r="Y42" s="34" t="n">
        <v>0.003</v>
      </c>
      <c r="Z42" s="34" t="n">
        <v>0.107890229498665</v>
      </c>
      <c r="AA42" s="34" t="n">
        <v>0.00370996113176977</v>
      </c>
      <c r="AB42" s="34" t="n">
        <v>0.271991268566134</v>
      </c>
      <c r="AC42" s="34" t="n">
        <v>0.00935281201319159</v>
      </c>
      <c r="AD42" s="34" t="n">
        <v>271.991268566134</v>
      </c>
      <c r="AE42" s="34" t="n">
        <v>9.35281201319159</v>
      </c>
      <c r="AF42" s="34" t="n">
        <v>90663.7561887115</v>
      </c>
      <c r="AG42" s="34" t="n">
        <v>3117.6040043972</v>
      </c>
      <c r="AH42" s="34" t="n">
        <v>90.6637561887115</v>
      </c>
      <c r="AI42" s="34" t="n">
        <v>3.1176040043972</v>
      </c>
      <c r="AJ42" s="34" t="n">
        <v>11.4381565146516</v>
      </c>
      <c r="AK42" s="34" t="n">
        <v>0.370240061790462</v>
      </c>
      <c r="AL42" s="34" t="n">
        <v>10.787251053635</v>
      </c>
      <c r="AM42" s="34" t="n">
        <v>56.6238705799608</v>
      </c>
      <c r="AN42" s="34" t="n">
        <v>-25.3193781461686</v>
      </c>
      <c r="AO42" s="34" t="n">
        <v>-24.3193781461686</v>
      </c>
      <c r="AP42" s="34" t="n">
        <v>1.07797524040848</v>
      </c>
      <c r="AQ42" s="34" t="n">
        <v>0.8473638296317</v>
      </c>
      <c r="AR42" s="34" t="n">
        <v>0.0109734402807222</v>
      </c>
      <c r="AS42" s="34" t="n">
        <v>0.0109639182838959</v>
      </c>
      <c r="AT42" s="34" t="n">
        <v>0.0108543309284912</v>
      </c>
      <c r="AU42" s="34" t="n">
        <v>0.0108450144318771</v>
      </c>
      <c r="AV42" s="34" t="n">
        <v>9.31649661411321E-006</v>
      </c>
      <c r="AW42" s="34" t="n">
        <v>0.00328379361244387</v>
      </c>
      <c r="AX42" s="34" t="n">
        <v>0.6101</v>
      </c>
      <c r="AY42" s="34" t="n">
        <v>0.00538238585878359</v>
      </c>
      <c r="AZ42" s="34" t="n">
        <v>1.79412861959453</v>
      </c>
      <c r="BA42" s="34" t="n">
        <v>0.00179412861959453</v>
      </c>
      <c r="BB42" s="35" t="n">
        <v>0.015270441917904</v>
      </c>
      <c r="BC42" s="34" t="n">
        <v>2.071771582846</v>
      </c>
      <c r="BD42" s="34" t="n">
        <v>0.00372377619672302</v>
      </c>
      <c r="BE42" s="34" t="n">
        <v>0.00371615932849869</v>
      </c>
      <c r="BF42" s="34" t="n">
        <v>0.00370996113176977</v>
      </c>
      <c r="BG42" s="34" t="n">
        <v>0.00370240061790462</v>
      </c>
      <c r="BH42" s="34" t="n">
        <v>7.56051386514682E-006</v>
      </c>
      <c r="BI42" s="34" t="n">
        <v>0.000613451211083302</v>
      </c>
      <c r="BJ42" s="34" t="n">
        <v>0.365</v>
      </c>
      <c r="BK42" s="34" t="n">
        <v>0.00168068824954329</v>
      </c>
      <c r="BL42" s="34" t="n">
        <v>0.560229416514431</v>
      </c>
      <c r="BM42" s="34" t="n">
        <v>0.000560229416514431</v>
      </c>
      <c r="BN42" s="35" t="n">
        <v>0.0207137366168406</v>
      </c>
    </row>
    <row r="43" customFormat="false" ht="12.8" hidden="false" customHeight="false" outlineLevel="0" collapsed="false">
      <c r="A43" s="33" t="s">
        <v>65</v>
      </c>
      <c r="B43" s="33" t="s">
        <v>72</v>
      </c>
      <c r="C43" s="33"/>
      <c r="D43" s="33" t="s">
        <v>73</v>
      </c>
      <c r="E43" s="34"/>
      <c r="F43" s="34"/>
      <c r="G43" s="34"/>
      <c r="H43" s="34" t="s">
        <v>68</v>
      </c>
      <c r="I43" s="34" t="s">
        <v>111</v>
      </c>
      <c r="J43" s="34" t="s">
        <v>118</v>
      </c>
      <c r="K43" s="34" t="s">
        <v>89</v>
      </c>
      <c r="L43" s="34" t="n">
        <v>1</v>
      </c>
      <c r="M43" s="34" t="n">
        <v>333.333333333333</v>
      </c>
      <c r="N43" s="34" t="n">
        <v>699</v>
      </c>
      <c r="O43" s="34" t="n">
        <v>2.097</v>
      </c>
      <c r="P43" s="34" t="n">
        <v>2.097</v>
      </c>
      <c r="Q43" s="34" t="n">
        <v>1</v>
      </c>
      <c r="R43" s="34" t="n">
        <v>98.4921178237473</v>
      </c>
      <c r="S43" s="34" t="n">
        <v>0.374840923650308</v>
      </c>
      <c r="T43" s="34" t="n">
        <v>23.3952601011478</v>
      </c>
      <c r="U43" s="34" t="n">
        <v>677.073031118412</v>
      </c>
      <c r="V43" s="34" t="n">
        <v>-21.5558288784897</v>
      </c>
      <c r="W43" s="34" t="n">
        <v>-20.5558288784897</v>
      </c>
      <c r="X43" s="34" t="n">
        <v>1.08209260172654</v>
      </c>
      <c r="Y43" s="34" t="n">
        <v>0.003</v>
      </c>
      <c r="Z43" s="34" t="n">
        <v>0.108209260172654</v>
      </c>
      <c r="AA43" s="34" t="n">
        <v>0.00374840923650308</v>
      </c>
      <c r="AB43" s="34" t="n">
        <v>0.226914818582055</v>
      </c>
      <c r="AC43" s="34" t="n">
        <v>0.00786041416894696</v>
      </c>
      <c r="AD43" s="34" t="n">
        <v>226.914818582055</v>
      </c>
      <c r="AE43" s="34" t="n">
        <v>7.86041416894696</v>
      </c>
      <c r="AF43" s="34" t="n">
        <v>75638.2728606851</v>
      </c>
      <c r="AG43" s="34" t="n">
        <v>2620.13805631565</v>
      </c>
      <c r="AH43" s="34" t="n">
        <v>75.6382728606851</v>
      </c>
      <c r="AI43" s="34" t="n">
        <v>2.62013805631565</v>
      </c>
      <c r="AJ43" s="34" t="n">
        <v>8.77562082200132</v>
      </c>
      <c r="AK43" s="34" t="n">
        <v>0.37108999109315</v>
      </c>
      <c r="AL43" s="34" t="n">
        <v>13.11627401075</v>
      </c>
      <c r="AM43" s="34" t="n">
        <v>48.5726692831772</v>
      </c>
      <c r="AN43" s="34" t="n">
        <v>-25.7075044930469</v>
      </c>
      <c r="AO43" s="34" t="n">
        <v>-24.7075044930469</v>
      </c>
      <c r="AP43" s="34" t="n">
        <v>1.07755060672598</v>
      </c>
      <c r="AQ43" s="34" t="n">
        <v>4.1516756145572</v>
      </c>
      <c r="AR43" s="34" t="n">
        <v>0.0110062100397266</v>
      </c>
      <c r="AS43" s="34" t="n">
        <v>0.0109595568305107</v>
      </c>
      <c r="AT43" s="34" t="n">
        <v>0.010886392121463</v>
      </c>
      <c r="AU43" s="34" t="n">
        <v>0.0108407470471622</v>
      </c>
      <c r="AV43" s="34" t="n">
        <v>4.56450743008211E-005</v>
      </c>
      <c r="AW43" s="34" t="n">
        <v>0.0309050488124821</v>
      </c>
      <c r="AX43" s="34" t="n">
        <v>0.6101</v>
      </c>
      <c r="AY43" s="34" t="n">
        <v>0.0506557102318998</v>
      </c>
      <c r="AZ43" s="34" t="n">
        <v>16.8852367439666</v>
      </c>
      <c r="BA43" s="34" t="n">
        <v>0.0168852367439666</v>
      </c>
      <c r="BB43" s="35" t="n">
        <v>0.0748157257840045</v>
      </c>
      <c r="BC43" s="34" t="n">
        <v>10.2789860903978</v>
      </c>
      <c r="BD43" s="34" t="n">
        <v>0.00376251267376187</v>
      </c>
      <c r="BE43" s="34" t="n">
        <v>0.00372472198140052</v>
      </c>
      <c r="BF43" s="34" t="n">
        <v>0.00374840923650308</v>
      </c>
      <c r="BG43" s="34" t="n">
        <v>0.0037108999109315</v>
      </c>
      <c r="BH43" s="34" t="n">
        <v>3.75093255715821E-005</v>
      </c>
      <c r="BI43" s="34" t="n">
        <v>0.00369437291368556</v>
      </c>
      <c r="BJ43" s="34" t="n">
        <v>0.365</v>
      </c>
      <c r="BK43" s="34" t="n">
        <v>0.0101215696265358</v>
      </c>
      <c r="BL43" s="34" t="n">
        <v>3.37385654217859</v>
      </c>
      <c r="BM43" s="34" t="n">
        <v>0.00337385654217859</v>
      </c>
      <c r="BN43" s="35" t="n">
        <v>0.102765275538581</v>
      </c>
    </row>
    <row r="44" customFormat="false" ht="12.8" hidden="false" customHeight="false" outlineLevel="0" collapsed="false">
      <c r="A44" s="33" t="s">
        <v>65</v>
      </c>
      <c r="B44" s="33" t="s">
        <v>72</v>
      </c>
      <c r="C44" s="33"/>
      <c r="D44" s="33" t="s">
        <v>73</v>
      </c>
      <c r="E44" s="34"/>
      <c r="F44" s="34"/>
      <c r="G44" s="34"/>
      <c r="H44" s="34" t="s">
        <v>68</v>
      </c>
      <c r="I44" s="34" t="s">
        <v>111</v>
      </c>
      <c r="J44" s="34" t="s">
        <v>118</v>
      </c>
      <c r="K44" s="34" t="s">
        <v>71</v>
      </c>
      <c r="L44" s="34" t="n">
        <v>1</v>
      </c>
      <c r="M44" s="34" t="n">
        <v>333.333333333333</v>
      </c>
      <c r="N44" s="34" t="n">
        <v>40</v>
      </c>
      <c r="O44" s="34" t="n">
        <v>0.12</v>
      </c>
      <c r="P44" s="34" t="n">
        <v>0.144</v>
      </c>
      <c r="Q44" s="34" t="n">
        <v>1</v>
      </c>
      <c r="R44" s="34" t="n">
        <v>9.700563446437</v>
      </c>
      <c r="S44" s="34" t="n">
        <v>0.371817480814467</v>
      </c>
      <c r="T44" s="34" t="n">
        <v>15.1098128653905</v>
      </c>
      <c r="U44" s="34" t="n">
        <v>55.1978666157813</v>
      </c>
      <c r="V44" s="34" t="n">
        <v>-24.7250070609749</v>
      </c>
      <c r="W44" s="34" t="n">
        <v>-23.7250070609749</v>
      </c>
      <c r="X44" s="34" t="n">
        <v>1.07862551123447</v>
      </c>
      <c r="Y44" s="34" t="n">
        <v>0.003</v>
      </c>
      <c r="Z44" s="34" t="n">
        <v>0.107862551123447</v>
      </c>
      <c r="AA44" s="34" t="n">
        <v>0.00371817480814467</v>
      </c>
      <c r="AB44" s="34" t="n">
        <v>0.0129435061348136</v>
      </c>
      <c r="AC44" s="34" t="n">
        <v>0.00044618097697736</v>
      </c>
      <c r="AD44" s="34" t="n">
        <v>12.9435061348136</v>
      </c>
      <c r="AE44" s="34" t="n">
        <v>0.44618097697736</v>
      </c>
      <c r="AF44" s="34" t="n">
        <v>4314.50204493788</v>
      </c>
      <c r="AG44" s="34" t="n">
        <v>148.726992325787</v>
      </c>
      <c r="AH44" s="34" t="n">
        <v>4.31450204493788</v>
      </c>
      <c r="AI44" s="34" t="n">
        <v>0.148726992325787</v>
      </c>
      <c r="AJ44" s="34" t="n">
        <v>8.77562082200132</v>
      </c>
      <c r="AK44" s="34" t="n">
        <v>0.37108999109315</v>
      </c>
      <c r="AL44" s="34" t="n">
        <v>13.11627401075</v>
      </c>
      <c r="AM44" s="34" t="n">
        <v>48.5726692831772</v>
      </c>
      <c r="AN44" s="34" t="n">
        <v>-25.7075044930469</v>
      </c>
      <c r="AO44" s="34" t="n">
        <v>-24.7075044930469</v>
      </c>
      <c r="AP44" s="34" t="n">
        <v>1.07755060672598</v>
      </c>
      <c r="AQ44" s="34" t="n">
        <v>0.982497432072002</v>
      </c>
      <c r="AR44" s="34" t="n">
        <v>0.0109705973506544</v>
      </c>
      <c r="AS44" s="34" t="n">
        <v>0.0109595568305107</v>
      </c>
      <c r="AT44" s="34" t="n">
        <v>0.0108515493718649</v>
      </c>
      <c r="AU44" s="34" t="n">
        <v>0.0108407470471622</v>
      </c>
      <c r="AV44" s="34" t="n">
        <v>1.08023247027689E-005</v>
      </c>
      <c r="AW44" s="34" t="n">
        <v>0.000596265278083796</v>
      </c>
      <c r="AX44" s="34" t="n">
        <v>0.6101</v>
      </c>
      <c r="AY44" s="34" t="n">
        <v>0.000977323845408614</v>
      </c>
      <c r="AZ44" s="34" t="n">
        <v>0.325774615136205</v>
      </c>
      <c r="BA44" s="34" t="n">
        <v>0.000325774615136205</v>
      </c>
      <c r="BB44" s="35" t="n">
        <v>0.0177058264264364</v>
      </c>
      <c r="BC44" s="34" t="n">
        <v>1.9935388546405</v>
      </c>
      <c r="BD44" s="34" t="n">
        <v>0.00373205122699961</v>
      </c>
      <c r="BE44" s="34" t="n">
        <v>0.00372472198140052</v>
      </c>
      <c r="BF44" s="34" t="n">
        <v>0.00371817480814467</v>
      </c>
      <c r="BG44" s="34" t="n">
        <v>0.0037108999109315</v>
      </c>
      <c r="BH44" s="34" t="n">
        <v>7.27489721317424E-006</v>
      </c>
      <c r="BI44" s="34" t="n">
        <v>7.05706019827044E-005</v>
      </c>
      <c r="BJ44" s="34" t="n">
        <v>0.365</v>
      </c>
      <c r="BK44" s="34" t="n">
        <v>0.000193344115021108</v>
      </c>
      <c r="BL44" s="34" t="n">
        <v>0.0644480383403693</v>
      </c>
      <c r="BM44" s="34" t="n">
        <v>6.44480383403693E-005</v>
      </c>
      <c r="BN44" s="35" t="n">
        <v>0.0199312252415732</v>
      </c>
    </row>
    <row r="45" customFormat="false" ht="12.8" hidden="false" customHeight="false" outlineLevel="0" collapsed="false">
      <c r="A45" s="33" t="s">
        <v>65</v>
      </c>
      <c r="B45" s="33" t="s">
        <v>72</v>
      </c>
      <c r="C45" s="33"/>
      <c r="D45" s="33" t="s">
        <v>73</v>
      </c>
      <c r="E45" s="34"/>
      <c r="F45" s="34"/>
      <c r="G45" s="34"/>
      <c r="H45" s="34" t="s">
        <v>68</v>
      </c>
      <c r="I45" s="34" t="s">
        <v>111</v>
      </c>
      <c r="J45" s="34" t="s">
        <v>119</v>
      </c>
      <c r="K45" s="34" t="s">
        <v>71</v>
      </c>
      <c r="L45" s="34" t="n">
        <v>1</v>
      </c>
      <c r="M45" s="34" t="n">
        <v>333.333333333333</v>
      </c>
      <c r="N45" s="34" t="n">
        <v>8</v>
      </c>
      <c r="O45" s="34" t="n">
        <v>0.024</v>
      </c>
      <c r="P45" s="34"/>
      <c r="Q45" s="34"/>
      <c r="R45" s="34"/>
      <c r="S45" s="34"/>
      <c r="T45" s="34"/>
      <c r="U45" s="34"/>
      <c r="V45" s="34"/>
      <c r="W45" s="34"/>
      <c r="X45" s="34"/>
      <c r="Y45" s="34" t="n">
        <v>0.003</v>
      </c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5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5"/>
    </row>
    <row r="46" customFormat="false" ht="12.8" hidden="false" customHeight="false" outlineLevel="0" collapsed="false">
      <c r="A46" s="33" t="s">
        <v>65</v>
      </c>
      <c r="B46" s="33" t="s">
        <v>120</v>
      </c>
      <c r="C46" s="33" t="s">
        <v>121</v>
      </c>
      <c r="D46" s="33" t="s">
        <v>85</v>
      </c>
      <c r="E46" s="34"/>
      <c r="F46" s="34"/>
      <c r="G46" s="34"/>
      <c r="H46" s="34" t="s">
        <v>68</v>
      </c>
      <c r="I46" s="34" t="s">
        <v>111</v>
      </c>
      <c r="J46" s="34" t="s">
        <v>112</v>
      </c>
      <c r="K46" s="34" t="s">
        <v>71</v>
      </c>
      <c r="L46" s="34" t="n">
        <v>1</v>
      </c>
      <c r="M46" s="34" t="n">
        <v>333.333333333333</v>
      </c>
      <c r="N46" s="34" t="n">
        <v>638.333333333333</v>
      </c>
      <c r="O46" s="34" t="n">
        <v>1.915</v>
      </c>
      <c r="P46" s="34" t="n">
        <v>1.915</v>
      </c>
      <c r="Q46" s="34" t="n">
        <v>1</v>
      </c>
      <c r="R46" s="34" t="n">
        <v>149.307088405216</v>
      </c>
      <c r="S46" s="34" t="n">
        <v>0.371481976369264</v>
      </c>
      <c r="T46" s="34" t="n">
        <v>14.1904269835648</v>
      </c>
      <c r="U46" s="34" t="n">
        <v>648.077404936792</v>
      </c>
      <c r="V46" s="34" t="n">
        <v>-24.2560766628386</v>
      </c>
      <c r="W46" s="34" t="n">
        <v>-23.2560766628386</v>
      </c>
      <c r="X46" s="34" t="n">
        <v>1.07913853782512</v>
      </c>
      <c r="Y46" s="34" t="n">
        <v>0.003</v>
      </c>
      <c r="Z46" s="34" t="n">
        <v>0.107913853782512</v>
      </c>
      <c r="AA46" s="34" t="n">
        <v>0.00371481976369264</v>
      </c>
      <c r="AB46" s="34" t="n">
        <v>0.20665502999351</v>
      </c>
      <c r="AC46" s="34" t="n">
        <v>0.00711387984747141</v>
      </c>
      <c r="AD46" s="34" t="n">
        <v>206.65502999351</v>
      </c>
      <c r="AE46" s="34" t="n">
        <v>7.11387984747141</v>
      </c>
      <c r="AF46" s="34" t="n">
        <v>68885.0099978368</v>
      </c>
      <c r="AG46" s="34" t="n">
        <v>2371.29328249047</v>
      </c>
      <c r="AH46" s="34" t="n">
        <v>68.8850099978368</v>
      </c>
      <c r="AI46" s="34" t="n">
        <v>2.37129328249047</v>
      </c>
      <c r="AJ46" s="34" t="n">
        <v>13.1557677084986</v>
      </c>
      <c r="AK46" s="34" t="n">
        <v>0.371357612868986</v>
      </c>
      <c r="AL46" s="34" t="n">
        <v>13.8496341260027</v>
      </c>
      <c r="AM46" s="34" t="n">
        <v>56.4226334232035</v>
      </c>
      <c r="AN46" s="34" t="n">
        <v>-24.205448638556</v>
      </c>
      <c r="AO46" s="34" t="n">
        <v>-23.205448638556</v>
      </c>
      <c r="AP46" s="34" t="n">
        <v>1.07919392637221</v>
      </c>
      <c r="AQ46" s="34" t="n">
        <v>-0.0506280242825987</v>
      </c>
      <c r="AR46" s="34" t="n">
        <v>0.0109758668153244</v>
      </c>
      <c r="AS46" s="34" t="n">
        <v>0.0109764357325588</v>
      </c>
      <c r="AT46" s="34" t="n">
        <v>0.0108567050664616</v>
      </c>
      <c r="AU46" s="34" t="n">
        <v>0.0108572616973068</v>
      </c>
      <c r="AV46" s="34" t="n">
        <v>-5.56630845147468E-007</v>
      </c>
      <c r="AW46" s="34" t="n">
        <v>-0.000360739873630945</v>
      </c>
      <c r="AX46" s="34" t="n">
        <v>0.6101</v>
      </c>
      <c r="AY46" s="34" t="n">
        <v>-0.00059127991088501</v>
      </c>
      <c r="AZ46" s="34" t="n">
        <v>-0.197093303628337</v>
      </c>
      <c r="BA46" s="34" t="n">
        <v>-0.000197093303628337</v>
      </c>
      <c r="BB46" s="35" t="n">
        <v>-0.000912360014993392</v>
      </c>
      <c r="BC46" s="34" t="n">
        <v>0.3407928575621</v>
      </c>
      <c r="BD46" s="34" t="n">
        <v>0.00372867110480508</v>
      </c>
      <c r="BE46" s="34" t="n">
        <v>0.00372741817986425</v>
      </c>
      <c r="BF46" s="34" t="n">
        <v>0.00371481976369264</v>
      </c>
      <c r="BG46" s="34" t="n">
        <v>0.00371357612868986</v>
      </c>
      <c r="BH46" s="34" t="n">
        <v>1.24363500277752E-006</v>
      </c>
      <c r="BI46" s="34" t="n">
        <v>0.000185683521303524</v>
      </c>
      <c r="BJ46" s="34" t="n">
        <v>0.365</v>
      </c>
      <c r="BK46" s="34" t="n">
        <v>0.000508721976174039</v>
      </c>
      <c r="BL46" s="34" t="n">
        <v>0.169573992058013</v>
      </c>
      <c r="BM46" s="34" t="n">
        <v>0.000169573992058013</v>
      </c>
      <c r="BN46" s="35" t="n">
        <v>0.00340721918569184</v>
      </c>
    </row>
    <row r="47" customFormat="false" ht="12.8" hidden="false" customHeight="false" outlineLevel="0" collapsed="false">
      <c r="A47" s="33" t="s">
        <v>65</v>
      </c>
      <c r="B47" s="33" t="s">
        <v>120</v>
      </c>
      <c r="C47" s="33" t="s">
        <v>121</v>
      </c>
      <c r="D47" s="33" t="s">
        <v>85</v>
      </c>
      <c r="E47" s="34"/>
      <c r="F47" s="34"/>
      <c r="G47" s="34"/>
      <c r="H47" s="34" t="s">
        <v>68</v>
      </c>
      <c r="I47" s="34" t="s">
        <v>111</v>
      </c>
      <c r="J47" s="34" t="s">
        <v>112</v>
      </c>
      <c r="K47" s="34" t="s">
        <v>89</v>
      </c>
      <c r="L47" s="34" t="n">
        <v>1</v>
      </c>
      <c r="M47" s="34" t="n">
        <v>333.333333333333</v>
      </c>
      <c r="N47" s="34" t="n">
        <v>336.333333333333</v>
      </c>
      <c r="O47" s="34" t="n">
        <v>1.009</v>
      </c>
      <c r="P47" s="34" t="n">
        <v>1.009</v>
      </c>
      <c r="Q47" s="34" t="n">
        <v>1</v>
      </c>
      <c r="R47" s="34" t="n">
        <v>94.9566155933956</v>
      </c>
      <c r="S47" s="34" t="n">
        <v>0.371319407715494</v>
      </c>
      <c r="T47" s="34" t="n">
        <v>13.7449408505817</v>
      </c>
      <c r="U47" s="34" t="n">
        <v>375.926306798198</v>
      </c>
      <c r="V47" s="34" t="n">
        <v>-23.5983559183709</v>
      </c>
      <c r="W47" s="34" t="n">
        <v>-22.5983559183709</v>
      </c>
      <c r="X47" s="34" t="n">
        <v>1.07985809882611</v>
      </c>
      <c r="Y47" s="34" t="n">
        <v>0.003</v>
      </c>
      <c r="Z47" s="34" t="n">
        <v>0.107985809882611</v>
      </c>
      <c r="AA47" s="34" t="n">
        <v>0.00371319407715494</v>
      </c>
      <c r="AB47" s="34" t="n">
        <v>0.108957682171554</v>
      </c>
      <c r="AC47" s="34" t="n">
        <v>0.00374661282384933</v>
      </c>
      <c r="AD47" s="34" t="n">
        <v>108.957682171555</v>
      </c>
      <c r="AE47" s="34" t="n">
        <v>3.74661282384933</v>
      </c>
      <c r="AF47" s="34" t="n">
        <v>36319.2273905182</v>
      </c>
      <c r="AG47" s="34" t="n">
        <v>1248.87094128311</v>
      </c>
      <c r="AH47" s="34" t="n">
        <v>36.3192273905182</v>
      </c>
      <c r="AI47" s="34" t="n">
        <v>1.24887094128311</v>
      </c>
      <c r="AJ47" s="34" t="n">
        <v>13.1557677084986</v>
      </c>
      <c r="AK47" s="34" t="n">
        <v>0.371357612868986</v>
      </c>
      <c r="AL47" s="34" t="n">
        <v>13.8496341260027</v>
      </c>
      <c r="AM47" s="34" t="n">
        <v>56.4226334232035</v>
      </c>
      <c r="AN47" s="34" t="n">
        <v>-24.205448638556</v>
      </c>
      <c r="AO47" s="34" t="n">
        <v>-23.205448638556</v>
      </c>
      <c r="AP47" s="34" t="n">
        <v>1.07919392637221</v>
      </c>
      <c r="AQ47" s="34" t="n">
        <v>0.607092720185101</v>
      </c>
      <c r="AR47" s="34" t="n">
        <v>0.0109832577548741</v>
      </c>
      <c r="AS47" s="34" t="n">
        <v>0.0109764357325588</v>
      </c>
      <c r="AT47" s="34" t="n">
        <v>0.0108639363417996</v>
      </c>
      <c r="AU47" s="34" t="n">
        <v>0.0108572616973068</v>
      </c>
      <c r="AV47" s="34" t="n">
        <v>6.67464449279585E-006</v>
      </c>
      <c r="AW47" s="34" t="n">
        <v>0.00250917445336768</v>
      </c>
      <c r="AX47" s="34" t="n">
        <v>0.6101</v>
      </c>
      <c r="AY47" s="34" t="n">
        <v>0.00411272652576246</v>
      </c>
      <c r="AZ47" s="34" t="n">
        <v>1.37090884192082</v>
      </c>
      <c r="BA47" s="34" t="n">
        <v>0.00137090884192082</v>
      </c>
      <c r="BB47" s="35" t="n">
        <v>0.0109402466690638</v>
      </c>
      <c r="BC47" s="34" t="n">
        <v>-0.104693275420999</v>
      </c>
      <c r="BD47" s="34" t="n">
        <v>0.00372703327503716</v>
      </c>
      <c r="BE47" s="34" t="n">
        <v>0.00372741817986425</v>
      </c>
      <c r="BF47" s="34" t="n">
        <v>0.00371319407715494</v>
      </c>
      <c r="BG47" s="34" t="n">
        <v>0.00371357612868986</v>
      </c>
      <c r="BH47" s="34" t="n">
        <v>-3.82051534923624E-007</v>
      </c>
      <c r="BI47" s="34" t="n">
        <v>-3.62783207386093E-005</v>
      </c>
      <c r="BJ47" s="34" t="n">
        <v>0.365</v>
      </c>
      <c r="BK47" s="34" t="n">
        <v>-9.93926595578338E-005</v>
      </c>
      <c r="BL47" s="34" t="n">
        <v>-0.0331308865192779</v>
      </c>
      <c r="BM47" s="34" t="n">
        <v>-3.31308865192779E-005</v>
      </c>
      <c r="BN47" s="35" t="n">
        <v>-0.00104671653403733</v>
      </c>
    </row>
    <row r="48" customFormat="false" ht="12.8" hidden="false" customHeight="false" outlineLevel="0" collapsed="false">
      <c r="A48" s="33" t="s">
        <v>65</v>
      </c>
      <c r="B48" s="33" t="s">
        <v>120</v>
      </c>
      <c r="C48" s="33" t="s">
        <v>121</v>
      </c>
      <c r="D48" s="33" t="s">
        <v>85</v>
      </c>
      <c r="E48" s="34"/>
      <c r="F48" s="34"/>
      <c r="G48" s="34"/>
      <c r="H48" s="34" t="s">
        <v>68</v>
      </c>
      <c r="I48" s="34" t="s">
        <v>111</v>
      </c>
      <c r="J48" s="34" t="s">
        <v>117</v>
      </c>
      <c r="K48" s="34" t="s">
        <v>71</v>
      </c>
      <c r="L48" s="34" t="n">
        <v>1</v>
      </c>
      <c r="M48" s="34" t="n">
        <v>333.333333333333</v>
      </c>
      <c r="N48" s="34" t="n">
        <v>606</v>
      </c>
      <c r="O48" s="34" t="n">
        <v>1.818</v>
      </c>
      <c r="P48" s="34" t="n">
        <v>1.818</v>
      </c>
      <c r="Q48" s="34" t="n">
        <v>1</v>
      </c>
      <c r="R48" s="34" t="n">
        <v>157.889411990984</v>
      </c>
      <c r="S48" s="34" t="n">
        <v>0.371283431680528</v>
      </c>
      <c r="T48" s="34" t="n">
        <v>13.6463560841681</v>
      </c>
      <c r="U48" s="34" t="n">
        <v>702.176988907088</v>
      </c>
      <c r="V48" s="34" t="n">
        <v>-23.6011958332943</v>
      </c>
      <c r="W48" s="34" t="n">
        <v>-22.6011958332943</v>
      </c>
      <c r="X48" s="34" t="n">
        <v>1.07985499191905</v>
      </c>
      <c r="Y48" s="34" t="n">
        <v>0.003</v>
      </c>
      <c r="Z48" s="34" t="n">
        <v>0.107985499191905</v>
      </c>
      <c r="AA48" s="34" t="n">
        <v>0.00371283431680528</v>
      </c>
      <c r="AB48" s="34" t="n">
        <v>0.196317637530883</v>
      </c>
      <c r="AC48" s="34" t="n">
        <v>0.006749932787952</v>
      </c>
      <c r="AD48" s="34" t="n">
        <v>196.317637530883</v>
      </c>
      <c r="AE48" s="34" t="n">
        <v>6.749932787952</v>
      </c>
      <c r="AF48" s="34" t="n">
        <v>65439.2125102944</v>
      </c>
      <c r="AG48" s="34" t="n">
        <v>2249.977595984</v>
      </c>
      <c r="AH48" s="34" t="n">
        <v>65.4392125102944</v>
      </c>
      <c r="AI48" s="34" t="n">
        <v>2.249977595984</v>
      </c>
      <c r="AJ48" s="34" t="n">
        <v>13.1557677084986</v>
      </c>
      <c r="AK48" s="34" t="n">
        <v>0.371357612868986</v>
      </c>
      <c r="AL48" s="34" t="n">
        <v>13.8496341260027</v>
      </c>
      <c r="AM48" s="34" t="n">
        <v>56.4226334232035</v>
      </c>
      <c r="AN48" s="34" t="n">
        <v>-24.205448638556</v>
      </c>
      <c r="AO48" s="34" t="n">
        <v>-23.205448638556</v>
      </c>
      <c r="AP48" s="34" t="n">
        <v>1.07919392637221</v>
      </c>
      <c r="AQ48" s="34" t="n">
        <v>0.604252805261698</v>
      </c>
      <c r="AR48" s="34" t="n">
        <v>0.0109832258421821</v>
      </c>
      <c r="AS48" s="34" t="n">
        <v>0.0109764357325588</v>
      </c>
      <c r="AT48" s="34" t="n">
        <v>0.010863905118735</v>
      </c>
      <c r="AU48" s="34" t="n">
        <v>0.0108572616973068</v>
      </c>
      <c r="AV48" s="34" t="n">
        <v>6.64342142824362E-006</v>
      </c>
      <c r="AW48" s="34" t="n">
        <v>0.00466485765452493</v>
      </c>
      <c r="AX48" s="34" t="n">
        <v>0.6101</v>
      </c>
      <c r="AY48" s="34" t="n">
        <v>0.00764605417886401</v>
      </c>
      <c r="AZ48" s="34" t="n">
        <v>2.548684726288</v>
      </c>
      <c r="BA48" s="34" t="n">
        <v>0.002548684726288</v>
      </c>
      <c r="BB48" s="35" t="n">
        <v>0.0108890697070048</v>
      </c>
      <c r="BC48" s="34" t="n">
        <v>-0.203278041834599</v>
      </c>
      <c r="BD48" s="34" t="n">
        <v>0.00372667082814344</v>
      </c>
      <c r="BE48" s="34" t="n">
        <v>0.00372741817986425</v>
      </c>
      <c r="BF48" s="34" t="n">
        <v>0.00371283431680528</v>
      </c>
      <c r="BG48" s="34" t="n">
        <v>0.00371357612868986</v>
      </c>
      <c r="BH48" s="34" t="n">
        <v>-7.4181188458285E-007</v>
      </c>
      <c r="BI48" s="34" t="n">
        <v>-0.00011712424226471</v>
      </c>
      <c r="BJ48" s="34" t="n">
        <v>0.365</v>
      </c>
      <c r="BK48" s="34" t="n">
        <v>-0.000320888334971808</v>
      </c>
      <c r="BL48" s="34" t="n">
        <v>-0.106962778323936</v>
      </c>
      <c r="BM48" s="34" t="n">
        <v>-0.000106962778323936</v>
      </c>
      <c r="BN48" s="35" t="n">
        <v>-0.00203236132762425</v>
      </c>
    </row>
    <row r="49" customFormat="false" ht="12.8" hidden="false" customHeight="false" outlineLevel="0" collapsed="false">
      <c r="A49" s="33" t="s">
        <v>75</v>
      </c>
      <c r="B49" s="33" t="s">
        <v>122</v>
      </c>
      <c r="C49" s="33" t="s">
        <v>123</v>
      </c>
      <c r="D49" s="33" t="s">
        <v>67</v>
      </c>
      <c r="E49" s="34"/>
      <c r="F49" s="34"/>
      <c r="G49" s="34"/>
      <c r="H49" s="34" t="s">
        <v>68</v>
      </c>
      <c r="I49" s="34" t="s">
        <v>111</v>
      </c>
      <c r="J49" s="34" t="s">
        <v>118</v>
      </c>
      <c r="K49" s="34" t="s">
        <v>71</v>
      </c>
      <c r="L49" s="34" t="n">
        <v>1</v>
      </c>
      <c r="M49" s="34" t="n">
        <v>333.333333333333</v>
      </c>
      <c r="N49" s="34" t="n">
        <v>10.6666666666667</v>
      </c>
      <c r="O49" s="34" t="n">
        <v>0.032</v>
      </c>
      <c r="P49" s="34"/>
      <c r="Q49" s="34"/>
      <c r="R49" s="34"/>
      <c r="S49" s="34"/>
      <c r="T49" s="34"/>
      <c r="U49" s="34"/>
      <c r="V49" s="34"/>
      <c r="W49" s="34"/>
      <c r="X49" s="34"/>
      <c r="Y49" s="34" t="n">
        <v>0.003</v>
      </c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5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5"/>
    </row>
    <row r="50" customFormat="false" ht="12.8" hidden="false" customHeight="false" outlineLevel="0" collapsed="false">
      <c r="A50" s="33" t="s">
        <v>80</v>
      </c>
      <c r="B50" s="33" t="s">
        <v>81</v>
      </c>
      <c r="C50" s="33" t="s">
        <v>82</v>
      </c>
      <c r="D50" s="33" t="s">
        <v>83</v>
      </c>
      <c r="E50" s="34"/>
      <c r="F50" s="34"/>
      <c r="G50" s="34"/>
      <c r="H50" s="34" t="s">
        <v>68</v>
      </c>
      <c r="I50" s="34" t="s">
        <v>111</v>
      </c>
      <c r="J50" s="34" t="s">
        <v>113</v>
      </c>
      <c r="K50" s="34" t="s">
        <v>71</v>
      </c>
      <c r="L50" s="34" t="n">
        <v>1</v>
      </c>
      <c r="M50" s="34" t="n">
        <v>333.333333333333</v>
      </c>
      <c r="N50" s="34" t="n">
        <v>20</v>
      </c>
      <c r="O50" s="34" t="n">
        <v>0.06</v>
      </c>
      <c r="P50" s="34" t="n">
        <v>0.06</v>
      </c>
      <c r="Q50" s="34" t="n">
        <v>1</v>
      </c>
      <c r="R50" s="34" t="n">
        <v>1.63972197622305</v>
      </c>
      <c r="S50" s="34" t="n">
        <v>0.725173971727754</v>
      </c>
      <c r="T50" s="34" t="n">
        <v>986.865656030838</v>
      </c>
      <c r="U50" s="34" t="n">
        <v>10.7653047421736</v>
      </c>
      <c r="V50" s="34" t="n">
        <v>269.81906116605</v>
      </c>
      <c r="W50" s="34" t="n">
        <v>270.81906116605</v>
      </c>
      <c r="X50" s="34" t="n">
        <v>1.39982258247526</v>
      </c>
      <c r="Y50" s="34" t="n">
        <v>0.003</v>
      </c>
      <c r="Z50" s="34" t="n">
        <v>0.139982258247526</v>
      </c>
      <c r="AA50" s="34" t="n">
        <v>0.00725173971727754</v>
      </c>
      <c r="AB50" s="34" t="n">
        <v>0.00839893549485156</v>
      </c>
      <c r="AC50" s="34" t="n">
        <v>0.000435104383036652</v>
      </c>
      <c r="AD50" s="34" t="n">
        <v>8.39893549485156</v>
      </c>
      <c r="AE50" s="34" t="n">
        <v>0.435104383036652</v>
      </c>
      <c r="AF50" s="34" t="n">
        <v>2799.64516495052</v>
      </c>
      <c r="AG50" s="34" t="n">
        <v>145.034794345551</v>
      </c>
      <c r="AH50" s="34" t="n">
        <v>2.79964516495052</v>
      </c>
      <c r="AI50" s="34" t="n">
        <v>0.145034794345551</v>
      </c>
      <c r="AJ50" s="34" t="n">
        <v>2.86976991852992</v>
      </c>
      <c r="AK50" s="34" t="n">
        <v>0.37060313216619</v>
      </c>
      <c r="AL50" s="34" t="n">
        <v>11.7821515768376</v>
      </c>
      <c r="AM50" s="34" t="n">
        <v>27.6230816572013</v>
      </c>
      <c r="AN50" s="34" t="n">
        <v>-10.8041230957176</v>
      </c>
      <c r="AO50" s="34" t="n">
        <v>-9.80412309571759</v>
      </c>
      <c r="AP50" s="34" t="n">
        <v>1.09385318961687</v>
      </c>
      <c r="AQ50" s="34" t="n">
        <v>280.623184261768</v>
      </c>
      <c r="AR50" s="34" t="n">
        <v>0.0142804479541351</v>
      </c>
      <c r="AS50" s="34" t="n">
        <v>0.0111270291079488</v>
      </c>
      <c r="AT50" s="34" t="n">
        <v>0.0140793879867641</v>
      </c>
      <c r="AU50" s="34" t="n">
        <v>0.0110045808168786</v>
      </c>
      <c r="AV50" s="34" t="n">
        <v>0.00307480716988546</v>
      </c>
      <c r="AW50" s="34" t="n">
        <v>0.0331012362072373</v>
      </c>
      <c r="AX50" s="34" t="n">
        <v>0.6101</v>
      </c>
      <c r="AY50" s="34" t="n">
        <v>0.0542554273188613</v>
      </c>
      <c r="AZ50" s="34" t="n">
        <v>18.0851424396204</v>
      </c>
      <c r="BA50" s="34" t="n">
        <v>0.0180851424396204</v>
      </c>
      <c r="BB50" s="35" t="n">
        <v>5.03984128812565</v>
      </c>
      <c r="BC50" s="34" t="n">
        <v>975.083504454</v>
      </c>
      <c r="BD50" s="34" t="n">
        <v>0.00730471158439738</v>
      </c>
      <c r="BE50" s="34" t="n">
        <v>0.00371981708027224</v>
      </c>
      <c r="BF50" s="34" t="n">
        <v>0.00725173971727754</v>
      </c>
      <c r="BG50" s="34" t="n">
        <v>0.0037060313216619</v>
      </c>
      <c r="BH50" s="34" t="n">
        <v>0.00354570839561564</v>
      </c>
      <c r="BI50" s="34" t="n">
        <v>0.00581397597756954</v>
      </c>
      <c r="BJ50" s="34" t="n">
        <v>0.365</v>
      </c>
      <c r="BK50" s="34" t="n">
        <v>0.0159287013084097</v>
      </c>
      <c r="BL50" s="34" t="n">
        <v>5.30956710280323</v>
      </c>
      <c r="BM50" s="34" t="n">
        <v>0.00530956710280323</v>
      </c>
      <c r="BN50" s="35" t="n">
        <v>9.71426957702916</v>
      </c>
    </row>
    <row r="51" customFormat="false" ht="12.8" hidden="false" customHeight="false" outlineLevel="0" collapsed="false">
      <c r="A51" s="33" t="s">
        <v>84</v>
      </c>
      <c r="B51" s="33" t="s">
        <v>84</v>
      </c>
      <c r="C51" s="33" t="s">
        <v>84</v>
      </c>
      <c r="D51" s="33" t="s">
        <v>85</v>
      </c>
      <c r="E51" s="34"/>
      <c r="F51" s="34"/>
      <c r="G51" s="34"/>
      <c r="H51" s="34" t="s">
        <v>68</v>
      </c>
      <c r="I51" s="34" t="s">
        <v>111</v>
      </c>
      <c r="J51" s="34" t="s">
        <v>112</v>
      </c>
      <c r="K51" s="34" t="s">
        <v>71</v>
      </c>
      <c r="L51" s="34" t="n">
        <v>1</v>
      </c>
      <c r="M51" s="34" t="n">
        <v>333.333333333333</v>
      </c>
      <c r="N51" s="34" t="n">
        <v>0</v>
      </c>
      <c r="O51" s="34" t="n">
        <v>0</v>
      </c>
      <c r="P51" s="34"/>
      <c r="Q51" s="34"/>
      <c r="R51" s="34"/>
      <c r="S51" s="34"/>
      <c r="T51" s="34"/>
      <c r="U51" s="34"/>
      <c r="V51" s="34"/>
      <c r="W51" s="34"/>
      <c r="X51" s="34"/>
      <c r="Y51" s="34" t="n">
        <v>0.003</v>
      </c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5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5"/>
    </row>
    <row r="52" customFormat="false" ht="12.8" hidden="false" customHeight="false" outlineLevel="0" collapsed="false">
      <c r="A52" s="33" t="s">
        <v>84</v>
      </c>
      <c r="B52" s="33" t="s">
        <v>84</v>
      </c>
      <c r="C52" s="33" t="s">
        <v>84</v>
      </c>
      <c r="D52" s="33" t="s">
        <v>85</v>
      </c>
      <c r="E52" s="34"/>
      <c r="F52" s="34"/>
      <c r="G52" s="34"/>
      <c r="H52" s="34" t="s">
        <v>68</v>
      </c>
      <c r="I52" s="34" t="s">
        <v>111</v>
      </c>
      <c r="J52" s="34" t="s">
        <v>113</v>
      </c>
      <c r="K52" s="34" t="s">
        <v>71</v>
      </c>
      <c r="L52" s="34" t="n">
        <v>2</v>
      </c>
      <c r="M52" s="34" t="n">
        <v>666.666666666667</v>
      </c>
      <c r="N52" s="34" t="n">
        <v>0</v>
      </c>
      <c r="O52" s="34" t="n">
        <v>0</v>
      </c>
      <c r="P52" s="34"/>
      <c r="Q52" s="34"/>
      <c r="R52" s="34"/>
      <c r="S52" s="34"/>
      <c r="T52" s="34"/>
      <c r="U52" s="34"/>
      <c r="V52" s="34"/>
      <c r="W52" s="34"/>
      <c r="X52" s="34"/>
      <c r="Y52" s="34" t="n">
        <v>0.003</v>
      </c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5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5"/>
    </row>
    <row r="53" customFormat="false" ht="12.8" hidden="false" customHeight="false" outlineLevel="0" collapsed="false">
      <c r="A53" s="33" t="s">
        <v>65</v>
      </c>
      <c r="B53" s="33" t="s">
        <v>91</v>
      </c>
      <c r="C53" s="33" t="s">
        <v>92</v>
      </c>
      <c r="D53" s="33" t="s">
        <v>83</v>
      </c>
      <c r="E53" s="34"/>
      <c r="F53" s="34"/>
      <c r="G53" s="34"/>
      <c r="H53" s="34" t="s">
        <v>68</v>
      </c>
      <c r="I53" s="34" t="s">
        <v>111</v>
      </c>
      <c r="J53" s="34" t="s">
        <v>112</v>
      </c>
      <c r="K53" s="34" t="s">
        <v>71</v>
      </c>
      <c r="L53" s="34" t="n">
        <v>1</v>
      </c>
      <c r="M53" s="34" t="n">
        <v>333.333333333333</v>
      </c>
      <c r="N53" s="34" t="n">
        <v>197</v>
      </c>
      <c r="O53" s="34" t="n">
        <v>0.591</v>
      </c>
      <c r="P53" s="34" t="n">
        <v>0.591</v>
      </c>
      <c r="Q53" s="34" t="n">
        <v>1</v>
      </c>
      <c r="R53" s="34" t="n">
        <v>42.1732110546182</v>
      </c>
      <c r="S53" s="34" t="n">
        <v>0.372851012243137</v>
      </c>
      <c r="T53" s="34" t="n">
        <v>17.9420473558258</v>
      </c>
      <c r="U53" s="34" t="n">
        <v>177.484246155268</v>
      </c>
      <c r="V53" s="34" t="n">
        <v>-23.583587192842</v>
      </c>
      <c r="W53" s="34" t="n">
        <v>-22.583587192842</v>
      </c>
      <c r="X53" s="34" t="n">
        <v>1.0798742560174</v>
      </c>
      <c r="Y53" s="34" t="n">
        <v>0.003</v>
      </c>
      <c r="Z53" s="34" t="n">
        <v>0.10798742560174</v>
      </c>
      <c r="AA53" s="34" t="n">
        <v>0.00372851012243137</v>
      </c>
      <c r="AB53" s="34" t="n">
        <v>0.0638205685306283</v>
      </c>
      <c r="AC53" s="34" t="n">
        <v>0.00220354948235694</v>
      </c>
      <c r="AD53" s="34" t="n">
        <v>63.8205685306283</v>
      </c>
      <c r="AE53" s="34" t="n">
        <v>2.20354948235694</v>
      </c>
      <c r="AF53" s="34" t="n">
        <v>21273.5228435428</v>
      </c>
      <c r="AG53" s="34" t="n">
        <v>734.51649411898</v>
      </c>
      <c r="AH53" s="34" t="n">
        <v>21.2735228435428</v>
      </c>
      <c r="AI53" s="34" t="n">
        <v>0.73451649411898</v>
      </c>
      <c r="AJ53" s="34" t="n">
        <v>28.7161201624136</v>
      </c>
      <c r="AK53" s="34" t="n">
        <v>0.371897440903144</v>
      </c>
      <c r="AL53" s="34" t="n">
        <v>15.328929137187</v>
      </c>
      <c r="AM53" s="34" t="n">
        <v>119.101951683563</v>
      </c>
      <c r="AN53" s="34" t="n">
        <v>-24.6437909149664</v>
      </c>
      <c r="AO53" s="34" t="n">
        <v>-23.6437909149664</v>
      </c>
      <c r="AP53" s="34" t="n">
        <v>1.07871436497763</v>
      </c>
      <c r="AQ53" s="34" t="n">
        <v>1.0602037221244</v>
      </c>
      <c r="AR53" s="34" t="n">
        <v>0.0109834237139966</v>
      </c>
      <c r="AS53" s="34" t="n">
        <v>0.0109715099927303</v>
      </c>
      <c r="AT53" s="34" t="n">
        <v>0.0108640987145441</v>
      </c>
      <c r="AU53" s="34" t="n">
        <v>0.0108524423134429</v>
      </c>
      <c r="AV53" s="34" t="n">
        <v>1.16564011012014E-005</v>
      </c>
      <c r="AW53" s="34" t="n">
        <v>0.00206882756233016</v>
      </c>
      <c r="AX53" s="34" t="n">
        <v>0.6101</v>
      </c>
      <c r="AY53" s="34" t="n">
        <v>0.00339096469813172</v>
      </c>
      <c r="AZ53" s="34" t="n">
        <v>1.13032156604391</v>
      </c>
      <c r="BA53" s="34" t="n">
        <v>0.00113032156604391</v>
      </c>
      <c r="BB53" s="35" t="n">
        <v>0.0191057221786615</v>
      </c>
      <c r="BC53" s="34" t="n">
        <v>2.6131182186388</v>
      </c>
      <c r="BD53" s="34" t="n">
        <v>0.00374246393710369</v>
      </c>
      <c r="BE53" s="34" t="n">
        <v>0.00373285680797287</v>
      </c>
      <c r="BF53" s="34" t="n">
        <v>0.00372851012243137</v>
      </c>
      <c r="BG53" s="34" t="n">
        <v>0.00371897440903144</v>
      </c>
      <c r="BH53" s="34" t="n">
        <v>9.53571339993003E-006</v>
      </c>
      <c r="BI53" s="34" t="n">
        <v>0.0004021516537716</v>
      </c>
      <c r="BJ53" s="34" t="n">
        <v>0.365</v>
      </c>
      <c r="BK53" s="34" t="n">
        <v>0.0011017853527989</v>
      </c>
      <c r="BL53" s="34" t="n">
        <v>0.367261784266301</v>
      </c>
      <c r="BM53" s="34" t="n">
        <v>0.000367261784266301</v>
      </c>
      <c r="BN53" s="35" t="n">
        <v>0.0261252421915891</v>
      </c>
    </row>
    <row r="54" customFormat="false" ht="12.8" hidden="false" customHeight="false" outlineLevel="0" collapsed="false">
      <c r="A54" s="33" t="s">
        <v>65</v>
      </c>
      <c r="B54" s="33" t="s">
        <v>91</v>
      </c>
      <c r="C54" s="33" t="s">
        <v>92</v>
      </c>
      <c r="D54" s="33" t="s">
        <v>83</v>
      </c>
      <c r="E54" s="34"/>
      <c r="F54" s="34"/>
      <c r="G54" s="34"/>
      <c r="H54" s="34" t="s">
        <v>68</v>
      </c>
      <c r="I54" s="34" t="s">
        <v>111</v>
      </c>
      <c r="J54" s="34" t="s">
        <v>118</v>
      </c>
      <c r="K54" s="34" t="s">
        <v>71</v>
      </c>
      <c r="L54" s="34" t="n">
        <v>1</v>
      </c>
      <c r="M54" s="34" t="n">
        <v>333.333333333333</v>
      </c>
      <c r="N54" s="34" t="n">
        <v>129.666666666667</v>
      </c>
      <c r="O54" s="34" t="n">
        <v>0.389</v>
      </c>
      <c r="P54" s="34" t="n">
        <v>0.389</v>
      </c>
      <c r="Q54" s="34" t="n">
        <v>1</v>
      </c>
      <c r="R54" s="34" t="n">
        <v>33.9350493442196</v>
      </c>
      <c r="S54" s="34" t="n">
        <v>0.372849121339204</v>
      </c>
      <c r="T54" s="34" t="n">
        <v>17.9368655697243</v>
      </c>
      <c r="U54" s="34" t="n">
        <v>126.465816040214</v>
      </c>
      <c r="V54" s="34" t="n">
        <v>-21.5565995729711</v>
      </c>
      <c r="W54" s="34" t="n">
        <v>-20.5565995729711</v>
      </c>
      <c r="X54" s="34" t="n">
        <v>1.082091758614</v>
      </c>
      <c r="Y54" s="34" t="n">
        <v>0.003</v>
      </c>
      <c r="Z54" s="34" t="n">
        <v>0.1082091758614</v>
      </c>
      <c r="AA54" s="34" t="n">
        <v>0.00372849121339204</v>
      </c>
      <c r="AB54" s="34" t="n">
        <v>0.0420933694100846</v>
      </c>
      <c r="AC54" s="34" t="n">
        <v>0.0014503830820095</v>
      </c>
      <c r="AD54" s="34" t="n">
        <v>42.0933694100846</v>
      </c>
      <c r="AE54" s="34" t="n">
        <v>1.4503830820095</v>
      </c>
      <c r="AF54" s="34" t="n">
        <v>14031.1231366949</v>
      </c>
      <c r="AG54" s="34" t="n">
        <v>483.461027336501</v>
      </c>
      <c r="AH54" s="34" t="n">
        <v>14.0311231366949</v>
      </c>
      <c r="AI54" s="34" t="n">
        <v>0.483461027336501</v>
      </c>
      <c r="AJ54" s="34" t="n">
        <v>15.0879361429952</v>
      </c>
      <c r="AK54" s="34" t="n">
        <v>0.371751079423788</v>
      </c>
      <c r="AL54" s="34" t="n">
        <v>14.9278520392589</v>
      </c>
      <c r="AM54" s="34" t="n">
        <v>55.2151643088698</v>
      </c>
      <c r="AN54" s="34" t="n">
        <v>-24.5728736997343</v>
      </c>
      <c r="AO54" s="34" t="n">
        <v>-23.5728736997343</v>
      </c>
      <c r="AP54" s="34" t="n">
        <v>1.07879195114412</v>
      </c>
      <c r="AQ54" s="34" t="n">
        <v>3.0162741267632</v>
      </c>
      <c r="AR54" s="34" t="n">
        <v>0.0110062013792786</v>
      </c>
      <c r="AS54" s="34" t="n">
        <v>0.0109723069036613</v>
      </c>
      <c r="AT54" s="34" t="n">
        <v>0.0108863836485506</v>
      </c>
      <c r="AU54" s="34" t="n">
        <v>0.010853222020756</v>
      </c>
      <c r="AV54" s="34" t="n">
        <v>3.31616277945423E-005</v>
      </c>
      <c r="AW54" s="34" t="n">
        <v>0.00419381232025864</v>
      </c>
      <c r="AX54" s="34" t="n">
        <v>0.6101</v>
      </c>
      <c r="AY54" s="34" t="n">
        <v>0.00687397528316447</v>
      </c>
      <c r="AZ54" s="34" t="n">
        <v>2.29132509438816</v>
      </c>
      <c r="BA54" s="34" t="n">
        <v>0.00229132509438816</v>
      </c>
      <c r="BB54" s="35" t="n">
        <v>0.0543544136937262</v>
      </c>
      <c r="BC54" s="34" t="n">
        <v>3.0090135304654</v>
      </c>
      <c r="BD54" s="34" t="n">
        <v>0.00374244488626709</v>
      </c>
      <c r="BE54" s="34" t="n">
        <v>0.00373138224802233</v>
      </c>
      <c r="BF54" s="34" t="n">
        <v>0.00372849121339204</v>
      </c>
      <c r="BG54" s="34" t="n">
        <v>0.00371751079423788</v>
      </c>
      <c r="BH54" s="34" t="n">
        <v>1.09804191541561E-005</v>
      </c>
      <c r="BI54" s="34" t="n">
        <v>0.000372621065816501</v>
      </c>
      <c r="BJ54" s="34" t="n">
        <v>0.365</v>
      </c>
      <c r="BK54" s="34" t="n">
        <v>0.00102087963237398</v>
      </c>
      <c r="BL54" s="34" t="n">
        <v>0.340293210791326</v>
      </c>
      <c r="BM54" s="34" t="n">
        <v>0.000340293210791326</v>
      </c>
      <c r="BN54" s="35" t="n">
        <v>0.0300833401483729</v>
      </c>
    </row>
    <row r="55" customFormat="false" ht="12.8" hidden="false" customHeight="false" outlineLevel="0" collapsed="false">
      <c r="A55" s="33" t="s">
        <v>65</v>
      </c>
      <c r="B55" s="33" t="s">
        <v>124</v>
      </c>
      <c r="C55" s="33" t="s">
        <v>125</v>
      </c>
      <c r="D55" s="33" t="s">
        <v>67</v>
      </c>
      <c r="E55" s="34"/>
      <c r="F55" s="34"/>
      <c r="G55" s="34"/>
      <c r="H55" s="34" t="s">
        <v>68</v>
      </c>
      <c r="I55" s="34" t="s">
        <v>111</v>
      </c>
      <c r="J55" s="34" t="s">
        <v>117</v>
      </c>
      <c r="K55" s="34" t="s">
        <v>89</v>
      </c>
      <c r="L55" s="34" t="n">
        <v>1</v>
      </c>
      <c r="M55" s="34" t="n">
        <v>333.333333333333</v>
      </c>
      <c r="N55" s="34" t="n">
        <v>49.3333333333333</v>
      </c>
      <c r="O55" s="34" t="n">
        <v>0.148</v>
      </c>
      <c r="P55" s="34"/>
      <c r="Q55" s="34"/>
      <c r="R55" s="34"/>
      <c r="S55" s="34"/>
      <c r="T55" s="34"/>
      <c r="U55" s="34"/>
      <c r="V55" s="34"/>
      <c r="W55" s="34"/>
      <c r="X55" s="34"/>
      <c r="Y55" s="34" t="n">
        <v>0.003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5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5"/>
    </row>
    <row r="56" customFormat="false" ht="12.8" hidden="false" customHeight="false" outlineLevel="0" collapsed="false">
      <c r="A56" s="33" t="s">
        <v>75</v>
      </c>
      <c r="B56" s="33" t="s">
        <v>93</v>
      </c>
      <c r="C56" s="33" t="s">
        <v>94</v>
      </c>
      <c r="D56" s="33" t="s">
        <v>67</v>
      </c>
      <c r="E56" s="34"/>
      <c r="F56" s="34"/>
      <c r="G56" s="34"/>
      <c r="H56" s="34" t="s">
        <v>68</v>
      </c>
      <c r="I56" s="34" t="s">
        <v>111</v>
      </c>
      <c r="J56" s="34" t="s">
        <v>117</v>
      </c>
      <c r="K56" s="34" t="s">
        <v>71</v>
      </c>
      <c r="L56" s="34" t="n">
        <v>1</v>
      </c>
      <c r="M56" s="34" t="n">
        <v>333.333333333333</v>
      </c>
      <c r="N56" s="34" t="n">
        <v>298</v>
      </c>
      <c r="O56" s="34" t="n">
        <v>0.894</v>
      </c>
      <c r="P56" s="34" t="n">
        <v>0.894</v>
      </c>
      <c r="Q56" s="34" t="n">
        <v>1</v>
      </c>
      <c r="R56" s="34" t="n">
        <v>34.2559868436055</v>
      </c>
      <c r="S56" s="34" t="n">
        <v>0.372427274145597</v>
      </c>
      <c r="T56" s="34" t="n">
        <v>16.7808509305243</v>
      </c>
      <c r="U56" s="34" t="n">
        <v>240.781068120432</v>
      </c>
      <c r="V56" s="34" t="n">
        <v>-25.3967792919836</v>
      </c>
      <c r="W56" s="34" t="n">
        <v>-24.3967792919836</v>
      </c>
      <c r="X56" s="34" t="n">
        <v>1.07789055916771</v>
      </c>
      <c r="Y56" s="34" t="n">
        <v>0.003</v>
      </c>
      <c r="Z56" s="34" t="n">
        <v>0.107789055916771</v>
      </c>
      <c r="AA56" s="34" t="n">
        <v>0.0372427274145597</v>
      </c>
      <c r="AB56" s="34" t="n">
        <v>0.0963634159895933</v>
      </c>
      <c r="AC56" s="34" t="n">
        <v>0.0332949983086164</v>
      </c>
      <c r="AD56" s="34" t="n">
        <v>96.3634159895933</v>
      </c>
      <c r="AE56" s="34" t="n">
        <v>33.2949983086164</v>
      </c>
      <c r="AF56" s="34" t="n">
        <v>32121.1386631978</v>
      </c>
      <c r="AG56" s="34" t="n">
        <v>11098.3327695388</v>
      </c>
      <c r="AH56" s="34" t="n">
        <v>32.1211386631978</v>
      </c>
      <c r="AI56" s="34" t="n">
        <v>11.0983327695388</v>
      </c>
      <c r="AJ56" s="34" t="n">
        <v>67.413004566254</v>
      </c>
      <c r="AK56" s="34" t="n">
        <v>0.371394835397936</v>
      </c>
      <c r="AL56" s="34" t="n">
        <v>13.9516348005019</v>
      </c>
      <c r="AM56" s="34" t="n">
        <v>470.241866038012</v>
      </c>
      <c r="AN56" s="34" t="n">
        <v>-26.290171613792</v>
      </c>
      <c r="AO56" s="34" t="n">
        <v>-25.290171613792</v>
      </c>
      <c r="AP56" s="34" t="n">
        <v>1.07691312683402</v>
      </c>
      <c r="AQ56" s="34" t="n">
        <v>0.893392321808403</v>
      </c>
      <c r="AR56" s="34" t="n">
        <v>0.0109630485117401</v>
      </c>
      <c r="AS56" s="34" t="n">
        <v>0.0109530092835415</v>
      </c>
      <c r="AT56" s="34" t="n">
        <v>0.0108441634220747</v>
      </c>
      <c r="AU56" s="34" t="n">
        <v>0.0108343406498229</v>
      </c>
      <c r="AV56" s="34" t="n">
        <v>9.82277225174653E-006</v>
      </c>
      <c r="AW56" s="34" t="n">
        <v>0.00236513759467927</v>
      </c>
      <c r="AX56" s="34" t="n">
        <v>0.6101</v>
      </c>
      <c r="AY56" s="34" t="n">
        <v>0.00387663923074786</v>
      </c>
      <c r="AZ56" s="34" t="n">
        <v>1.29221307691595</v>
      </c>
      <c r="BA56" s="34" t="n">
        <v>0.00129221307691595</v>
      </c>
      <c r="BB56" s="35" t="n">
        <v>0.0161002659428725</v>
      </c>
      <c r="BC56" s="34" t="n">
        <v>2.8292161300224</v>
      </c>
      <c r="BD56" s="34" t="n">
        <v>0.00373819479844607</v>
      </c>
      <c r="BE56" s="34" t="n">
        <v>0.00372779318534405</v>
      </c>
      <c r="BF56" s="34" t="n">
        <v>0.00372427274145597</v>
      </c>
      <c r="BG56" s="34" t="n">
        <v>0.00371394835397936</v>
      </c>
      <c r="BH56" s="34" t="n">
        <v>1.03243874766058E-005</v>
      </c>
      <c r="BI56" s="34" t="n">
        <v>0.000353672081566895</v>
      </c>
      <c r="BJ56" s="34" t="n">
        <v>0.365</v>
      </c>
      <c r="BK56" s="34" t="n">
        <v>0.00096896460703259</v>
      </c>
      <c r="BL56" s="34" t="n">
        <v>0.322988202344197</v>
      </c>
      <c r="BM56" s="34" t="n">
        <v>0.000322988202344197</v>
      </c>
      <c r="BN56" s="35" t="n">
        <v>0.0282859930865914</v>
      </c>
    </row>
    <row r="57" customFormat="false" ht="12.8" hidden="false" customHeight="false" outlineLevel="0" collapsed="false">
      <c r="A57" s="33" t="s">
        <v>101</v>
      </c>
      <c r="B57" s="33" t="s">
        <v>101</v>
      </c>
      <c r="C57" s="33"/>
      <c r="D57" s="33" t="s">
        <v>67</v>
      </c>
      <c r="E57" s="34"/>
      <c r="F57" s="34"/>
      <c r="G57" s="34"/>
      <c r="H57" s="34" t="s">
        <v>68</v>
      </c>
      <c r="I57" s="34" t="s">
        <v>111</v>
      </c>
      <c r="J57" s="34" t="s">
        <v>117</v>
      </c>
      <c r="K57" s="34" t="s">
        <v>71</v>
      </c>
      <c r="L57" s="34" t="n">
        <v>1</v>
      </c>
      <c r="M57" s="34" t="n">
        <v>333.333333333333</v>
      </c>
      <c r="N57" s="34" t="n">
        <v>98.3333333333333</v>
      </c>
      <c r="O57" s="34" t="n">
        <v>0.295</v>
      </c>
      <c r="P57" s="34" t="n">
        <v>0.295</v>
      </c>
      <c r="Q57" s="34" t="n">
        <v>1</v>
      </c>
      <c r="R57" s="34" t="n">
        <v>10.4383029877652</v>
      </c>
      <c r="S57" s="34" t="n">
        <v>0.372325644011718</v>
      </c>
      <c r="T57" s="34" t="n">
        <v>16.5023488875619</v>
      </c>
      <c r="U57" s="34" t="n">
        <v>46.8944076534243</v>
      </c>
      <c r="V57" s="34" t="n">
        <v>-24.3772041052554</v>
      </c>
      <c r="W57" s="34" t="n">
        <v>-23.3772041052554</v>
      </c>
      <c r="X57" s="34" t="n">
        <v>1.07900602059008</v>
      </c>
      <c r="Y57" s="34" t="n">
        <v>0.003</v>
      </c>
      <c r="Z57" s="34" t="n">
        <v>0.107900602059008</v>
      </c>
      <c r="AA57" s="34" t="n">
        <v>0.00372325644011718</v>
      </c>
      <c r="AB57" s="34" t="n">
        <v>0.0318306776074074</v>
      </c>
      <c r="AC57" s="34" t="n">
        <v>0.00109836064983457</v>
      </c>
      <c r="AD57" s="34" t="n">
        <v>31.8306776074074</v>
      </c>
      <c r="AE57" s="34" t="n">
        <v>1.09836064983457</v>
      </c>
      <c r="AF57" s="34" t="n">
        <v>10610.2258691358</v>
      </c>
      <c r="AG57" s="34" t="n">
        <v>366.120216611523</v>
      </c>
      <c r="AH57" s="34" t="n">
        <v>10.6102258691358</v>
      </c>
      <c r="AI57" s="34" t="n">
        <v>0.366120216611523</v>
      </c>
      <c r="AJ57" s="34" t="n">
        <v>16.3759636334943</v>
      </c>
      <c r="AK57" s="34" t="n">
        <v>0.371726784900014</v>
      </c>
      <c r="AL57" s="34" t="n">
        <v>14.8612774156403</v>
      </c>
      <c r="AM57" s="34" t="n">
        <v>73.9220405301707</v>
      </c>
      <c r="AN57" s="34" t="n">
        <v>-25.0610088084631</v>
      </c>
      <c r="AO57" s="34" t="n">
        <v>-24.0610088084631</v>
      </c>
      <c r="AP57" s="34" t="n">
        <v>1.07825791005909</v>
      </c>
      <c r="AQ57" s="34" t="n">
        <v>0.683804703207699</v>
      </c>
      <c r="AR57" s="34" t="n">
        <v>0.0109745056820284</v>
      </c>
      <c r="AS57" s="34" t="n">
        <v>0.0109668216318175</v>
      </c>
      <c r="AT57" s="34" t="n">
        <v>0.0108553733257841</v>
      </c>
      <c r="AU57" s="34" t="n">
        <v>0.0108478551394158</v>
      </c>
      <c r="AV57" s="34" t="n">
        <v>7.51818636829556E-006</v>
      </c>
      <c r="AW57" s="34" t="n">
        <v>0.000352560896369269</v>
      </c>
      <c r="AX57" s="34" t="n">
        <v>0.6101</v>
      </c>
      <c r="AY57" s="34" t="n">
        <v>0.000577873949138288</v>
      </c>
      <c r="AZ57" s="34" t="n">
        <v>0.192624649712763</v>
      </c>
      <c r="BA57" s="34" t="n">
        <v>0.000192624649712763</v>
      </c>
      <c r="BB57" s="35" t="n">
        <v>0.0123228755421989</v>
      </c>
      <c r="BC57" s="34" t="n">
        <v>1.6410714719216</v>
      </c>
      <c r="BD57" s="34" t="n">
        <v>0.00373717088568512</v>
      </c>
      <c r="BE57" s="34" t="n">
        <v>0.0037311374864186</v>
      </c>
      <c r="BF57" s="34" t="n">
        <v>0.00372325644011718</v>
      </c>
      <c r="BG57" s="34" t="n">
        <v>0.00371726784900014</v>
      </c>
      <c r="BH57" s="34" t="n">
        <v>5.9885911170383E-006</v>
      </c>
      <c r="BI57" s="34" t="n">
        <v>6.25107285494851E-005</v>
      </c>
      <c r="BJ57" s="34" t="n">
        <v>0.365</v>
      </c>
      <c r="BK57" s="34" t="n">
        <v>0.000171262269998589</v>
      </c>
      <c r="BL57" s="34" t="n">
        <v>0.0570874233328631</v>
      </c>
      <c r="BM57" s="34" t="n">
        <v>5.70874233328631E-005</v>
      </c>
      <c r="BN57" s="35" t="n">
        <v>0.0164070989507899</v>
      </c>
    </row>
    <row r="58" customFormat="false" ht="12.8" hidden="false" customHeight="false" outlineLevel="0" collapsed="false">
      <c r="A58" s="33" t="s">
        <v>101</v>
      </c>
      <c r="B58" s="33" t="s">
        <v>101</v>
      </c>
      <c r="C58" s="33"/>
      <c r="D58" s="33" t="s">
        <v>67</v>
      </c>
      <c r="E58" s="34"/>
      <c r="F58" s="34"/>
      <c r="G58" s="34"/>
      <c r="H58" s="34" t="s">
        <v>68</v>
      </c>
      <c r="I58" s="34" t="s">
        <v>111</v>
      </c>
      <c r="J58" s="34" t="s">
        <v>118</v>
      </c>
      <c r="K58" s="34" t="s">
        <v>71</v>
      </c>
      <c r="L58" s="34" t="n">
        <v>1</v>
      </c>
      <c r="M58" s="34" t="n">
        <v>333.333333333333</v>
      </c>
      <c r="N58" s="34" t="n">
        <v>155.333333333333</v>
      </c>
      <c r="O58" s="34" t="n">
        <v>0.466</v>
      </c>
      <c r="P58" s="34" t="n">
        <v>0.466</v>
      </c>
      <c r="Q58" s="34" t="n">
        <v>1</v>
      </c>
      <c r="R58" s="34" t="n">
        <v>20.0300817278505</v>
      </c>
      <c r="S58" s="34" t="n">
        <v>0.372982207389414</v>
      </c>
      <c r="T58" s="34" t="n">
        <v>18.3015717515023</v>
      </c>
      <c r="U58" s="34" t="n">
        <v>89.966345522444</v>
      </c>
      <c r="V58" s="34" t="n">
        <v>-22.4016247578154</v>
      </c>
      <c r="W58" s="34" t="n">
        <v>-21.4016247578154</v>
      </c>
      <c r="X58" s="34" t="n">
        <v>1.08116732225897</v>
      </c>
      <c r="Y58" s="34" t="n">
        <v>0.003</v>
      </c>
      <c r="Z58" s="34" t="n">
        <v>0.108116732225897</v>
      </c>
      <c r="AA58" s="34" t="n">
        <v>0.00372982207389414</v>
      </c>
      <c r="AB58" s="34" t="n">
        <v>0.050382397217268</v>
      </c>
      <c r="AC58" s="34" t="n">
        <v>0.00173809708643467</v>
      </c>
      <c r="AD58" s="34" t="n">
        <v>50.382397217268</v>
      </c>
      <c r="AE58" s="34" t="n">
        <v>1.73809708643467</v>
      </c>
      <c r="AF58" s="34" t="n">
        <v>16794.132405756</v>
      </c>
      <c r="AG58" s="34" t="n">
        <v>579.365695478223</v>
      </c>
      <c r="AH58" s="34" t="n">
        <v>16.794132405756</v>
      </c>
      <c r="AI58" s="34" t="n">
        <v>0.579365695478223</v>
      </c>
      <c r="AJ58" s="34" t="n">
        <v>16.3759636334943</v>
      </c>
      <c r="AK58" s="34" t="n">
        <v>0.371726784900014</v>
      </c>
      <c r="AL58" s="34" t="n">
        <v>14.8612774156403</v>
      </c>
      <c r="AM58" s="34" t="n">
        <v>73.9220405301707</v>
      </c>
      <c r="AN58" s="34" t="n">
        <v>-25.0610088084631</v>
      </c>
      <c r="AO58" s="34" t="n">
        <v>-24.0610088084631</v>
      </c>
      <c r="AP58" s="34" t="n">
        <v>1.07825791005909</v>
      </c>
      <c r="AQ58" s="34" t="n">
        <v>2.6593840506477</v>
      </c>
      <c r="AR58" s="34" t="n">
        <v>0.0109967056622715</v>
      </c>
      <c r="AS58" s="34" t="n">
        <v>0.0109668216318175</v>
      </c>
      <c r="AT58" s="34" t="n">
        <v>0.0108770934669544</v>
      </c>
      <c r="AU58" s="34" t="n">
        <v>0.0108478551394158</v>
      </c>
      <c r="AV58" s="34" t="n">
        <v>2.92383275385926E-005</v>
      </c>
      <c r="AW58" s="34" t="n">
        <v>0.00263046547783541</v>
      </c>
      <c r="AX58" s="34" t="n">
        <v>0.6101</v>
      </c>
      <c r="AY58" s="34" t="n">
        <v>0.00431153167978268</v>
      </c>
      <c r="AZ58" s="34" t="n">
        <v>1.43717722659423</v>
      </c>
      <c r="BA58" s="34" t="n">
        <v>0.00143717722659423</v>
      </c>
      <c r="BB58" s="35" t="n">
        <v>0.0479238281242298</v>
      </c>
      <c r="BC58" s="34" t="n">
        <v>3.440294335862</v>
      </c>
      <c r="BD58" s="34" t="n">
        <v>0.0037437857285444</v>
      </c>
      <c r="BE58" s="34" t="n">
        <v>0.0037311374864186</v>
      </c>
      <c r="BF58" s="34" t="n">
        <v>0.00372982207389414</v>
      </c>
      <c r="BG58" s="34" t="n">
        <v>0.00371726784900014</v>
      </c>
      <c r="BH58" s="34" t="n">
        <v>1.2554224894005E-005</v>
      </c>
      <c r="BI58" s="34" t="n">
        <v>0.000251462150656736</v>
      </c>
      <c r="BJ58" s="34" t="n">
        <v>0.365</v>
      </c>
      <c r="BK58" s="34" t="n">
        <v>0.00068893739905955</v>
      </c>
      <c r="BL58" s="34" t="n">
        <v>0.229645799686517</v>
      </c>
      <c r="BM58" s="34" t="n">
        <v>0.000229645799686517</v>
      </c>
      <c r="BN58" s="35" t="n">
        <v>0.0343951366959042</v>
      </c>
    </row>
    <row r="59" customFormat="false" ht="12.8" hidden="false" customHeight="false" outlineLevel="0" collapsed="false">
      <c r="A59" s="33" t="s">
        <v>65</v>
      </c>
      <c r="B59" s="33" t="s">
        <v>102</v>
      </c>
      <c r="C59" s="33" t="s">
        <v>103</v>
      </c>
      <c r="D59" s="33" t="s">
        <v>73</v>
      </c>
      <c r="E59" s="34"/>
      <c r="F59" s="34"/>
      <c r="G59" s="34"/>
      <c r="H59" s="34" t="s">
        <v>68</v>
      </c>
      <c r="I59" s="34" t="s">
        <v>111</v>
      </c>
      <c r="J59" s="34" t="s">
        <v>112</v>
      </c>
      <c r="K59" s="34" t="s">
        <v>71</v>
      </c>
      <c r="L59" s="34" t="n">
        <v>1</v>
      </c>
      <c r="M59" s="34" t="n">
        <v>333.333333333333</v>
      </c>
      <c r="N59" s="34" t="n">
        <v>141.333333333333</v>
      </c>
      <c r="O59" s="34" t="n">
        <v>0.424</v>
      </c>
      <c r="P59" s="34" t="n">
        <v>0.424</v>
      </c>
      <c r="Q59" s="34" t="n">
        <v>1</v>
      </c>
      <c r="R59" s="34" t="n">
        <v>30.1909572891034</v>
      </c>
      <c r="S59" s="34" t="n">
        <v>0.371930230048354</v>
      </c>
      <c r="T59" s="34" t="n">
        <v>15.4187820063327</v>
      </c>
      <c r="U59" s="34" t="n">
        <v>143.416756103957</v>
      </c>
      <c r="V59" s="34" t="n">
        <v>-22.951534702146</v>
      </c>
      <c r="W59" s="34" t="n">
        <v>-21.951534702146</v>
      </c>
      <c r="X59" s="34" t="n">
        <v>1.08056572529333</v>
      </c>
      <c r="Y59" s="34" t="n">
        <v>0.003</v>
      </c>
      <c r="Z59" s="34" t="n">
        <v>0.108056572529333</v>
      </c>
      <c r="AA59" s="34" t="n">
        <v>0.00371930230048354</v>
      </c>
      <c r="AB59" s="34" t="n">
        <v>0.0458159867524372</v>
      </c>
      <c r="AC59" s="34" t="n">
        <v>0.00157698417540502</v>
      </c>
      <c r="AD59" s="34" t="n">
        <v>45.8159867524372</v>
      </c>
      <c r="AE59" s="34" t="n">
        <v>1.57698417540502</v>
      </c>
      <c r="AF59" s="34" t="n">
        <v>15271.9955841457</v>
      </c>
      <c r="AG59" s="34" t="n">
        <v>525.661391801674</v>
      </c>
      <c r="AH59" s="34" t="n">
        <v>15.2719955841457</v>
      </c>
      <c r="AI59" s="34" t="n">
        <v>0.525661391801674</v>
      </c>
      <c r="AJ59" s="34" t="n">
        <v>9.36612753200877</v>
      </c>
      <c r="AK59" s="34" t="n">
        <v>0.370033199960294</v>
      </c>
      <c r="AL59" s="34" t="n">
        <v>10.2204029175514</v>
      </c>
      <c r="AM59" s="34" t="n">
        <v>37.093628985592</v>
      </c>
      <c r="AN59" s="34" t="n">
        <v>-25.2212169808573</v>
      </c>
      <c r="AO59" s="34" t="n">
        <v>-24.2212169808573</v>
      </c>
      <c r="AP59" s="34" t="n">
        <v>1.07808263407877</v>
      </c>
      <c r="AQ59" s="34" t="n">
        <v>2.2696822787113</v>
      </c>
      <c r="AR59" s="34" t="n">
        <v>0.010990526214245</v>
      </c>
      <c r="AS59" s="34" t="n">
        <v>0.0109650213405427</v>
      </c>
      <c r="AT59" s="34" t="n">
        <v>0.0108710476797445</v>
      </c>
      <c r="AU59" s="34" t="n">
        <v>0.0108460936917511</v>
      </c>
      <c r="AV59" s="34" t="n">
        <v>2.49539879933723E-005</v>
      </c>
      <c r="AW59" s="34" t="n">
        <v>0.00357882000986655</v>
      </c>
      <c r="AX59" s="34" t="n">
        <v>0.6101</v>
      </c>
      <c r="AY59" s="34" t="n">
        <v>0.00586595641676209</v>
      </c>
      <c r="AZ59" s="34" t="n">
        <v>1.95531880558736</v>
      </c>
      <c r="BA59" s="34" t="n">
        <v>0.00195531880558736</v>
      </c>
      <c r="BB59" s="35" t="n">
        <v>0.0409014718789908</v>
      </c>
      <c r="BC59" s="34" t="n">
        <v>5.1983790887813</v>
      </c>
      <c r="BD59" s="34" t="n">
        <v>0.00373318715204628</v>
      </c>
      <c r="BE59" s="34" t="n">
        <v>0.00371407531132638</v>
      </c>
      <c r="BF59" s="34" t="n">
        <v>0.00371930230048354</v>
      </c>
      <c r="BG59" s="34" t="n">
        <v>0.00370033199960294</v>
      </c>
      <c r="BH59" s="34" t="n">
        <v>1.89703008805987E-005</v>
      </c>
      <c r="BI59" s="34" t="n">
        <v>0.000572731543647597</v>
      </c>
      <c r="BJ59" s="34" t="n">
        <v>0.365</v>
      </c>
      <c r="BK59" s="34" t="n">
        <v>0.00156912751684273</v>
      </c>
      <c r="BL59" s="34" t="n">
        <v>0.523042505614244</v>
      </c>
      <c r="BM59" s="34" t="n">
        <v>0.000523042505614244</v>
      </c>
      <c r="BN59" s="35" t="n">
        <v>0.0519734270701335</v>
      </c>
    </row>
    <row r="60" customFormat="false" ht="12.8" hidden="false" customHeight="false" outlineLevel="0" collapsed="false">
      <c r="A60" s="33" t="s">
        <v>65</v>
      </c>
      <c r="B60" s="33" t="s">
        <v>102</v>
      </c>
      <c r="C60" s="33" t="s">
        <v>103</v>
      </c>
      <c r="D60" s="33" t="s">
        <v>73</v>
      </c>
      <c r="E60" s="34"/>
      <c r="F60" s="34"/>
      <c r="G60" s="34"/>
      <c r="H60" s="34" t="s">
        <v>68</v>
      </c>
      <c r="I60" s="34" t="s">
        <v>111</v>
      </c>
      <c r="J60" s="34" t="s">
        <v>112</v>
      </c>
      <c r="K60" s="34" t="s">
        <v>71</v>
      </c>
      <c r="L60" s="34" t="n">
        <v>1</v>
      </c>
      <c r="M60" s="34" t="n">
        <v>333.333333333333</v>
      </c>
      <c r="N60" s="34" t="n">
        <v>108.666666666667</v>
      </c>
      <c r="O60" s="34" t="n">
        <v>0.326</v>
      </c>
      <c r="P60" s="34" t="n">
        <v>0.326</v>
      </c>
      <c r="Q60" s="34" t="n">
        <v>1</v>
      </c>
      <c r="R60" s="34" t="n">
        <v>18.9606570143393</v>
      </c>
      <c r="S60" s="34" t="n">
        <v>1.02521261785084</v>
      </c>
      <c r="T60" s="34" t="n">
        <v>1817.44077038464</v>
      </c>
      <c r="U60" s="34" t="n">
        <v>75.9456650391647</v>
      </c>
      <c r="V60" s="34" t="n">
        <v>1015.6978916955</v>
      </c>
      <c r="W60" s="34" t="n">
        <v>1016.6978916955</v>
      </c>
      <c r="X60" s="34" t="n">
        <v>2.20394243109796</v>
      </c>
      <c r="Y60" s="34" t="n">
        <v>0.003</v>
      </c>
      <c r="Z60" s="34" t="n">
        <v>0.220394243109796</v>
      </c>
      <c r="AA60" s="34" t="n">
        <v>0.0102521261785084</v>
      </c>
      <c r="AB60" s="34" t="n">
        <v>0.0718485232537935</v>
      </c>
      <c r="AC60" s="34" t="n">
        <v>0.00334219313419374</v>
      </c>
      <c r="AD60" s="34" t="n">
        <v>71.8485232537935</v>
      </c>
      <c r="AE60" s="34" t="n">
        <v>3.34219313419374</v>
      </c>
      <c r="AF60" s="34" t="n">
        <v>23949.5077512645</v>
      </c>
      <c r="AG60" s="34" t="n">
        <v>1114.06437806458</v>
      </c>
      <c r="AH60" s="34" t="n">
        <v>23.9495077512645</v>
      </c>
      <c r="AI60" s="34" t="n">
        <v>1.11406437806458</v>
      </c>
      <c r="AJ60" s="34" t="n">
        <v>9.36612753200877</v>
      </c>
      <c r="AK60" s="34" t="n">
        <v>0.370033199960294</v>
      </c>
      <c r="AL60" s="34" t="n">
        <v>10.2204029175514</v>
      </c>
      <c r="AM60" s="34" t="n">
        <v>37.093628985592</v>
      </c>
      <c r="AN60" s="34" t="n">
        <v>-25.2212169808573</v>
      </c>
      <c r="AO60" s="34" t="n">
        <v>-24.2212169808573</v>
      </c>
      <c r="AP60" s="34" t="n">
        <v>1.07808263407877</v>
      </c>
      <c r="AQ60" s="34" t="n">
        <v>1040.91910867636</v>
      </c>
      <c r="AR60" s="34" t="n">
        <v>0.0226620375485607</v>
      </c>
      <c r="AS60" s="34" t="n">
        <v>0.0109650213405427</v>
      </c>
      <c r="AT60" s="34" t="n">
        <v>0.0221598501914515</v>
      </c>
      <c r="AU60" s="34" t="n">
        <v>0.0108460936917511</v>
      </c>
      <c r="AV60" s="34" t="n">
        <v>0.0113137564997004</v>
      </c>
      <c r="AW60" s="34" t="n">
        <v>0.859230761460918</v>
      </c>
      <c r="AX60" s="34" t="n">
        <v>0.6101</v>
      </c>
      <c r="AY60" s="34" t="n">
        <v>1.40834414269942</v>
      </c>
      <c r="AZ60" s="34" t="n">
        <v>469.448047566474</v>
      </c>
      <c r="BA60" s="34" t="n">
        <v>0.469448047566474</v>
      </c>
      <c r="BB60" s="35" t="n">
        <v>18.5441017861013</v>
      </c>
      <c r="BC60" s="34" t="n">
        <v>1807.22036746709</v>
      </c>
      <c r="BD60" s="34" t="n">
        <v>0.0103583209923191</v>
      </c>
      <c r="BE60" s="34" t="n">
        <v>0.00371407531132638</v>
      </c>
      <c r="BF60" s="34" t="n">
        <v>0.0102521261785084</v>
      </c>
      <c r="BG60" s="34" t="n">
        <v>0.00370033199960294</v>
      </c>
      <c r="BH60" s="34" t="n">
        <v>0.00655179417890544</v>
      </c>
      <c r="BI60" s="34" t="n">
        <v>0.124226322254771</v>
      </c>
      <c r="BJ60" s="34" t="n">
        <v>0.365</v>
      </c>
      <c r="BK60" s="34" t="n">
        <v>0.340346088369235</v>
      </c>
      <c r="BL60" s="34" t="n">
        <v>113.448696123078</v>
      </c>
      <c r="BM60" s="34" t="n">
        <v>0.113448696123078</v>
      </c>
      <c r="BN60" s="35" t="n">
        <v>17.9501210380971</v>
      </c>
    </row>
    <row r="61" customFormat="false" ht="12.8" hidden="false" customHeight="false" outlineLevel="0" collapsed="false">
      <c r="A61" s="33" t="s">
        <v>65</v>
      </c>
      <c r="B61" s="33" t="s">
        <v>102</v>
      </c>
      <c r="C61" s="33" t="s">
        <v>103</v>
      </c>
      <c r="D61" s="33" t="s">
        <v>73</v>
      </c>
      <c r="E61" s="34"/>
      <c r="F61" s="34"/>
      <c r="G61" s="34"/>
      <c r="H61" s="34" t="s">
        <v>68</v>
      </c>
      <c r="I61" s="34" t="s">
        <v>111</v>
      </c>
      <c r="J61" s="34" t="s">
        <v>118</v>
      </c>
      <c r="K61" s="34" t="s">
        <v>89</v>
      </c>
      <c r="L61" s="34" t="n">
        <v>1</v>
      </c>
      <c r="M61" s="34" t="n">
        <v>333.333333333333</v>
      </c>
      <c r="N61" s="34" t="n">
        <v>305.333333333333</v>
      </c>
      <c r="O61" s="34" t="n">
        <v>0.916</v>
      </c>
      <c r="P61" s="34" t="n">
        <v>0.916</v>
      </c>
      <c r="Q61" s="34" t="n">
        <v>1</v>
      </c>
      <c r="R61" s="34" t="n">
        <v>45.5973315116914</v>
      </c>
      <c r="S61" s="34" t="n">
        <v>0.400015549551474</v>
      </c>
      <c r="T61" s="34" t="n">
        <v>92.403373870592</v>
      </c>
      <c r="U61" s="34" t="n">
        <v>236.853833902093</v>
      </c>
      <c r="V61" s="34" t="n">
        <v>44.454128843095</v>
      </c>
      <c r="W61" s="34" t="n">
        <v>45.454128843095</v>
      </c>
      <c r="X61" s="34" t="n">
        <v>1.15425248501138</v>
      </c>
      <c r="Y61" s="34" t="n">
        <v>0.003</v>
      </c>
      <c r="Z61" s="34" t="n">
        <v>0.115425248501138</v>
      </c>
      <c r="AA61" s="34" t="n">
        <v>0.00400015549551474</v>
      </c>
      <c r="AB61" s="34" t="n">
        <v>0.105729527627042</v>
      </c>
      <c r="AC61" s="34" t="n">
        <v>0.0036641424338915</v>
      </c>
      <c r="AD61" s="34" t="n">
        <v>105.729527627042</v>
      </c>
      <c r="AE61" s="34" t="n">
        <v>3.6641424338915</v>
      </c>
      <c r="AF61" s="34" t="n">
        <v>35243.1758756808</v>
      </c>
      <c r="AG61" s="34" t="n">
        <v>1221.38081129717</v>
      </c>
      <c r="AH61" s="34" t="n">
        <v>35.2431758756808</v>
      </c>
      <c r="AI61" s="34" t="n">
        <v>1.22138081129717</v>
      </c>
      <c r="AJ61" s="34" t="n">
        <v>13.1557677084986</v>
      </c>
      <c r="AK61" s="34" t="n">
        <v>0.370319098397764</v>
      </c>
      <c r="AL61" s="34" t="n">
        <v>11.0038298301963</v>
      </c>
      <c r="AM61" s="34" t="n">
        <v>53.2025398848271</v>
      </c>
      <c r="AN61" s="34" t="n">
        <v>-25.0694775210664</v>
      </c>
      <c r="AO61" s="34" t="n">
        <v>-24.0694775210664</v>
      </c>
      <c r="AP61" s="34" t="n">
        <v>1.07824864486749</v>
      </c>
      <c r="AQ61" s="34" t="n">
        <v>69.5236063641614</v>
      </c>
      <c r="AR61" s="34" t="n">
        <v>0.0117479771366356</v>
      </c>
      <c r="AS61" s="34" t="n">
        <v>0.0109667264672003</v>
      </c>
      <c r="AT61" s="34" t="n">
        <v>0.0116115647395548</v>
      </c>
      <c r="AU61" s="34" t="n">
        <v>0.0108477620282551</v>
      </c>
      <c r="AV61" s="34" t="n">
        <v>0.000763802711299655</v>
      </c>
      <c r="AW61" s="34" t="n">
        <v>0.180909600516137</v>
      </c>
      <c r="AX61" s="34" t="n">
        <v>0.6101</v>
      </c>
      <c r="AY61" s="34" t="n">
        <v>0.29652450502563</v>
      </c>
      <c r="AZ61" s="34" t="n">
        <v>98.84150167521</v>
      </c>
      <c r="BA61" s="34" t="n">
        <v>0.09884150167521</v>
      </c>
      <c r="BB61" s="35" t="n">
        <v>1.25193035780963</v>
      </c>
      <c r="BC61" s="34" t="n">
        <v>81.3995440403957</v>
      </c>
      <c r="BD61" s="34" t="n">
        <v>0.00401622100403523</v>
      </c>
      <c r="BE61" s="34" t="n">
        <v>0.00371695558037072</v>
      </c>
      <c r="BF61" s="34" t="n">
        <v>0.00400015549551474</v>
      </c>
      <c r="BG61" s="34" t="n">
        <v>0.00370319098397764</v>
      </c>
      <c r="BH61" s="34" t="n">
        <v>0.000296964511537096</v>
      </c>
      <c r="BI61" s="34" t="n">
        <v>0.0135407892797645</v>
      </c>
      <c r="BJ61" s="34" t="n">
        <v>0.365</v>
      </c>
      <c r="BK61" s="34" t="n">
        <v>0.0370980528212725</v>
      </c>
      <c r="BL61" s="34" t="n">
        <v>12.3660176070908</v>
      </c>
      <c r="BM61" s="34" t="n">
        <v>0.0123660176070908</v>
      </c>
      <c r="BN61" s="35" t="n">
        <v>0.813601401471496</v>
      </c>
    </row>
    <row r="62" customFormat="false" ht="12.8" hidden="false" customHeight="false" outlineLevel="0" collapsed="false">
      <c r="A62" s="33" t="s">
        <v>65</v>
      </c>
      <c r="B62" s="33" t="s">
        <v>102</v>
      </c>
      <c r="C62" s="33" t="s">
        <v>103</v>
      </c>
      <c r="D62" s="33" t="s">
        <v>73</v>
      </c>
      <c r="E62" s="34"/>
      <c r="F62" s="34"/>
      <c r="G62" s="34"/>
      <c r="H62" s="34" t="s">
        <v>68</v>
      </c>
      <c r="I62" s="34" t="s">
        <v>111</v>
      </c>
      <c r="J62" s="34" t="s">
        <v>118</v>
      </c>
      <c r="K62" s="34" t="s">
        <v>71</v>
      </c>
      <c r="L62" s="34" t="n">
        <v>1</v>
      </c>
      <c r="M62" s="34" t="n">
        <v>333.333333333333</v>
      </c>
      <c r="N62" s="34" t="n">
        <v>112.333333333333</v>
      </c>
      <c r="O62" s="34" t="n">
        <v>0.337</v>
      </c>
      <c r="P62" s="34" t="n">
        <v>0.337</v>
      </c>
      <c r="Q62" s="34" t="n">
        <v>1</v>
      </c>
      <c r="R62" s="34" t="n">
        <v>26.9819976355099</v>
      </c>
      <c r="S62" s="34" t="n">
        <v>0.860037790446817</v>
      </c>
      <c r="T62" s="34" t="n">
        <v>1359.57733249703</v>
      </c>
      <c r="U62" s="34" t="n">
        <v>109.701763541924</v>
      </c>
      <c r="V62" s="34" t="n">
        <v>789.120599688562</v>
      </c>
      <c r="W62" s="34" t="n">
        <v>790.120599688562</v>
      </c>
      <c r="X62" s="34" t="n">
        <v>1.96106353637296</v>
      </c>
      <c r="Y62" s="34" t="n">
        <v>0.003</v>
      </c>
      <c r="Z62" s="34" t="n">
        <v>0.196106353637296</v>
      </c>
      <c r="AA62" s="34" t="n">
        <v>0.00860037790446817</v>
      </c>
      <c r="AB62" s="34" t="n">
        <v>0.0660878411757688</v>
      </c>
      <c r="AC62" s="34" t="n">
        <v>0.00289832735380577</v>
      </c>
      <c r="AD62" s="34" t="n">
        <v>66.0878411757688</v>
      </c>
      <c r="AE62" s="34" t="n">
        <v>2.89832735380577</v>
      </c>
      <c r="AF62" s="34" t="n">
        <v>22029.2803919229</v>
      </c>
      <c r="AG62" s="34" t="n">
        <v>966.109117935258</v>
      </c>
      <c r="AH62" s="34" t="n">
        <v>22.0292803919229</v>
      </c>
      <c r="AI62" s="34" t="n">
        <v>0.966109117935258</v>
      </c>
      <c r="AJ62" s="34" t="n">
        <v>13.1557677084986</v>
      </c>
      <c r="AK62" s="34" t="n">
        <v>0.370319098397764</v>
      </c>
      <c r="AL62" s="34" t="n">
        <v>11.0038298301963</v>
      </c>
      <c r="AM62" s="34" t="n">
        <v>53.2025398848271</v>
      </c>
      <c r="AN62" s="34" t="n">
        <v>-25.0694775210664</v>
      </c>
      <c r="AO62" s="34" t="n">
        <v>-24.0694775210664</v>
      </c>
      <c r="AP62" s="34" t="n">
        <v>1.07824864486749</v>
      </c>
      <c r="AQ62" s="34" t="n">
        <v>814.190077209628</v>
      </c>
      <c r="AR62" s="34" t="n">
        <v>0.0201159432028203</v>
      </c>
      <c r="AS62" s="34" t="n">
        <v>0.0109667264672003</v>
      </c>
      <c r="AT62" s="34" t="n">
        <v>0.0197192714581668</v>
      </c>
      <c r="AU62" s="34" t="n">
        <v>0.0108477620282551</v>
      </c>
      <c r="AV62" s="34" t="n">
        <v>0.00887150942991171</v>
      </c>
      <c r="AW62" s="34" t="n">
        <v>0.973220229740123</v>
      </c>
      <c r="AX62" s="34" t="n">
        <v>0.6101</v>
      </c>
      <c r="AY62" s="34" t="n">
        <v>1.59518149441095</v>
      </c>
      <c r="AZ62" s="34" t="n">
        <v>531.727164803652</v>
      </c>
      <c r="BA62" s="34" t="n">
        <v>0.531727164803651</v>
      </c>
      <c r="BB62" s="35" t="n">
        <v>14.5410742991505</v>
      </c>
      <c r="BC62" s="34" t="n">
        <v>1348.57350266683</v>
      </c>
      <c r="BD62" s="34" t="n">
        <v>0.00867498606292533</v>
      </c>
      <c r="BE62" s="34" t="n">
        <v>0.00371695558037072</v>
      </c>
      <c r="BF62" s="34" t="n">
        <v>0.00860037790446818</v>
      </c>
      <c r="BG62" s="34" t="n">
        <v>0.00370319098397764</v>
      </c>
      <c r="BH62" s="34" t="n">
        <v>0.00489718692049054</v>
      </c>
      <c r="BI62" s="34" t="n">
        <v>0.132135885909326</v>
      </c>
      <c r="BJ62" s="34" t="n">
        <v>0.365</v>
      </c>
      <c r="BK62" s="34" t="n">
        <v>0.362016125778974</v>
      </c>
      <c r="BL62" s="34" t="n">
        <v>120.672041926325</v>
      </c>
      <c r="BM62" s="34" t="n">
        <v>0.120672041926325</v>
      </c>
      <c r="BN62" s="35" t="n">
        <v>13.4169504670974</v>
      </c>
    </row>
    <row r="63" customFormat="false" ht="12.8" hidden="false" customHeight="false" outlineLevel="0" collapsed="false">
      <c r="A63" s="33" t="s">
        <v>65</v>
      </c>
      <c r="B63" s="33" t="s">
        <v>104</v>
      </c>
      <c r="C63" s="33"/>
      <c r="D63" s="33" t="s">
        <v>85</v>
      </c>
      <c r="E63" s="34"/>
      <c r="F63" s="34"/>
      <c r="G63" s="34"/>
      <c r="H63" s="34" t="s">
        <v>68</v>
      </c>
      <c r="I63" s="34" t="s">
        <v>111</v>
      </c>
      <c r="J63" s="34" t="s">
        <v>113</v>
      </c>
      <c r="K63" s="34" t="s">
        <v>71</v>
      </c>
      <c r="L63" s="34" t="n">
        <v>1</v>
      </c>
      <c r="M63" s="34" t="n">
        <v>333.333333333333</v>
      </c>
      <c r="N63" s="34" t="n">
        <v>382.333333333333</v>
      </c>
      <c r="O63" s="34" t="n">
        <v>1.147</v>
      </c>
      <c r="P63" s="34" t="n">
        <v>1.147</v>
      </c>
      <c r="Q63" s="34" t="n">
        <v>1</v>
      </c>
      <c r="R63" s="34" t="n">
        <v>84.2447601816463</v>
      </c>
      <c r="S63" s="34" t="n">
        <v>0.372110534791941</v>
      </c>
      <c r="T63" s="34" t="n">
        <v>15.9128764110509</v>
      </c>
      <c r="U63" s="34" t="n">
        <v>375.926306798198</v>
      </c>
      <c r="V63" s="34" t="n">
        <v>-22.7282137475738</v>
      </c>
      <c r="W63" s="34" t="n">
        <v>-21.7282137475738</v>
      </c>
      <c r="X63" s="34" t="n">
        <v>1.08081003746712</v>
      </c>
      <c r="Y63" s="34" t="n">
        <v>0.003</v>
      </c>
      <c r="Z63" s="34" t="n">
        <v>0.108081003746712</v>
      </c>
      <c r="AA63" s="34" t="n">
        <v>0.00372110534791941</v>
      </c>
      <c r="AB63" s="34" t="n">
        <v>0.123968911297479</v>
      </c>
      <c r="AC63" s="34" t="n">
        <v>0.00426810783406356</v>
      </c>
      <c r="AD63" s="34" t="n">
        <v>123.968911297479</v>
      </c>
      <c r="AE63" s="34" t="n">
        <v>4.26810783406356</v>
      </c>
      <c r="AF63" s="34" t="n">
        <v>41322.9704324929</v>
      </c>
      <c r="AG63" s="34" t="n">
        <v>1422.70261135452</v>
      </c>
      <c r="AH63" s="34" t="n">
        <v>41.3229704324929</v>
      </c>
      <c r="AI63" s="34" t="n">
        <v>1.42270261135452</v>
      </c>
      <c r="AJ63" s="34" t="n">
        <v>80.5837926404989</v>
      </c>
      <c r="AK63" s="34" t="n">
        <v>0.372344175715652</v>
      </c>
      <c r="AL63" s="34" t="n">
        <v>16.5531321828662</v>
      </c>
      <c r="AM63" s="34" t="n">
        <v>377.56653337839</v>
      </c>
      <c r="AN63" s="34" t="n">
        <v>-24.8780730498418</v>
      </c>
      <c r="AO63" s="34" t="n">
        <v>-23.8780730498418</v>
      </c>
      <c r="AP63" s="34" t="n">
        <v>1.0784580504281</v>
      </c>
      <c r="AQ63" s="34" t="n">
        <v>2.149859302268</v>
      </c>
      <c r="AR63" s="34" t="n">
        <v>0.0109930357164758</v>
      </c>
      <c r="AS63" s="34" t="n">
        <v>0.0109688773175243</v>
      </c>
      <c r="AT63" s="34" t="n">
        <v>0.0108735029106162</v>
      </c>
      <c r="AU63" s="34" t="n">
        <v>0.010849866463376</v>
      </c>
      <c r="AV63" s="34" t="n">
        <v>2.36364472401308E-005</v>
      </c>
      <c r="AW63" s="34" t="n">
        <v>0.00888556231681285</v>
      </c>
      <c r="AX63" s="34" t="n">
        <v>0.6101</v>
      </c>
      <c r="AY63" s="34" t="n">
        <v>0.014564108042637</v>
      </c>
      <c r="AZ63" s="34" t="n">
        <v>4.85470268087901</v>
      </c>
      <c r="BA63" s="34" t="n">
        <v>0.00485470268087901</v>
      </c>
      <c r="BB63" s="35" t="n">
        <v>0.0387419230292261</v>
      </c>
      <c r="BC63" s="34" t="n">
        <v>-0.6402557718153</v>
      </c>
      <c r="BD63" s="34" t="n">
        <v>0.00373500369012523</v>
      </c>
      <c r="BE63" s="34" t="n">
        <v>0.00373735759047031</v>
      </c>
      <c r="BF63" s="34" t="n">
        <v>0.00372110534791941</v>
      </c>
      <c r="BG63" s="34" t="n">
        <v>0.00372344175715652</v>
      </c>
      <c r="BH63" s="34" t="n">
        <v>-2.33640923711937E-006</v>
      </c>
      <c r="BI63" s="34" t="n">
        <v>-0.000196830235867305</v>
      </c>
      <c r="BJ63" s="34" t="n">
        <v>0.365</v>
      </c>
      <c r="BK63" s="34" t="n">
        <v>-0.000539260920184396</v>
      </c>
      <c r="BL63" s="34" t="n">
        <v>-0.179753640061465</v>
      </c>
      <c r="BM63" s="34" t="n">
        <v>-0.000179753640061465</v>
      </c>
      <c r="BN63" s="35" t="n">
        <v>-0.00640112119758732</v>
      </c>
    </row>
    <row r="64" customFormat="false" ht="12.8" hidden="false" customHeight="false" outlineLevel="0" collapsed="false">
      <c r="A64" s="33" t="s">
        <v>80</v>
      </c>
      <c r="B64" s="33" t="s">
        <v>105</v>
      </c>
      <c r="C64" s="33" t="s">
        <v>106</v>
      </c>
      <c r="D64" s="33" t="s">
        <v>73</v>
      </c>
      <c r="E64" s="34"/>
      <c r="F64" s="34"/>
      <c r="G64" s="34"/>
      <c r="H64" s="34" t="s">
        <v>68</v>
      </c>
      <c r="I64" s="34" t="s">
        <v>111</v>
      </c>
      <c r="J64" s="34" t="s">
        <v>119</v>
      </c>
      <c r="K64" s="34" t="s">
        <v>71</v>
      </c>
      <c r="L64" s="34" t="n">
        <v>1</v>
      </c>
      <c r="M64" s="34" t="n">
        <v>333.333333333333</v>
      </c>
      <c r="N64" s="34" t="n">
        <v>105</v>
      </c>
      <c r="O64" s="34" t="n">
        <v>0.315</v>
      </c>
      <c r="P64" s="34" t="n">
        <v>0.315</v>
      </c>
      <c r="Q64" s="34" t="n">
        <v>1</v>
      </c>
      <c r="R64" s="34" t="n">
        <v>12.6515984053423</v>
      </c>
      <c r="S64" s="34" t="n">
        <v>0.37127870693932</v>
      </c>
      <c r="T64" s="34" t="n">
        <v>13.633408928695</v>
      </c>
      <c r="U64" s="34" t="n">
        <v>69.031454292086</v>
      </c>
      <c r="V64" s="34" t="n">
        <v>-24.4478826551201</v>
      </c>
      <c r="W64" s="34" t="n">
        <v>-23.4478826551201</v>
      </c>
      <c r="X64" s="34" t="n">
        <v>1.07892869586758</v>
      </c>
      <c r="Y64" s="34" t="n">
        <v>0.003</v>
      </c>
      <c r="Z64" s="34" t="n">
        <v>0.107892869586758</v>
      </c>
      <c r="AA64" s="34" t="n">
        <v>0.0037127870693932</v>
      </c>
      <c r="AB64" s="34" t="n">
        <v>0.0339862539198288</v>
      </c>
      <c r="AC64" s="34" t="n">
        <v>0.00116952792685886</v>
      </c>
      <c r="AD64" s="34" t="n">
        <v>33.9862539198288</v>
      </c>
      <c r="AE64" s="34" t="n">
        <v>1.16952792685886</v>
      </c>
      <c r="AF64" s="34" t="n">
        <v>11328.7513066096</v>
      </c>
      <c r="AG64" s="34" t="n">
        <v>389.842642286286</v>
      </c>
      <c r="AH64" s="34" t="n">
        <v>11.3287513066096</v>
      </c>
      <c r="AI64" s="34" t="n">
        <v>0.389842642286286</v>
      </c>
      <c r="AJ64" s="34" t="n">
        <v>23.9954048370532</v>
      </c>
      <c r="AK64" s="34" t="n">
        <v>0.37105608046874</v>
      </c>
      <c r="AL64" s="34" t="n">
        <v>13.0233494941218</v>
      </c>
      <c r="AM64" s="34" t="n">
        <v>133.335619162401</v>
      </c>
      <c r="AN64" s="34" t="n">
        <v>-23.5336857035863</v>
      </c>
      <c r="AO64" s="34" t="n">
        <v>-22.5336857035863</v>
      </c>
      <c r="AP64" s="34" t="n">
        <v>1.07992884890219</v>
      </c>
      <c r="AQ64" s="34" t="n">
        <v>-0.9141969515338</v>
      </c>
      <c r="AR64" s="34" t="n">
        <v>0.0109737114530279</v>
      </c>
      <c r="AS64" s="34" t="n">
        <v>0.0109839844670117</v>
      </c>
      <c r="AT64" s="34" t="n">
        <v>0.0108545962458864</v>
      </c>
      <c r="AU64" s="34" t="n">
        <v>0.0108646473492875</v>
      </c>
      <c r="AV64" s="34" t="n">
        <v>-1.00511034011198E-005</v>
      </c>
      <c r="AW64" s="34" t="n">
        <v>-0.000693842285019429</v>
      </c>
      <c r="AX64" s="34" t="n">
        <v>0.6101</v>
      </c>
      <c r="AY64" s="34" t="n">
        <v>-0.00113725993282975</v>
      </c>
      <c r="AZ64" s="34" t="n">
        <v>-0.379086644276583</v>
      </c>
      <c r="BA64" s="34" t="n">
        <v>-0.000379086644276583</v>
      </c>
      <c r="BB64" s="35" t="n">
        <v>-0.0164745179497128</v>
      </c>
      <c r="BC64" s="34" t="n">
        <v>0.610059434573198</v>
      </c>
      <c r="BD64" s="34" t="n">
        <v>0.00372662322792635</v>
      </c>
      <c r="BE64" s="34" t="n">
        <v>0.00372438034441514</v>
      </c>
      <c r="BF64" s="34" t="n">
        <v>0.0037127870693932</v>
      </c>
      <c r="BG64" s="34" t="n">
        <v>0.0037105608046874</v>
      </c>
      <c r="BH64" s="34" t="n">
        <v>2.22626470579778E-006</v>
      </c>
      <c r="BI64" s="34" t="n">
        <v>2.81658070017411E-005</v>
      </c>
      <c r="BJ64" s="34" t="n">
        <v>0.365</v>
      </c>
      <c r="BK64" s="34" t="n">
        <v>7.7166594525318E-005</v>
      </c>
      <c r="BL64" s="34" t="n">
        <v>0.025722198175106</v>
      </c>
      <c r="BM64" s="34" t="n">
        <v>2.5722198175106E-005</v>
      </c>
      <c r="BN64" s="35" t="n">
        <v>0.00609935535835009</v>
      </c>
    </row>
    <row r="65" customFormat="false" ht="12.8" hidden="false" customHeight="false" outlineLevel="0" collapsed="false">
      <c r="A65" s="33" t="s">
        <v>80</v>
      </c>
      <c r="B65" s="33" t="s">
        <v>105</v>
      </c>
      <c r="C65" s="33" t="s">
        <v>106</v>
      </c>
      <c r="D65" s="33" t="s">
        <v>73</v>
      </c>
      <c r="E65" s="34"/>
      <c r="F65" s="34"/>
      <c r="G65" s="34"/>
      <c r="H65" s="34" t="s">
        <v>68</v>
      </c>
      <c r="I65" s="34" t="s">
        <v>111</v>
      </c>
      <c r="J65" s="34" t="s">
        <v>118</v>
      </c>
      <c r="K65" s="34" t="s">
        <v>71</v>
      </c>
      <c r="L65" s="34" t="n">
        <v>1</v>
      </c>
      <c r="M65" s="34" t="n">
        <v>333.333333333333</v>
      </c>
      <c r="N65" s="34" t="n">
        <v>8.66666666666667</v>
      </c>
      <c r="O65" s="34" t="n">
        <v>0.026</v>
      </c>
      <c r="P65" s="34"/>
      <c r="Q65" s="34"/>
      <c r="R65" s="34"/>
      <c r="S65" s="34"/>
      <c r="T65" s="34"/>
      <c r="U65" s="34"/>
      <c r="V65" s="34"/>
      <c r="W65" s="34"/>
      <c r="X65" s="34"/>
      <c r="Y65" s="34" t="n">
        <v>0.003</v>
      </c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5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5"/>
    </row>
    <row r="66" customFormat="false" ht="12.8" hidden="false" customHeight="false" outlineLevel="0" collapsed="false">
      <c r="A66" s="33" t="s">
        <v>80</v>
      </c>
      <c r="B66" s="33" t="s">
        <v>126</v>
      </c>
      <c r="C66" s="33" t="s">
        <v>127</v>
      </c>
      <c r="D66" s="33" t="s">
        <v>73</v>
      </c>
      <c r="E66" s="34"/>
      <c r="F66" s="34"/>
      <c r="G66" s="34"/>
      <c r="H66" s="34" t="s">
        <v>68</v>
      </c>
      <c r="I66" s="34" t="s">
        <v>111</v>
      </c>
      <c r="J66" s="34" t="s">
        <v>112</v>
      </c>
      <c r="K66" s="34" t="s">
        <v>71</v>
      </c>
      <c r="L66" s="34" t="n">
        <v>1</v>
      </c>
      <c r="M66" s="34" t="n">
        <v>333.333333333333</v>
      </c>
      <c r="N66" s="34" t="n">
        <v>75.3333333333333</v>
      </c>
      <c r="O66" s="34" t="n">
        <v>0.226</v>
      </c>
      <c r="P66" s="34" t="n">
        <v>0.226</v>
      </c>
      <c r="Q66" s="34" t="n">
        <v>1</v>
      </c>
      <c r="R66" s="34" t="n">
        <v>10.0640856788654</v>
      </c>
      <c r="S66" s="34" t="n">
        <v>0.373986892082558</v>
      </c>
      <c r="T66" s="34" t="n">
        <v>21.054819761776</v>
      </c>
      <c r="U66" s="34" t="n">
        <v>43.928285631394</v>
      </c>
      <c r="V66" s="34" t="n">
        <v>-22.8384876310097</v>
      </c>
      <c r="W66" s="34" t="n">
        <v>-21.8384876310097</v>
      </c>
      <c r="X66" s="34" t="n">
        <v>1.08068939845883</v>
      </c>
      <c r="Y66" s="34" t="n">
        <v>0.003</v>
      </c>
      <c r="Z66" s="34" t="n">
        <v>0.108068939845883</v>
      </c>
      <c r="AA66" s="34" t="n">
        <v>0.00373986892082558</v>
      </c>
      <c r="AB66" s="34" t="n">
        <v>0.0244235804051696</v>
      </c>
      <c r="AC66" s="34" t="n">
        <v>0.000845210376106581</v>
      </c>
      <c r="AD66" s="34" t="n">
        <v>24.4235804051696</v>
      </c>
      <c r="AE66" s="34" t="n">
        <v>0.845210376106581</v>
      </c>
      <c r="AF66" s="34" t="n">
        <v>8141.19346838985</v>
      </c>
      <c r="AG66" s="34" t="n">
        <v>281.736792035527</v>
      </c>
      <c r="AH66" s="34" t="n">
        <v>8.14119346838985</v>
      </c>
      <c r="AI66" s="34" t="n">
        <v>0.281736792035527</v>
      </c>
      <c r="AJ66" s="34" t="n">
        <v>11.3308018106312</v>
      </c>
      <c r="AK66" s="34" t="n">
        <v>0.372831869126989</v>
      </c>
      <c r="AL66" s="34" t="n">
        <v>17.8895880455982</v>
      </c>
      <c r="AM66" s="34" t="n">
        <v>47.5660217614888</v>
      </c>
      <c r="AN66" s="34" t="n">
        <v>-23.4808024242951</v>
      </c>
      <c r="AO66" s="34" t="n">
        <v>-22.4808024242951</v>
      </c>
      <c r="AP66" s="34" t="n">
        <v>1.07998670383867</v>
      </c>
      <c r="AQ66" s="34" t="n">
        <v>0.642314793285401</v>
      </c>
      <c r="AR66" s="34" t="n">
        <v>0.0109917965467928</v>
      </c>
      <c r="AS66" s="34" t="n">
        <v>0.0109845787269977</v>
      </c>
      <c r="AT66" s="34" t="n">
        <v>0.0108722905411667</v>
      </c>
      <c r="AU66" s="34" t="n">
        <v>0.0108652287662282</v>
      </c>
      <c r="AV66" s="34" t="n">
        <v>7.0617749384598E-006</v>
      </c>
      <c r="AW66" s="34" t="n">
        <v>0.000310211666561282</v>
      </c>
      <c r="AX66" s="34" t="n">
        <v>0.6101</v>
      </c>
      <c r="AY66" s="34" t="n">
        <v>0.000508460361516607</v>
      </c>
      <c r="AZ66" s="34" t="n">
        <v>0.169486787172202</v>
      </c>
      <c r="BA66" s="34" t="n">
        <v>0.000169486787172202</v>
      </c>
      <c r="BB66" s="35" t="n">
        <v>0.0115747827216191</v>
      </c>
      <c r="BC66" s="34" t="n">
        <v>3.1652317161778</v>
      </c>
      <c r="BD66" s="34" t="n">
        <v>0.00375390804485417</v>
      </c>
      <c r="BE66" s="34" t="n">
        <v>0.00374227107044964</v>
      </c>
      <c r="BF66" s="34" t="n">
        <v>0.00373986892082558</v>
      </c>
      <c r="BG66" s="34" t="n">
        <v>0.00372831869126989</v>
      </c>
      <c r="BH66" s="34" t="n">
        <v>1.1550229555696E-005</v>
      </c>
      <c r="BI66" s="34" t="n">
        <v>0.000116242499859088</v>
      </c>
      <c r="BJ66" s="34" t="n">
        <v>0.365</v>
      </c>
      <c r="BK66" s="34" t="n">
        <v>0.000318472602353666</v>
      </c>
      <c r="BL66" s="34" t="n">
        <v>0.106157534117889</v>
      </c>
      <c r="BM66" s="34" t="n">
        <v>0.000106157534117889</v>
      </c>
      <c r="BN66" s="35" t="n">
        <v>0.0316444645361534</v>
      </c>
    </row>
    <row r="67" customFormat="false" ht="12.8" hidden="false" customHeight="false" outlineLevel="0" collapsed="false">
      <c r="A67" s="33" t="s">
        <v>80</v>
      </c>
      <c r="B67" s="33" t="s">
        <v>126</v>
      </c>
      <c r="C67" s="33" t="s">
        <v>127</v>
      </c>
      <c r="D67" s="33" t="s">
        <v>73</v>
      </c>
      <c r="E67" s="34"/>
      <c r="F67" s="34"/>
      <c r="G67" s="34"/>
      <c r="H67" s="34" t="s">
        <v>68</v>
      </c>
      <c r="I67" s="34" t="s">
        <v>111</v>
      </c>
      <c r="J67" s="34" t="s">
        <v>113</v>
      </c>
      <c r="K67" s="34" t="s">
        <v>71</v>
      </c>
      <c r="L67" s="34" t="n">
        <v>1</v>
      </c>
      <c r="M67" s="34" t="n">
        <v>333.333333333333</v>
      </c>
      <c r="N67" s="34" t="n">
        <v>37.3333333333333</v>
      </c>
      <c r="O67" s="34" t="n">
        <v>0.112</v>
      </c>
      <c r="P67" s="34" t="n">
        <v>0.167</v>
      </c>
      <c r="Q67" s="34" t="n">
        <v>1</v>
      </c>
      <c r="R67" s="34" t="n">
        <v>10.2137722072472</v>
      </c>
      <c r="S67" s="34" t="n">
        <v>0.373863379525949</v>
      </c>
      <c r="T67" s="34" t="n">
        <v>20.7163417190486</v>
      </c>
      <c r="U67" s="34" t="n">
        <v>42.7417482594593</v>
      </c>
      <c r="V67" s="34" t="n">
        <v>-21.0973812160114</v>
      </c>
      <c r="W67" s="34" t="n">
        <v>-20.0973812160114</v>
      </c>
      <c r="X67" s="34" t="n">
        <v>1.08259412473094</v>
      </c>
      <c r="Y67" s="34" t="n">
        <v>0.003</v>
      </c>
      <c r="Z67" s="34" t="n">
        <v>0.108259412473094</v>
      </c>
      <c r="AA67" s="34" t="n">
        <v>0.00373863379525949</v>
      </c>
      <c r="AB67" s="34" t="n">
        <v>0.0121250541969865</v>
      </c>
      <c r="AC67" s="34" t="n">
        <v>0.000418726985069063</v>
      </c>
      <c r="AD67" s="34" t="n">
        <v>12.1250541969865</v>
      </c>
      <c r="AE67" s="34" t="n">
        <v>0.418726985069063</v>
      </c>
      <c r="AF67" s="34" t="n">
        <v>4041.68473232884</v>
      </c>
      <c r="AG67" s="34" t="n">
        <v>139.575661689688</v>
      </c>
      <c r="AH67" s="34" t="n">
        <v>4.04168473232884</v>
      </c>
      <c r="AI67" s="34" t="n">
        <v>0.139575661689688</v>
      </c>
      <c r="AJ67" s="34" t="n">
        <v>11.3308018106312</v>
      </c>
      <c r="AK67" s="34" t="n">
        <v>0.372831869126989</v>
      </c>
      <c r="AL67" s="34" t="n">
        <v>17.8895880455982</v>
      </c>
      <c r="AM67" s="34" t="n">
        <v>47.5660217614888</v>
      </c>
      <c r="AN67" s="34" t="n">
        <v>-23.4808024242951</v>
      </c>
      <c r="AO67" s="34" t="n">
        <v>-22.4808024242951</v>
      </c>
      <c r="AP67" s="34" t="n">
        <v>1.07998670383867</v>
      </c>
      <c r="AQ67" s="34" t="n">
        <v>2.3834212082837</v>
      </c>
      <c r="AR67" s="34" t="n">
        <v>0.0110113617077994</v>
      </c>
      <c r="AS67" s="34" t="n">
        <v>0.0109845787269977</v>
      </c>
      <c r="AT67" s="34" t="n">
        <v>0.0108914322082385</v>
      </c>
      <c r="AU67" s="34" t="n">
        <v>0.0108652287662282</v>
      </c>
      <c r="AV67" s="34" t="n">
        <v>2.6203442010311E-005</v>
      </c>
      <c r="AW67" s="34" t="n">
        <v>0.00111998092193605</v>
      </c>
      <c r="AX67" s="34" t="n">
        <v>0.6101</v>
      </c>
      <c r="AY67" s="34" t="n">
        <v>0.00183573335836101</v>
      </c>
      <c r="AZ67" s="34" t="n">
        <v>0.61191111945367</v>
      </c>
      <c r="BA67" s="34" t="n">
        <v>0.00061191111945367</v>
      </c>
      <c r="BB67" s="35" t="n">
        <v>0.0429494214232273</v>
      </c>
      <c r="BC67" s="34" t="n">
        <v>2.8267536734504</v>
      </c>
      <c r="BD67" s="34" t="n">
        <v>0.00375266363033008</v>
      </c>
      <c r="BE67" s="34" t="n">
        <v>0.00374227107044964</v>
      </c>
      <c r="BF67" s="34" t="n">
        <v>0.00373863379525949</v>
      </c>
      <c r="BG67" s="34" t="n">
        <v>0.00372831869126989</v>
      </c>
      <c r="BH67" s="34" t="n">
        <v>1.03151039896028E-005</v>
      </c>
      <c r="BI67" s="34" t="n">
        <v>0.00010535612244387</v>
      </c>
      <c r="BJ67" s="34" t="n">
        <v>0.365</v>
      </c>
      <c r="BK67" s="34" t="n">
        <v>0.000288646910805124</v>
      </c>
      <c r="BL67" s="34" t="n">
        <v>0.0962156369350413</v>
      </c>
      <c r="BM67" s="34" t="n">
        <v>9.62156369350413E-005</v>
      </c>
      <c r="BN67" s="35" t="n">
        <v>0.0282605588756242</v>
      </c>
    </row>
    <row r="68" customFormat="false" ht="12.8" hidden="false" customHeight="false" outlineLevel="0" collapsed="false">
      <c r="A68" s="33" t="s">
        <v>80</v>
      </c>
      <c r="B68" s="33" t="s">
        <v>126</v>
      </c>
      <c r="C68" s="33" t="s">
        <v>127</v>
      </c>
      <c r="D68" s="33" t="s">
        <v>73</v>
      </c>
      <c r="E68" s="34"/>
      <c r="F68" s="34"/>
      <c r="G68" s="34"/>
      <c r="H68" s="34" t="s">
        <v>68</v>
      </c>
      <c r="I68" s="34" t="s">
        <v>111</v>
      </c>
      <c r="J68" s="34" t="s">
        <v>118</v>
      </c>
      <c r="K68" s="34" t="s">
        <v>71</v>
      </c>
      <c r="L68" s="34" t="n">
        <v>1</v>
      </c>
      <c r="M68" s="34" t="n">
        <v>333.333333333333</v>
      </c>
      <c r="N68" s="34" t="n">
        <v>18.3333333333333</v>
      </c>
      <c r="O68" s="34" t="n">
        <v>0.055</v>
      </c>
      <c r="P68" s="34"/>
      <c r="Q68" s="34" t="n">
        <v>1</v>
      </c>
      <c r="R68" s="34"/>
      <c r="S68" s="34"/>
      <c r="T68" s="34"/>
      <c r="U68" s="34"/>
      <c r="V68" s="34"/>
      <c r="W68" s="34"/>
      <c r="X68" s="34"/>
      <c r="Y68" s="34" t="n">
        <v>0.003</v>
      </c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5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5"/>
    </row>
    <row r="69" customFormat="false" ht="12.8" hidden="false" customHeight="false" outlineLevel="0" collapsed="false">
      <c r="A69" s="33" t="s">
        <v>128</v>
      </c>
      <c r="B69" s="33" t="s">
        <v>129</v>
      </c>
      <c r="C69" s="33" t="s">
        <v>130</v>
      </c>
      <c r="D69" s="33" t="s">
        <v>73</v>
      </c>
      <c r="E69" s="34"/>
      <c r="F69" s="34"/>
      <c r="G69" s="34"/>
      <c r="H69" s="34" t="s">
        <v>68</v>
      </c>
      <c r="I69" s="34" t="s">
        <v>131</v>
      </c>
      <c r="J69" s="34" t="s">
        <v>132</v>
      </c>
      <c r="K69" s="34" t="s">
        <v>71</v>
      </c>
      <c r="L69" s="34" t="n">
        <v>1</v>
      </c>
      <c r="M69" s="34" t="n">
        <v>333.333333333333</v>
      </c>
      <c r="N69" s="34" t="n">
        <v>413.666666666667</v>
      </c>
      <c r="O69" s="34" t="n">
        <v>1.241</v>
      </c>
      <c r="P69" s="34" t="n">
        <v>1.241</v>
      </c>
      <c r="Q69" s="34" t="n">
        <v>1</v>
      </c>
      <c r="R69" s="34" t="n">
        <v>30.297926777734</v>
      </c>
      <c r="S69" s="34" t="n">
        <v>0.563151224759367</v>
      </c>
      <c r="T69" s="34" t="n">
        <v>540.434050494833</v>
      </c>
      <c r="U69" s="34" t="n">
        <v>151.297371748238</v>
      </c>
      <c r="V69" s="34" t="n">
        <v>152.680325199685</v>
      </c>
      <c r="W69" s="34" t="n">
        <v>153.680325199685</v>
      </c>
      <c r="X69" s="34" t="n">
        <v>1.27233421617468</v>
      </c>
      <c r="Y69" s="34" t="n">
        <v>0.003</v>
      </c>
      <c r="Z69" s="34" t="n">
        <v>0.127233421617468</v>
      </c>
      <c r="AA69" s="34" t="n">
        <v>0.00563151224759367</v>
      </c>
      <c r="AB69" s="34" t="n">
        <v>0.157896676227278</v>
      </c>
      <c r="AC69" s="34" t="n">
        <v>0.00698870669926375</v>
      </c>
      <c r="AD69" s="34" t="n">
        <v>157.896676227278</v>
      </c>
      <c r="AE69" s="34" t="n">
        <v>6.98870669926375</v>
      </c>
      <c r="AF69" s="34" t="n">
        <v>52632.2254090926</v>
      </c>
      <c r="AG69" s="34" t="n">
        <v>2329.56889975458</v>
      </c>
      <c r="AH69" s="34" t="n">
        <v>52.6322254090926</v>
      </c>
      <c r="AI69" s="34" t="n">
        <v>2.32956889975458</v>
      </c>
      <c r="AJ69" s="34" t="n">
        <v>14.8732582990881</v>
      </c>
      <c r="AK69" s="34" t="n">
        <v>0.370580483076618</v>
      </c>
      <c r="AL69" s="34" t="n">
        <v>11.7200873888278</v>
      </c>
      <c r="AM69" s="34" t="n">
        <v>72.1125287982686</v>
      </c>
      <c r="AN69" s="34" t="n">
        <v>-24.4780832374281</v>
      </c>
      <c r="AO69" s="34" t="n">
        <v>-23.4780832374281</v>
      </c>
      <c r="AP69" s="34" t="n">
        <v>1.07889565537288</v>
      </c>
      <c r="AQ69" s="34" t="n">
        <v>177.158408437113</v>
      </c>
      <c r="AR69" s="34" t="n">
        <v>0.0129641365503339</v>
      </c>
      <c r="AS69" s="34" t="n">
        <v>0.0109733720830444</v>
      </c>
      <c r="AT69" s="34" t="n">
        <v>0.0127982186955636</v>
      </c>
      <c r="AU69" s="34" t="n">
        <v>0.0108542642032544</v>
      </c>
      <c r="AV69" s="34" t="n">
        <v>0.00194395449230918</v>
      </c>
      <c r="AW69" s="34" t="n">
        <v>0.29411520548456</v>
      </c>
      <c r="AX69" s="34" t="n">
        <v>0.5376</v>
      </c>
      <c r="AY69" s="34" t="n">
        <v>0.54708929591622</v>
      </c>
      <c r="AZ69" s="34" t="n">
        <v>182.36309863874</v>
      </c>
      <c r="BA69" s="34" t="n">
        <v>0.18236309863874</v>
      </c>
      <c r="BB69" s="35" t="n">
        <v>3.61598677884893</v>
      </c>
      <c r="BC69" s="34" t="n">
        <v>528.713963106005</v>
      </c>
      <c r="BD69" s="34" t="n">
        <v>0.00566340578664425</v>
      </c>
      <c r="BE69" s="34" t="n">
        <v>0.00371958890128503</v>
      </c>
      <c r="BF69" s="34" t="n">
        <v>0.00563151224759367</v>
      </c>
      <c r="BG69" s="34" t="n">
        <v>0.00370580483076618</v>
      </c>
      <c r="BH69" s="34" t="n">
        <v>0.00192570741682749</v>
      </c>
      <c r="BI69" s="34" t="n">
        <v>0.0583449423103787</v>
      </c>
      <c r="BJ69" s="34" t="n">
        <v>0.459</v>
      </c>
      <c r="BK69" s="34" t="n">
        <v>0.127113164074899</v>
      </c>
      <c r="BL69" s="34" t="n">
        <v>42.371054691633</v>
      </c>
      <c r="BM69" s="34" t="n">
        <v>0.042371054691633</v>
      </c>
      <c r="BN69" s="35" t="n">
        <v>4.19544099526687</v>
      </c>
    </row>
    <row r="70" customFormat="false" ht="12.8" hidden="false" customHeight="false" outlineLevel="0" collapsed="false">
      <c r="A70" s="33" t="s">
        <v>128</v>
      </c>
      <c r="B70" s="33" t="s">
        <v>129</v>
      </c>
      <c r="C70" s="33" t="s">
        <v>130</v>
      </c>
      <c r="D70" s="33" t="s">
        <v>73</v>
      </c>
      <c r="E70" s="34"/>
      <c r="F70" s="34"/>
      <c r="G70" s="34"/>
      <c r="H70" s="34" t="s">
        <v>68</v>
      </c>
      <c r="I70" s="34" t="s">
        <v>131</v>
      </c>
      <c r="J70" s="34" t="s">
        <v>133</v>
      </c>
      <c r="K70" s="34" t="s">
        <v>71</v>
      </c>
      <c r="L70" s="34" t="n">
        <v>1</v>
      </c>
      <c r="M70" s="34" t="n">
        <v>333.333333333333</v>
      </c>
      <c r="N70" s="34" t="n">
        <v>24</v>
      </c>
      <c r="O70" s="34" t="n">
        <v>0.072</v>
      </c>
      <c r="P70" s="34"/>
      <c r="Q70" s="34"/>
      <c r="R70" s="34"/>
      <c r="S70" s="34"/>
      <c r="T70" s="34"/>
      <c r="U70" s="34"/>
      <c r="V70" s="34"/>
      <c r="W70" s="34"/>
      <c r="X70" s="34"/>
      <c r="Y70" s="34" t="n">
        <v>0.003</v>
      </c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5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5"/>
    </row>
    <row r="71" customFormat="false" ht="12.8" hidden="false" customHeight="false" outlineLevel="0" collapsed="false">
      <c r="A71" s="33" t="s">
        <v>65</v>
      </c>
      <c r="B71" s="33" t="s">
        <v>66</v>
      </c>
      <c r="C71" s="33"/>
      <c r="D71" s="33" t="s">
        <v>67</v>
      </c>
      <c r="E71" s="34"/>
      <c r="F71" s="34"/>
      <c r="G71" s="34"/>
      <c r="H71" s="34" t="s">
        <v>68</v>
      </c>
      <c r="I71" s="34" t="s">
        <v>131</v>
      </c>
      <c r="J71" s="34" t="s">
        <v>134</v>
      </c>
      <c r="K71" s="34" t="s">
        <v>71</v>
      </c>
      <c r="L71" s="34" t="n">
        <v>1</v>
      </c>
      <c r="M71" s="34" t="n">
        <v>333.333333333333</v>
      </c>
      <c r="N71" s="34" t="n">
        <v>32</v>
      </c>
      <c r="O71" s="34" t="n">
        <v>0.096</v>
      </c>
      <c r="P71" s="34" t="n">
        <v>0.096</v>
      </c>
      <c r="Q71" s="34" t="n">
        <v>1</v>
      </c>
      <c r="R71" s="34" t="n">
        <v>5.93722178919928</v>
      </c>
      <c r="S71" s="34" t="n">
        <v>0.370660115941488</v>
      </c>
      <c r="T71" s="34" t="n">
        <v>11.9383015430049</v>
      </c>
      <c r="U71" s="34" t="n">
        <v>34.6323884311034</v>
      </c>
      <c r="V71" s="34" t="n">
        <v>-25.1740925004319</v>
      </c>
      <c r="W71" s="34" t="n">
        <v>-24.1740925004319</v>
      </c>
      <c r="X71" s="34" t="n">
        <v>1.07813419074851</v>
      </c>
      <c r="Y71" s="34" t="n">
        <v>0.003</v>
      </c>
      <c r="Z71" s="34" t="n">
        <v>0.107813419074851</v>
      </c>
      <c r="AA71" s="34" t="n">
        <v>0.00370660115941488</v>
      </c>
      <c r="AB71" s="34" t="n">
        <v>0.0103500882311857</v>
      </c>
      <c r="AC71" s="34" t="n">
        <v>0.000355833711303828</v>
      </c>
      <c r="AD71" s="34" t="n">
        <v>10.3500882311857</v>
      </c>
      <c r="AE71" s="34" t="n">
        <v>0.355833711303828</v>
      </c>
      <c r="AF71" s="34" t="n">
        <v>3450.02941039523</v>
      </c>
      <c r="AG71" s="34" t="n">
        <v>118.611237101276</v>
      </c>
      <c r="AH71" s="34" t="n">
        <v>3.45002941039523</v>
      </c>
      <c r="AI71" s="34" t="n">
        <v>0.118611237101276</v>
      </c>
      <c r="AJ71" s="34" t="n">
        <v>3.40672434351845</v>
      </c>
      <c r="AK71" s="34" t="n">
        <v>0.369694325072218</v>
      </c>
      <c r="AL71" s="34" t="n">
        <v>9.2918142730616</v>
      </c>
      <c r="AM71" s="34" t="n">
        <v>22.1803579153885</v>
      </c>
      <c r="AN71" s="34" t="n">
        <v>-26.4084712192586</v>
      </c>
      <c r="AO71" s="34" t="n">
        <v>-25.4084712192586</v>
      </c>
      <c r="AP71" s="34" t="n">
        <v>1.07678369752236</v>
      </c>
      <c r="AQ71" s="34" t="n">
        <v>1.2343787188267</v>
      </c>
      <c r="AR71" s="34" t="n">
        <v>0.0109655508877541</v>
      </c>
      <c r="AS71" s="34" t="n">
        <v>0.0109516799272149</v>
      </c>
      <c r="AT71" s="34" t="n">
        <v>0.0108466118139486</v>
      </c>
      <c r="AU71" s="34" t="n">
        <v>0.0108330399411408</v>
      </c>
      <c r="AV71" s="34" t="n">
        <v>1.35718728077397E-005</v>
      </c>
      <c r="AW71" s="34" t="n">
        <v>0.000470026370815171</v>
      </c>
      <c r="AX71" s="34" t="n">
        <v>0.5376</v>
      </c>
      <c r="AY71" s="34" t="n">
        <v>0.000874305005236553</v>
      </c>
      <c r="AZ71" s="34" t="n">
        <v>0.291435001745518</v>
      </c>
      <c r="BA71" s="34" t="n">
        <v>0.000291435001745518</v>
      </c>
      <c r="BB71" s="35" t="n">
        <v>0.0252452991215396</v>
      </c>
      <c r="BC71" s="34" t="n">
        <v>2.6464872699433</v>
      </c>
      <c r="BD71" s="34" t="n">
        <v>0.00372039116562286</v>
      </c>
      <c r="BE71" s="34" t="n">
        <v>0.00371066135517491</v>
      </c>
      <c r="BF71" s="34" t="n">
        <v>0.00370660115941488</v>
      </c>
      <c r="BG71" s="34" t="n">
        <v>0.00369694325072218</v>
      </c>
      <c r="BH71" s="34" t="n">
        <v>9.6579086927011E-006</v>
      </c>
      <c r="BI71" s="34" t="n">
        <v>5.73411459284021E-005</v>
      </c>
      <c r="BJ71" s="34" t="n">
        <v>0.459</v>
      </c>
      <c r="BK71" s="34" t="n">
        <v>0.000124926243852728</v>
      </c>
      <c r="BL71" s="34" t="n">
        <v>0.0416420812842426</v>
      </c>
      <c r="BM71" s="34" t="n">
        <v>4.16420812842426E-005</v>
      </c>
      <c r="BN71" s="35" t="n">
        <v>0.0210411954089349</v>
      </c>
    </row>
    <row r="72" customFormat="false" ht="12.8" hidden="false" customHeight="false" outlineLevel="0" collapsed="false">
      <c r="A72" s="33" t="s">
        <v>65</v>
      </c>
      <c r="B72" s="33" t="s">
        <v>66</v>
      </c>
      <c r="C72" s="33"/>
      <c r="D72" s="33" t="s">
        <v>67</v>
      </c>
      <c r="E72" s="34"/>
      <c r="F72" s="34"/>
      <c r="G72" s="34"/>
      <c r="H72" s="34" t="s">
        <v>68</v>
      </c>
      <c r="I72" s="34" t="s">
        <v>131</v>
      </c>
      <c r="J72" s="34" t="s">
        <v>133</v>
      </c>
      <c r="K72" s="34" t="s">
        <v>71</v>
      </c>
      <c r="L72" s="34" t="n">
        <v>1</v>
      </c>
      <c r="M72" s="34" t="n">
        <v>333.333333333333</v>
      </c>
      <c r="N72" s="34" t="n">
        <v>25</v>
      </c>
      <c r="O72" s="34" t="n">
        <v>0.075</v>
      </c>
      <c r="P72" s="34" t="n">
        <v>0.124</v>
      </c>
      <c r="Q72" s="34" t="n">
        <v>1</v>
      </c>
      <c r="R72" s="34" t="n">
        <v>7.86161624924794</v>
      </c>
      <c r="S72" s="34" t="n">
        <v>0.423219050143525</v>
      </c>
      <c r="T72" s="34" t="n">
        <v>156.039185276746</v>
      </c>
      <c r="U72" s="34" t="n">
        <v>54.0118100150833</v>
      </c>
      <c r="V72" s="34" t="n">
        <v>28.5679408015515</v>
      </c>
      <c r="W72" s="34" t="n">
        <v>29.5679408015515</v>
      </c>
      <c r="X72" s="34" t="n">
        <v>1.13689585568762</v>
      </c>
      <c r="Y72" s="34" t="n">
        <v>0.003</v>
      </c>
      <c r="Z72" s="34" t="n">
        <v>0.113689585568762</v>
      </c>
      <c r="AA72" s="34" t="n">
        <v>0.00423219050143525</v>
      </c>
      <c r="AB72" s="34" t="n">
        <v>0.0140975086105265</v>
      </c>
      <c r="AC72" s="34" t="n">
        <v>0.000524791622177971</v>
      </c>
      <c r="AD72" s="34" t="n">
        <v>14.0975086105265</v>
      </c>
      <c r="AE72" s="34" t="n">
        <v>0.524791622177971</v>
      </c>
      <c r="AF72" s="34" t="n">
        <v>4699.16953684216</v>
      </c>
      <c r="AG72" s="34" t="n">
        <v>174.93054072599</v>
      </c>
      <c r="AH72" s="34" t="n">
        <v>4.69916953684216</v>
      </c>
      <c r="AI72" s="34" t="n">
        <v>0.17493054072599</v>
      </c>
      <c r="AJ72" s="34" t="n">
        <v>3.40672434351845</v>
      </c>
      <c r="AK72" s="34" t="n">
        <v>0.369694325072218</v>
      </c>
      <c r="AL72" s="34" t="n">
        <v>9.2918142730616</v>
      </c>
      <c r="AM72" s="34" t="n">
        <v>22.1803579153885</v>
      </c>
      <c r="AN72" s="34" t="n">
        <v>-26.4084712192586</v>
      </c>
      <c r="AO72" s="34" t="n">
        <v>-25.4084712192586</v>
      </c>
      <c r="AP72" s="34" t="n">
        <v>1.07678369752236</v>
      </c>
      <c r="AQ72" s="34" t="n">
        <v>54.9764120208101</v>
      </c>
      <c r="AR72" s="34" t="n">
        <v>0.0115694608643752</v>
      </c>
      <c r="AS72" s="34" t="n">
        <v>0.0109516799272149</v>
      </c>
      <c r="AT72" s="34" t="n">
        <v>0.0114371393285135</v>
      </c>
      <c r="AU72" s="34" t="n">
        <v>0.0108330399411408</v>
      </c>
      <c r="AV72" s="34" t="n">
        <v>0.000604099387372712</v>
      </c>
      <c r="AW72" s="34" t="n">
        <v>0.0326285013410031</v>
      </c>
      <c r="AX72" s="34" t="n">
        <v>0.5376</v>
      </c>
      <c r="AY72" s="34" t="n">
        <v>0.0606928968396636</v>
      </c>
      <c r="AZ72" s="34" t="n">
        <v>10.1154828066106</v>
      </c>
      <c r="BA72" s="34" t="n">
        <v>0.0101154828066106</v>
      </c>
      <c r="BB72" s="35" t="n">
        <v>0.56184838855349</v>
      </c>
      <c r="BC72" s="34" t="n">
        <v>146.747371003684</v>
      </c>
      <c r="BD72" s="34" t="n">
        <v>0.00425017806466996</v>
      </c>
      <c r="BE72" s="34" t="n">
        <v>0.00371066135517491</v>
      </c>
      <c r="BF72" s="34" t="n">
        <v>0.00423219050143525</v>
      </c>
      <c r="BG72" s="34" t="n">
        <v>0.00369694325072218</v>
      </c>
      <c r="BH72" s="34" t="n">
        <v>0.000535247250713071</v>
      </c>
      <c r="BI72" s="34" t="n">
        <v>0.00420790848357116</v>
      </c>
      <c r="BJ72" s="34" t="n">
        <v>0.459</v>
      </c>
      <c r="BK72" s="34" t="n">
        <v>0.0091675566090875</v>
      </c>
      <c r="BL72" s="34" t="n">
        <v>1.52792610151458</v>
      </c>
      <c r="BM72" s="34" t="n">
        <v>0.00152792610151458</v>
      </c>
      <c r="BN72" s="35" t="n">
        <v>0.583058007312713</v>
      </c>
    </row>
    <row r="73" customFormat="false" ht="12.8" hidden="false" customHeight="false" outlineLevel="0" collapsed="false">
      <c r="A73" s="33" t="s">
        <v>65</v>
      </c>
      <c r="B73" s="33" t="s">
        <v>66</v>
      </c>
      <c r="C73" s="33"/>
      <c r="D73" s="33" t="s">
        <v>67</v>
      </c>
      <c r="E73" s="34"/>
      <c r="F73" s="34"/>
      <c r="G73" s="34"/>
      <c r="H73" s="34" t="s">
        <v>68</v>
      </c>
      <c r="I73" s="34" t="s">
        <v>131</v>
      </c>
      <c r="J73" s="34" t="s">
        <v>135</v>
      </c>
      <c r="K73" s="34" t="s">
        <v>71</v>
      </c>
      <c r="L73" s="34" t="n">
        <v>1</v>
      </c>
      <c r="M73" s="34" t="n">
        <v>333.333333333333</v>
      </c>
      <c r="N73" s="34" t="n">
        <v>16.3333333333333</v>
      </c>
      <c r="O73" s="34" t="n">
        <v>0.049</v>
      </c>
      <c r="P73" s="34"/>
      <c r="Q73" s="34"/>
      <c r="R73" s="34"/>
      <c r="S73" s="34"/>
      <c r="T73" s="34"/>
      <c r="U73" s="34"/>
      <c r="V73" s="34"/>
      <c r="W73" s="34"/>
      <c r="X73" s="34"/>
      <c r="Y73" s="34" t="n">
        <v>0.003</v>
      </c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 t="n">
        <v>10.1154828066106</v>
      </c>
      <c r="BA73" s="34" t="n">
        <v>0.0101154828066106</v>
      </c>
      <c r="BB73" s="35" t="n">
        <v>0.56184838855349</v>
      </c>
      <c r="BC73" s="34"/>
      <c r="BD73" s="34"/>
      <c r="BE73" s="34"/>
      <c r="BF73" s="34"/>
      <c r="BG73" s="34"/>
      <c r="BH73" s="34"/>
      <c r="BI73" s="34"/>
      <c r="BJ73" s="34"/>
      <c r="BK73" s="34"/>
      <c r="BL73" s="34" t="n">
        <v>1.30453512015475</v>
      </c>
      <c r="BM73" s="34" t="n">
        <v>0.00130453512015475</v>
      </c>
      <c r="BN73" s="35" t="n">
        <v>0.497811803118555</v>
      </c>
    </row>
    <row r="74" customFormat="false" ht="12.8" hidden="false" customHeight="false" outlineLevel="0" collapsed="false">
      <c r="A74" s="33" t="s">
        <v>128</v>
      </c>
      <c r="B74" s="33" t="s">
        <v>136</v>
      </c>
      <c r="C74" s="33" t="s">
        <v>136</v>
      </c>
      <c r="D74" s="33" t="s">
        <v>85</v>
      </c>
      <c r="E74" s="34"/>
      <c r="F74" s="34"/>
      <c r="G74" s="34"/>
      <c r="H74" s="34" t="s">
        <v>68</v>
      </c>
      <c r="I74" s="34" t="s">
        <v>131</v>
      </c>
      <c r="J74" s="34" t="s">
        <v>134</v>
      </c>
      <c r="K74" s="34" t="s">
        <v>71</v>
      </c>
      <c r="L74" s="34" t="n">
        <v>1</v>
      </c>
      <c r="M74" s="34" t="n">
        <v>333.333333333333</v>
      </c>
      <c r="N74" s="34" t="n">
        <v>0</v>
      </c>
      <c r="O74" s="34" t="n">
        <v>0</v>
      </c>
      <c r="P74" s="34"/>
      <c r="Q74" s="34"/>
      <c r="R74" s="34"/>
      <c r="S74" s="34"/>
      <c r="T74" s="34"/>
      <c r="U74" s="34"/>
      <c r="V74" s="34"/>
      <c r="W74" s="34"/>
      <c r="X74" s="34"/>
      <c r="Y74" s="34" t="n">
        <v>0.003</v>
      </c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5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5"/>
    </row>
    <row r="75" customFormat="false" ht="12.8" hidden="false" customHeight="false" outlineLevel="0" collapsed="false">
      <c r="A75" s="33" t="s">
        <v>65</v>
      </c>
      <c r="B75" s="33" t="s">
        <v>72</v>
      </c>
      <c r="C75" s="33"/>
      <c r="D75" s="33" t="s">
        <v>73</v>
      </c>
      <c r="E75" s="34"/>
      <c r="F75" s="34"/>
      <c r="G75" s="34"/>
      <c r="H75" s="34" t="s">
        <v>68</v>
      </c>
      <c r="I75" s="34" t="s">
        <v>131</v>
      </c>
      <c r="J75" s="34" t="s">
        <v>134</v>
      </c>
      <c r="K75" s="34" t="s">
        <v>71</v>
      </c>
      <c r="L75" s="34" t="n">
        <v>1</v>
      </c>
      <c r="M75" s="34" t="n">
        <v>333.333333333333</v>
      </c>
      <c r="N75" s="34" t="n">
        <v>590.333333333333</v>
      </c>
      <c r="O75" s="34" t="n">
        <v>1.771</v>
      </c>
      <c r="P75" s="34" t="n">
        <v>1.771</v>
      </c>
      <c r="Q75" s="34" t="n">
        <v>1</v>
      </c>
      <c r="R75" s="34" t="n">
        <v>136.436828970374</v>
      </c>
      <c r="S75" s="34" t="n">
        <v>0.371174041695563</v>
      </c>
      <c r="T75" s="34" t="n">
        <v>13.3465962470712</v>
      </c>
      <c r="U75" s="34" t="n">
        <v>626.793843313888</v>
      </c>
      <c r="V75" s="34" t="n">
        <v>-24.1868044395387</v>
      </c>
      <c r="W75" s="34" t="n">
        <v>-23.1868044395387</v>
      </c>
      <c r="X75" s="34" t="n">
        <v>1.07921432365847</v>
      </c>
      <c r="Y75" s="34" t="n">
        <v>0.003</v>
      </c>
      <c r="Z75" s="34" t="n">
        <v>0.107921432365847</v>
      </c>
      <c r="AA75" s="34" t="n">
        <v>0.00371174041695563</v>
      </c>
      <c r="AB75" s="34" t="n">
        <v>0.191128856719915</v>
      </c>
      <c r="AC75" s="34" t="n">
        <v>0.00657349227842842</v>
      </c>
      <c r="AD75" s="34" t="n">
        <v>191.128856719915</v>
      </c>
      <c r="AE75" s="34" t="n">
        <v>6.57349227842842</v>
      </c>
      <c r="AF75" s="34" t="n">
        <v>63709.6189066383</v>
      </c>
      <c r="AG75" s="34" t="n">
        <v>2191.16409280947</v>
      </c>
      <c r="AH75" s="34" t="n">
        <v>63.7096189066383</v>
      </c>
      <c r="AI75" s="34" t="n">
        <v>2.19116409280947</v>
      </c>
      <c r="AJ75" s="34" t="n">
        <v>11.4381565146516</v>
      </c>
      <c r="AK75" s="34" t="n">
        <v>0.370240061790462</v>
      </c>
      <c r="AL75" s="34" t="n">
        <v>10.787251053635</v>
      </c>
      <c r="AM75" s="34" t="n">
        <v>56.6238705799608</v>
      </c>
      <c r="AN75" s="34" t="n">
        <v>-25.3193781461686</v>
      </c>
      <c r="AO75" s="34" t="n">
        <v>-24.3193781461686</v>
      </c>
      <c r="AP75" s="34" t="n">
        <v>1.07797524040848</v>
      </c>
      <c r="AQ75" s="34" t="n">
        <v>1.1325737066299</v>
      </c>
      <c r="AR75" s="34" t="n">
        <v>0.010976645241152</v>
      </c>
      <c r="AS75" s="34" t="n">
        <v>0.0109639182838959</v>
      </c>
      <c r="AT75" s="34" t="n">
        <v>0.0108574666811751</v>
      </c>
      <c r="AU75" s="34" t="n">
        <v>0.0108450144318771</v>
      </c>
      <c r="AV75" s="34" t="n">
        <v>1.24522492980263E-005</v>
      </c>
      <c r="AW75" s="34" t="n">
        <v>0.00780499319541255</v>
      </c>
      <c r="AX75" s="34" t="n">
        <v>0.5376</v>
      </c>
      <c r="AY75" s="34" t="n">
        <v>0.0145182165093239</v>
      </c>
      <c r="AZ75" s="34" t="n">
        <v>4.83940550310798</v>
      </c>
      <c r="BA75" s="34" t="n">
        <v>0.00483940550310798</v>
      </c>
      <c r="BB75" s="35" t="n">
        <v>0.0231626661049596</v>
      </c>
      <c r="BC75" s="34" t="n">
        <v>2.5593451934362</v>
      </c>
      <c r="BD75" s="34" t="n">
        <v>0.00372556876110236</v>
      </c>
      <c r="BE75" s="34" t="n">
        <v>0.00371615932849869</v>
      </c>
      <c r="BF75" s="34" t="n">
        <v>0.00371174041695563</v>
      </c>
      <c r="BG75" s="34" t="n">
        <v>0.00370240061790462</v>
      </c>
      <c r="BH75" s="34" t="n">
        <v>9.33979905100215E-006</v>
      </c>
      <c r="BI75" s="34" t="n">
        <v>0.00127429256573924</v>
      </c>
      <c r="BJ75" s="34" t="n">
        <v>0.459</v>
      </c>
      <c r="BK75" s="34" t="n">
        <v>0.00277623652666501</v>
      </c>
      <c r="BL75" s="34" t="n">
        <v>0.925412175555005</v>
      </c>
      <c r="BM75" s="34" t="n">
        <v>0.000925412175555005</v>
      </c>
      <c r="BN75" s="35" t="n">
        <v>0.0203481460806147</v>
      </c>
    </row>
    <row r="76" customFormat="false" ht="12.8" hidden="false" customHeight="false" outlineLevel="0" collapsed="false">
      <c r="A76" s="33" t="s">
        <v>65</v>
      </c>
      <c r="B76" s="33" t="s">
        <v>72</v>
      </c>
      <c r="C76" s="33"/>
      <c r="D76" s="33" t="s">
        <v>73</v>
      </c>
      <c r="E76" s="34"/>
      <c r="F76" s="34"/>
      <c r="G76" s="34"/>
      <c r="H76" s="34" t="s">
        <v>68</v>
      </c>
      <c r="I76" s="34" t="s">
        <v>131</v>
      </c>
      <c r="J76" s="34" t="s">
        <v>134</v>
      </c>
      <c r="K76" s="34" t="s">
        <v>71</v>
      </c>
      <c r="L76" s="34" t="n">
        <v>1</v>
      </c>
      <c r="M76" s="34" t="n">
        <v>333.333333333333</v>
      </c>
      <c r="N76" s="34" t="n">
        <v>417.666666666667</v>
      </c>
      <c r="O76" s="34" t="n">
        <v>1.253</v>
      </c>
      <c r="P76" s="34" t="n">
        <v>1.253</v>
      </c>
      <c r="Q76" s="34" t="n">
        <v>1</v>
      </c>
      <c r="R76" s="34" t="n">
        <v>112.851407531376</v>
      </c>
      <c r="S76" s="34" t="n">
        <v>0.370761692715485</v>
      </c>
      <c r="T76" s="34" t="n">
        <v>12.2166480545009</v>
      </c>
      <c r="U76" s="34" t="n">
        <v>446.171176740764</v>
      </c>
      <c r="V76" s="34" t="n">
        <v>-23.1164399053207</v>
      </c>
      <c r="W76" s="34" t="n">
        <v>-22.1164399053207</v>
      </c>
      <c r="X76" s="34" t="n">
        <v>1.08038531892835</v>
      </c>
      <c r="Y76" s="34" t="n">
        <v>0.003</v>
      </c>
      <c r="Z76" s="34" t="n">
        <v>0.108038531892835</v>
      </c>
      <c r="AA76" s="34" t="n">
        <v>0.00370761692715485</v>
      </c>
      <c r="AB76" s="34" t="n">
        <v>0.135372280461722</v>
      </c>
      <c r="AC76" s="34" t="n">
        <v>0.00464564400972503</v>
      </c>
      <c r="AD76" s="34" t="n">
        <v>135.372280461722</v>
      </c>
      <c r="AE76" s="34" t="n">
        <v>4.64564400972503</v>
      </c>
      <c r="AF76" s="34" t="n">
        <v>45124.0934872408</v>
      </c>
      <c r="AG76" s="34" t="n">
        <v>1548.54800324168</v>
      </c>
      <c r="AH76" s="34" t="n">
        <v>45.1240934872408</v>
      </c>
      <c r="AI76" s="34" t="n">
        <v>1.54854800324168</v>
      </c>
      <c r="AJ76" s="34" t="n">
        <v>8.77562082200132</v>
      </c>
      <c r="AK76" s="34" t="n">
        <v>0.37108999109315</v>
      </c>
      <c r="AL76" s="34" t="n">
        <v>13.11627401075</v>
      </c>
      <c r="AM76" s="34" t="n">
        <v>48.5726692831772</v>
      </c>
      <c r="AN76" s="34" t="n">
        <v>-25.7075044930469</v>
      </c>
      <c r="AO76" s="34" t="n">
        <v>-24.7075044930469</v>
      </c>
      <c r="AP76" s="34" t="n">
        <v>1.07755060672598</v>
      </c>
      <c r="AQ76" s="34" t="n">
        <v>2.5910645877262</v>
      </c>
      <c r="AR76" s="34" t="n">
        <v>0.0109886731414959</v>
      </c>
      <c r="AS76" s="34" t="n">
        <v>0.0109595568305107</v>
      </c>
      <c r="AT76" s="34" t="n">
        <v>0.0108692346743612</v>
      </c>
      <c r="AU76" s="34" t="n">
        <v>0.0108407470471622</v>
      </c>
      <c r="AV76" s="34" t="n">
        <v>2.84876271989948E-005</v>
      </c>
      <c r="AW76" s="34" t="n">
        <v>0.0127103581499277</v>
      </c>
      <c r="AX76" s="34" t="n">
        <v>0.5376</v>
      </c>
      <c r="AY76" s="34" t="n">
        <v>0.0236427792967405</v>
      </c>
      <c r="AZ76" s="34" t="n">
        <v>7.88092643224683</v>
      </c>
      <c r="BA76" s="34" t="n">
        <v>0.00788092643224683</v>
      </c>
      <c r="BB76" s="35" t="n">
        <v>0.0529903779743206</v>
      </c>
      <c r="BC76" s="34" t="n">
        <v>-0.8996259562491</v>
      </c>
      <c r="BD76" s="34" t="n">
        <v>0.00372141450657237</v>
      </c>
      <c r="BE76" s="34" t="n">
        <v>0.00372472198140052</v>
      </c>
      <c r="BF76" s="34" t="n">
        <v>0.00370761692715485</v>
      </c>
      <c r="BG76" s="34" t="n">
        <v>0.0037108999109315</v>
      </c>
      <c r="BH76" s="34" t="n">
        <v>-3.28298377665287E-006</v>
      </c>
      <c r="BI76" s="34" t="n">
        <v>-0.000370489340097949</v>
      </c>
      <c r="BJ76" s="34" t="n">
        <v>0.459</v>
      </c>
      <c r="BK76" s="34" t="n">
        <v>-0.000807166318296186</v>
      </c>
      <c r="BL76" s="34" t="n">
        <v>-0.269055439432062</v>
      </c>
      <c r="BM76" s="34" t="n">
        <v>-0.000269055439432062</v>
      </c>
      <c r="BN76" s="35" t="n">
        <v>-0.00715247010164025</v>
      </c>
    </row>
    <row r="77" customFormat="false" ht="12.8" hidden="false" customHeight="false" outlineLevel="0" collapsed="false">
      <c r="A77" s="33" t="s">
        <v>65</v>
      </c>
      <c r="B77" s="33" t="s">
        <v>72</v>
      </c>
      <c r="C77" s="33"/>
      <c r="D77" s="33" t="s">
        <v>73</v>
      </c>
      <c r="E77" s="34"/>
      <c r="F77" s="34"/>
      <c r="G77" s="34"/>
      <c r="H77" s="34" t="s">
        <v>68</v>
      </c>
      <c r="I77" s="34" t="s">
        <v>131</v>
      </c>
      <c r="J77" s="34" t="s">
        <v>134</v>
      </c>
      <c r="K77" s="34" t="s">
        <v>71</v>
      </c>
      <c r="L77" s="34" t="n">
        <v>1</v>
      </c>
      <c r="M77" s="34" t="n">
        <v>333.333333333333</v>
      </c>
      <c r="N77" s="34" t="n">
        <v>41</v>
      </c>
      <c r="O77" s="34" t="n">
        <v>0.123</v>
      </c>
      <c r="P77" s="34" t="n">
        <v>0.123</v>
      </c>
      <c r="Q77" s="34" t="n">
        <v>1</v>
      </c>
      <c r="R77" s="34" t="n">
        <v>5.74478713372097</v>
      </c>
      <c r="S77" s="34" t="n">
        <v>0.373392157276521</v>
      </c>
      <c r="T77" s="34" t="n">
        <v>19.4249958275296</v>
      </c>
      <c r="U77" s="34" t="n">
        <v>26.3227890922514</v>
      </c>
      <c r="V77" s="34" t="n">
        <v>-24.4180737725694</v>
      </c>
      <c r="W77" s="34" t="n">
        <v>-23.4180737725694</v>
      </c>
      <c r="X77" s="34" t="n">
        <v>1.07896130780738</v>
      </c>
      <c r="Y77" s="34" t="n">
        <v>0.003</v>
      </c>
      <c r="Z77" s="34" t="n">
        <v>0.107896130780738</v>
      </c>
      <c r="AA77" s="34" t="n">
        <v>0.00373392157276521</v>
      </c>
      <c r="AB77" s="34" t="n">
        <v>0.0132712240860308</v>
      </c>
      <c r="AC77" s="34" t="n">
        <v>0.000459272353450121</v>
      </c>
      <c r="AD77" s="34" t="n">
        <v>13.2712240860308</v>
      </c>
      <c r="AE77" s="34" t="n">
        <v>0.459272353450121</v>
      </c>
      <c r="AF77" s="34" t="n">
        <v>4423.74136201026</v>
      </c>
      <c r="AG77" s="34" t="n">
        <v>153.090784483374</v>
      </c>
      <c r="AH77" s="34" t="n">
        <v>4.42374136201026</v>
      </c>
      <c r="AI77" s="34" t="n">
        <v>0.153090784483374</v>
      </c>
      <c r="AJ77" s="34" t="n">
        <v>11.4381565146516</v>
      </c>
      <c r="AK77" s="34" t="n">
        <v>0.370240061790462</v>
      </c>
      <c r="AL77" s="34" t="n">
        <v>10.787251053635</v>
      </c>
      <c r="AM77" s="34" t="n">
        <v>56.6238705799608</v>
      </c>
      <c r="AN77" s="34" t="n">
        <v>-25.3193781461686</v>
      </c>
      <c r="AO77" s="34" t="n">
        <v>-24.3193781461686</v>
      </c>
      <c r="AP77" s="34" t="n">
        <v>1.07797524040848</v>
      </c>
      <c r="AQ77" s="34" t="n">
        <v>0.901304373599199</v>
      </c>
      <c r="AR77" s="34" t="n">
        <v>0.0109740464214029</v>
      </c>
      <c r="AS77" s="34" t="n">
        <v>0.0109639182838959</v>
      </c>
      <c r="AT77" s="34" t="n">
        <v>0.0108549239817266</v>
      </c>
      <c r="AU77" s="34" t="n">
        <v>0.0108450144318771</v>
      </c>
      <c r="AV77" s="34" t="n">
        <v>9.90954984951206E-006</v>
      </c>
      <c r="AW77" s="34" t="n">
        <v>0.000260846990687858</v>
      </c>
      <c r="AX77" s="34" t="n">
        <v>0.5376</v>
      </c>
      <c r="AY77" s="34" t="n">
        <v>0.000485206455892592</v>
      </c>
      <c r="AZ77" s="34" t="n">
        <v>0.161735485297531</v>
      </c>
      <c r="BA77" s="34" t="n">
        <v>0.000161735485297531</v>
      </c>
      <c r="BB77" s="35" t="n">
        <v>0.0184329424284079</v>
      </c>
      <c r="BC77" s="34" t="n">
        <v>8.6377447738946</v>
      </c>
      <c r="BD77" s="34" t="n">
        <v>0.00374791599715991</v>
      </c>
      <c r="BE77" s="34" t="n">
        <v>0.00371615932849869</v>
      </c>
      <c r="BF77" s="34" t="n">
        <v>0.0037339215727652</v>
      </c>
      <c r="BG77" s="34" t="n">
        <v>0.00370240061790462</v>
      </c>
      <c r="BH77" s="34" t="n">
        <v>3.15209548605818E-005</v>
      </c>
      <c r="BI77" s="34" t="n">
        <v>0.00018108117592567</v>
      </c>
      <c r="BJ77" s="34" t="n">
        <v>0.459</v>
      </c>
      <c r="BK77" s="34" t="n">
        <v>0.000394512365851133</v>
      </c>
      <c r="BL77" s="34" t="n">
        <v>0.131504121950378</v>
      </c>
      <c r="BM77" s="34" t="n">
        <v>0.000131504121950378</v>
      </c>
      <c r="BN77" s="35" t="n">
        <v>0.0686731042714201</v>
      </c>
    </row>
    <row r="78" customFormat="false" ht="12.8" hidden="false" customHeight="false" outlineLevel="0" collapsed="false">
      <c r="A78" s="33" t="s">
        <v>65</v>
      </c>
      <c r="B78" s="33" t="s">
        <v>72</v>
      </c>
      <c r="C78" s="33"/>
      <c r="D78" s="33" t="s">
        <v>73</v>
      </c>
      <c r="E78" s="34"/>
      <c r="F78" s="34"/>
      <c r="G78" s="34"/>
      <c r="H78" s="34" t="s">
        <v>68</v>
      </c>
      <c r="I78" s="34" t="s">
        <v>131</v>
      </c>
      <c r="J78" s="34" t="s">
        <v>137</v>
      </c>
      <c r="K78" s="34" t="s">
        <v>89</v>
      </c>
      <c r="L78" s="34" t="n">
        <v>1</v>
      </c>
      <c r="M78" s="34" t="n">
        <v>333.333333333333</v>
      </c>
      <c r="N78" s="34" t="n">
        <v>297.333333333333</v>
      </c>
      <c r="O78" s="34" t="n">
        <v>0.892</v>
      </c>
      <c r="P78" s="34" t="n">
        <v>0.892</v>
      </c>
      <c r="Q78" s="34" t="n">
        <v>1</v>
      </c>
      <c r="R78" s="34" t="n">
        <v>54.5869574446959</v>
      </c>
      <c r="S78" s="34" t="n">
        <v>0.371109544072506</v>
      </c>
      <c r="T78" s="34" t="n">
        <v>13.1698546263231</v>
      </c>
      <c r="U78" s="34" t="n">
        <v>327.037957622329</v>
      </c>
      <c r="V78" s="34" t="n">
        <v>-24.8182652683823</v>
      </c>
      <c r="W78" s="34" t="n">
        <v>-23.8182652683823</v>
      </c>
      <c r="X78" s="34" t="n">
        <v>1.07852348279302</v>
      </c>
      <c r="Y78" s="34" t="n">
        <v>0.003</v>
      </c>
      <c r="Z78" s="34" t="n">
        <v>0.107852348279302</v>
      </c>
      <c r="AA78" s="34" t="n">
        <v>0.00371109544072506</v>
      </c>
      <c r="AB78" s="34" t="n">
        <v>0.0962042946651374</v>
      </c>
      <c r="AC78" s="34" t="n">
        <v>0.00331029713312675</v>
      </c>
      <c r="AD78" s="34" t="n">
        <v>96.2042946651374</v>
      </c>
      <c r="AE78" s="34" t="n">
        <v>3.31029713312675</v>
      </c>
      <c r="AF78" s="34" t="n">
        <v>32068.0982217125</v>
      </c>
      <c r="AG78" s="34" t="n">
        <v>1103.43237770892</v>
      </c>
      <c r="AH78" s="34" t="n">
        <v>32.0680982217125</v>
      </c>
      <c r="AI78" s="34" t="n">
        <v>1.10343237770892</v>
      </c>
      <c r="AJ78" s="34" t="n">
        <v>11.4381565146516</v>
      </c>
      <c r="AK78" s="34" t="n">
        <v>0.370240061790462</v>
      </c>
      <c r="AL78" s="34" t="n">
        <v>10.787251053635</v>
      </c>
      <c r="AM78" s="34" t="n">
        <v>56.6238705799608</v>
      </c>
      <c r="AN78" s="34" t="n">
        <v>-25.3193781461686</v>
      </c>
      <c r="AO78" s="34" t="n">
        <v>-24.3193781461686</v>
      </c>
      <c r="AP78" s="34" t="n">
        <v>1.07797524040848</v>
      </c>
      <c r="AQ78" s="34" t="n">
        <v>0.501112877786298</v>
      </c>
      <c r="AR78" s="34" t="n">
        <v>0.0109695493895261</v>
      </c>
      <c r="AS78" s="34" t="n">
        <v>0.0109639182838959</v>
      </c>
      <c r="AT78" s="34" t="n">
        <v>0.0108505240302738</v>
      </c>
      <c r="AU78" s="34" t="n">
        <v>0.0108450144318771</v>
      </c>
      <c r="AV78" s="34" t="n">
        <v>5.50959839670448E-006</v>
      </c>
      <c r="AW78" s="34" t="n">
        <v>0.00180184780697749</v>
      </c>
      <c r="AX78" s="34" t="n">
        <v>0.5376</v>
      </c>
      <c r="AY78" s="34" t="n">
        <v>0.00335165142666944</v>
      </c>
      <c r="AZ78" s="34" t="n">
        <v>1.11721714222315</v>
      </c>
      <c r="BA78" s="34" t="n">
        <v>0.00111721714222315</v>
      </c>
      <c r="BB78" s="35" t="n">
        <v>0.0102485089224414</v>
      </c>
      <c r="BC78" s="34" t="n">
        <v>2.3826035726881</v>
      </c>
      <c r="BD78" s="34" t="n">
        <v>0.00372491897053368</v>
      </c>
      <c r="BE78" s="34" t="n">
        <v>0.00371615932849869</v>
      </c>
      <c r="BF78" s="34" t="n">
        <v>0.00371109544072506</v>
      </c>
      <c r="BG78" s="34" t="n">
        <v>0.00370240061790462</v>
      </c>
      <c r="BH78" s="34" t="n">
        <v>8.69482282043468E-006</v>
      </c>
      <c r="BI78" s="34" t="n">
        <v>0.000474623923288239</v>
      </c>
      <c r="BJ78" s="34" t="n">
        <v>0.459</v>
      </c>
      <c r="BK78" s="34" t="n">
        <v>0.00103403904855825</v>
      </c>
      <c r="BL78" s="34" t="n">
        <v>0.344679682852751</v>
      </c>
      <c r="BM78" s="34" t="n">
        <v>0.000344679682852751</v>
      </c>
      <c r="BN78" s="35" t="n">
        <v>0.0189429691077008</v>
      </c>
    </row>
    <row r="79" customFormat="false" ht="12.8" hidden="false" customHeight="false" outlineLevel="0" collapsed="false">
      <c r="A79" s="33" t="s">
        <v>65</v>
      </c>
      <c r="B79" s="33" t="s">
        <v>72</v>
      </c>
      <c r="C79" s="33"/>
      <c r="D79" s="33" t="s">
        <v>73</v>
      </c>
      <c r="E79" s="34"/>
      <c r="F79" s="34"/>
      <c r="G79" s="34"/>
      <c r="H79" s="34" t="s">
        <v>68</v>
      </c>
      <c r="I79" s="34" t="s">
        <v>131</v>
      </c>
      <c r="J79" s="34" t="s">
        <v>137</v>
      </c>
      <c r="K79" s="34" t="s">
        <v>71</v>
      </c>
      <c r="L79" s="34" t="n">
        <v>1</v>
      </c>
      <c r="M79" s="34" t="n">
        <v>333.333333333333</v>
      </c>
      <c r="N79" s="34" t="n">
        <v>52.6666666666667</v>
      </c>
      <c r="O79" s="34" t="n">
        <v>0.158</v>
      </c>
      <c r="P79" s="34" t="n">
        <v>0.261</v>
      </c>
      <c r="Q79" s="34" t="n">
        <v>1</v>
      </c>
      <c r="R79" s="34" t="n">
        <v>15.110950635822</v>
      </c>
      <c r="S79" s="34" t="n">
        <v>0.373662767125356</v>
      </c>
      <c r="T79" s="34" t="n">
        <v>20.16657841038</v>
      </c>
      <c r="U79" s="34" t="n">
        <v>110.688165429887</v>
      </c>
      <c r="V79" s="34" t="n">
        <v>-23.1777587333654</v>
      </c>
      <c r="W79" s="34" t="n">
        <v>-22.1777587333654</v>
      </c>
      <c r="X79" s="34" t="n">
        <v>1.08031823593559</v>
      </c>
      <c r="Y79" s="34" t="n">
        <v>0.003</v>
      </c>
      <c r="Z79" s="34" t="n">
        <v>0.108031823593559</v>
      </c>
      <c r="AA79" s="34" t="n">
        <v>0.00373662767125356</v>
      </c>
      <c r="AB79" s="34" t="n">
        <v>0.0170690281277823</v>
      </c>
      <c r="AC79" s="34" t="n">
        <v>0.000590387172058063</v>
      </c>
      <c r="AD79" s="34" t="n">
        <v>17.0690281277823</v>
      </c>
      <c r="AE79" s="34" t="n">
        <v>0.590387172058062</v>
      </c>
      <c r="AF79" s="34" t="n">
        <v>5689.67604259411</v>
      </c>
      <c r="AG79" s="34" t="n">
        <v>196.795724019354</v>
      </c>
      <c r="AH79" s="34" t="n">
        <v>5.68967604259411</v>
      </c>
      <c r="AI79" s="34" t="n">
        <v>0.196795724019354</v>
      </c>
      <c r="AJ79" s="34" t="n">
        <v>8.77562082200132</v>
      </c>
      <c r="AK79" s="34" t="n">
        <v>0.37108999109315</v>
      </c>
      <c r="AL79" s="34" t="n">
        <v>13.11627401075</v>
      </c>
      <c r="AM79" s="34" t="n">
        <v>48.5726692831772</v>
      </c>
      <c r="AN79" s="34" t="n">
        <v>-25.7075044930469</v>
      </c>
      <c r="AO79" s="34" t="n">
        <v>-24.7075044930469</v>
      </c>
      <c r="AP79" s="34" t="n">
        <v>1.07755060672598</v>
      </c>
      <c r="AQ79" s="34" t="n">
        <v>2.5297457596815</v>
      </c>
      <c r="AR79" s="34" t="n">
        <v>0.0109879840895614</v>
      </c>
      <c r="AS79" s="34" t="n">
        <v>0.0109595568305107</v>
      </c>
      <c r="AT79" s="34" t="n">
        <v>0.0108685605194968</v>
      </c>
      <c r="AU79" s="34" t="n">
        <v>0.0108407470471622</v>
      </c>
      <c r="AV79" s="34" t="n">
        <v>2.78134723345931E-005</v>
      </c>
      <c r="AW79" s="34" t="n">
        <v>0.00307862222695103</v>
      </c>
      <c r="AX79" s="34" t="n">
        <v>0.5376</v>
      </c>
      <c r="AY79" s="34" t="n">
        <v>0.00572660384477498</v>
      </c>
      <c r="AZ79" s="34" t="n">
        <v>1.90886794825833</v>
      </c>
      <c r="BA79" s="34" t="n">
        <v>0.00190886794825833</v>
      </c>
      <c r="BB79" s="35" t="n">
        <v>0.0517363696700021</v>
      </c>
      <c r="BC79" s="34" t="n">
        <v>7.05030439963</v>
      </c>
      <c r="BD79" s="34" t="n">
        <v>0.00375064242552576</v>
      </c>
      <c r="BE79" s="34" t="n">
        <v>0.00372472198140052</v>
      </c>
      <c r="BF79" s="34" t="n">
        <v>0.00373662767125356</v>
      </c>
      <c r="BG79" s="34" t="n">
        <v>0.0037108999109315</v>
      </c>
      <c r="BH79" s="34" t="n">
        <v>2.57277603220659E-005</v>
      </c>
      <c r="BI79" s="34" t="n">
        <v>0.000388770916196997</v>
      </c>
      <c r="BJ79" s="34" t="n">
        <v>0.459</v>
      </c>
      <c r="BK79" s="34" t="n">
        <v>0.000846995460124176</v>
      </c>
      <c r="BL79" s="34" t="n">
        <v>0.282331820041392</v>
      </c>
      <c r="BM79" s="34" t="n">
        <v>0.000282331820041392</v>
      </c>
      <c r="BN79" s="35" t="n">
        <v>0.0560517654075509</v>
      </c>
    </row>
    <row r="80" customFormat="false" ht="12.8" hidden="false" customHeight="false" outlineLevel="0" collapsed="false">
      <c r="A80" s="33" t="s">
        <v>65</v>
      </c>
      <c r="B80" s="33" t="s">
        <v>72</v>
      </c>
      <c r="C80" s="33"/>
      <c r="D80" s="33" t="s">
        <v>73</v>
      </c>
      <c r="E80" s="34"/>
      <c r="F80" s="34"/>
      <c r="G80" s="34"/>
      <c r="H80" s="34" t="s">
        <v>68</v>
      </c>
      <c r="I80" s="34" t="s">
        <v>131</v>
      </c>
      <c r="J80" s="34" t="s">
        <v>133</v>
      </c>
      <c r="K80" s="34" t="s">
        <v>71</v>
      </c>
      <c r="L80" s="34" t="n">
        <v>2</v>
      </c>
      <c r="M80" s="34" t="n">
        <v>666.666666666667</v>
      </c>
      <c r="N80" s="34" t="n">
        <v>282.333333333333</v>
      </c>
      <c r="O80" s="34" t="n">
        <v>0.847</v>
      </c>
      <c r="P80" s="34" t="n">
        <v>0.847</v>
      </c>
      <c r="Q80" s="34" t="n">
        <v>2</v>
      </c>
      <c r="R80" s="34" t="n">
        <v>58.5472754024068</v>
      </c>
      <c r="S80" s="34" t="n">
        <v>0.390653214232012</v>
      </c>
      <c r="T80" s="34" t="n">
        <v>66.7354785996374</v>
      </c>
      <c r="U80" s="34" t="n">
        <v>252.559396942213</v>
      </c>
      <c r="V80" s="34" t="n">
        <v>-5.22373367016143</v>
      </c>
      <c r="W80" s="34" t="n">
        <v>-4.22373367016143</v>
      </c>
      <c r="X80" s="34" t="n">
        <v>1.09995611038108</v>
      </c>
      <c r="Y80" s="34" t="n">
        <v>0.003</v>
      </c>
      <c r="Z80" s="34" t="n">
        <v>0.109995611038108</v>
      </c>
      <c r="AA80" s="34" t="n">
        <v>0.00390653214232012</v>
      </c>
      <c r="AB80" s="34" t="n">
        <v>0.0931662825492775</v>
      </c>
      <c r="AC80" s="34" t="n">
        <v>0.00330883272454514</v>
      </c>
      <c r="AD80" s="34" t="n">
        <v>93.1662825492775</v>
      </c>
      <c r="AE80" s="34" t="n">
        <v>3.30883272454514</v>
      </c>
      <c r="AF80" s="34" t="n">
        <v>31055.4275164258</v>
      </c>
      <c r="AG80" s="34" t="n">
        <v>1102.94424151505</v>
      </c>
      <c r="AH80" s="34" t="n">
        <v>31.0554275164258</v>
      </c>
      <c r="AI80" s="34" t="n">
        <v>1.10294424151505</v>
      </c>
      <c r="AJ80" s="34" t="n">
        <v>8.77562082200132</v>
      </c>
      <c r="AK80" s="34" t="n">
        <v>0.37108999109315</v>
      </c>
      <c r="AL80" s="34" t="n">
        <v>13.11627401075</v>
      </c>
      <c r="AM80" s="34" t="n">
        <v>48.5726692831772</v>
      </c>
      <c r="AN80" s="34" t="n">
        <v>-25.7075044930469</v>
      </c>
      <c r="AO80" s="34" t="n">
        <v>-24.7075044930469</v>
      </c>
      <c r="AP80" s="34" t="n">
        <v>1.07755060672598</v>
      </c>
      <c r="AQ80" s="34" t="n">
        <v>20.4837708228855</v>
      </c>
      <c r="AR80" s="34" t="n">
        <v>0.0111897370600017</v>
      </c>
      <c r="AS80" s="34" t="n">
        <v>0.0109595568305107</v>
      </c>
      <c r="AT80" s="34" t="n">
        <v>0.0110659124098069</v>
      </c>
      <c r="AU80" s="34" t="n">
        <v>0.0108407470471622</v>
      </c>
      <c r="AV80" s="34" t="n">
        <v>0.000225165362644747</v>
      </c>
      <c r="AW80" s="34" t="n">
        <v>0.056867628201832</v>
      </c>
      <c r="AX80" s="34" t="n">
        <v>0.5376</v>
      </c>
      <c r="AY80" s="34" t="n">
        <v>0.105780558411146</v>
      </c>
      <c r="AZ80" s="34" t="n">
        <v>35.2601861370486</v>
      </c>
      <c r="BA80" s="34" t="n">
        <v>0.0352601861370486</v>
      </c>
      <c r="BB80" s="35" t="n">
        <v>0.418834379919544</v>
      </c>
      <c r="BC80" s="34" t="n">
        <v>53.6192045888874</v>
      </c>
      <c r="BD80" s="34" t="n">
        <v>0.00392185298707157</v>
      </c>
      <c r="BE80" s="34" t="n">
        <v>0.00372472198140052</v>
      </c>
      <c r="BF80" s="34" t="n">
        <v>0.00390653214232012</v>
      </c>
      <c r="BG80" s="34" t="n">
        <v>0.0037108999109315</v>
      </c>
      <c r="BH80" s="34" t="n">
        <v>0.00019563223138862</v>
      </c>
      <c r="BI80" s="34" t="n">
        <v>0.0114537341286969</v>
      </c>
      <c r="BJ80" s="34" t="n">
        <v>0.459</v>
      </c>
      <c r="BK80" s="34" t="n">
        <v>0.0249536691257013</v>
      </c>
      <c r="BL80" s="34" t="n">
        <v>8.3178897085671</v>
      </c>
      <c r="BM80" s="34" t="n">
        <v>0.0083178897085671</v>
      </c>
      <c r="BN80" s="35" t="n">
        <v>0.426214011739913</v>
      </c>
    </row>
    <row r="81" customFormat="false" ht="12.8" hidden="false" customHeight="false" outlineLevel="0" collapsed="false">
      <c r="A81" s="33" t="s">
        <v>65</v>
      </c>
      <c r="B81" s="33" t="s">
        <v>72</v>
      </c>
      <c r="C81" s="33"/>
      <c r="D81" s="33" t="s">
        <v>73</v>
      </c>
      <c r="E81" s="34"/>
      <c r="F81" s="34"/>
      <c r="G81" s="34"/>
      <c r="H81" s="34" t="s">
        <v>68</v>
      </c>
      <c r="I81" s="34" t="s">
        <v>131</v>
      </c>
      <c r="J81" s="34" t="s">
        <v>132</v>
      </c>
      <c r="K81" s="34" t="s">
        <v>71</v>
      </c>
      <c r="L81" s="34" t="n">
        <v>1</v>
      </c>
      <c r="M81" s="34" t="n">
        <v>333.333333333333</v>
      </c>
      <c r="N81" s="34" t="n">
        <v>32.3333333333333</v>
      </c>
      <c r="O81" s="34" t="n">
        <v>0.097</v>
      </c>
      <c r="P81" s="34"/>
      <c r="Q81" s="34"/>
      <c r="R81" s="34"/>
      <c r="S81" s="34"/>
      <c r="T81" s="34"/>
      <c r="U81" s="34"/>
      <c r="V81" s="34"/>
      <c r="W81" s="34"/>
      <c r="X81" s="34"/>
      <c r="Y81" s="34" t="n">
        <v>0.003</v>
      </c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5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5"/>
    </row>
    <row r="82" customFormat="false" ht="12.8" hidden="false" customHeight="false" outlineLevel="0" collapsed="false">
      <c r="A82" s="33" t="s">
        <v>75</v>
      </c>
      <c r="B82" s="33" t="s">
        <v>76</v>
      </c>
      <c r="C82" s="33"/>
      <c r="D82" s="33" t="s">
        <v>73</v>
      </c>
      <c r="E82" s="34"/>
      <c r="F82" s="34"/>
      <c r="G82" s="34"/>
      <c r="H82" s="34" t="s">
        <v>68</v>
      </c>
      <c r="I82" s="34" t="s">
        <v>131</v>
      </c>
      <c r="J82" s="34" t="s">
        <v>137</v>
      </c>
      <c r="K82" s="34" t="s">
        <v>71</v>
      </c>
      <c r="L82" s="34" t="n">
        <v>2</v>
      </c>
      <c r="M82" s="34" t="n">
        <v>666.666666666667</v>
      </c>
      <c r="N82" s="34" t="n">
        <v>34.3333333333333</v>
      </c>
      <c r="O82" s="34" t="n">
        <v>0.103</v>
      </c>
      <c r="P82" s="34" t="n">
        <v>0.103</v>
      </c>
      <c r="Q82" s="34" t="n">
        <v>2</v>
      </c>
      <c r="R82" s="34" t="n">
        <v>5.57373483784308</v>
      </c>
      <c r="S82" s="34" t="n">
        <v>0.397799097157964</v>
      </c>
      <c r="T82" s="34" t="n">
        <v>86.3262843820183</v>
      </c>
      <c r="U82" s="34" t="n">
        <v>40.9618473124975</v>
      </c>
      <c r="V82" s="34" t="n">
        <v>-7.96918624529607</v>
      </c>
      <c r="W82" s="34" t="n">
        <v>-6.96918624529607</v>
      </c>
      <c r="X82" s="34" t="n">
        <v>1.09695367578203</v>
      </c>
      <c r="Y82" s="34" t="n">
        <v>0.003</v>
      </c>
      <c r="Z82" s="34" t="n">
        <v>0.109695367578203</v>
      </c>
      <c r="AA82" s="34" t="n">
        <v>0.00397799097157964</v>
      </c>
      <c r="AB82" s="34" t="n">
        <v>0.0112986228605549</v>
      </c>
      <c r="AC82" s="34" t="n">
        <v>0.000409733070072703</v>
      </c>
      <c r="AD82" s="34" t="n">
        <v>11.2986228605549</v>
      </c>
      <c r="AE82" s="34" t="n">
        <v>0.409733070072703</v>
      </c>
      <c r="AF82" s="34" t="n">
        <v>3766.20762018497</v>
      </c>
      <c r="AG82" s="34" t="n">
        <v>136.577690024234</v>
      </c>
      <c r="AH82" s="34" t="n">
        <v>3.76620762018497</v>
      </c>
      <c r="AI82" s="34" t="n">
        <v>0.136577690024234</v>
      </c>
      <c r="AJ82" s="34" t="n">
        <v>11.1160909892708</v>
      </c>
      <c r="AK82" s="34" t="n">
        <v>0.369511835847455</v>
      </c>
      <c r="AL82" s="34" t="n">
        <v>8.79175793648127</v>
      </c>
      <c r="AM82" s="34" t="n">
        <v>71.1071675464504</v>
      </c>
      <c r="AN82" s="34" t="n">
        <v>-24.1765455093662</v>
      </c>
      <c r="AO82" s="34" t="n">
        <v>-23.1765455093662</v>
      </c>
      <c r="AP82" s="34" t="n">
        <v>1.07922554721752</v>
      </c>
      <c r="AQ82" s="34" t="n">
        <v>16.2073592640701</v>
      </c>
      <c r="AR82" s="34" t="n">
        <v>0.0111588858603244</v>
      </c>
      <c r="AS82" s="34" t="n">
        <v>0.0109767605228022</v>
      </c>
      <c r="AT82" s="34" t="n">
        <v>0.0110357393050352</v>
      </c>
      <c r="AU82" s="34" t="n">
        <v>0.010857579473069</v>
      </c>
      <c r="AV82" s="34" t="n">
        <v>0.000178159831966196</v>
      </c>
      <c r="AW82" s="34" t="n">
        <v>0.00729775583421954</v>
      </c>
      <c r="AX82" s="34" t="n">
        <v>0.5376</v>
      </c>
      <c r="AY82" s="34" t="n">
        <v>0.0135746946321048</v>
      </c>
      <c r="AZ82" s="34" t="n">
        <v>4.5248982107016</v>
      </c>
      <c r="BA82" s="34" t="n">
        <v>0.0045248982107016</v>
      </c>
      <c r="BB82" s="35" t="n">
        <v>0.33139849696093</v>
      </c>
      <c r="BC82" s="34" t="n">
        <v>77.534526445537</v>
      </c>
      <c r="BD82" s="34" t="n">
        <v>0.00399387858453049</v>
      </c>
      <c r="BE82" s="34" t="n">
        <v>0.00370882289805347</v>
      </c>
      <c r="BF82" s="34" t="n">
        <v>0.00397799097157964</v>
      </c>
      <c r="BG82" s="34" t="n">
        <v>0.00369511835847454</v>
      </c>
      <c r="BH82" s="34" t="n">
        <v>0.000282872613105097</v>
      </c>
      <c r="BI82" s="34" t="n">
        <v>0.00157665693833559</v>
      </c>
      <c r="BJ82" s="34" t="n">
        <v>0.459</v>
      </c>
      <c r="BK82" s="34" t="n">
        <v>0.00343498243646097</v>
      </c>
      <c r="BL82" s="34" t="n">
        <v>1.14499414548699</v>
      </c>
      <c r="BM82" s="34" t="n">
        <v>0.00114499414548699</v>
      </c>
      <c r="BN82" s="35" t="n">
        <v>0.616280202843349</v>
      </c>
    </row>
    <row r="83" customFormat="false" ht="12.8" hidden="false" customHeight="false" outlineLevel="0" collapsed="false">
      <c r="A83" s="33" t="s">
        <v>75</v>
      </c>
      <c r="B83" s="33" t="s">
        <v>76</v>
      </c>
      <c r="C83" s="33"/>
      <c r="D83" s="33" t="s">
        <v>73</v>
      </c>
      <c r="E83" s="34"/>
      <c r="F83" s="34"/>
      <c r="G83" s="34"/>
      <c r="H83" s="34" t="s">
        <v>68</v>
      </c>
      <c r="I83" s="34" t="s">
        <v>131</v>
      </c>
      <c r="J83" s="34" t="s">
        <v>133</v>
      </c>
      <c r="K83" s="34" t="s">
        <v>71</v>
      </c>
      <c r="L83" s="34" t="n">
        <v>3</v>
      </c>
      <c r="M83" s="34" t="n">
        <v>1000</v>
      </c>
      <c r="N83" s="34" t="n">
        <v>116</v>
      </c>
      <c r="O83" s="34" t="n">
        <v>0.348</v>
      </c>
      <c r="P83" s="34" t="n">
        <v>0.348</v>
      </c>
      <c r="Q83" s="34" t="n">
        <v>3</v>
      </c>
      <c r="R83" s="34" t="n">
        <v>19.0675982759615</v>
      </c>
      <c r="S83" s="34" t="n">
        <v>0.401039429867349</v>
      </c>
      <c r="T83" s="34" t="n">
        <v>95.2107496372001</v>
      </c>
      <c r="U83" s="34" t="n">
        <v>117.591994610937</v>
      </c>
      <c r="V83" s="34" t="n">
        <v>1.70545105130579</v>
      </c>
      <c r="W83" s="34" t="n">
        <v>2.70545105130579</v>
      </c>
      <c r="X83" s="34" t="n">
        <v>1.10753307555783</v>
      </c>
      <c r="Y83" s="34" t="n">
        <v>0.003</v>
      </c>
      <c r="Z83" s="34" t="n">
        <v>0.110753307555783</v>
      </c>
      <c r="AA83" s="34" t="n">
        <v>0.00401039429867349</v>
      </c>
      <c r="AB83" s="34" t="n">
        <v>0.0385421510294125</v>
      </c>
      <c r="AC83" s="34" t="n">
        <v>0.00139561721593837</v>
      </c>
      <c r="AD83" s="34" t="n">
        <v>38.5421510294125</v>
      </c>
      <c r="AE83" s="34" t="n">
        <v>1.39561721593837</v>
      </c>
      <c r="AF83" s="34" t="n">
        <v>12847.3836764708</v>
      </c>
      <c r="AG83" s="34" t="n">
        <v>465.205738646125</v>
      </c>
      <c r="AH83" s="34" t="n">
        <v>12.8473836764708</v>
      </c>
      <c r="AI83" s="34" t="n">
        <v>0.465205738646125</v>
      </c>
      <c r="AJ83" s="34" t="n">
        <v>11.1160909892708</v>
      </c>
      <c r="AK83" s="34" t="n">
        <v>0.369511835847455</v>
      </c>
      <c r="AL83" s="34" t="n">
        <v>8.79175793648127</v>
      </c>
      <c r="AM83" s="34" t="n">
        <v>71.1071675464504</v>
      </c>
      <c r="AN83" s="34" t="n">
        <v>-24.1765455093662</v>
      </c>
      <c r="AO83" s="34" t="n">
        <v>-23.1765455093662</v>
      </c>
      <c r="AP83" s="34" t="n">
        <v>1.07922554721752</v>
      </c>
      <c r="AQ83" s="34" t="n">
        <v>25.881996560672</v>
      </c>
      <c r="AR83" s="34" t="n">
        <v>0.0112676016945537</v>
      </c>
      <c r="AS83" s="34" t="n">
        <v>0.0109767605228022</v>
      </c>
      <c r="AT83" s="34" t="n">
        <v>0.0111420574293816</v>
      </c>
      <c r="AU83" s="34" t="n">
        <v>0.010857579473069</v>
      </c>
      <c r="AV83" s="34" t="n">
        <v>0.000284477956312638</v>
      </c>
      <c r="AW83" s="34" t="n">
        <v>0.0334523303056461</v>
      </c>
      <c r="AX83" s="34" t="n">
        <v>0.5376</v>
      </c>
      <c r="AY83" s="34" t="n">
        <v>0.0622253167887763</v>
      </c>
      <c r="AZ83" s="34" t="n">
        <v>20.7417722629254</v>
      </c>
      <c r="BA83" s="34" t="n">
        <v>0.0207417722629254</v>
      </c>
      <c r="BB83" s="35" t="n">
        <v>0.529162865164878</v>
      </c>
      <c r="BC83" s="34" t="n">
        <v>86.4189917007188</v>
      </c>
      <c r="BD83" s="34" t="n">
        <v>0.00402654232104117</v>
      </c>
      <c r="BE83" s="34" t="n">
        <v>0.00370882289805347</v>
      </c>
      <c r="BF83" s="34" t="n">
        <v>0.00401039429867349</v>
      </c>
      <c r="BG83" s="34" t="n">
        <v>0.00369511835847454</v>
      </c>
      <c r="BH83" s="34" t="n">
        <v>0.000315275940198949</v>
      </c>
      <c r="BI83" s="34" t="n">
        <v>0.00601155497378963</v>
      </c>
      <c r="BJ83" s="34" t="n">
        <v>0.459</v>
      </c>
      <c r="BK83" s="34" t="n">
        <v>0.0130970696596724</v>
      </c>
      <c r="BL83" s="34" t="n">
        <v>4.36568988655746</v>
      </c>
      <c r="BM83" s="34" t="n">
        <v>0.00436568988655746</v>
      </c>
      <c r="BN83" s="35" t="n">
        <v>0.686875686707951</v>
      </c>
    </row>
    <row r="84" customFormat="false" ht="12.8" hidden="false" customHeight="false" outlineLevel="0" collapsed="false">
      <c r="A84" s="33" t="s">
        <v>78</v>
      </c>
      <c r="B84" s="33" t="s">
        <v>78</v>
      </c>
      <c r="C84" s="33" t="s">
        <v>79</v>
      </c>
      <c r="D84" s="33" t="s">
        <v>73</v>
      </c>
      <c r="E84" s="34"/>
      <c r="F84" s="34"/>
      <c r="G84" s="34"/>
      <c r="H84" s="34" t="s">
        <v>68</v>
      </c>
      <c r="I84" s="34" t="s">
        <v>131</v>
      </c>
      <c r="J84" s="34" t="s">
        <v>137</v>
      </c>
      <c r="K84" s="34" t="s">
        <v>71</v>
      </c>
      <c r="L84" s="34" t="n">
        <v>1</v>
      </c>
      <c r="M84" s="34" t="n">
        <v>333.333333333333</v>
      </c>
      <c r="N84" s="34" t="n">
        <v>50</v>
      </c>
      <c r="O84" s="34" t="n">
        <v>0.15</v>
      </c>
      <c r="P84" s="34" t="n">
        <v>0.287</v>
      </c>
      <c r="Q84" s="34" t="n">
        <v>1</v>
      </c>
      <c r="R84" s="34" t="n">
        <v>3.22183555743977</v>
      </c>
      <c r="S84" s="34" t="n">
        <v>1.50734125373625</v>
      </c>
      <c r="T84" s="34" t="n">
        <v>3162.68122200006</v>
      </c>
      <c r="U84" s="34" t="n">
        <v>34.8302058104867</v>
      </c>
      <c r="V84" s="34" t="n">
        <v>475.317559081778</v>
      </c>
      <c r="W84" s="34" t="n">
        <v>476.317559081778</v>
      </c>
      <c r="X84" s="34" t="n">
        <v>1.6226839418136</v>
      </c>
      <c r="Y84" s="34" t="n">
        <v>0.003</v>
      </c>
      <c r="Z84" s="34" t="n">
        <v>0.16226839418136</v>
      </c>
      <c r="AA84" s="34" t="n">
        <v>0.0150734125373625</v>
      </c>
      <c r="AB84" s="34" t="n">
        <v>0.0465710291300503</v>
      </c>
      <c r="AC84" s="34" t="n">
        <v>0.00432606939822304</v>
      </c>
      <c r="AD84" s="34" t="n">
        <v>46.5710291300503</v>
      </c>
      <c r="AE84" s="34" t="n">
        <v>4.32606939822304</v>
      </c>
      <c r="AF84" s="34" t="n">
        <v>15523.6763766834</v>
      </c>
      <c r="AG84" s="34" t="n">
        <v>1442.02313274101</v>
      </c>
      <c r="AH84" s="34" t="n">
        <v>15.5236763766834</v>
      </c>
      <c r="AI84" s="34" t="n">
        <v>1.44202313274101</v>
      </c>
      <c r="AJ84" s="34" t="n">
        <v>1.73138758647094</v>
      </c>
      <c r="AK84" s="34" t="n">
        <v>0.369659153315926</v>
      </c>
      <c r="AL84" s="34" t="n">
        <v>9.1954366067559</v>
      </c>
      <c r="AM84" s="34" t="n">
        <v>24.1963684173801</v>
      </c>
      <c r="AN84" s="34" t="n">
        <v>-8.79182749546261</v>
      </c>
      <c r="AO84" s="34" t="n">
        <v>-7.79182749546261</v>
      </c>
      <c r="AP84" s="34" t="n">
        <v>1.09605399751925</v>
      </c>
      <c r="AQ84" s="34" t="n">
        <v>484.109386577241</v>
      </c>
      <c r="AR84" s="34" t="n">
        <v>0.0165896756749138</v>
      </c>
      <c r="AS84" s="34" t="n">
        <v>0.011149641676068</v>
      </c>
      <c r="AT84" s="34" t="n">
        <v>0.0163189495937974</v>
      </c>
      <c r="AU84" s="34" t="n">
        <v>0.0110266979451098</v>
      </c>
      <c r="AV84" s="34" t="n">
        <v>0.00529225164868761</v>
      </c>
      <c r="AW84" s="34" t="n">
        <v>0.184330214124677</v>
      </c>
      <c r="AX84" s="34" t="n">
        <v>0.5376</v>
      </c>
      <c r="AY84" s="34" t="n">
        <v>0.342876142345009</v>
      </c>
      <c r="AZ84" s="34" t="n">
        <v>57.1460237241682</v>
      </c>
      <c r="BA84" s="34" t="n">
        <v>0.0571460237241682</v>
      </c>
      <c r="BB84" s="35" t="n">
        <v>4.92210904825857</v>
      </c>
      <c r="BC84" s="34" t="n">
        <v>3153.4857853933</v>
      </c>
      <c r="BD84" s="34" t="n">
        <v>0.0153040975126832</v>
      </c>
      <c r="BE84" s="34" t="n">
        <v>0.00371030702268474</v>
      </c>
      <c r="BF84" s="34" t="n">
        <v>0.0150734125373625</v>
      </c>
      <c r="BG84" s="34" t="n">
        <v>0.00369659153315926</v>
      </c>
      <c r="BH84" s="34" t="n">
        <v>0.0113768210042033</v>
      </c>
      <c r="BI84" s="34" t="n">
        <v>0.0366542464419697</v>
      </c>
      <c r="BJ84" s="34" t="n">
        <v>0.459</v>
      </c>
      <c r="BK84" s="34" t="n">
        <v>0.0798567460609362</v>
      </c>
      <c r="BL84" s="34" t="n">
        <v>13.3094576768227</v>
      </c>
      <c r="BM84" s="34" t="n">
        <v>0.0133094576768227</v>
      </c>
      <c r="BN84" s="35" t="n">
        <v>12.3930512028358</v>
      </c>
    </row>
    <row r="85" customFormat="false" ht="12.8" hidden="false" customHeight="false" outlineLevel="0" collapsed="false">
      <c r="A85" s="33" t="s">
        <v>78</v>
      </c>
      <c r="B85" s="33" t="s">
        <v>78</v>
      </c>
      <c r="C85" s="33" t="s">
        <v>79</v>
      </c>
      <c r="D85" s="33" t="s">
        <v>73</v>
      </c>
      <c r="E85" s="34"/>
      <c r="F85" s="34"/>
      <c r="G85" s="34"/>
      <c r="H85" s="34" t="s">
        <v>68</v>
      </c>
      <c r="I85" s="34" t="s">
        <v>131</v>
      </c>
      <c r="J85" s="34" t="s">
        <v>133</v>
      </c>
      <c r="K85" s="34" t="s">
        <v>71</v>
      </c>
      <c r="L85" s="34" t="n">
        <v>1</v>
      </c>
      <c r="M85" s="34" t="n">
        <v>333.333333333333</v>
      </c>
      <c r="N85" s="34" t="n">
        <v>45.6666666666667</v>
      </c>
      <c r="O85" s="34" t="n">
        <v>0.137</v>
      </c>
      <c r="P85" s="34"/>
      <c r="Q85" s="34"/>
      <c r="R85" s="34"/>
      <c r="S85" s="34"/>
      <c r="T85" s="34"/>
      <c r="U85" s="34"/>
      <c r="V85" s="34"/>
      <c r="W85" s="34"/>
      <c r="X85" s="34"/>
      <c r="Y85" s="34" t="n">
        <v>0.003</v>
      </c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 t="n">
        <v>57.1460237241682</v>
      </c>
      <c r="BA85" s="34" t="n">
        <v>0.0571460237241682</v>
      </c>
      <c r="BB85" s="35" t="n">
        <v>4.92210904825857</v>
      </c>
      <c r="BC85" s="34"/>
      <c r="BD85" s="34"/>
      <c r="BE85" s="34"/>
      <c r="BF85" s="34"/>
      <c r="BG85" s="34"/>
      <c r="BH85" s="34"/>
      <c r="BI85" s="34"/>
      <c r="BJ85" s="34"/>
      <c r="BK85" s="34"/>
      <c r="BL85" s="34" t="n">
        <v>13.3094576768227</v>
      </c>
      <c r="BM85" s="34" t="n">
        <v>0.0133094576768227</v>
      </c>
      <c r="BN85" s="35" t="n">
        <v>12.3930512028358</v>
      </c>
    </row>
    <row r="86" customFormat="false" ht="12.8" hidden="false" customHeight="false" outlineLevel="0" collapsed="false">
      <c r="A86" s="33" t="s">
        <v>75</v>
      </c>
      <c r="B86" s="33" t="s">
        <v>138</v>
      </c>
      <c r="C86" s="33" t="s">
        <v>139</v>
      </c>
      <c r="D86" s="33"/>
      <c r="E86" s="34"/>
      <c r="F86" s="34"/>
      <c r="G86" s="34"/>
      <c r="H86" s="34" t="s">
        <v>68</v>
      </c>
      <c r="I86" s="34" t="s">
        <v>131</v>
      </c>
      <c r="J86" s="34" t="s">
        <v>134</v>
      </c>
      <c r="K86" s="34" t="s">
        <v>71</v>
      </c>
      <c r="L86" s="34" t="n">
        <v>1</v>
      </c>
      <c r="M86" s="34" t="n">
        <v>333.333333333333</v>
      </c>
      <c r="N86" s="34" t="n">
        <v>1925.66666666667</v>
      </c>
      <c r="O86" s="34" t="n">
        <v>5.777</v>
      </c>
      <c r="P86" s="34" t="n">
        <v>2.468</v>
      </c>
      <c r="Q86" s="34" t="n">
        <v>1</v>
      </c>
      <c r="R86" s="34" t="n">
        <v>53.5166644146421</v>
      </c>
      <c r="S86" s="34" t="n">
        <v>0.374336570590077</v>
      </c>
      <c r="T86" s="34" t="n">
        <v>22.0130952782424</v>
      </c>
      <c r="U86" s="34" t="n">
        <v>413.022691242945</v>
      </c>
      <c r="V86" s="34" t="n">
        <v>-13.3479074794534</v>
      </c>
      <c r="W86" s="34" t="n">
        <v>-12.3479074794534</v>
      </c>
      <c r="X86" s="34" t="n">
        <v>1.09107096277418</v>
      </c>
      <c r="Y86" s="34" t="n">
        <v>0.003</v>
      </c>
      <c r="Z86" s="34" t="n">
        <v>0.109107096277418</v>
      </c>
      <c r="AA86" s="34" t="n">
        <v>0.0374336570590077</v>
      </c>
      <c r="AB86" s="34" t="n">
        <v>0.630311695194644</v>
      </c>
      <c r="AC86" s="34" t="n">
        <v>0.216254236829888</v>
      </c>
      <c r="AD86" s="34" t="n">
        <v>630.311695194644</v>
      </c>
      <c r="AE86" s="34" t="n">
        <v>216.254236829888</v>
      </c>
      <c r="AF86" s="34" t="n">
        <v>210103.898398215</v>
      </c>
      <c r="AG86" s="34" t="n">
        <v>72084.7456099625</v>
      </c>
      <c r="AH86" s="34" t="n">
        <v>210.103898398215</v>
      </c>
      <c r="AI86" s="34" t="n">
        <v>72.0847456099625</v>
      </c>
      <c r="AJ86" s="34"/>
      <c r="AK86" s="34"/>
      <c r="AL86" s="34"/>
      <c r="AM86" s="34"/>
      <c r="AN86" s="34"/>
      <c r="AO86" s="34"/>
      <c r="AP86" s="34"/>
      <c r="AQ86" s="34" t="n">
        <v>-12.3479074794534</v>
      </c>
      <c r="AR86" s="34" t="n">
        <v>0.0110984440940719</v>
      </c>
      <c r="AS86" s="34" t="n">
        <v>0.0112372</v>
      </c>
      <c r="AT86" s="34" t="n">
        <v>0.0109766206830789</v>
      </c>
      <c r="AU86" s="34" t="n">
        <v>0.0111123285417111</v>
      </c>
      <c r="AV86" s="34" t="n">
        <v>-0.00013570785863218</v>
      </c>
      <c r="AW86" s="34" t="n">
        <v>-0.05605042499508</v>
      </c>
      <c r="AX86" s="34" t="n">
        <v>0.5376</v>
      </c>
      <c r="AY86" s="34" t="n">
        <v>-0.104260463160491</v>
      </c>
      <c r="AZ86" s="34" t="n">
        <v>-34.7534877201637</v>
      </c>
      <c r="BA86" s="34" t="n">
        <v>-0.0347534877201637</v>
      </c>
      <c r="BB86" s="35" t="n">
        <v>-0.252432772753311</v>
      </c>
      <c r="BC86" s="34" t="n">
        <v>22.0130952782424</v>
      </c>
      <c r="BD86" s="34" t="n">
        <v>0.00375743114479046</v>
      </c>
      <c r="BE86" s="34" t="n">
        <v>0.0036765</v>
      </c>
      <c r="BF86" s="34" t="n">
        <v>0.00374336570590077</v>
      </c>
      <c r="BG86" s="34" t="n">
        <v>0.00366303285969134</v>
      </c>
      <c r="BH86" s="34" t="n">
        <v>8.03328462094213E-005</v>
      </c>
      <c r="BI86" s="34" t="n">
        <v>0.00429914597206266</v>
      </c>
      <c r="BJ86" s="34" t="n">
        <v>0.459</v>
      </c>
      <c r="BK86" s="34" t="n">
        <v>0.00936633109381842</v>
      </c>
      <c r="BL86" s="34" t="n">
        <v>3.12211036460614</v>
      </c>
      <c r="BM86" s="34" t="n">
        <v>0.00312211036460614</v>
      </c>
      <c r="BN86" s="35" t="n">
        <v>0.175017094138173</v>
      </c>
    </row>
    <row r="87" customFormat="false" ht="12.8" hidden="false" customHeight="false" outlineLevel="0" collapsed="false">
      <c r="A87" s="33" t="s">
        <v>75</v>
      </c>
      <c r="B87" s="33" t="s">
        <v>138</v>
      </c>
      <c r="C87" s="33" t="s">
        <v>139</v>
      </c>
      <c r="D87" s="33"/>
      <c r="E87" s="34"/>
      <c r="F87" s="34"/>
      <c r="G87" s="34"/>
      <c r="H87" s="34" t="s">
        <v>68</v>
      </c>
      <c r="I87" s="34" t="s">
        <v>131</v>
      </c>
      <c r="J87" s="34" t="s">
        <v>133</v>
      </c>
      <c r="K87" s="34" t="s">
        <v>71</v>
      </c>
      <c r="L87" s="34" t="n">
        <v>1</v>
      </c>
      <c r="M87" s="34" t="n">
        <v>333.333333333333</v>
      </c>
      <c r="N87" s="34" t="n">
        <v>2636.33333333333</v>
      </c>
      <c r="O87" s="34" t="n">
        <v>7.909</v>
      </c>
      <c r="P87" s="34" t="n">
        <v>3.831</v>
      </c>
      <c r="Q87" s="34" t="n">
        <v>1</v>
      </c>
      <c r="R87" s="34" t="n">
        <v>74.6063887960375</v>
      </c>
      <c r="S87" s="34" t="n">
        <v>0.372524013335524</v>
      </c>
      <c r="T87" s="34" t="n">
        <v>17.0459506076139</v>
      </c>
      <c r="U87" s="34" t="n">
        <v>1014.92557043771</v>
      </c>
      <c r="V87" s="34" t="n">
        <v>-20.4787395979146</v>
      </c>
      <c r="W87" s="34" t="n">
        <v>-19.4787395979146</v>
      </c>
      <c r="X87" s="34" t="n">
        <v>1.08327088531362</v>
      </c>
      <c r="Y87" s="34" t="n">
        <v>0.003</v>
      </c>
      <c r="Z87" s="34" t="n">
        <v>0.108327088531362</v>
      </c>
      <c r="AA87" s="34" t="n">
        <v>0.00372524013335524</v>
      </c>
      <c r="AB87" s="34" t="n">
        <v>0.856758943194542</v>
      </c>
      <c r="AC87" s="34" t="n">
        <v>0.0294629242147066</v>
      </c>
      <c r="AD87" s="34" t="n">
        <v>856.758943194542</v>
      </c>
      <c r="AE87" s="34" t="n">
        <v>29.4629242147066</v>
      </c>
      <c r="AF87" s="34" t="n">
        <v>285586.314398181</v>
      </c>
      <c r="AG87" s="34" t="n">
        <v>9820.97473823553</v>
      </c>
      <c r="AH87" s="34" t="n">
        <v>285.586314398181</v>
      </c>
      <c r="AI87" s="34" t="n">
        <v>9.82097473823553</v>
      </c>
      <c r="AJ87" s="34"/>
      <c r="AK87" s="34"/>
      <c r="AL87" s="34"/>
      <c r="AM87" s="34"/>
      <c r="AN87" s="34"/>
      <c r="AO87" s="34"/>
      <c r="AP87" s="34"/>
      <c r="AQ87" s="34" t="n">
        <v>-19.4787395979146</v>
      </c>
      <c r="AR87" s="34" t="n">
        <v>0.0110183135073903</v>
      </c>
      <c r="AS87" s="34" t="n">
        <v>0.0112372</v>
      </c>
      <c r="AT87" s="34" t="n">
        <v>0.0108982333556016</v>
      </c>
      <c r="AU87" s="34" t="n">
        <v>0.0111123285417111</v>
      </c>
      <c r="AV87" s="34" t="n">
        <v>-0.000214095186109485</v>
      </c>
      <c r="AW87" s="34" t="n">
        <v>-0.217290678890136</v>
      </c>
      <c r="AX87" s="34" t="n">
        <v>0.5376</v>
      </c>
      <c r="AY87" s="34" t="n">
        <v>-0.404186530673617</v>
      </c>
      <c r="AZ87" s="34" t="n">
        <v>-134.728843557872</v>
      </c>
      <c r="BA87" s="34" t="n">
        <v>-0.134728843557872</v>
      </c>
      <c r="BB87" s="35" t="n">
        <v>-0.398242533685797</v>
      </c>
      <c r="BC87" s="34" t="n">
        <v>17.0459506076139</v>
      </c>
      <c r="BD87" s="34" t="n">
        <v>0.00373916943740889</v>
      </c>
      <c r="BE87" s="34" t="n">
        <v>0.0036765</v>
      </c>
      <c r="BF87" s="34" t="n">
        <v>0.00372524013335524</v>
      </c>
      <c r="BG87" s="34" t="n">
        <v>0.00366303285969134</v>
      </c>
      <c r="BH87" s="34" t="n">
        <v>6.2207273663897E-005</v>
      </c>
      <c r="BI87" s="34" t="n">
        <v>0.0046410600449102</v>
      </c>
      <c r="BJ87" s="34" t="n">
        <v>0.459</v>
      </c>
      <c r="BK87" s="34" t="n">
        <v>0.0101112419279089</v>
      </c>
      <c r="BL87" s="34" t="n">
        <v>3.37041397596965</v>
      </c>
      <c r="BM87" s="34" t="n">
        <v>0.00337041397596965</v>
      </c>
      <c r="BN87" s="35" t="n">
        <v>0.135527829333109</v>
      </c>
    </row>
    <row r="88" customFormat="false" ht="12.8" hidden="false" customHeight="false" outlineLevel="0" collapsed="false">
      <c r="A88" s="33" t="s">
        <v>75</v>
      </c>
      <c r="B88" s="33" t="s">
        <v>122</v>
      </c>
      <c r="C88" s="33" t="s">
        <v>123</v>
      </c>
      <c r="D88" s="33" t="s">
        <v>67</v>
      </c>
      <c r="E88" s="34"/>
      <c r="F88" s="34"/>
      <c r="G88" s="34"/>
      <c r="H88" s="34" t="s">
        <v>68</v>
      </c>
      <c r="I88" s="34" t="s">
        <v>131</v>
      </c>
      <c r="J88" s="34" t="s">
        <v>137</v>
      </c>
      <c r="K88" s="34" t="s">
        <v>71</v>
      </c>
      <c r="L88" s="34" t="n">
        <v>1</v>
      </c>
      <c r="M88" s="34" t="n">
        <v>333.333333333333</v>
      </c>
      <c r="N88" s="34" t="n">
        <v>0</v>
      </c>
      <c r="O88" s="34" t="n">
        <v>0</v>
      </c>
      <c r="P88" s="34"/>
      <c r="Q88" s="34"/>
      <c r="R88" s="34"/>
      <c r="S88" s="34"/>
      <c r="T88" s="34"/>
      <c r="U88" s="34"/>
      <c r="V88" s="34"/>
      <c r="W88" s="34"/>
      <c r="X88" s="34"/>
      <c r="Y88" s="34" t="n">
        <v>0.003</v>
      </c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5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5"/>
    </row>
    <row r="89" customFormat="false" ht="12.8" hidden="false" customHeight="false" outlineLevel="0" collapsed="false">
      <c r="A89" s="33" t="s">
        <v>80</v>
      </c>
      <c r="B89" s="33" t="s">
        <v>81</v>
      </c>
      <c r="C89" s="33" t="s">
        <v>82</v>
      </c>
      <c r="D89" s="33" t="s">
        <v>83</v>
      </c>
      <c r="E89" s="34"/>
      <c r="F89" s="34"/>
      <c r="G89" s="34"/>
      <c r="H89" s="34" t="s">
        <v>68</v>
      </c>
      <c r="I89" s="34" t="s">
        <v>131</v>
      </c>
      <c r="J89" s="34" t="s">
        <v>133</v>
      </c>
      <c r="K89" s="34" t="s">
        <v>71</v>
      </c>
      <c r="L89" s="34" t="n">
        <v>1</v>
      </c>
      <c r="M89" s="34" t="n">
        <v>333.333333333333</v>
      </c>
      <c r="N89" s="34" t="n">
        <v>317</v>
      </c>
      <c r="O89" s="34" t="n">
        <v>0.951</v>
      </c>
      <c r="P89" s="34" t="n">
        <v>0.951</v>
      </c>
      <c r="Q89" s="34" t="n">
        <v>1</v>
      </c>
      <c r="R89" s="34" t="n">
        <v>25.056737977331</v>
      </c>
      <c r="S89" s="34" t="n">
        <v>0.774958103582097</v>
      </c>
      <c r="T89" s="34" t="n">
        <v>1124.33186069128</v>
      </c>
      <c r="U89" s="34" t="n">
        <v>135.336790797696</v>
      </c>
      <c r="V89" s="34" t="n">
        <v>261.590856401818</v>
      </c>
      <c r="W89" s="34" t="n">
        <v>262.590856401818</v>
      </c>
      <c r="X89" s="34" t="n">
        <v>1.3908781387571</v>
      </c>
      <c r="Y89" s="34" t="n">
        <v>0.003</v>
      </c>
      <c r="Z89" s="34" t="n">
        <v>0.13908781387571</v>
      </c>
      <c r="AA89" s="34" t="n">
        <v>0.0774958103582097</v>
      </c>
      <c r="AB89" s="34" t="n">
        <v>0.1322725109958</v>
      </c>
      <c r="AC89" s="34" t="n">
        <v>0.0736985156506574</v>
      </c>
      <c r="AD89" s="34" t="n">
        <v>132.2725109958</v>
      </c>
      <c r="AE89" s="34" t="n">
        <v>73.6985156506574</v>
      </c>
      <c r="AF89" s="34" t="n">
        <v>44090.8369986001</v>
      </c>
      <c r="AG89" s="34" t="n">
        <v>24566.1718835525</v>
      </c>
      <c r="AH89" s="34" t="n">
        <v>44.0908369986001</v>
      </c>
      <c r="AI89" s="34" t="n">
        <v>24.5661718835525</v>
      </c>
      <c r="AJ89" s="34" t="n">
        <v>2.86976991852992</v>
      </c>
      <c r="AK89" s="34" t="n">
        <v>0.37060313216619</v>
      </c>
      <c r="AL89" s="34" t="n">
        <v>11.7821515768376</v>
      </c>
      <c r="AM89" s="34" t="n">
        <v>27.6230816572013</v>
      </c>
      <c r="AN89" s="34" t="n">
        <v>-10.8041230957176</v>
      </c>
      <c r="AO89" s="34" t="n">
        <v>-9.80412309571759</v>
      </c>
      <c r="AP89" s="34" t="n">
        <v>1.09385318961687</v>
      </c>
      <c r="AQ89" s="34" t="n">
        <v>272.394979497536</v>
      </c>
      <c r="AR89" s="34" t="n">
        <v>0.0141879859715585</v>
      </c>
      <c r="AS89" s="34" t="n">
        <v>0.0111270291079488</v>
      </c>
      <c r="AT89" s="34" t="n">
        <v>0.013989503097857</v>
      </c>
      <c r="AU89" s="34" t="n">
        <v>0.0110045808168786</v>
      </c>
      <c r="AV89" s="34" t="n">
        <v>0.00298492228097842</v>
      </c>
      <c r="AW89" s="34" t="n">
        <v>0.403969802288158</v>
      </c>
      <c r="AX89" s="34" t="n">
        <v>0.5376</v>
      </c>
      <c r="AY89" s="34" t="n">
        <v>0.751431923899103</v>
      </c>
      <c r="AZ89" s="34" t="n">
        <v>250.477307966368</v>
      </c>
      <c r="BA89" s="34" t="n">
        <v>0.250477307966368</v>
      </c>
      <c r="BB89" s="35" t="n">
        <v>5.55231079051045</v>
      </c>
      <c r="BC89" s="34" t="n">
        <v>1112.54970911444</v>
      </c>
      <c r="BD89" s="34" t="n">
        <v>0.00781010608583149</v>
      </c>
      <c r="BE89" s="34" t="n">
        <v>0.00371981708027224</v>
      </c>
      <c r="BF89" s="34" t="n">
        <v>0.00774958103582098</v>
      </c>
      <c r="BG89" s="34" t="n">
        <v>0.0037060313216619</v>
      </c>
      <c r="BH89" s="34" t="n">
        <v>0.00404354971415908</v>
      </c>
      <c r="BI89" s="34" t="n">
        <v>0.101318165685996</v>
      </c>
      <c r="BJ89" s="34" t="n">
        <v>0.459</v>
      </c>
      <c r="BK89" s="34" t="n">
        <v>0.220736744413934</v>
      </c>
      <c r="BL89" s="34" t="n">
        <v>73.5789148046446</v>
      </c>
      <c r="BM89" s="34" t="n">
        <v>0.0735789148046446</v>
      </c>
      <c r="BN89" s="35" t="n">
        <v>8.8094765014359</v>
      </c>
    </row>
    <row r="90" customFormat="false" ht="12.8" hidden="false" customHeight="false" outlineLevel="0" collapsed="false">
      <c r="A90" s="33" t="s">
        <v>80</v>
      </c>
      <c r="B90" s="33" t="s">
        <v>81</v>
      </c>
      <c r="C90" s="33" t="s">
        <v>82</v>
      </c>
      <c r="D90" s="33" t="s">
        <v>83</v>
      </c>
      <c r="E90" s="34"/>
      <c r="F90" s="34"/>
      <c r="G90" s="34"/>
      <c r="H90" s="34" t="s">
        <v>68</v>
      </c>
      <c r="I90" s="34" t="s">
        <v>131</v>
      </c>
      <c r="J90" s="34" t="s">
        <v>137</v>
      </c>
      <c r="K90" s="34" t="s">
        <v>71</v>
      </c>
      <c r="L90" s="34" t="n">
        <v>1</v>
      </c>
      <c r="M90" s="34" t="n">
        <v>333.333333333333</v>
      </c>
      <c r="N90" s="34" t="n">
        <v>7</v>
      </c>
      <c r="O90" s="34" t="n">
        <v>0.021</v>
      </c>
      <c r="P90" s="34"/>
      <c r="Q90" s="34"/>
      <c r="R90" s="34"/>
      <c r="S90" s="34"/>
      <c r="T90" s="34"/>
      <c r="U90" s="34"/>
      <c r="V90" s="34"/>
      <c r="W90" s="34"/>
      <c r="X90" s="34"/>
      <c r="Y90" s="34" t="n">
        <v>0.003</v>
      </c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5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5"/>
    </row>
    <row r="91" customFormat="false" ht="12.8" hidden="false" customHeight="false" outlineLevel="0" collapsed="false">
      <c r="A91" s="33" t="s">
        <v>65</v>
      </c>
      <c r="B91" s="33" t="s">
        <v>140</v>
      </c>
      <c r="C91" s="33" t="s">
        <v>141</v>
      </c>
      <c r="D91" s="33" t="s">
        <v>85</v>
      </c>
      <c r="E91" s="34"/>
      <c r="F91" s="34"/>
      <c r="G91" s="34"/>
      <c r="H91" s="34" t="s">
        <v>68</v>
      </c>
      <c r="I91" s="34" t="s">
        <v>131</v>
      </c>
      <c r="J91" s="34" t="s">
        <v>135</v>
      </c>
      <c r="K91" s="34" t="s">
        <v>71</v>
      </c>
      <c r="L91" s="34" t="n">
        <v>1</v>
      </c>
      <c r="M91" s="34" t="n">
        <v>333.333333333333</v>
      </c>
      <c r="N91" s="34" t="n">
        <v>33</v>
      </c>
      <c r="O91" s="34" t="n">
        <v>0.099</v>
      </c>
      <c r="P91" s="34" t="n">
        <v>0.198</v>
      </c>
      <c r="Q91" s="34" t="n">
        <v>1</v>
      </c>
      <c r="R91" s="34" t="n">
        <v>12.2238994907016</v>
      </c>
      <c r="S91" s="34" t="n">
        <v>0.379530934986076</v>
      </c>
      <c r="T91" s="34" t="n">
        <v>36.2487692778711</v>
      </c>
      <c r="U91" s="34" t="n">
        <v>54.802520038604</v>
      </c>
      <c r="V91" s="34" t="n">
        <v>-16.3853696901916</v>
      </c>
      <c r="W91" s="34" t="n">
        <v>-15.3853696901916</v>
      </c>
      <c r="X91" s="34" t="n">
        <v>1.08774857800323</v>
      </c>
      <c r="Y91" s="34" t="n">
        <v>0.003</v>
      </c>
      <c r="Z91" s="34" t="n">
        <v>0.108774857800323</v>
      </c>
      <c r="AA91" s="34" t="n">
        <v>0.00379530934986076</v>
      </c>
      <c r="AB91" s="34" t="n">
        <v>0.021537421844464</v>
      </c>
      <c r="AC91" s="34" t="n">
        <v>0.000375735625636215</v>
      </c>
      <c r="AD91" s="34" t="n">
        <v>21.537421844464</v>
      </c>
      <c r="AE91" s="34" t="n">
        <v>0.375735625636215</v>
      </c>
      <c r="AF91" s="34" t="n">
        <v>7179.14061482132</v>
      </c>
      <c r="AG91" s="34" t="n">
        <v>125.245208545405</v>
      </c>
      <c r="AH91" s="34" t="n">
        <v>7.17914061482132</v>
      </c>
      <c r="AI91" s="34" t="n">
        <v>0.125245208545405</v>
      </c>
      <c r="AJ91" s="34" t="n">
        <v>11.1779145753752</v>
      </c>
      <c r="AK91" s="34" t="n">
        <v>0.372947647267893</v>
      </c>
      <c r="AL91" s="34" t="n">
        <v>18.2068638357822</v>
      </c>
      <c r="AM91" s="34" t="n">
        <v>43.7616380042725</v>
      </c>
      <c r="AN91" s="34" t="n">
        <v>-23.1000765450225</v>
      </c>
      <c r="AO91" s="34" t="n">
        <v>-22.1000765450225</v>
      </c>
      <c r="AP91" s="34" t="n">
        <v>1.08040322048114</v>
      </c>
      <c r="AQ91" s="34" t="n">
        <v>6.7147068548309</v>
      </c>
      <c r="AR91" s="34" t="n">
        <v>0.0110643115237174</v>
      </c>
      <c r="AS91" s="34" t="n">
        <v>0.0109888570198483</v>
      </c>
      <c r="AT91" s="34" t="n">
        <v>0.0109432321936505</v>
      </c>
      <c r="AU91" s="34" t="n">
        <v>0.0108694145771703</v>
      </c>
      <c r="AV91" s="34" t="n">
        <v>7.38176164801624E-005</v>
      </c>
      <c r="AW91" s="34" t="n">
        <v>0.00404539140635608</v>
      </c>
      <c r="AX91" s="34" t="n">
        <v>0.5376</v>
      </c>
      <c r="AY91" s="34" t="n">
        <v>0.00752490961003736</v>
      </c>
      <c r="AZ91" s="34" t="n">
        <v>2.50830320334579</v>
      </c>
      <c r="BA91" s="34" t="n">
        <v>0.00250830320334579</v>
      </c>
      <c r="BB91" s="35" t="n">
        <v>0.137309554464588</v>
      </c>
      <c r="BC91" s="34" t="n">
        <v>18.0419054420889</v>
      </c>
      <c r="BD91" s="34" t="n">
        <v>0.00380976860025009</v>
      </c>
      <c r="BE91" s="34" t="n">
        <v>0.00374343753489225</v>
      </c>
      <c r="BF91" s="34" t="n">
        <v>0.00379530934986076</v>
      </c>
      <c r="BG91" s="34" t="n">
        <v>0.00372947647267893</v>
      </c>
      <c r="BH91" s="34" t="n">
        <v>6.58328771818281E-005</v>
      </c>
      <c r="BI91" s="34" t="n">
        <v>0.000804734473854369</v>
      </c>
      <c r="BJ91" s="34" t="n">
        <v>0.459</v>
      </c>
      <c r="BK91" s="34" t="n">
        <v>0.00175323414783087</v>
      </c>
      <c r="BL91" s="34" t="n">
        <v>0.58441138261029</v>
      </c>
      <c r="BM91" s="34" t="n">
        <v>0.00058441138261029</v>
      </c>
      <c r="BN91" s="35" t="n">
        <v>0.143426747672828</v>
      </c>
    </row>
    <row r="92" customFormat="false" ht="12.8" hidden="false" customHeight="false" outlineLevel="0" collapsed="false">
      <c r="A92" s="33" t="s">
        <v>65</v>
      </c>
      <c r="B92" s="33" t="s">
        <v>140</v>
      </c>
      <c r="C92" s="33" t="s">
        <v>141</v>
      </c>
      <c r="D92" s="33" t="s">
        <v>85</v>
      </c>
      <c r="E92" s="34"/>
      <c r="F92" s="34"/>
      <c r="G92" s="34"/>
      <c r="H92" s="34" t="s">
        <v>68</v>
      </c>
      <c r="I92" s="34" t="s">
        <v>131</v>
      </c>
      <c r="J92" s="34" t="s">
        <v>132</v>
      </c>
      <c r="K92" s="34" t="s">
        <v>71</v>
      </c>
      <c r="L92" s="34" t="n">
        <v>1</v>
      </c>
      <c r="M92" s="34" t="n">
        <v>333.333333333333</v>
      </c>
      <c r="N92" s="34" t="n">
        <v>33</v>
      </c>
      <c r="O92" s="34" t="n">
        <v>0.099</v>
      </c>
      <c r="P92" s="34"/>
      <c r="Q92" s="34"/>
      <c r="R92" s="34"/>
      <c r="S92" s="34"/>
      <c r="T92" s="34"/>
      <c r="U92" s="34"/>
      <c r="V92" s="34"/>
      <c r="W92" s="34"/>
      <c r="X92" s="34"/>
      <c r="Y92" s="34" t="n">
        <v>0.003</v>
      </c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5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5"/>
    </row>
    <row r="93" customFormat="false" ht="12.8" hidden="false" customHeight="false" outlineLevel="0" collapsed="false">
      <c r="A93" s="33" t="s">
        <v>65</v>
      </c>
      <c r="B93" s="33" t="s">
        <v>91</v>
      </c>
      <c r="C93" s="33" t="s">
        <v>92</v>
      </c>
      <c r="D93" s="33" t="s">
        <v>83</v>
      </c>
      <c r="E93" s="34"/>
      <c r="F93" s="34"/>
      <c r="G93" s="34"/>
      <c r="H93" s="34" t="s">
        <v>68</v>
      </c>
      <c r="I93" s="34" t="s">
        <v>131</v>
      </c>
      <c r="J93" s="34" t="s">
        <v>132</v>
      </c>
      <c r="K93" s="34" t="s">
        <v>71</v>
      </c>
      <c r="L93" s="34" t="n">
        <v>2</v>
      </c>
      <c r="M93" s="34" t="n">
        <v>666.666666666667</v>
      </c>
      <c r="N93" s="34" t="n">
        <v>229.666666666667</v>
      </c>
      <c r="O93" s="34" t="n">
        <v>0.689</v>
      </c>
      <c r="P93" s="34" t="n">
        <v>0.689</v>
      </c>
      <c r="Q93" s="34" t="n">
        <v>2</v>
      </c>
      <c r="R93" s="34" t="n">
        <v>57.5839209456887</v>
      </c>
      <c r="S93" s="34" t="n">
        <v>0.372895246531875</v>
      </c>
      <c r="T93" s="34" t="n">
        <v>18.0632659564878</v>
      </c>
      <c r="U93" s="34" t="n">
        <v>240.781068120432</v>
      </c>
      <c r="V93" s="34" t="n">
        <v>-22.7702308970501</v>
      </c>
      <c r="W93" s="34" t="n">
        <v>-21.7702308970501</v>
      </c>
      <c r="X93" s="34" t="n">
        <v>1.0807640709766</v>
      </c>
      <c r="Y93" s="34" t="n">
        <v>0.003</v>
      </c>
      <c r="Z93" s="34" t="n">
        <v>0.10807640709766</v>
      </c>
      <c r="AA93" s="34" t="n">
        <v>0.00372895246531875</v>
      </c>
      <c r="AB93" s="34" t="n">
        <v>0.0744646444902878</v>
      </c>
      <c r="AC93" s="34" t="n">
        <v>0.00256924824860462</v>
      </c>
      <c r="AD93" s="34" t="n">
        <v>74.4646444902878</v>
      </c>
      <c r="AE93" s="34" t="n">
        <v>2.56924824860462</v>
      </c>
      <c r="AF93" s="34" t="n">
        <v>24821.5481634293</v>
      </c>
      <c r="AG93" s="34" t="n">
        <v>856.416082868206</v>
      </c>
      <c r="AH93" s="34" t="n">
        <v>24.8215481634292</v>
      </c>
      <c r="AI93" s="34" t="n">
        <v>0.856416082868206</v>
      </c>
      <c r="AJ93" s="34" t="n">
        <v>15.0879361429952</v>
      </c>
      <c r="AK93" s="34" t="n">
        <v>0.371751079423788</v>
      </c>
      <c r="AL93" s="34" t="n">
        <v>14.9278520392589</v>
      </c>
      <c r="AM93" s="34" t="n">
        <v>55.2151643088698</v>
      </c>
      <c r="AN93" s="34" t="n">
        <v>-24.5728736997343</v>
      </c>
      <c r="AO93" s="34" t="n">
        <v>-23.5728736997343</v>
      </c>
      <c r="AP93" s="34" t="n">
        <v>1.07879195114412</v>
      </c>
      <c r="AQ93" s="34" t="n">
        <v>1.8026428026842</v>
      </c>
      <c r="AR93" s="34" t="n">
        <v>0.0109925635613637</v>
      </c>
      <c r="AS93" s="34" t="n">
        <v>0.0109723069036613</v>
      </c>
      <c r="AT93" s="34" t="n">
        <v>0.0108730409674239</v>
      </c>
      <c r="AU93" s="34" t="n">
        <v>0.010853222020756</v>
      </c>
      <c r="AV93" s="34" t="n">
        <v>1.98189466679155E-005</v>
      </c>
      <c r="AW93" s="34" t="n">
        <v>0.00477202714772257</v>
      </c>
      <c r="AX93" s="34" t="n">
        <v>0.5376</v>
      </c>
      <c r="AY93" s="34" t="n">
        <v>0.00887653859323395</v>
      </c>
      <c r="AZ93" s="34" t="n">
        <v>2.95884619774465</v>
      </c>
      <c r="BA93" s="34" t="n">
        <v>0.00295884619774465</v>
      </c>
      <c r="BB93" s="35" t="n">
        <v>0.0368656002007357</v>
      </c>
      <c r="BC93" s="34" t="n">
        <v>3.1354139172289</v>
      </c>
      <c r="BD93" s="34" t="n">
        <v>0.00374290959728903</v>
      </c>
      <c r="BE93" s="34" t="n">
        <v>0.00373138224802233</v>
      </c>
      <c r="BF93" s="34" t="n">
        <v>0.00372895246531875</v>
      </c>
      <c r="BG93" s="34" t="n">
        <v>0.00371751079423788</v>
      </c>
      <c r="BH93" s="34" t="n">
        <v>1.14416710808671E-005</v>
      </c>
      <c r="BI93" s="34" t="n">
        <v>0.000658856283007226</v>
      </c>
      <c r="BJ93" s="34" t="n">
        <v>0.459</v>
      </c>
      <c r="BK93" s="34" t="n">
        <v>0.00143541673857784</v>
      </c>
      <c r="BL93" s="34" t="n">
        <v>0.478472246192612</v>
      </c>
      <c r="BM93" s="34" t="n">
        <v>0.000478472246192612</v>
      </c>
      <c r="BN93" s="35" t="n">
        <v>0.0249273879757454</v>
      </c>
    </row>
    <row r="94" customFormat="false" ht="12.8" hidden="false" customHeight="false" outlineLevel="0" collapsed="false">
      <c r="A94" s="33" t="s">
        <v>65</v>
      </c>
      <c r="B94" s="33" t="s">
        <v>91</v>
      </c>
      <c r="C94" s="33" t="s">
        <v>92</v>
      </c>
      <c r="D94" s="33" t="s">
        <v>83</v>
      </c>
      <c r="E94" s="34"/>
      <c r="F94" s="34"/>
      <c r="G94" s="34"/>
      <c r="H94" s="34" t="s">
        <v>68</v>
      </c>
      <c r="I94" s="34" t="s">
        <v>131</v>
      </c>
      <c r="J94" s="34" t="s">
        <v>135</v>
      </c>
      <c r="K94" s="34" t="s">
        <v>71</v>
      </c>
      <c r="L94" s="34" t="n">
        <v>2</v>
      </c>
      <c r="M94" s="34" t="n">
        <v>666.666666666667</v>
      </c>
      <c r="N94" s="34" t="n">
        <v>253</v>
      </c>
      <c r="O94" s="34" t="n">
        <v>0.759</v>
      </c>
      <c r="P94" s="34" t="n">
        <v>0.759</v>
      </c>
      <c r="Q94" s="34" t="n">
        <v>2</v>
      </c>
      <c r="R94" s="34" t="n">
        <v>55.4432112244017</v>
      </c>
      <c r="S94" s="34" t="n">
        <v>0.372276317033923</v>
      </c>
      <c r="T94" s="34" t="n">
        <v>16.3671759546034</v>
      </c>
      <c r="U94" s="34" t="n">
        <v>225.068757413834</v>
      </c>
      <c r="V94" s="34" t="n">
        <v>-23.5913959096156</v>
      </c>
      <c r="W94" s="34" t="n">
        <v>-22.5913959096156</v>
      </c>
      <c r="X94" s="34" t="n">
        <v>1.07986571317322</v>
      </c>
      <c r="Y94" s="34" t="n">
        <v>0.003</v>
      </c>
      <c r="Z94" s="34" t="n">
        <v>0.107986571317322</v>
      </c>
      <c r="AA94" s="34" t="n">
        <v>0.00372276317033923</v>
      </c>
      <c r="AB94" s="34" t="n">
        <v>0.0819618076298474</v>
      </c>
      <c r="AC94" s="34" t="n">
        <v>0.00282557724628748</v>
      </c>
      <c r="AD94" s="34" t="n">
        <v>81.9618076298474</v>
      </c>
      <c r="AE94" s="34" t="n">
        <v>2.82557724628748</v>
      </c>
      <c r="AF94" s="34" t="n">
        <v>27320.6025432825</v>
      </c>
      <c r="AG94" s="34" t="n">
        <v>941.859082095825</v>
      </c>
      <c r="AH94" s="34" t="n">
        <v>27.3206025432825</v>
      </c>
      <c r="AI94" s="34" t="n">
        <v>0.941859082095825</v>
      </c>
      <c r="AJ94" s="34" t="n">
        <v>28.7161201624136</v>
      </c>
      <c r="AK94" s="34" t="n">
        <v>0.371897440903144</v>
      </c>
      <c r="AL94" s="34" t="n">
        <v>15.328929137187</v>
      </c>
      <c r="AM94" s="34" t="n">
        <v>119.101951683563</v>
      </c>
      <c r="AN94" s="34" t="n">
        <v>-24.6437909149664</v>
      </c>
      <c r="AO94" s="34" t="n">
        <v>-23.6437909149664</v>
      </c>
      <c r="AP94" s="34" t="n">
        <v>1.07871436497763</v>
      </c>
      <c r="AQ94" s="34" t="n">
        <v>1.0523950053508</v>
      </c>
      <c r="AR94" s="34" t="n">
        <v>0.0109833359658845</v>
      </c>
      <c r="AS94" s="34" t="n">
        <v>0.0109715099927303</v>
      </c>
      <c r="AT94" s="34" t="n">
        <v>0.010864012862676</v>
      </c>
      <c r="AU94" s="34" t="n">
        <v>0.0108524423134429</v>
      </c>
      <c r="AV94" s="34" t="n">
        <v>1.15705492331353E-005</v>
      </c>
      <c r="AW94" s="34" t="n">
        <v>0.00260416913849736</v>
      </c>
      <c r="AX94" s="34" t="n">
        <v>0.5376</v>
      </c>
      <c r="AY94" s="34" t="n">
        <v>0.00484406461774063</v>
      </c>
      <c r="AZ94" s="34" t="n">
        <v>1.61468820591354</v>
      </c>
      <c r="BA94" s="34" t="n">
        <v>0.00161468820591354</v>
      </c>
      <c r="BB94" s="35" t="n">
        <v>0.021522599019969</v>
      </c>
      <c r="BC94" s="34" t="n">
        <v>1.0382468174164</v>
      </c>
      <c r="BD94" s="34" t="n">
        <v>0.0037366739223971</v>
      </c>
      <c r="BE94" s="34" t="n">
        <v>0.00373285680797287</v>
      </c>
      <c r="BF94" s="34" t="n">
        <v>0.00372276317033923</v>
      </c>
      <c r="BG94" s="34" t="n">
        <v>0.00371897440903144</v>
      </c>
      <c r="BH94" s="34" t="n">
        <v>3.78876130779438E-006</v>
      </c>
      <c r="BI94" s="34" t="n">
        <v>0.000210061093466884</v>
      </c>
      <c r="BJ94" s="34" t="n">
        <v>0.459</v>
      </c>
      <c r="BK94" s="34" t="n">
        <v>0.000457649441104323</v>
      </c>
      <c r="BL94" s="34" t="n">
        <v>0.152549813701441</v>
      </c>
      <c r="BM94" s="34" t="n">
        <v>0.000152549813701441</v>
      </c>
      <c r="BN94" s="35" t="n">
        <v>0.00825438193419255</v>
      </c>
    </row>
    <row r="95" customFormat="false" ht="12.8" hidden="false" customHeight="false" outlineLevel="0" collapsed="false">
      <c r="A95" s="33" t="s">
        <v>65</v>
      </c>
      <c r="B95" s="33" t="s">
        <v>97</v>
      </c>
      <c r="C95" s="33"/>
      <c r="D95" s="33" t="s">
        <v>85</v>
      </c>
      <c r="E95" s="34"/>
      <c r="F95" s="34"/>
      <c r="G95" s="34"/>
      <c r="H95" s="34" t="s">
        <v>68</v>
      </c>
      <c r="I95" s="34" t="s">
        <v>131</v>
      </c>
      <c r="J95" s="34" t="s">
        <v>133</v>
      </c>
      <c r="K95" s="34" t="s">
        <v>71</v>
      </c>
      <c r="L95" s="34" t="n">
        <v>1</v>
      </c>
      <c r="M95" s="34" t="n">
        <v>333.333333333333</v>
      </c>
      <c r="N95" s="34" t="n">
        <v>47</v>
      </c>
      <c r="O95" s="34" t="n">
        <v>0.141</v>
      </c>
      <c r="P95" s="34" t="n">
        <v>0.141</v>
      </c>
      <c r="Q95" s="34" t="n">
        <v>1</v>
      </c>
      <c r="R95" s="34" t="n">
        <v>9.90370784030142</v>
      </c>
      <c r="S95" s="34" t="n">
        <v>0.430538703041585</v>
      </c>
      <c r="T95" s="34" t="n">
        <v>176.119553698593</v>
      </c>
      <c r="U95" s="34" t="n">
        <v>46.8944076534243</v>
      </c>
      <c r="V95" s="34" t="n">
        <v>51.3230546992034</v>
      </c>
      <c r="W95" s="34" t="n">
        <v>52.3230546992034</v>
      </c>
      <c r="X95" s="34" t="n">
        <v>1.16175531835314</v>
      </c>
      <c r="Y95" s="34" t="n">
        <v>0.003</v>
      </c>
      <c r="Z95" s="34" t="n">
        <v>0.116175531835314</v>
      </c>
      <c r="AA95" s="34" t="n">
        <v>0.00430538703041585</v>
      </c>
      <c r="AB95" s="34" t="n">
        <v>0.0163807499887793</v>
      </c>
      <c r="AC95" s="34" t="n">
        <v>0.000607059571288635</v>
      </c>
      <c r="AD95" s="34" t="n">
        <v>16.3807499887793</v>
      </c>
      <c r="AE95" s="34" t="n">
        <v>0.607059571288635</v>
      </c>
      <c r="AF95" s="34" t="n">
        <v>5460.24999625976</v>
      </c>
      <c r="AG95" s="34" t="n">
        <v>202.353190429545</v>
      </c>
      <c r="AH95" s="34" t="n">
        <v>5.46024999625976</v>
      </c>
      <c r="AI95" s="34" t="n">
        <v>0.202353190429545</v>
      </c>
      <c r="AJ95" s="34" t="n">
        <v>11.7602178000742</v>
      </c>
      <c r="AK95" s="34" t="n">
        <v>0.370499778768954</v>
      </c>
      <c r="AL95" s="34" t="n">
        <v>11.4989375668007</v>
      </c>
      <c r="AM95" s="34" t="n">
        <v>54.4101409242757</v>
      </c>
      <c r="AN95" s="34" t="n">
        <v>-25.5191844916717</v>
      </c>
      <c r="AO95" s="34" t="n">
        <v>-24.5191844916717</v>
      </c>
      <c r="AP95" s="34" t="n">
        <v>1.07775664064516</v>
      </c>
      <c r="AQ95" s="34" t="n">
        <v>76.8422391908751</v>
      </c>
      <c r="AR95" s="34" t="n">
        <v>0.0118251646302659</v>
      </c>
      <c r="AS95" s="34" t="n">
        <v>0.0109616730200302</v>
      </c>
      <c r="AT95" s="34" t="n">
        <v>0.0116869643527664</v>
      </c>
      <c r="AU95" s="34" t="n">
        <v>0.0108428175988953</v>
      </c>
      <c r="AV95" s="34" t="n">
        <v>0.000844146753871108</v>
      </c>
      <c r="AW95" s="34" t="n">
        <v>0.0395857619953466</v>
      </c>
      <c r="AX95" s="34" t="n">
        <v>0.5376</v>
      </c>
      <c r="AY95" s="34" t="n">
        <v>0.0736342299020584</v>
      </c>
      <c r="AZ95" s="34" t="n">
        <v>24.5447433006861</v>
      </c>
      <c r="BA95" s="34" t="n">
        <v>0.0245447433006861</v>
      </c>
      <c r="BB95" s="35" t="n">
        <v>1.57021345586144</v>
      </c>
      <c r="BC95" s="34" t="n">
        <v>164.620616131792</v>
      </c>
      <c r="BD95" s="34" t="n">
        <v>0.00432400353917288</v>
      </c>
      <c r="BE95" s="34" t="n">
        <v>0.00371877584396434</v>
      </c>
      <c r="BF95" s="34" t="n">
        <v>0.00430538703041585</v>
      </c>
      <c r="BG95" s="34" t="n">
        <v>0.00370499778768954</v>
      </c>
      <c r="BH95" s="34" t="n">
        <v>0.000600389242726308</v>
      </c>
      <c r="BI95" s="34" t="n">
        <v>0.00594607965042117</v>
      </c>
      <c r="BJ95" s="34" t="n">
        <v>0.459</v>
      </c>
      <c r="BK95" s="34" t="n">
        <v>0.0129544218963424</v>
      </c>
      <c r="BL95" s="34" t="n">
        <v>4.31814063211414</v>
      </c>
      <c r="BM95" s="34" t="n">
        <v>0.00431814063211414</v>
      </c>
      <c r="BN95" s="35" t="n">
        <v>1.30803756585252</v>
      </c>
    </row>
    <row r="96" customFormat="false" ht="12.8" hidden="false" customHeight="false" outlineLevel="0" collapsed="false">
      <c r="A96" s="33" t="s">
        <v>80</v>
      </c>
      <c r="B96" s="33" t="s">
        <v>142</v>
      </c>
      <c r="C96" s="33" t="s">
        <v>143</v>
      </c>
      <c r="D96" s="33" t="s">
        <v>83</v>
      </c>
      <c r="E96" s="34"/>
      <c r="F96" s="34"/>
      <c r="G96" s="34"/>
      <c r="H96" s="34" t="s">
        <v>68</v>
      </c>
      <c r="I96" s="34" t="s">
        <v>131</v>
      </c>
      <c r="J96" s="34" t="s">
        <v>133</v>
      </c>
      <c r="K96" s="34" t="s">
        <v>71</v>
      </c>
      <c r="L96" s="34" t="n">
        <v>1</v>
      </c>
      <c r="M96" s="34" t="n">
        <v>333.333333333333</v>
      </c>
      <c r="N96" s="34" t="n">
        <v>19.6666666666667</v>
      </c>
      <c r="O96" s="34" t="n">
        <v>0.059</v>
      </c>
      <c r="P96" s="34"/>
      <c r="Q96" s="34"/>
      <c r="R96" s="34"/>
      <c r="S96" s="34"/>
      <c r="T96" s="34"/>
      <c r="U96" s="34"/>
      <c r="V96" s="34"/>
      <c r="W96" s="34"/>
      <c r="X96" s="34"/>
      <c r="Y96" s="34" t="n">
        <v>0.003</v>
      </c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5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5"/>
    </row>
    <row r="97" customFormat="false" ht="12.8" hidden="false" customHeight="false" outlineLevel="0" collapsed="false">
      <c r="A97" s="33" t="s">
        <v>101</v>
      </c>
      <c r="B97" s="33" t="s">
        <v>101</v>
      </c>
      <c r="C97" s="33"/>
      <c r="D97" s="33" t="s">
        <v>67</v>
      </c>
      <c r="E97" s="34"/>
      <c r="F97" s="34"/>
      <c r="G97" s="34"/>
      <c r="H97" s="34" t="s">
        <v>68</v>
      </c>
      <c r="I97" s="34" t="s">
        <v>131</v>
      </c>
      <c r="J97" s="34" t="s">
        <v>132</v>
      </c>
      <c r="K97" s="34" t="s">
        <v>71</v>
      </c>
      <c r="L97" s="34" t="n">
        <v>1</v>
      </c>
      <c r="M97" s="34" t="n">
        <v>333.333333333333</v>
      </c>
      <c r="N97" s="34" t="n">
        <v>72</v>
      </c>
      <c r="O97" s="34" t="n">
        <v>0.216</v>
      </c>
      <c r="P97" s="34" t="n">
        <v>0.216</v>
      </c>
      <c r="Q97" s="34" t="n">
        <v>1</v>
      </c>
      <c r="R97" s="34" t="n">
        <v>11.2615926592363</v>
      </c>
      <c r="S97" s="34" t="n">
        <v>0.37590341671146</v>
      </c>
      <c r="T97" s="34" t="n">
        <v>26.3070370805964</v>
      </c>
      <c r="U97" s="34" t="n">
        <v>52.8257028068866</v>
      </c>
      <c r="V97" s="34" t="n">
        <v>-22.62921677962</v>
      </c>
      <c r="W97" s="34" t="n">
        <v>-21.62921677962</v>
      </c>
      <c r="X97" s="34" t="n">
        <v>1.08091833934265</v>
      </c>
      <c r="Y97" s="34" t="n">
        <v>0.003</v>
      </c>
      <c r="Z97" s="34" t="n">
        <v>0.108091833934265</v>
      </c>
      <c r="AA97" s="34" t="n">
        <v>0.0037590341671146</v>
      </c>
      <c r="AB97" s="34" t="n">
        <v>0.0233478361298012</v>
      </c>
      <c r="AC97" s="34" t="n">
        <v>0.000811951380096754</v>
      </c>
      <c r="AD97" s="34" t="n">
        <v>23.3478361298012</v>
      </c>
      <c r="AE97" s="34" t="n">
        <v>0.811951380096753</v>
      </c>
      <c r="AF97" s="34" t="n">
        <v>7782.61204326708</v>
      </c>
      <c r="AG97" s="34" t="n">
        <v>270.650460032251</v>
      </c>
      <c r="AH97" s="34" t="n">
        <v>7.78261204326708</v>
      </c>
      <c r="AI97" s="34" t="n">
        <v>0.270650460032251</v>
      </c>
      <c r="AJ97" s="34" t="n">
        <v>16.3759636334943</v>
      </c>
      <c r="AK97" s="34" t="n">
        <v>0.371726784900014</v>
      </c>
      <c r="AL97" s="34" t="n">
        <v>14.8612774156403</v>
      </c>
      <c r="AM97" s="34" t="n">
        <v>73.9220405301707</v>
      </c>
      <c r="AN97" s="34" t="n">
        <v>-25.0610088084631</v>
      </c>
      <c r="AO97" s="34" t="n">
        <v>-24.0610088084631</v>
      </c>
      <c r="AP97" s="34" t="n">
        <v>1.07825791005909</v>
      </c>
      <c r="AQ97" s="34" t="n">
        <v>2.4317920288431</v>
      </c>
      <c r="AR97" s="34" t="n">
        <v>0.0109941481652041</v>
      </c>
      <c r="AS97" s="34" t="n">
        <v>0.0109668216318175</v>
      </c>
      <c r="AT97" s="34" t="n">
        <v>0.0108745912972461</v>
      </c>
      <c r="AU97" s="34" t="n">
        <v>0.0108478551394158</v>
      </c>
      <c r="AV97" s="34" t="n">
        <v>2.67361578303194E-005</v>
      </c>
      <c r="AW97" s="34" t="n">
        <v>0.00141235632774247</v>
      </c>
      <c r="AX97" s="34" t="n">
        <v>0.5376</v>
      </c>
      <c r="AY97" s="34" t="n">
        <v>0.00262715090725905</v>
      </c>
      <c r="AZ97" s="34" t="n">
        <v>0.875716969086352</v>
      </c>
      <c r="BA97" s="34" t="n">
        <v>0.000875716969086352</v>
      </c>
      <c r="BB97" s="35" t="n">
        <v>0.0497324364403263</v>
      </c>
      <c r="BC97" s="34" t="n">
        <v>11.4457596649561</v>
      </c>
      <c r="BD97" s="34" t="n">
        <v>0.00377321782182681</v>
      </c>
      <c r="BE97" s="34" t="n">
        <v>0.0037311374864186</v>
      </c>
      <c r="BF97" s="34" t="n">
        <v>0.0037590341671146</v>
      </c>
      <c r="BG97" s="34" t="n">
        <v>0.00371726784900014</v>
      </c>
      <c r="BH97" s="34" t="n">
        <v>4.17663181144618E-005</v>
      </c>
      <c r="BI97" s="34" t="n">
        <v>0.000470355261481151</v>
      </c>
      <c r="BJ97" s="34" t="n">
        <v>0.459</v>
      </c>
      <c r="BK97" s="34" t="n">
        <v>0.00102473913176721</v>
      </c>
      <c r="BL97" s="34" t="n">
        <v>0.341579710589071</v>
      </c>
      <c r="BM97" s="34" t="n">
        <v>0.000341579710589071</v>
      </c>
      <c r="BN97" s="35" t="n">
        <v>0.0909941571121172</v>
      </c>
    </row>
    <row r="98" customFormat="false" ht="12.8" hidden="false" customHeight="false" outlineLevel="0" collapsed="false">
      <c r="A98" s="33" t="s">
        <v>101</v>
      </c>
      <c r="B98" s="33" t="s">
        <v>101</v>
      </c>
      <c r="C98" s="33"/>
      <c r="D98" s="33" t="s">
        <v>67</v>
      </c>
      <c r="E98" s="34"/>
      <c r="F98" s="34"/>
      <c r="G98" s="34"/>
      <c r="H98" s="34" t="s">
        <v>68</v>
      </c>
      <c r="I98" s="34" t="s">
        <v>131</v>
      </c>
      <c r="J98" s="34" t="s">
        <v>133</v>
      </c>
      <c r="K98" s="34" t="s">
        <v>71</v>
      </c>
      <c r="L98" s="34" t="n">
        <v>1</v>
      </c>
      <c r="M98" s="34" t="n">
        <v>333.333333333333</v>
      </c>
      <c r="N98" s="34" t="n">
        <v>7.66666666666667</v>
      </c>
      <c r="O98" s="34" t="n">
        <v>0.023</v>
      </c>
      <c r="P98" s="34"/>
      <c r="Q98" s="34"/>
      <c r="R98" s="34"/>
      <c r="S98" s="34"/>
      <c r="T98" s="34"/>
      <c r="U98" s="34"/>
      <c r="V98" s="34"/>
      <c r="W98" s="34"/>
      <c r="X98" s="34"/>
      <c r="Y98" s="34" t="n">
        <v>0.003</v>
      </c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5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5"/>
    </row>
    <row r="99" customFormat="false" ht="12.8" hidden="false" customHeight="false" outlineLevel="0" collapsed="false">
      <c r="A99" s="33" t="s">
        <v>65</v>
      </c>
      <c r="B99" s="33" t="s">
        <v>102</v>
      </c>
      <c r="C99" s="33" t="s">
        <v>103</v>
      </c>
      <c r="D99" s="33" t="s">
        <v>73</v>
      </c>
      <c r="E99" s="34"/>
      <c r="F99" s="34"/>
      <c r="G99" s="34"/>
      <c r="H99" s="34" t="s">
        <v>68</v>
      </c>
      <c r="I99" s="34" t="s">
        <v>131</v>
      </c>
      <c r="J99" s="34" t="s">
        <v>137</v>
      </c>
      <c r="K99" s="34" t="s">
        <v>71</v>
      </c>
      <c r="L99" s="34" t="n">
        <v>1</v>
      </c>
      <c r="M99" s="34" t="n">
        <v>333.333333333333</v>
      </c>
      <c r="N99" s="34" t="n">
        <v>69.3333333333333</v>
      </c>
      <c r="O99" s="34" t="n">
        <v>0.208</v>
      </c>
      <c r="P99" s="34" t="n">
        <v>0.208</v>
      </c>
      <c r="Q99" s="34" t="n">
        <v>1</v>
      </c>
      <c r="R99" s="34" t="n">
        <v>14.8970882747264</v>
      </c>
      <c r="S99" s="34" t="n">
        <v>0.496217372235985</v>
      </c>
      <c r="T99" s="34" t="n">
        <v>356.431302644408</v>
      </c>
      <c r="U99" s="34" t="n">
        <v>61.3250195138205</v>
      </c>
      <c r="V99" s="34" t="n">
        <v>103.533498807029</v>
      </c>
      <c r="W99" s="34" t="n">
        <v>104.533498807029</v>
      </c>
      <c r="X99" s="34" t="n">
        <v>1.2187468593114</v>
      </c>
      <c r="Y99" s="34" t="n">
        <v>0.003</v>
      </c>
      <c r="Z99" s="34" t="n">
        <v>0.12187468593114</v>
      </c>
      <c r="AA99" s="34" t="n">
        <v>0.00496217372235985</v>
      </c>
      <c r="AB99" s="34" t="n">
        <v>0.0253499346736771</v>
      </c>
      <c r="AC99" s="34" t="n">
        <v>0.00103213213425085</v>
      </c>
      <c r="AD99" s="34" t="n">
        <v>25.3499346736771</v>
      </c>
      <c r="AE99" s="34" t="n">
        <v>1.03213213425085</v>
      </c>
      <c r="AF99" s="34" t="n">
        <v>8449.97822455904</v>
      </c>
      <c r="AG99" s="34" t="n">
        <v>344.044044750283</v>
      </c>
      <c r="AH99" s="34" t="n">
        <v>8.44997822455904</v>
      </c>
      <c r="AI99" s="34" t="n">
        <v>0.344044044750283</v>
      </c>
      <c r="AJ99" s="34" t="n">
        <v>13.1557677084986</v>
      </c>
      <c r="AK99" s="34" t="n">
        <v>0.370319098397764</v>
      </c>
      <c r="AL99" s="34" t="n">
        <v>11.0038298301963</v>
      </c>
      <c r="AM99" s="34" t="n">
        <v>53.2025398848271</v>
      </c>
      <c r="AN99" s="34" t="n">
        <v>-25.0694775210664</v>
      </c>
      <c r="AO99" s="34" t="n">
        <v>-24.0694775210664</v>
      </c>
      <c r="AP99" s="34" t="n">
        <v>1.07824864486749</v>
      </c>
      <c r="AQ99" s="34" t="n">
        <v>128.602976328095</v>
      </c>
      <c r="AR99" s="34" t="n">
        <v>0.0124118638327943</v>
      </c>
      <c r="AS99" s="34" t="n">
        <v>0.0109667264672003</v>
      </c>
      <c r="AT99" s="34" t="n">
        <v>0.0122596981289862</v>
      </c>
      <c r="AU99" s="34" t="n">
        <v>0.0108477620282551</v>
      </c>
      <c r="AV99" s="34" t="n">
        <v>0.00141193610073109</v>
      </c>
      <c r="AW99" s="34" t="n">
        <v>0.0865870089296016</v>
      </c>
      <c r="AX99" s="34" t="n">
        <v>0.5376</v>
      </c>
      <c r="AY99" s="34" t="n">
        <v>0.161062144586312</v>
      </c>
      <c r="AZ99" s="34" t="n">
        <v>53.6873815287708</v>
      </c>
      <c r="BA99" s="34" t="n">
        <v>0.0536873815287708</v>
      </c>
      <c r="BB99" s="35" t="n">
        <v>2.62636923499086</v>
      </c>
      <c r="BC99" s="34" t="n">
        <v>345.427472814212</v>
      </c>
      <c r="BD99" s="34" t="n">
        <v>0.00498691968417217</v>
      </c>
      <c r="BE99" s="34" t="n">
        <v>0.00371695558037072</v>
      </c>
      <c r="BF99" s="34" t="n">
        <v>0.00496217372235985</v>
      </c>
      <c r="BG99" s="34" t="n">
        <v>0.00370319098397764</v>
      </c>
      <c r="BH99" s="34" t="n">
        <v>0.00125898273838221</v>
      </c>
      <c r="BI99" s="34" t="n">
        <v>0.0187551769900365</v>
      </c>
      <c r="BJ99" s="34" t="n">
        <v>0.459</v>
      </c>
      <c r="BK99" s="34" t="n">
        <v>0.0408609520480098</v>
      </c>
      <c r="BL99" s="34" t="n">
        <v>13.6203173493366</v>
      </c>
      <c r="BM99" s="34" t="n">
        <v>0.0136203173493366</v>
      </c>
      <c r="BN99" s="35" t="n">
        <v>2.74288178296777</v>
      </c>
    </row>
    <row r="100" customFormat="false" ht="12.8" hidden="false" customHeight="false" outlineLevel="0" collapsed="false">
      <c r="A100" s="33" t="s">
        <v>65</v>
      </c>
      <c r="B100" s="33" t="s">
        <v>102</v>
      </c>
      <c r="C100" s="33" t="s">
        <v>103</v>
      </c>
      <c r="D100" s="33" t="s">
        <v>73</v>
      </c>
      <c r="E100" s="34"/>
      <c r="F100" s="34"/>
      <c r="G100" s="34"/>
      <c r="H100" s="34" t="s">
        <v>68</v>
      </c>
      <c r="I100" s="34" t="s">
        <v>131</v>
      </c>
      <c r="J100" s="34" t="s">
        <v>133</v>
      </c>
      <c r="K100" s="34" t="s">
        <v>71</v>
      </c>
      <c r="L100" s="34" t="n">
        <v>1</v>
      </c>
      <c r="M100" s="34" t="n">
        <v>333.333333333333</v>
      </c>
      <c r="N100" s="34" t="n">
        <v>55.3333333333333</v>
      </c>
      <c r="O100" s="34" t="n">
        <v>0.166</v>
      </c>
      <c r="P100" s="34" t="n">
        <v>0.166</v>
      </c>
      <c r="Q100" s="34" t="n">
        <v>1</v>
      </c>
      <c r="R100" s="34" t="n">
        <v>9.05906120547256</v>
      </c>
      <c r="S100" s="34" t="n">
        <v>0.373241255302357</v>
      </c>
      <c r="T100" s="34" t="n">
        <v>19.0114639373447</v>
      </c>
      <c r="U100" s="34" t="n">
        <v>37.9950926967349</v>
      </c>
      <c r="V100" s="34" t="n">
        <v>-20.4683366672415</v>
      </c>
      <c r="W100" s="34" t="n">
        <v>-19.4683366672415</v>
      </c>
      <c r="X100" s="34" t="n">
        <v>1.08328226547985</v>
      </c>
      <c r="Y100" s="34" t="n">
        <v>0.003</v>
      </c>
      <c r="Z100" s="34" t="n">
        <v>0.108328226547985</v>
      </c>
      <c r="AA100" s="34" t="n">
        <v>0.00373241255302357</v>
      </c>
      <c r="AB100" s="34" t="n">
        <v>0.0179824856069655</v>
      </c>
      <c r="AC100" s="34" t="n">
        <v>0.000619580483801913</v>
      </c>
      <c r="AD100" s="34" t="n">
        <v>17.9824856069655</v>
      </c>
      <c r="AE100" s="34" t="n">
        <v>0.619580483801913</v>
      </c>
      <c r="AF100" s="34" t="n">
        <v>5994.1618689885</v>
      </c>
      <c r="AG100" s="34" t="n">
        <v>206.526827933971</v>
      </c>
      <c r="AH100" s="34" t="n">
        <v>5.9941618689885</v>
      </c>
      <c r="AI100" s="34" t="n">
        <v>0.206526827933971</v>
      </c>
      <c r="AJ100" s="34" t="n">
        <v>9.36612753200877</v>
      </c>
      <c r="AK100" s="34" t="n">
        <v>0.370033199960294</v>
      </c>
      <c r="AL100" s="34" t="n">
        <v>10.2204029175514</v>
      </c>
      <c r="AM100" s="34" t="n">
        <v>37.093628985592</v>
      </c>
      <c r="AN100" s="34" t="n">
        <v>-25.2212169808573</v>
      </c>
      <c r="AO100" s="34" t="n">
        <v>-24.2212169808573</v>
      </c>
      <c r="AP100" s="34" t="n">
        <v>1.07808263407877</v>
      </c>
      <c r="AQ100" s="34" t="n">
        <v>4.7528803136158</v>
      </c>
      <c r="AR100" s="34" t="n">
        <v>0.0110184304072029</v>
      </c>
      <c r="AS100" s="34" t="n">
        <v>0.0109650213405427</v>
      </c>
      <c r="AT100" s="34" t="n">
        <v>0.0108983477212824</v>
      </c>
      <c r="AU100" s="34" t="n">
        <v>0.0108460936917511</v>
      </c>
      <c r="AV100" s="34" t="n">
        <v>5.22540295312922E-005</v>
      </c>
      <c r="AW100" s="34" t="n">
        <v>0.00198539669581937</v>
      </c>
      <c r="AX100" s="34" t="n">
        <v>0.5376</v>
      </c>
      <c r="AY100" s="34" t="n">
        <v>0.00369307421097353</v>
      </c>
      <c r="AZ100" s="34" t="n">
        <v>1.23102473699118</v>
      </c>
      <c r="BA100" s="34" t="n">
        <v>0.00123102473699118</v>
      </c>
      <c r="BB100" s="35" t="n">
        <v>0.0971987156460048</v>
      </c>
      <c r="BC100" s="34" t="n">
        <v>8.7910610197933</v>
      </c>
      <c r="BD100" s="34" t="n">
        <v>0.00374639564716565</v>
      </c>
      <c r="BE100" s="34" t="n">
        <v>0.00371407531132638</v>
      </c>
      <c r="BF100" s="34" t="n">
        <v>0.00373241255302357</v>
      </c>
      <c r="BG100" s="34" t="n">
        <v>0.00370033199960294</v>
      </c>
      <c r="BH100" s="34" t="n">
        <v>3.20805534206308E-005</v>
      </c>
      <c r="BI100" s="34" t="n">
        <v>0.000290619696942927</v>
      </c>
      <c r="BJ100" s="34" t="n">
        <v>0.459</v>
      </c>
      <c r="BK100" s="34" t="n">
        <v>0.000633158381139273</v>
      </c>
      <c r="BL100" s="34" t="n">
        <v>0.211052793713091</v>
      </c>
      <c r="BM100" s="34" t="n">
        <v>0.000211052793713091</v>
      </c>
      <c r="BN100" s="35" t="n">
        <v>0.0698922732475617</v>
      </c>
    </row>
    <row r="101" customFormat="false" ht="12.8" hidden="false" customHeight="false" outlineLevel="0" collapsed="false">
      <c r="A101" s="33" t="s">
        <v>65</v>
      </c>
      <c r="B101" s="33" t="s">
        <v>104</v>
      </c>
      <c r="C101" s="33"/>
      <c r="D101" s="33" t="s">
        <v>85</v>
      </c>
      <c r="E101" s="34"/>
      <c r="F101" s="34"/>
      <c r="G101" s="34"/>
      <c r="H101" s="34" t="s">
        <v>68</v>
      </c>
      <c r="I101" s="34" t="s">
        <v>131</v>
      </c>
      <c r="J101" s="34" t="s">
        <v>132</v>
      </c>
      <c r="K101" s="34" t="s">
        <v>71</v>
      </c>
      <c r="L101" s="34" t="n">
        <v>1</v>
      </c>
      <c r="M101" s="34" t="n">
        <v>333.333333333333</v>
      </c>
      <c r="N101" s="34" t="n">
        <v>39</v>
      </c>
      <c r="O101" s="34" t="n">
        <v>0.117</v>
      </c>
      <c r="P101" s="34" t="n">
        <v>0.117</v>
      </c>
      <c r="Q101" s="34" t="n">
        <v>1</v>
      </c>
      <c r="R101" s="34" t="n">
        <v>11.1546710221056</v>
      </c>
      <c r="S101" s="34" t="n">
        <v>0.375016321127404</v>
      </c>
      <c r="T101" s="34" t="n">
        <v>23.8759350411727</v>
      </c>
      <c r="U101" s="34" t="n">
        <v>49.6625028372579</v>
      </c>
      <c r="V101" s="34" t="n">
        <v>-21.1118343682121</v>
      </c>
      <c r="W101" s="34" t="n">
        <v>-20.1118343682121</v>
      </c>
      <c r="X101" s="34" t="n">
        <v>1.08257831365082</v>
      </c>
      <c r="Y101" s="34" t="n">
        <v>0.003</v>
      </c>
      <c r="Z101" s="34" t="n">
        <v>0.108257831365082</v>
      </c>
      <c r="AA101" s="34" t="n">
        <v>0.0375016321127404</v>
      </c>
      <c r="AB101" s="34" t="n">
        <v>0.0126661662697146</v>
      </c>
      <c r="AC101" s="34" t="n">
        <v>0.00438769095719063</v>
      </c>
      <c r="AD101" s="34" t="n">
        <v>12.6661662697146</v>
      </c>
      <c r="AE101" s="34" t="n">
        <v>4.38769095719063</v>
      </c>
      <c r="AF101" s="34" t="n">
        <v>4222.0554232382</v>
      </c>
      <c r="AG101" s="34" t="n">
        <v>1462.56365239688</v>
      </c>
      <c r="AH101" s="34" t="n">
        <v>4.2220554232382</v>
      </c>
      <c r="AI101" s="34" t="n">
        <v>1.46256365239688</v>
      </c>
      <c r="AJ101" s="34" t="n">
        <v>80.5837926404989</v>
      </c>
      <c r="AK101" s="34" t="n">
        <v>0.372344175715652</v>
      </c>
      <c r="AL101" s="34" t="n">
        <v>16.5531321828662</v>
      </c>
      <c r="AM101" s="34" t="n">
        <v>377.56653337839</v>
      </c>
      <c r="AN101" s="34" t="n">
        <v>-24.8780730498418</v>
      </c>
      <c r="AO101" s="34" t="n">
        <v>-23.8780730498418</v>
      </c>
      <c r="AP101" s="34" t="n">
        <v>1.0784580504281</v>
      </c>
      <c r="AQ101" s="34" t="n">
        <v>3.7662386816297</v>
      </c>
      <c r="AR101" s="34" t="n">
        <v>0.0110111992948375</v>
      </c>
      <c r="AS101" s="34" t="n">
        <v>0.0109688773175243</v>
      </c>
      <c r="AT101" s="34" t="n">
        <v>0.0108912733138047</v>
      </c>
      <c r="AU101" s="34" t="n">
        <v>0.010849866463376</v>
      </c>
      <c r="AV101" s="34" t="n">
        <v>4.14068504286519E-005</v>
      </c>
      <c r="AW101" s="34" t="n">
        <v>0.00205636782689484</v>
      </c>
      <c r="AX101" s="34" t="n">
        <v>0.5376</v>
      </c>
      <c r="AY101" s="34" t="n">
        <v>0.00382508896371808</v>
      </c>
      <c r="AZ101" s="34" t="n">
        <v>1.27502965457269</v>
      </c>
      <c r="BA101" s="34" t="n">
        <v>0.00127502965457269</v>
      </c>
      <c r="BB101" s="35" t="n">
        <v>0.0770216711842483</v>
      </c>
      <c r="BC101" s="34" t="n">
        <v>7.3228028583065</v>
      </c>
      <c r="BD101" s="34" t="n">
        <v>0.00376427987517887</v>
      </c>
      <c r="BE101" s="34" t="n">
        <v>0.00373735759047031</v>
      </c>
      <c r="BF101" s="34" t="n">
        <v>0.00375016321127404</v>
      </c>
      <c r="BG101" s="34" t="n">
        <v>0.00372344175715652</v>
      </c>
      <c r="BH101" s="34" t="n">
        <v>2.67214541175118E-005</v>
      </c>
      <c r="BI101" s="34" t="n">
        <v>0.000298069029913133</v>
      </c>
      <c r="BJ101" s="34" t="n">
        <v>0.459</v>
      </c>
      <c r="BK101" s="34" t="n">
        <v>0.000649387864734494</v>
      </c>
      <c r="BL101" s="34" t="n">
        <v>0.216462621578165</v>
      </c>
      <c r="BM101" s="34" t="n">
        <v>0.000216462621578165</v>
      </c>
      <c r="BN101" s="35" t="n">
        <v>0.0582166756372806</v>
      </c>
    </row>
    <row r="102" customFormat="false" ht="12.8" hidden="false" customHeight="false" outlineLevel="0" collapsed="false">
      <c r="A102" s="33" t="s">
        <v>80</v>
      </c>
      <c r="B102" s="33" t="s">
        <v>105</v>
      </c>
      <c r="C102" s="33" t="s">
        <v>106</v>
      </c>
      <c r="D102" s="33" t="s">
        <v>73</v>
      </c>
      <c r="E102" s="34"/>
      <c r="F102" s="34"/>
      <c r="G102" s="34"/>
      <c r="H102" s="34" t="s">
        <v>68</v>
      </c>
      <c r="I102" s="34" t="s">
        <v>131</v>
      </c>
      <c r="J102" s="34" t="s">
        <v>137</v>
      </c>
      <c r="K102" s="34" t="s">
        <v>71</v>
      </c>
      <c r="L102" s="34" t="n">
        <v>1</v>
      </c>
      <c r="M102" s="34" t="n">
        <v>333.333333333333</v>
      </c>
      <c r="N102" s="34" t="n">
        <v>33.6666666666667</v>
      </c>
      <c r="O102" s="34" t="n">
        <v>0.101</v>
      </c>
      <c r="P102" s="34" t="n">
        <v>0.11</v>
      </c>
      <c r="Q102" s="34" t="n">
        <v>1</v>
      </c>
      <c r="R102" s="34" t="n">
        <v>171.839357328944</v>
      </c>
      <c r="S102" s="34" t="n">
        <v>0.372786351329991</v>
      </c>
      <c r="T102" s="34" t="n">
        <v>17.7648523095082</v>
      </c>
      <c r="U102" s="34" t="n">
        <v>781.195391567069</v>
      </c>
      <c r="V102" s="34" t="n">
        <v>-23.0569592875942</v>
      </c>
      <c r="W102" s="34" t="n">
        <v>-22.0569592875942</v>
      </c>
      <c r="X102" s="34" t="n">
        <v>1.08045039082624</v>
      </c>
      <c r="Y102" s="34" t="n">
        <v>0.003</v>
      </c>
      <c r="Z102" s="34" t="n">
        <v>0.108045039082624</v>
      </c>
      <c r="AA102" s="34" t="n">
        <v>0.00372786351329991</v>
      </c>
      <c r="AB102" s="34" t="n">
        <v>0.010912548947345</v>
      </c>
      <c r="AC102" s="34" t="n">
        <v>0.000376514214843291</v>
      </c>
      <c r="AD102" s="34" t="n">
        <v>10.912548947345</v>
      </c>
      <c r="AE102" s="34" t="n">
        <v>0.376514214843291</v>
      </c>
      <c r="AF102" s="34" t="n">
        <v>3637.51631578168</v>
      </c>
      <c r="AG102" s="34" t="n">
        <v>125.504738281097</v>
      </c>
      <c r="AH102" s="34" t="n">
        <v>3.63751631578167</v>
      </c>
      <c r="AI102" s="34" t="n">
        <v>0.125504738281097</v>
      </c>
      <c r="AJ102" s="34" t="n">
        <v>23.9954048370532</v>
      </c>
      <c r="AK102" s="34" t="n">
        <v>0.37105608046874</v>
      </c>
      <c r="AL102" s="34" t="n">
        <v>13.0233494941218</v>
      </c>
      <c r="AM102" s="34" t="n">
        <v>133.335619162401</v>
      </c>
      <c r="AN102" s="34" t="n">
        <v>-23.5336857035863</v>
      </c>
      <c r="AO102" s="34" t="n">
        <v>-22.5336857035863</v>
      </c>
      <c r="AP102" s="34" t="n">
        <v>1.07992884890219</v>
      </c>
      <c r="AQ102" s="34" t="n">
        <v>0.476726415992101</v>
      </c>
      <c r="AR102" s="34" t="n">
        <v>0.0109893415370934</v>
      </c>
      <c r="AS102" s="34" t="n">
        <v>0.0109839844670117</v>
      </c>
      <c r="AT102" s="34" t="n">
        <v>0.0108698886185936</v>
      </c>
      <c r="AU102" s="34" t="n">
        <v>0.0108646473492875</v>
      </c>
      <c r="AV102" s="34" t="n">
        <v>5.24126930603018E-006</v>
      </c>
      <c r="AW102" s="34" t="n">
        <v>0.00409445542783271</v>
      </c>
      <c r="AX102" s="34" t="n">
        <v>0.5376</v>
      </c>
      <c r="AY102" s="34" t="n">
        <v>0.00761617453093881</v>
      </c>
      <c r="AZ102" s="34" t="n">
        <v>2.53872484364627</v>
      </c>
      <c r="BA102" s="34" t="n">
        <v>0.00253872484364627</v>
      </c>
      <c r="BB102" s="35" t="n">
        <v>0.0097493848698478</v>
      </c>
      <c r="BC102" s="34" t="n">
        <v>4.7415028153864</v>
      </c>
      <c r="BD102" s="34" t="n">
        <v>0.00374181247951591</v>
      </c>
      <c r="BE102" s="34" t="n">
        <v>0.00372438034441514</v>
      </c>
      <c r="BF102" s="34" t="n">
        <v>0.00372786351329991</v>
      </c>
      <c r="BG102" s="34" t="n">
        <v>0.0037105608046874</v>
      </c>
      <c r="BH102" s="34" t="n">
        <v>1.73027086125053E-005</v>
      </c>
      <c r="BI102" s="34" t="n">
        <v>0.0029732863280229</v>
      </c>
      <c r="BJ102" s="34" t="n">
        <v>0.459</v>
      </c>
      <c r="BK102" s="34" t="n">
        <v>0.0064777479913353</v>
      </c>
      <c r="BL102" s="34" t="n">
        <v>2.1592493304451</v>
      </c>
      <c r="BM102" s="34" t="n">
        <v>0.0021592493304451</v>
      </c>
      <c r="BN102" s="35" t="n">
        <v>0.0376965329248482</v>
      </c>
    </row>
    <row r="103" customFormat="false" ht="12.8" hidden="false" customHeight="false" outlineLevel="0" collapsed="false">
      <c r="A103" s="33" t="s">
        <v>80</v>
      </c>
      <c r="B103" s="33" t="s">
        <v>105</v>
      </c>
      <c r="C103" s="33" t="s">
        <v>106</v>
      </c>
      <c r="D103" s="33" t="s">
        <v>73</v>
      </c>
      <c r="E103" s="34"/>
      <c r="F103" s="34"/>
      <c r="G103" s="34"/>
      <c r="H103" s="34" t="s">
        <v>68</v>
      </c>
      <c r="I103" s="34" t="s">
        <v>131</v>
      </c>
      <c r="J103" s="34" t="s">
        <v>133</v>
      </c>
      <c r="K103" s="34" t="s">
        <v>71</v>
      </c>
      <c r="L103" s="34" t="n">
        <v>1</v>
      </c>
      <c r="M103" s="34" t="n">
        <v>333.333333333333</v>
      </c>
      <c r="N103" s="34" t="n">
        <v>2.66666666666667</v>
      </c>
      <c r="O103" s="34" t="n">
        <v>0.008</v>
      </c>
      <c r="P103" s="34"/>
      <c r="Q103" s="34"/>
      <c r="R103" s="34"/>
      <c r="S103" s="34"/>
      <c r="T103" s="34"/>
      <c r="U103" s="34"/>
      <c r="V103" s="34"/>
      <c r="W103" s="34"/>
      <c r="X103" s="34"/>
      <c r="Y103" s="34" t="n">
        <v>0.003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5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5"/>
    </row>
    <row r="104" customFormat="false" ht="12.8" hidden="false" customHeight="false" outlineLevel="0" collapsed="false">
      <c r="A104" s="33" t="s">
        <v>80</v>
      </c>
      <c r="B104" s="33" t="s">
        <v>126</v>
      </c>
      <c r="C104" s="33" t="s">
        <v>127</v>
      </c>
      <c r="D104" s="33" t="s">
        <v>73</v>
      </c>
      <c r="E104" s="34"/>
      <c r="F104" s="34"/>
      <c r="G104" s="34"/>
      <c r="H104" s="34" t="s">
        <v>68</v>
      </c>
      <c r="I104" s="34" t="s">
        <v>131</v>
      </c>
      <c r="J104" s="34" t="s">
        <v>134</v>
      </c>
      <c r="K104" s="34" t="s">
        <v>71</v>
      </c>
      <c r="L104" s="34" t="n">
        <v>1</v>
      </c>
      <c r="M104" s="34" t="n">
        <v>333.333333333333</v>
      </c>
      <c r="N104" s="34" t="n">
        <v>78</v>
      </c>
      <c r="O104" s="34" t="n">
        <v>0.234</v>
      </c>
      <c r="P104" s="34" t="n">
        <v>0.234</v>
      </c>
      <c r="Q104" s="34" t="n">
        <v>1</v>
      </c>
      <c r="R104" s="34" t="n">
        <v>17.6773828435078</v>
      </c>
      <c r="S104" s="34" t="n">
        <v>1.74219817105333</v>
      </c>
      <c r="T104" s="34" t="n">
        <v>3822.76320773554</v>
      </c>
      <c r="U104" s="34" t="n">
        <v>105.558491838946</v>
      </c>
      <c r="V104" s="34" t="n">
        <v>857.168286749438</v>
      </c>
      <c r="W104" s="34" t="n">
        <v>858.168286749438</v>
      </c>
      <c r="X104" s="34" t="n">
        <v>2.03413372016432</v>
      </c>
      <c r="Y104" s="34" t="n">
        <v>0.003</v>
      </c>
      <c r="Z104" s="34" t="n">
        <v>0.203413372016432</v>
      </c>
      <c r="AA104" s="34" t="n">
        <v>0.174219817105333</v>
      </c>
      <c r="AB104" s="34" t="n">
        <v>0.0475987290518451</v>
      </c>
      <c r="AC104" s="34" t="n">
        <v>0.0407674372026479</v>
      </c>
      <c r="AD104" s="34" t="n">
        <v>47.5987290518451</v>
      </c>
      <c r="AE104" s="34" t="n">
        <v>40.7674372026479</v>
      </c>
      <c r="AF104" s="34" t="n">
        <v>15866.2430172817</v>
      </c>
      <c r="AG104" s="34" t="n">
        <v>13589.145734216</v>
      </c>
      <c r="AH104" s="34" t="n">
        <v>15.8662430172817</v>
      </c>
      <c r="AI104" s="34" t="n">
        <v>13.589145734216</v>
      </c>
      <c r="AJ104" s="34" t="n">
        <v>11.3308018106312</v>
      </c>
      <c r="AK104" s="34" t="n">
        <v>0.372831869126989</v>
      </c>
      <c r="AL104" s="34" t="n">
        <v>17.8895880455982</v>
      </c>
      <c r="AM104" s="34" t="n">
        <v>47.5660217614888</v>
      </c>
      <c r="AN104" s="34" t="n">
        <v>-23.4808024242951</v>
      </c>
      <c r="AO104" s="34" t="n">
        <v>-22.4808024242951</v>
      </c>
      <c r="AP104" s="34" t="n">
        <v>1.07998670383867</v>
      </c>
      <c r="AQ104" s="34" t="n">
        <v>880.649089173733</v>
      </c>
      <c r="AR104" s="34" t="n">
        <v>0.0208806086718608</v>
      </c>
      <c r="AS104" s="34" t="n">
        <v>0.0109845787269977</v>
      </c>
      <c r="AT104" s="34" t="n">
        <v>0.0204535265872333</v>
      </c>
      <c r="AU104" s="34" t="n">
        <v>0.0108652287662282</v>
      </c>
      <c r="AV104" s="34" t="n">
        <v>0.00958829782100503</v>
      </c>
      <c r="AW104" s="34" t="n">
        <v>1.01212625728794</v>
      </c>
      <c r="AX104" s="34" t="n">
        <v>0.5376</v>
      </c>
      <c r="AY104" s="34" t="n">
        <v>1.88267532977668</v>
      </c>
      <c r="AZ104" s="34" t="n">
        <v>627.558443258893</v>
      </c>
      <c r="BA104" s="34" t="n">
        <v>0.627558443258893</v>
      </c>
      <c r="BB104" s="35" t="n">
        <v>17.8353754110957</v>
      </c>
      <c r="BC104" s="34" t="n">
        <v>3804.87361968994</v>
      </c>
      <c r="BD104" s="34" t="n">
        <v>0.0177308889332397</v>
      </c>
      <c r="BE104" s="34" t="n">
        <v>0.00374227107044964</v>
      </c>
      <c r="BF104" s="34" t="n">
        <v>0.0174219817105333</v>
      </c>
      <c r="BG104" s="34" t="n">
        <v>0.00372831869126989</v>
      </c>
      <c r="BH104" s="34" t="n">
        <v>0.0136936630192634</v>
      </c>
      <c r="BI104" s="34" t="n">
        <v>0.242068123721504</v>
      </c>
      <c r="BJ104" s="34" t="n">
        <v>0.459</v>
      </c>
      <c r="BK104" s="34" t="n">
        <v>0.527381533162319</v>
      </c>
      <c r="BL104" s="34" t="n">
        <v>175.79384438744</v>
      </c>
      <c r="BM104" s="34" t="n">
        <v>0.17579384438744</v>
      </c>
      <c r="BN104" s="35" t="n">
        <v>29.8336884951273</v>
      </c>
    </row>
    <row r="105" customFormat="false" ht="12.8" hidden="false" customHeight="false" outlineLevel="0" collapsed="false">
      <c r="A105" s="33" t="s">
        <v>80</v>
      </c>
      <c r="B105" s="33" t="s">
        <v>126</v>
      </c>
      <c r="C105" s="33" t="s">
        <v>127</v>
      </c>
      <c r="D105" s="33" t="s">
        <v>73</v>
      </c>
      <c r="E105" s="34"/>
      <c r="F105" s="34"/>
      <c r="G105" s="34"/>
      <c r="H105" s="34" t="s">
        <v>68</v>
      </c>
      <c r="I105" s="34" t="s">
        <v>131</v>
      </c>
      <c r="J105" s="34" t="s">
        <v>137</v>
      </c>
      <c r="K105" s="34" t="s">
        <v>71</v>
      </c>
      <c r="L105" s="34" t="n">
        <v>1</v>
      </c>
      <c r="M105" s="34" t="n">
        <v>333.333333333333</v>
      </c>
      <c r="N105" s="34" t="n">
        <v>640</v>
      </c>
      <c r="O105" s="34" t="n">
        <v>1.92</v>
      </c>
      <c r="P105" s="34" t="n">
        <v>1.92</v>
      </c>
      <c r="Q105" s="34" t="n">
        <v>1</v>
      </c>
      <c r="R105" s="34" t="n">
        <v>107.064247427072</v>
      </c>
      <c r="S105" s="34" t="n">
        <v>0.456092394054625</v>
      </c>
      <c r="T105" s="34" t="n">
        <v>246.245417899777</v>
      </c>
      <c r="U105" s="34" t="n">
        <v>823.498090632771</v>
      </c>
      <c r="V105" s="34" t="n">
        <v>23.3763710018899</v>
      </c>
      <c r="W105" s="34" t="n">
        <v>24.3763710018899</v>
      </c>
      <c r="X105" s="34" t="n">
        <v>1.13122242750763</v>
      </c>
      <c r="Y105" s="34" t="n">
        <v>0.003</v>
      </c>
      <c r="Z105" s="34" t="n">
        <v>0.113122242750763</v>
      </c>
      <c r="AA105" s="34" t="n">
        <v>0.00456092394054625</v>
      </c>
      <c r="AB105" s="34" t="n">
        <v>0.217194706081465</v>
      </c>
      <c r="AC105" s="34" t="n">
        <v>0.0087569739658488</v>
      </c>
      <c r="AD105" s="34" t="n">
        <v>217.194706081465</v>
      </c>
      <c r="AE105" s="34" t="n">
        <v>8.7569739658488</v>
      </c>
      <c r="AF105" s="34" t="n">
        <v>72398.2353604883</v>
      </c>
      <c r="AG105" s="34" t="n">
        <v>2918.9913219496</v>
      </c>
      <c r="AH105" s="34" t="n">
        <v>72.3982353604883</v>
      </c>
      <c r="AI105" s="34" t="n">
        <v>2.9189913219496</v>
      </c>
      <c r="AJ105" s="34" t="n">
        <v>11.3308018106312</v>
      </c>
      <c r="AK105" s="34" t="n">
        <v>0.372831869126989</v>
      </c>
      <c r="AL105" s="34" t="n">
        <v>17.8895880455982</v>
      </c>
      <c r="AM105" s="34" t="n">
        <v>47.5660217614888</v>
      </c>
      <c r="AN105" s="34" t="n">
        <v>-23.4808024242951</v>
      </c>
      <c r="AO105" s="34" t="n">
        <v>-22.4808024242951</v>
      </c>
      <c r="AP105" s="34" t="n">
        <v>1.07998670383867</v>
      </c>
      <c r="AQ105" s="34" t="n">
        <v>46.857173426185</v>
      </c>
      <c r="AR105" s="34" t="n">
        <v>0.0115111221562224</v>
      </c>
      <c r="AS105" s="34" t="n">
        <v>0.0109845787269977</v>
      </c>
      <c r="AT105" s="34" t="n">
        <v>0.0113801241568994</v>
      </c>
      <c r="AU105" s="34" t="n">
        <v>0.0108652287662282</v>
      </c>
      <c r="AV105" s="34" t="n">
        <v>0.000514895390671155</v>
      </c>
      <c r="AW105" s="34" t="n">
        <v>0.424015371093311</v>
      </c>
      <c r="AX105" s="34" t="n">
        <v>0.5376</v>
      </c>
      <c r="AY105" s="34" t="n">
        <v>0.788719068253926</v>
      </c>
      <c r="AZ105" s="34" t="n">
        <v>262.906356084642</v>
      </c>
      <c r="BA105" s="34" t="n">
        <v>0.262906356084642</v>
      </c>
      <c r="BB105" s="35" t="n">
        <v>0.957766723718666</v>
      </c>
      <c r="BC105" s="34" t="n">
        <v>228.355829854179</v>
      </c>
      <c r="BD105" s="34" t="n">
        <v>0.00458182127890853</v>
      </c>
      <c r="BE105" s="34" t="n">
        <v>0.00374227107044964</v>
      </c>
      <c r="BF105" s="34" t="n">
        <v>0.00456092394054625</v>
      </c>
      <c r="BG105" s="34" t="n">
        <v>0.00372831869126989</v>
      </c>
      <c r="BH105" s="34" t="n">
        <v>0.000832605249276365</v>
      </c>
      <c r="BI105" s="34" t="n">
        <v>0.0891422544176037</v>
      </c>
      <c r="BJ105" s="34" t="n">
        <v>0.459</v>
      </c>
      <c r="BK105" s="34" t="n">
        <v>0.194209704613516</v>
      </c>
      <c r="BL105" s="34" t="n">
        <v>64.7365682045052</v>
      </c>
      <c r="BM105" s="34" t="n">
        <v>0.0647365682045052</v>
      </c>
      <c r="BN105" s="35" t="n">
        <v>1.81395479145178</v>
      </c>
    </row>
    <row r="106" customFormat="false" ht="12.8" hidden="false" customHeight="false" outlineLevel="0" collapsed="false">
      <c r="A106" s="33" t="s">
        <v>80</v>
      </c>
      <c r="B106" s="33" t="s">
        <v>126</v>
      </c>
      <c r="C106" s="33" t="s">
        <v>127</v>
      </c>
      <c r="D106" s="33" t="s">
        <v>73</v>
      </c>
      <c r="E106" s="34"/>
      <c r="F106" s="34"/>
      <c r="G106" s="34"/>
      <c r="H106" s="34" t="s">
        <v>68</v>
      </c>
      <c r="I106" s="34" t="s">
        <v>131</v>
      </c>
      <c r="J106" s="34" t="s">
        <v>133</v>
      </c>
      <c r="K106" s="34" t="s">
        <v>71</v>
      </c>
      <c r="L106" s="34" t="n">
        <v>1</v>
      </c>
      <c r="M106" s="34" t="n">
        <v>333.333333333333</v>
      </c>
      <c r="N106" s="34" t="n">
        <v>16</v>
      </c>
      <c r="O106" s="34" t="n">
        <v>0.048</v>
      </c>
      <c r="P106" s="34"/>
      <c r="Q106" s="34"/>
      <c r="R106" s="34"/>
      <c r="S106" s="34"/>
      <c r="T106" s="34"/>
      <c r="U106" s="34"/>
      <c r="V106" s="34"/>
      <c r="W106" s="34"/>
      <c r="X106" s="34"/>
      <c r="Y106" s="34" t="n">
        <v>0.003</v>
      </c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5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5"/>
    </row>
    <row r="107" customFormat="false" ht="12.8" hidden="false" customHeight="false" outlineLevel="0" collapsed="false">
      <c r="A107" s="33" t="s">
        <v>87</v>
      </c>
      <c r="B107" s="33"/>
      <c r="C107" s="33"/>
      <c r="D107" s="33"/>
      <c r="E107" s="34"/>
      <c r="F107" s="34"/>
      <c r="G107" s="34"/>
      <c r="H107" s="34" t="s">
        <v>68</v>
      </c>
      <c r="I107" s="34" t="s">
        <v>131</v>
      </c>
      <c r="J107" s="34" t="s">
        <v>137</v>
      </c>
      <c r="K107" s="34" t="s">
        <v>71</v>
      </c>
      <c r="L107" s="34" t="n">
        <v>1</v>
      </c>
      <c r="M107" s="34" t="n">
        <v>333.333333333333</v>
      </c>
      <c r="N107" s="34" t="n">
        <v>71</v>
      </c>
      <c r="O107" s="34" t="n">
        <v>0.213</v>
      </c>
      <c r="P107" s="34" t="n">
        <v>0.213</v>
      </c>
      <c r="Q107" s="34" t="n">
        <v>1</v>
      </c>
      <c r="R107" s="34" t="n">
        <v>18.532894656137</v>
      </c>
      <c r="S107" s="34" t="n">
        <v>0.37517594280486</v>
      </c>
      <c r="T107" s="34" t="n">
        <v>24.3133780393505</v>
      </c>
      <c r="U107" s="34" t="n">
        <v>82.4632007622282</v>
      </c>
      <c r="V107" s="34" t="n">
        <v>-17.7887044976891</v>
      </c>
      <c r="W107" s="34" t="n">
        <v>-16.7887044976891</v>
      </c>
      <c r="X107" s="34" t="n">
        <v>1.08621353103259</v>
      </c>
      <c r="Y107" s="34" t="n">
        <v>0.003</v>
      </c>
      <c r="Z107" s="34" t="n">
        <v>0.108621353103259</v>
      </c>
      <c r="AA107" s="34" t="n">
        <v>0.0037517594280486</v>
      </c>
      <c r="AB107" s="34" t="n">
        <v>0.0231363482109942</v>
      </c>
      <c r="AC107" s="34" t="n">
        <v>0.000799124758174352</v>
      </c>
      <c r="AD107" s="34" t="n">
        <v>23.1363482109942</v>
      </c>
      <c r="AE107" s="34" t="n">
        <v>0.799124758174352</v>
      </c>
      <c r="AF107" s="34" t="n">
        <v>7712.11607033139</v>
      </c>
      <c r="AG107" s="34" t="n">
        <v>266.374919391451</v>
      </c>
      <c r="AH107" s="34" t="n">
        <v>7.71211607033139</v>
      </c>
      <c r="AI107" s="34" t="n">
        <v>0.266374919391451</v>
      </c>
      <c r="AJ107" s="34" t="n">
        <v>130.418222674421</v>
      </c>
      <c r="AK107" s="34" t="n">
        <v>0.371766238013851</v>
      </c>
      <c r="AL107" s="34" t="n">
        <v>14.9693913522743</v>
      </c>
      <c r="AM107" s="34" t="n">
        <v>564.387698849545</v>
      </c>
      <c r="AN107" s="34" t="n">
        <v>-24.9062667310935</v>
      </c>
      <c r="AO107" s="34" t="n">
        <v>-23.9062667310935</v>
      </c>
      <c r="AP107" s="34" t="n">
        <v>1.07842720526062</v>
      </c>
      <c r="AQ107" s="34" t="n">
        <v>7.1175622334044</v>
      </c>
      <c r="AR107" s="34" t="n">
        <v>0.0110485419698186</v>
      </c>
      <c r="AS107" s="34" t="n">
        <v>0.0109685604994894</v>
      </c>
      <c r="AT107" s="34" t="n">
        <v>0.0109278056504515</v>
      </c>
      <c r="AU107" s="34" t="n">
        <v>0.010849556482815</v>
      </c>
      <c r="AV107" s="34" t="n">
        <v>7.82491676365616E-005</v>
      </c>
      <c r="AW107" s="34" t="n">
        <v>0.00645267682029103</v>
      </c>
      <c r="AX107" s="34" t="n">
        <v>0.5376</v>
      </c>
      <c r="AY107" s="34" t="n">
        <v>0.0120027470615533</v>
      </c>
      <c r="AZ107" s="34" t="n">
        <v>4.00091568718442</v>
      </c>
      <c r="BA107" s="34" t="n">
        <v>0.00400091568718442</v>
      </c>
      <c r="BB107" s="35" t="n">
        <v>0.145552767181104</v>
      </c>
      <c r="BC107" s="34" t="n">
        <v>9.3439866870762</v>
      </c>
      <c r="BD107" s="34" t="n">
        <v>0.00376588813436167</v>
      </c>
      <c r="BE107" s="34" t="n">
        <v>0.00373153496730664</v>
      </c>
      <c r="BF107" s="34" t="n">
        <v>0.0037517594280486</v>
      </c>
      <c r="BG107" s="34" t="n">
        <v>0.00371766238013851</v>
      </c>
      <c r="BH107" s="34" t="n">
        <v>3.4097047910095E-005</v>
      </c>
      <c r="BI107" s="34" t="n">
        <v>0.000631916997003047</v>
      </c>
      <c r="BJ107" s="34" t="n">
        <v>0.459</v>
      </c>
      <c r="BK107" s="34" t="n">
        <v>0.00137672548366677</v>
      </c>
      <c r="BL107" s="34" t="n">
        <v>0.45890849455559</v>
      </c>
      <c r="BM107" s="34" t="n">
        <v>0.00045890849455559</v>
      </c>
      <c r="BN107" s="35" t="n">
        <v>0.0742855074294009</v>
      </c>
    </row>
    <row r="108" customFormat="false" ht="12.8" hidden="false" customHeight="false" outlineLevel="0" collapsed="false">
      <c r="A108" s="33" t="s">
        <v>87</v>
      </c>
      <c r="B108" s="33"/>
      <c r="C108" s="33"/>
      <c r="D108" s="33"/>
      <c r="E108" s="34"/>
      <c r="F108" s="34"/>
      <c r="G108" s="34"/>
      <c r="H108" s="34" t="s">
        <v>68</v>
      </c>
      <c r="I108" s="34" t="s">
        <v>131</v>
      </c>
      <c r="J108" s="34" t="s">
        <v>133</v>
      </c>
      <c r="K108" s="34" t="s">
        <v>71</v>
      </c>
      <c r="L108" s="34" t="n">
        <v>1</v>
      </c>
      <c r="M108" s="34" t="n">
        <v>333.333333333333</v>
      </c>
      <c r="N108" s="34" t="n">
        <v>43</v>
      </c>
      <c r="O108" s="34" t="n">
        <v>0.129</v>
      </c>
      <c r="P108" s="34" t="n">
        <v>0.129</v>
      </c>
      <c r="Q108" s="34" t="n">
        <v>1</v>
      </c>
      <c r="R108" s="34" t="n">
        <v>9.52949523590296</v>
      </c>
      <c r="S108" s="34" t="n">
        <v>0.389702266212461</v>
      </c>
      <c r="T108" s="34" t="n">
        <v>64.1286175825547</v>
      </c>
      <c r="U108" s="34" t="n">
        <v>48.476210068233</v>
      </c>
      <c r="V108" s="34" t="n">
        <v>-2.07283651027066</v>
      </c>
      <c r="W108" s="34" t="n">
        <v>-1.07283651027066</v>
      </c>
      <c r="X108" s="34" t="n">
        <v>1.10340171565684</v>
      </c>
      <c r="Y108" s="34" t="n">
        <v>0.003</v>
      </c>
      <c r="Z108" s="34" t="n">
        <v>0.110340171565684</v>
      </c>
      <c r="AA108" s="34" t="n">
        <v>0.00389702266212461</v>
      </c>
      <c r="AB108" s="34" t="n">
        <v>0.0142338821319732</v>
      </c>
      <c r="AC108" s="34" t="n">
        <v>0.000502715923414075</v>
      </c>
      <c r="AD108" s="34" t="n">
        <v>14.2338821319732</v>
      </c>
      <c r="AE108" s="34" t="n">
        <v>0.502715923414075</v>
      </c>
      <c r="AF108" s="34" t="n">
        <v>4744.62737732441</v>
      </c>
      <c r="AG108" s="34" t="n">
        <v>167.571974471358</v>
      </c>
      <c r="AH108" s="34" t="n">
        <v>4.74462737732441</v>
      </c>
      <c r="AI108" s="34" t="n">
        <v>0.167571974471358</v>
      </c>
      <c r="AJ108" s="34" t="n">
        <v>130.418222674421</v>
      </c>
      <c r="AK108" s="34" t="n">
        <v>0.371766238013851</v>
      </c>
      <c r="AL108" s="34" t="n">
        <v>14.9693913522743</v>
      </c>
      <c r="AM108" s="34" t="n">
        <v>564.387698849545</v>
      </c>
      <c r="AN108" s="34" t="n">
        <v>-24.9062667310935</v>
      </c>
      <c r="AO108" s="34" t="n">
        <v>-23.9062667310935</v>
      </c>
      <c r="AP108" s="34" t="n">
        <v>1.07842720526062</v>
      </c>
      <c r="AQ108" s="34" t="n">
        <v>22.8334302208228</v>
      </c>
      <c r="AR108" s="34" t="n">
        <v>0.0112251443215668</v>
      </c>
      <c r="AS108" s="34" t="n">
        <v>0.0109685604994894</v>
      </c>
      <c r="AT108" s="34" t="n">
        <v>0.0111005391673659</v>
      </c>
      <c r="AU108" s="34" t="n">
        <v>0.010849556482815</v>
      </c>
      <c r="AV108" s="34" t="n">
        <v>0.000250982684550927</v>
      </c>
      <c r="AW108" s="34" t="n">
        <v>0.0121666893397798</v>
      </c>
      <c r="AX108" s="34" t="n">
        <v>0.5376</v>
      </c>
      <c r="AY108" s="34" t="n">
        <v>0.022631490587388</v>
      </c>
      <c r="AZ108" s="34" t="n">
        <v>7.54383019579599</v>
      </c>
      <c r="BA108" s="34" t="n">
        <v>0.00754383019579599</v>
      </c>
      <c r="BB108" s="35" t="n">
        <v>0.466857672155741</v>
      </c>
      <c r="BC108" s="34" t="n">
        <v>49.1592262302804</v>
      </c>
      <c r="BD108" s="34" t="n">
        <v>0.00391226886254226</v>
      </c>
      <c r="BE108" s="34" t="n">
        <v>0.00373153496730664</v>
      </c>
      <c r="BF108" s="34" t="n">
        <v>0.00389702266212461</v>
      </c>
      <c r="BG108" s="34" t="n">
        <v>0.00371766238013851</v>
      </c>
      <c r="BH108" s="34" t="n">
        <v>0.0001793602819861</v>
      </c>
      <c r="BI108" s="34" t="n">
        <v>0.00170921295269675</v>
      </c>
      <c r="BJ108" s="34" t="n">
        <v>0.459</v>
      </c>
      <c r="BK108" s="34" t="n">
        <v>0.00372377549607136</v>
      </c>
      <c r="BL108" s="34" t="n">
        <v>1.24125849869045</v>
      </c>
      <c r="BM108" s="34" t="n">
        <v>0.00124125849869045</v>
      </c>
      <c r="BN108" s="35" t="n">
        <v>0.390763141581918</v>
      </c>
    </row>
    <row r="109" customFormat="false" ht="12.8" hidden="false" customHeight="false" outlineLevel="0" collapsed="false">
      <c r="A109" s="33" t="s">
        <v>75</v>
      </c>
      <c r="B109" s="33" t="s">
        <v>144</v>
      </c>
      <c r="C109" s="33" t="s">
        <v>145</v>
      </c>
      <c r="D109" s="33" t="s">
        <v>67</v>
      </c>
      <c r="E109" s="34"/>
      <c r="F109" s="34"/>
      <c r="G109" s="34"/>
      <c r="H109" s="34" t="s">
        <v>146</v>
      </c>
      <c r="I109" s="34" t="s">
        <v>69</v>
      </c>
      <c r="J109" s="34" t="s">
        <v>77</v>
      </c>
      <c r="K109" s="34" t="s">
        <v>71</v>
      </c>
      <c r="L109" s="34" t="n">
        <v>1</v>
      </c>
      <c r="M109" s="34" t="n">
        <v>333.333333333333</v>
      </c>
      <c r="N109" s="34" t="n">
        <v>54.3333333333333</v>
      </c>
      <c r="O109" s="34" t="n">
        <v>0.163</v>
      </c>
      <c r="P109" s="34" t="n">
        <v>0.163</v>
      </c>
      <c r="Q109" s="34"/>
      <c r="R109" s="34" t="n">
        <v>6.04836859401677</v>
      </c>
      <c r="S109" s="34" t="n">
        <v>0.371599710927969</v>
      </c>
      <c r="T109" s="34" t="n">
        <v>14.513055360099</v>
      </c>
      <c r="U109" s="34" t="n">
        <v>52.3974285501564</v>
      </c>
      <c r="V109" s="34" t="n">
        <v>-27.3767758389939</v>
      </c>
      <c r="W109" s="34" t="n">
        <v>-26.3767758389939</v>
      </c>
      <c r="X109" s="34" t="n">
        <v>1.07572428142304</v>
      </c>
      <c r="Y109" s="34" t="n">
        <v>0.003</v>
      </c>
      <c r="Z109" s="34" t="n">
        <v>0.107572428142304</v>
      </c>
      <c r="AA109" s="34" t="n">
        <v>0.0371599710927969</v>
      </c>
      <c r="AB109" s="34" t="n">
        <v>0.0175343057871956</v>
      </c>
      <c r="AC109" s="34" t="n">
        <v>0.0060570752881259</v>
      </c>
      <c r="AD109" s="34" t="n">
        <v>17.5343057871956</v>
      </c>
      <c r="AE109" s="34" t="n">
        <v>6.0570752881259</v>
      </c>
      <c r="AF109" s="34" t="n">
        <v>5844.76859573185</v>
      </c>
      <c r="AG109" s="34" t="n">
        <v>2019.02509604196</v>
      </c>
      <c r="AH109" s="34" t="n">
        <v>5.84476859573185</v>
      </c>
      <c r="AI109" s="34" t="n">
        <v>2.01902509604197</v>
      </c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5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5"/>
    </row>
    <row r="110" customFormat="false" ht="12.8" hidden="false" customHeight="false" outlineLevel="0" collapsed="false">
      <c r="A110" s="33" t="s">
        <v>75</v>
      </c>
      <c r="B110" s="33" t="s">
        <v>144</v>
      </c>
      <c r="C110" s="33" t="s">
        <v>145</v>
      </c>
      <c r="D110" s="33" t="s">
        <v>67</v>
      </c>
      <c r="E110" s="34"/>
      <c r="F110" s="34"/>
      <c r="G110" s="34"/>
      <c r="H110" s="34" t="s">
        <v>146</v>
      </c>
      <c r="I110" s="34" t="s">
        <v>69</v>
      </c>
      <c r="J110" s="34" t="s">
        <v>70</v>
      </c>
      <c r="K110" s="34" t="s">
        <v>71</v>
      </c>
      <c r="L110" s="34" t="n">
        <v>1</v>
      </c>
      <c r="M110" s="34" t="n">
        <v>333.333333333333</v>
      </c>
      <c r="N110" s="34" t="n">
        <v>327</v>
      </c>
      <c r="O110" s="34" t="n">
        <v>0.981</v>
      </c>
      <c r="P110" s="34" t="n">
        <v>0.981</v>
      </c>
      <c r="Q110" s="34"/>
      <c r="R110" s="34" t="n">
        <v>20.0250064513118</v>
      </c>
      <c r="S110" s="34" t="n">
        <v>0.371573531573128</v>
      </c>
      <c r="T110" s="34" t="n">
        <v>14.4413159268702</v>
      </c>
      <c r="U110" s="34" t="n">
        <v>132.333611007253</v>
      </c>
      <c r="V110" s="34" t="n">
        <v>-26.1479152679669</v>
      </c>
      <c r="W110" s="34" t="n">
        <v>-25.1479152679669</v>
      </c>
      <c r="X110" s="34" t="n">
        <v>1.07706876630372</v>
      </c>
      <c r="Y110" s="34" t="n">
        <v>0.003</v>
      </c>
      <c r="Z110" s="34" t="n">
        <v>0.107706876630372</v>
      </c>
      <c r="AA110" s="34" t="n">
        <v>0.0371573531573128</v>
      </c>
      <c r="AB110" s="34" t="n">
        <v>0.105660445974395</v>
      </c>
      <c r="AC110" s="34" t="n">
        <v>0.0364513634473239</v>
      </c>
      <c r="AD110" s="34" t="n">
        <v>105.660445974395</v>
      </c>
      <c r="AE110" s="34" t="n">
        <v>36.4513634473238</v>
      </c>
      <c r="AF110" s="34" t="n">
        <v>35220.1486581316</v>
      </c>
      <c r="AG110" s="34" t="n">
        <v>12150.4544824413</v>
      </c>
      <c r="AH110" s="34" t="n">
        <v>35.2201486581316</v>
      </c>
      <c r="AI110" s="34" t="n">
        <v>12.1504544824413</v>
      </c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5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5"/>
    </row>
    <row r="111" customFormat="false" ht="12.8" hidden="false" customHeight="false" outlineLevel="0" collapsed="false">
      <c r="A111" s="33" t="s">
        <v>128</v>
      </c>
      <c r="B111" s="33" t="s">
        <v>129</v>
      </c>
      <c r="C111" s="33" t="s">
        <v>130</v>
      </c>
      <c r="D111" s="33" t="s">
        <v>147</v>
      </c>
      <c r="E111" s="34"/>
      <c r="F111" s="34"/>
      <c r="G111" s="34"/>
      <c r="H111" s="34" t="s">
        <v>146</v>
      </c>
      <c r="I111" s="34" t="s">
        <v>69</v>
      </c>
      <c r="J111" s="34" t="s">
        <v>70</v>
      </c>
      <c r="K111" s="34" t="s">
        <v>71</v>
      </c>
      <c r="L111" s="34" t="n">
        <v>1</v>
      </c>
      <c r="M111" s="34" t="n">
        <v>333.333333333333</v>
      </c>
      <c r="N111" s="34" t="n">
        <v>287.333333333333</v>
      </c>
      <c r="O111" s="34" t="n">
        <v>0.862</v>
      </c>
      <c r="P111" s="34" t="n">
        <v>0.862</v>
      </c>
      <c r="Q111" s="34"/>
      <c r="R111" s="34" t="n">
        <v>14.8732582990881</v>
      </c>
      <c r="S111" s="34" t="n">
        <v>0.370580483076618</v>
      </c>
      <c r="T111" s="34" t="n">
        <v>11.7200873888278</v>
      </c>
      <c r="U111" s="34" t="n">
        <v>72.1125287982686</v>
      </c>
      <c r="V111" s="34" t="n">
        <v>-24.4780832374281</v>
      </c>
      <c r="W111" s="34" t="n">
        <v>-23.4780832374281</v>
      </c>
      <c r="X111" s="34" t="n">
        <v>1.07889565537288</v>
      </c>
      <c r="Y111" s="34" t="n">
        <v>0.003</v>
      </c>
      <c r="Z111" s="34" t="n">
        <v>0.107889565537288</v>
      </c>
      <c r="AA111" s="34" t="n">
        <v>0.0370580483076618</v>
      </c>
      <c r="AB111" s="34" t="n">
        <v>0.0930008054931422</v>
      </c>
      <c r="AC111" s="34" t="n">
        <v>0.0319440376412045</v>
      </c>
      <c r="AD111" s="34" t="n">
        <v>93.0008054931422</v>
      </c>
      <c r="AE111" s="34" t="n">
        <v>31.9440376412045</v>
      </c>
      <c r="AF111" s="34" t="n">
        <v>31000.2684977141</v>
      </c>
      <c r="AG111" s="34" t="n">
        <v>10648.0125470682</v>
      </c>
      <c r="AH111" s="34" t="n">
        <v>31.0002684977141</v>
      </c>
      <c r="AI111" s="34" t="n">
        <v>10.6480125470682</v>
      </c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5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5"/>
    </row>
    <row r="112" customFormat="false" ht="12.8" hidden="false" customHeight="false" outlineLevel="0" collapsed="false">
      <c r="A112" s="33" t="s">
        <v>75</v>
      </c>
      <c r="B112" s="33" t="s">
        <v>148</v>
      </c>
      <c r="C112" s="33" t="s">
        <v>149</v>
      </c>
      <c r="D112" s="33" t="s">
        <v>147</v>
      </c>
      <c r="E112" s="34"/>
      <c r="F112" s="34"/>
      <c r="G112" s="34"/>
      <c r="H112" s="34" t="s">
        <v>146</v>
      </c>
      <c r="I112" s="34" t="s">
        <v>69</v>
      </c>
      <c r="J112" s="34" t="s">
        <v>77</v>
      </c>
      <c r="K112" s="34" t="s">
        <v>71</v>
      </c>
      <c r="L112" s="34" t="n">
        <v>1</v>
      </c>
      <c r="M112" s="34" t="n">
        <v>333.333333333333</v>
      </c>
      <c r="N112" s="34" t="n">
        <v>21</v>
      </c>
      <c r="O112" s="34" t="n">
        <v>0.063</v>
      </c>
      <c r="P112" s="34" t="n">
        <v>0.063</v>
      </c>
      <c r="Q112" s="34"/>
      <c r="R112" s="34" t="n">
        <v>5.30744836504264</v>
      </c>
      <c r="S112" s="34" t="n">
        <v>0.370164560895268</v>
      </c>
      <c r="T112" s="34" t="n">
        <v>10.58036127553</v>
      </c>
      <c r="U112" s="34" t="n">
        <v>31.653695459959</v>
      </c>
      <c r="V112" s="34" t="n">
        <v>-27.3820708829874</v>
      </c>
      <c r="W112" s="34" t="n">
        <v>-26.3820708829874</v>
      </c>
      <c r="X112" s="34" t="n">
        <v>1.07571848808575</v>
      </c>
      <c r="Y112" s="34" t="n">
        <v>0.003</v>
      </c>
      <c r="Z112" s="34" t="n">
        <v>0.107571848808575</v>
      </c>
      <c r="AA112" s="34" t="n">
        <v>0.0370164560895268</v>
      </c>
      <c r="AB112" s="34" t="n">
        <v>0.00677702647494022</v>
      </c>
      <c r="AC112" s="34" t="n">
        <v>0.00233203673364019</v>
      </c>
      <c r="AD112" s="34" t="n">
        <v>6.77702647494022</v>
      </c>
      <c r="AE112" s="34" t="n">
        <v>2.33203673364019</v>
      </c>
      <c r="AF112" s="34" t="n">
        <v>2259.00882498007</v>
      </c>
      <c r="AG112" s="34" t="n">
        <v>777.345577880063</v>
      </c>
      <c r="AH112" s="34" t="n">
        <v>2.25900882498007</v>
      </c>
      <c r="AI112" s="34" t="n">
        <v>0.777345577880063</v>
      </c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5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5"/>
    </row>
    <row r="113" customFormat="false" ht="12.8" hidden="false" customHeight="false" outlineLevel="0" collapsed="false">
      <c r="A113" s="33" t="s">
        <v>65</v>
      </c>
      <c r="B113" s="33" t="s">
        <v>150</v>
      </c>
      <c r="C113" s="33"/>
      <c r="D113" s="33" t="s">
        <v>67</v>
      </c>
      <c r="E113" s="34"/>
      <c r="F113" s="34"/>
      <c r="G113" s="34"/>
      <c r="H113" s="34" t="s">
        <v>146</v>
      </c>
      <c r="I113" s="34" t="s">
        <v>69</v>
      </c>
      <c r="J113" s="34" t="s">
        <v>86</v>
      </c>
      <c r="K113" s="34" t="s">
        <v>71</v>
      </c>
      <c r="L113" s="34" t="n">
        <v>1</v>
      </c>
      <c r="M113" s="34" t="n">
        <v>333.333333333333</v>
      </c>
      <c r="N113" s="34" t="n">
        <v>353.333333333333</v>
      </c>
      <c r="O113" s="34" t="n">
        <v>1.06</v>
      </c>
      <c r="P113" s="34" t="n">
        <v>1.06</v>
      </c>
      <c r="Q113" s="34"/>
      <c r="R113" s="34" t="n">
        <v>70.6260490949675</v>
      </c>
      <c r="S113" s="34" t="n">
        <v>0.371504634056235</v>
      </c>
      <c r="T113" s="34" t="n">
        <v>14.252515854223</v>
      </c>
      <c r="U113" s="34" t="n">
        <v>347.88705758681</v>
      </c>
      <c r="V113" s="34" t="n">
        <v>-25.0209158876684</v>
      </c>
      <c r="W113" s="34" t="n">
        <v>-24.0209158876684</v>
      </c>
      <c r="X113" s="34" t="n">
        <v>1.0783017736793</v>
      </c>
      <c r="Y113" s="34" t="n">
        <v>0.003</v>
      </c>
      <c r="Z113" s="34" t="n">
        <v>0.10783017736793</v>
      </c>
      <c r="AA113" s="34" t="n">
        <v>0.0371504634056235</v>
      </c>
      <c r="AB113" s="34" t="n">
        <v>0.114299988010006</v>
      </c>
      <c r="AC113" s="34" t="n">
        <v>0.0393794912099609</v>
      </c>
      <c r="AD113" s="34" t="n">
        <v>114.299988010006</v>
      </c>
      <c r="AE113" s="34" t="n">
        <v>39.3794912099609</v>
      </c>
      <c r="AF113" s="34" t="n">
        <v>38099.9960033353</v>
      </c>
      <c r="AG113" s="34" t="n">
        <v>13126.497069987</v>
      </c>
      <c r="AH113" s="34" t="n">
        <v>38.0999960033353</v>
      </c>
      <c r="AI113" s="34" t="n">
        <v>13.126497069987</v>
      </c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5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5"/>
    </row>
    <row r="114" customFormat="false" ht="12.8" hidden="false" customHeight="false" outlineLevel="0" collapsed="false">
      <c r="A114" s="33" t="s">
        <v>65</v>
      </c>
      <c r="B114" s="33" t="s">
        <v>150</v>
      </c>
      <c r="C114" s="33" t="s">
        <v>151</v>
      </c>
      <c r="D114" s="33" t="s">
        <v>67</v>
      </c>
      <c r="E114" s="34"/>
      <c r="F114" s="34"/>
      <c r="G114" s="34"/>
      <c r="H114" s="34" t="s">
        <v>146</v>
      </c>
      <c r="I114" s="34" t="s">
        <v>69</v>
      </c>
      <c r="J114" s="34" t="s">
        <v>74</v>
      </c>
      <c r="K114" s="34" t="s">
        <v>71</v>
      </c>
      <c r="L114" s="34" t="n">
        <v>1</v>
      </c>
      <c r="M114" s="34" t="n">
        <v>333.333333333333</v>
      </c>
      <c r="N114" s="34" t="n">
        <v>433</v>
      </c>
      <c r="O114" s="34" t="n">
        <v>1.299</v>
      </c>
      <c r="P114" s="34" t="n">
        <v>1.299</v>
      </c>
      <c r="Q114" s="34"/>
      <c r="R114" s="34" t="n">
        <v>93.5334670852893</v>
      </c>
      <c r="S114" s="34" t="n">
        <v>0.371026452862789</v>
      </c>
      <c r="T114" s="34" t="n">
        <v>12.9421616878226</v>
      </c>
      <c r="U114" s="34" t="n">
        <v>466.308129244624</v>
      </c>
      <c r="V114" s="34" t="n">
        <v>-25.9482272653579</v>
      </c>
      <c r="W114" s="34" t="n">
        <v>-24.9482272653579</v>
      </c>
      <c r="X114" s="34" t="n">
        <v>1.07728723963167</v>
      </c>
      <c r="Y114" s="34" t="n">
        <v>0.003</v>
      </c>
      <c r="Z114" s="34" t="n">
        <v>0.107728723963167</v>
      </c>
      <c r="AA114" s="34" t="n">
        <v>0.0371026452862789</v>
      </c>
      <c r="AB114" s="34" t="n">
        <v>0.139939612428154</v>
      </c>
      <c r="AC114" s="34" t="n">
        <v>0.0481963362268763</v>
      </c>
      <c r="AD114" s="34" t="n">
        <v>139.939612428154</v>
      </c>
      <c r="AE114" s="34" t="n">
        <v>48.1963362268763</v>
      </c>
      <c r="AF114" s="34" t="n">
        <v>46646.5374760513</v>
      </c>
      <c r="AG114" s="34" t="n">
        <v>16065.4454089588</v>
      </c>
      <c r="AH114" s="34" t="n">
        <v>46.6465374760513</v>
      </c>
      <c r="AI114" s="34" t="n">
        <v>16.0654454089588</v>
      </c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5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5"/>
    </row>
    <row r="115" customFormat="false" ht="12.8" hidden="false" customHeight="false" outlineLevel="0" collapsed="false">
      <c r="A115" s="33" t="s">
        <v>65</v>
      </c>
      <c r="B115" s="33" t="s">
        <v>150</v>
      </c>
      <c r="C115" s="33" t="s">
        <v>151</v>
      </c>
      <c r="D115" s="33" t="s">
        <v>67</v>
      </c>
      <c r="E115" s="34"/>
      <c r="F115" s="34"/>
      <c r="G115" s="34"/>
      <c r="H115" s="34" t="s">
        <v>146</v>
      </c>
      <c r="I115" s="34" t="s">
        <v>69</v>
      </c>
      <c r="J115" s="34" t="s">
        <v>88</v>
      </c>
      <c r="K115" s="34" t="s">
        <v>71</v>
      </c>
      <c r="L115" s="34" t="n">
        <v>1</v>
      </c>
      <c r="M115" s="34" t="n">
        <v>333.333333333333</v>
      </c>
      <c r="N115" s="34" t="n">
        <v>2881</v>
      </c>
      <c r="O115" s="34" t="n">
        <v>8.643</v>
      </c>
      <c r="P115" s="34" t="n">
        <v>2.005</v>
      </c>
      <c r="Q115" s="34"/>
      <c r="R115" s="34" t="n">
        <v>133.622942751731</v>
      </c>
      <c r="S115" s="34" t="n">
        <v>0.371282898999026</v>
      </c>
      <c r="T115" s="34" t="n">
        <v>13.6448963829488</v>
      </c>
      <c r="U115" s="34" t="n">
        <v>722.11005378108</v>
      </c>
      <c r="V115" s="34" t="n">
        <v>-25.6857890198787</v>
      </c>
      <c r="W115" s="34" t="n">
        <v>-24.6857890198787</v>
      </c>
      <c r="X115" s="34" t="n">
        <v>1.07757436486242</v>
      </c>
      <c r="Y115" s="34" t="n">
        <v>0.003</v>
      </c>
      <c r="Z115" s="34" t="n">
        <v>0.107757436486242</v>
      </c>
      <c r="AA115" s="34" t="n">
        <v>0.0371282898999026</v>
      </c>
      <c r="AB115" s="34" t="n">
        <v>0.93134752355059</v>
      </c>
      <c r="AC115" s="34" t="n">
        <v>0.320899809604858</v>
      </c>
      <c r="AD115" s="34" t="n">
        <v>931.34752355059</v>
      </c>
      <c r="AE115" s="34" t="n">
        <v>320.899809604858</v>
      </c>
      <c r="AF115" s="34" t="n">
        <v>310449.174516863</v>
      </c>
      <c r="AG115" s="34" t="n">
        <v>106966.603201619</v>
      </c>
      <c r="AH115" s="34" t="n">
        <v>310.449174516863</v>
      </c>
      <c r="AI115" s="34" t="n">
        <v>106.966603201619</v>
      </c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5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5"/>
    </row>
    <row r="116" customFormat="false" ht="12.8" hidden="false" customHeight="false" outlineLevel="0" collapsed="false">
      <c r="A116" s="33" t="s">
        <v>65</v>
      </c>
      <c r="B116" s="33" t="s">
        <v>150</v>
      </c>
      <c r="C116" s="33" t="s">
        <v>152</v>
      </c>
      <c r="D116" s="33" t="s">
        <v>67</v>
      </c>
      <c r="E116" s="34"/>
      <c r="F116" s="34"/>
      <c r="G116" s="34"/>
      <c r="H116" s="34" t="s">
        <v>146</v>
      </c>
      <c r="I116" s="34" t="s">
        <v>69</v>
      </c>
      <c r="J116" s="34" t="s">
        <v>70</v>
      </c>
      <c r="K116" s="34" t="s">
        <v>71</v>
      </c>
      <c r="L116" s="34" t="n">
        <v>1</v>
      </c>
      <c r="M116" s="34" t="n">
        <v>333.333333333333</v>
      </c>
      <c r="N116" s="34" t="n">
        <v>658.333333333333</v>
      </c>
      <c r="O116" s="34" t="n">
        <v>1.975</v>
      </c>
      <c r="P116" s="34" t="n">
        <v>1.975</v>
      </c>
      <c r="Q116" s="34"/>
      <c r="R116" s="34" t="n">
        <v>96.2081598872111</v>
      </c>
      <c r="S116" s="34" t="n">
        <v>0.370835448818571</v>
      </c>
      <c r="T116" s="34" t="n">
        <v>12.4187591210109</v>
      </c>
      <c r="U116" s="34" t="n">
        <v>578.074973493532</v>
      </c>
      <c r="V116" s="34" t="n">
        <v>-26.8080757802433</v>
      </c>
      <c r="W116" s="34" t="n">
        <v>-25.8080757802433</v>
      </c>
      <c r="X116" s="34" t="n">
        <v>1.07634649539209</v>
      </c>
      <c r="Y116" s="34" t="n">
        <v>0.003</v>
      </c>
      <c r="Z116" s="34" t="n">
        <v>0.107634649539209</v>
      </c>
      <c r="AA116" s="34" t="n">
        <v>0.0370835448818571</v>
      </c>
      <c r="AB116" s="34" t="n">
        <v>0.212578432839938</v>
      </c>
      <c r="AC116" s="34" t="n">
        <v>0.0732400011416678</v>
      </c>
      <c r="AD116" s="34" t="n">
        <v>212.578432839938</v>
      </c>
      <c r="AE116" s="34" t="n">
        <v>73.2400011416678</v>
      </c>
      <c r="AF116" s="34" t="n">
        <v>70859.4776133126</v>
      </c>
      <c r="AG116" s="34" t="n">
        <v>24413.3337138893</v>
      </c>
      <c r="AH116" s="34" t="n">
        <v>70.8594776133126</v>
      </c>
      <c r="AI116" s="34" t="n">
        <v>24.4133337138893</v>
      </c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5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5"/>
    </row>
    <row r="117" customFormat="false" ht="12.8" hidden="false" customHeight="false" outlineLevel="0" collapsed="false">
      <c r="A117" s="33" t="s">
        <v>65</v>
      </c>
      <c r="B117" s="33" t="s">
        <v>150</v>
      </c>
      <c r="C117" s="33" t="s">
        <v>153</v>
      </c>
      <c r="D117" s="33" t="s">
        <v>67</v>
      </c>
      <c r="E117" s="34"/>
      <c r="F117" s="34"/>
      <c r="G117" s="34"/>
      <c r="H117" s="34" t="s">
        <v>146</v>
      </c>
      <c r="I117" s="34" t="s">
        <v>69</v>
      </c>
      <c r="J117" s="34" t="s">
        <v>70</v>
      </c>
      <c r="K117" s="34" t="s">
        <v>71</v>
      </c>
      <c r="L117" s="34" t="n">
        <v>1</v>
      </c>
      <c r="M117" s="34" t="n">
        <v>333.333333333333</v>
      </c>
      <c r="N117" s="34" t="n">
        <v>3216.66666666667</v>
      </c>
      <c r="O117" s="34" t="n">
        <v>9.65</v>
      </c>
      <c r="P117" s="34" t="n">
        <v>1.49</v>
      </c>
      <c r="Q117" s="34"/>
      <c r="R117" s="34" t="n">
        <v>140.03111091887</v>
      </c>
      <c r="S117" s="34" t="n">
        <v>0.371795528639409</v>
      </c>
      <c r="T117" s="34" t="n">
        <v>15.0496569311519</v>
      </c>
      <c r="U117" s="34" t="n">
        <v>725.986183274298</v>
      </c>
      <c r="V117" s="34" t="n">
        <v>-24.7713822539963</v>
      </c>
      <c r="W117" s="34" t="n">
        <v>-23.7713822539963</v>
      </c>
      <c r="X117" s="34" t="n">
        <v>1.07857477482913</v>
      </c>
      <c r="Y117" s="34" t="n">
        <v>0.003</v>
      </c>
      <c r="Z117" s="34" t="n">
        <v>0.107857477482913</v>
      </c>
      <c r="AA117" s="34" t="n">
        <v>0.0371795528639409</v>
      </c>
      <c r="AB117" s="34" t="n">
        <v>1.04082465771011</v>
      </c>
      <c r="AC117" s="34" t="n">
        <v>0.35878268513703</v>
      </c>
      <c r="AD117" s="34" t="n">
        <v>1040.82465771011</v>
      </c>
      <c r="AE117" s="34" t="n">
        <v>358.78268513703</v>
      </c>
      <c r="AF117" s="34" t="n">
        <v>346941.552570037</v>
      </c>
      <c r="AG117" s="34" t="n">
        <v>119594.22837901</v>
      </c>
      <c r="AH117" s="34" t="n">
        <v>346.941552570037</v>
      </c>
      <c r="AI117" s="34" t="n">
        <v>119.59422837901</v>
      </c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5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5"/>
    </row>
    <row r="118" customFormat="false" ht="12.8" hidden="false" customHeight="false" outlineLevel="0" collapsed="false">
      <c r="A118" s="33" t="s">
        <v>75</v>
      </c>
      <c r="B118" s="33" t="s">
        <v>76</v>
      </c>
      <c r="C118" s="33"/>
      <c r="D118" s="33" t="s">
        <v>73</v>
      </c>
      <c r="E118" s="34"/>
      <c r="F118" s="34"/>
      <c r="G118" s="34"/>
      <c r="H118" s="34" t="s">
        <v>146</v>
      </c>
      <c r="I118" s="34" t="s">
        <v>69</v>
      </c>
      <c r="J118" s="34" t="s">
        <v>88</v>
      </c>
      <c r="K118" s="34" t="s">
        <v>71</v>
      </c>
      <c r="L118" s="34" t="n">
        <v>1</v>
      </c>
      <c r="M118" s="34" t="n">
        <v>333.333333333333</v>
      </c>
      <c r="N118" s="34" t="n">
        <v>72.3333333333333</v>
      </c>
      <c r="O118" s="34" t="n">
        <v>0.217</v>
      </c>
      <c r="P118" s="34" t="n">
        <v>0.217</v>
      </c>
      <c r="Q118" s="34"/>
      <c r="R118" s="34" t="n">
        <v>10.0532446730102</v>
      </c>
      <c r="S118" s="34" t="n">
        <v>0.369475531906154</v>
      </c>
      <c r="T118" s="34" t="n">
        <v>8.69227822173844</v>
      </c>
      <c r="U118" s="34" t="n">
        <v>88.1908330708487</v>
      </c>
      <c r="V118" s="34" t="n">
        <v>-26.4790305738773</v>
      </c>
      <c r="W118" s="34" t="n">
        <v>-25.4790305738773</v>
      </c>
      <c r="X118" s="34" t="n">
        <v>1.0767064997351</v>
      </c>
      <c r="Y118" s="34" t="n">
        <v>0.003</v>
      </c>
      <c r="Z118" s="34" t="n">
        <v>0.10767064997351</v>
      </c>
      <c r="AA118" s="34" t="n">
        <v>0.0369475531906154</v>
      </c>
      <c r="AB118" s="34" t="n">
        <v>0.0233645310442517</v>
      </c>
      <c r="AC118" s="34" t="n">
        <v>0.00801761904236354</v>
      </c>
      <c r="AD118" s="34" t="n">
        <v>23.3645310442517</v>
      </c>
      <c r="AE118" s="34" t="n">
        <v>8.01761904236354</v>
      </c>
      <c r="AF118" s="34" t="n">
        <v>7788.17701475056</v>
      </c>
      <c r="AG118" s="34" t="n">
        <v>2672.53968078785</v>
      </c>
      <c r="AH118" s="34" t="n">
        <v>7.78817701475056</v>
      </c>
      <c r="AI118" s="34" t="n">
        <v>2.67253968078785</v>
      </c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5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5"/>
    </row>
    <row r="119" customFormat="false" ht="12.8" hidden="false" customHeight="false" outlineLevel="0" collapsed="false">
      <c r="A119" s="33" t="s">
        <v>78</v>
      </c>
      <c r="B119" s="33" t="s">
        <v>78</v>
      </c>
      <c r="C119" s="33" t="s">
        <v>154</v>
      </c>
      <c r="D119" s="33" t="s">
        <v>73</v>
      </c>
      <c r="E119" s="34"/>
      <c r="F119" s="34"/>
      <c r="G119" s="34"/>
      <c r="H119" s="34" t="s">
        <v>146</v>
      </c>
      <c r="I119" s="34" t="s">
        <v>69</v>
      </c>
      <c r="J119" s="34" t="s">
        <v>86</v>
      </c>
      <c r="K119" s="34" t="s">
        <v>71</v>
      </c>
      <c r="L119" s="34" t="n">
        <v>1</v>
      </c>
      <c r="M119" s="34" t="n">
        <v>333.333333333333</v>
      </c>
      <c r="N119" s="34" t="n">
        <v>23.3333333333333</v>
      </c>
      <c r="O119" s="34" t="n">
        <v>0.07</v>
      </c>
      <c r="P119" s="34"/>
      <c r="Q119" s="34"/>
      <c r="R119" s="34"/>
      <c r="S119" s="34"/>
      <c r="T119" s="34"/>
      <c r="U119" s="34"/>
      <c r="V119" s="34"/>
      <c r="W119" s="34"/>
      <c r="X119" s="34"/>
      <c r="Y119" s="34" t="n">
        <v>0.003</v>
      </c>
      <c r="Z119" s="34" t="n">
        <v>0</v>
      </c>
      <c r="AA119" s="34" t="n">
        <v>0</v>
      </c>
      <c r="AB119" s="34" t="n">
        <v>0</v>
      </c>
      <c r="AC119" s="34" t="n">
        <v>0</v>
      </c>
      <c r="AD119" s="34" t="n">
        <v>0</v>
      </c>
      <c r="AE119" s="34" t="n">
        <v>0</v>
      </c>
      <c r="AF119" s="34" t="n">
        <v>0</v>
      </c>
      <c r="AG119" s="34" t="n">
        <v>0</v>
      </c>
      <c r="AH119" s="34" t="n">
        <v>0</v>
      </c>
      <c r="AI119" s="34" t="n">
        <v>0</v>
      </c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5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5"/>
    </row>
    <row r="120" customFormat="false" ht="12.8" hidden="false" customHeight="false" outlineLevel="0" collapsed="false">
      <c r="A120" s="33" t="s">
        <v>78</v>
      </c>
      <c r="B120" s="33" t="s">
        <v>78</v>
      </c>
      <c r="C120" s="33" t="s">
        <v>154</v>
      </c>
      <c r="D120" s="33" t="s">
        <v>73</v>
      </c>
      <c r="E120" s="34"/>
      <c r="F120" s="34"/>
      <c r="G120" s="34"/>
      <c r="H120" s="34" t="s">
        <v>146</v>
      </c>
      <c r="I120" s="34" t="s">
        <v>69</v>
      </c>
      <c r="J120" s="34" t="s">
        <v>70</v>
      </c>
      <c r="K120" s="34" t="s">
        <v>71</v>
      </c>
      <c r="L120" s="34" t="n">
        <v>1</v>
      </c>
      <c r="M120" s="34" t="n">
        <v>333.333333333333</v>
      </c>
      <c r="N120" s="34" t="n">
        <v>94.3333333333333</v>
      </c>
      <c r="O120" s="34" t="n">
        <v>0.283</v>
      </c>
      <c r="P120" s="34" t="n">
        <v>0.283</v>
      </c>
      <c r="Q120" s="34"/>
      <c r="R120" s="34" t="n">
        <v>17.7712501933994</v>
      </c>
      <c r="S120" s="34" t="n">
        <v>0.370726727281021</v>
      </c>
      <c r="T120" s="34" t="n">
        <v>12.1208336982267</v>
      </c>
      <c r="U120" s="34" t="n">
        <v>83.7707021996108</v>
      </c>
      <c r="V120" s="34" t="n">
        <v>-25.1752203775985</v>
      </c>
      <c r="W120" s="34" t="n">
        <v>-24.1752203775985</v>
      </c>
      <c r="X120" s="34" t="n">
        <v>1.07813295679196</v>
      </c>
      <c r="Y120" s="34" t="n">
        <v>0.003</v>
      </c>
      <c r="Z120" s="34" t="n">
        <v>0.107813295679196</v>
      </c>
      <c r="AA120" s="34" t="n">
        <v>0.0370726727281021</v>
      </c>
      <c r="AB120" s="34" t="n">
        <v>0.0305111626772125</v>
      </c>
      <c r="AC120" s="34" t="n">
        <v>0.0104915663820529</v>
      </c>
      <c r="AD120" s="34" t="n">
        <v>30.5111626772125</v>
      </c>
      <c r="AE120" s="34" t="n">
        <v>10.4915663820529</v>
      </c>
      <c r="AF120" s="34" t="n">
        <v>10170.3875590708</v>
      </c>
      <c r="AG120" s="34" t="n">
        <v>3497.18879401763</v>
      </c>
      <c r="AH120" s="34" t="n">
        <v>10.1703875590708</v>
      </c>
      <c r="AI120" s="34" t="n">
        <v>3.49718879401763</v>
      </c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5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5"/>
    </row>
    <row r="121" customFormat="false" ht="12.8" hidden="false" customHeight="false" outlineLevel="0" collapsed="false">
      <c r="A121" s="33" t="s">
        <v>65</v>
      </c>
      <c r="B121" s="33" t="s">
        <v>155</v>
      </c>
      <c r="C121" s="33" t="s">
        <v>121</v>
      </c>
      <c r="D121" s="33" t="s">
        <v>85</v>
      </c>
      <c r="E121" s="34"/>
      <c r="F121" s="34"/>
      <c r="G121" s="34"/>
      <c r="H121" s="34" t="s">
        <v>146</v>
      </c>
      <c r="I121" s="34" t="s">
        <v>69</v>
      </c>
      <c r="J121" s="34" t="s">
        <v>86</v>
      </c>
      <c r="K121" s="34" t="s">
        <v>71</v>
      </c>
      <c r="L121" s="34" t="n">
        <v>1</v>
      </c>
      <c r="M121" s="34" t="n">
        <v>333.333333333333</v>
      </c>
      <c r="N121" s="34" t="n">
        <v>59.6666666666667</v>
      </c>
      <c r="O121" s="34" t="n">
        <v>0.179</v>
      </c>
      <c r="P121" s="34" t="n">
        <v>0.179</v>
      </c>
      <c r="Q121" s="34"/>
      <c r="R121" s="34" t="n">
        <v>13.1557677084986</v>
      </c>
      <c r="S121" s="34" t="n">
        <v>0.371357612868986</v>
      </c>
      <c r="T121" s="34" t="n">
        <v>13.8496341260027</v>
      </c>
      <c r="U121" s="34" t="n">
        <v>56.4226334232035</v>
      </c>
      <c r="V121" s="34" t="n">
        <v>-24.205448638556</v>
      </c>
      <c r="W121" s="34" t="n">
        <v>-23.205448638556</v>
      </c>
      <c r="X121" s="34" t="n">
        <v>1.07919392637221</v>
      </c>
      <c r="Y121" s="34" t="n">
        <v>0.003</v>
      </c>
      <c r="Z121" s="34" t="n">
        <v>0.107919392637221</v>
      </c>
      <c r="AA121" s="34" t="n">
        <v>0.0371357612868986</v>
      </c>
      <c r="AB121" s="34" t="n">
        <v>0.0193175712820626</v>
      </c>
      <c r="AC121" s="34" t="n">
        <v>0.00664730127035485</v>
      </c>
      <c r="AD121" s="34" t="n">
        <v>19.3175712820626</v>
      </c>
      <c r="AE121" s="34" t="n">
        <v>6.64730127035485</v>
      </c>
      <c r="AF121" s="34" t="n">
        <v>6439.19042735419</v>
      </c>
      <c r="AG121" s="34" t="n">
        <v>2215.76709011828</v>
      </c>
      <c r="AH121" s="34" t="n">
        <v>6.43919042735419</v>
      </c>
      <c r="AI121" s="34" t="n">
        <v>2.21576709011828</v>
      </c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5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5"/>
    </row>
    <row r="122" customFormat="false" ht="12.8" hidden="false" customHeight="false" outlineLevel="0" collapsed="false">
      <c r="A122" s="33" t="s">
        <v>65</v>
      </c>
      <c r="B122" s="33" t="s">
        <v>155</v>
      </c>
      <c r="C122" s="33" t="s">
        <v>121</v>
      </c>
      <c r="D122" s="33" t="s">
        <v>85</v>
      </c>
      <c r="E122" s="34"/>
      <c r="F122" s="34"/>
      <c r="G122" s="34"/>
      <c r="H122" s="34" t="s">
        <v>146</v>
      </c>
      <c r="I122" s="34" t="s">
        <v>69</v>
      </c>
      <c r="J122" s="34" t="s">
        <v>88</v>
      </c>
      <c r="K122" s="34" t="s">
        <v>89</v>
      </c>
      <c r="L122" s="34" t="n">
        <v>1</v>
      </c>
      <c r="M122" s="34" t="n">
        <v>333.333333333333</v>
      </c>
      <c r="N122" s="34" t="n">
        <v>35.6666666666667</v>
      </c>
      <c r="O122" s="34" t="n">
        <v>0.107</v>
      </c>
      <c r="P122" s="34" t="n">
        <v>0.107</v>
      </c>
      <c r="Q122" s="34"/>
      <c r="R122" s="34" t="n">
        <v>5.6940182394016</v>
      </c>
      <c r="S122" s="34" t="n">
        <v>0.370935795805628</v>
      </c>
      <c r="T122" s="34" t="n">
        <v>12.6937366641325</v>
      </c>
      <c r="U122" s="34" t="n">
        <v>23.1883906507832</v>
      </c>
      <c r="V122" s="34" t="n">
        <v>-23.1871090600457</v>
      </c>
      <c r="W122" s="34" t="n">
        <v>-22.1871090600457</v>
      </c>
      <c r="X122" s="34" t="n">
        <v>1.0803080066405</v>
      </c>
      <c r="Y122" s="34" t="n">
        <v>0.003</v>
      </c>
      <c r="Z122" s="34" t="n">
        <v>0.10803080066405</v>
      </c>
      <c r="AA122" s="34" t="n">
        <v>0.0370935795805628</v>
      </c>
      <c r="AB122" s="34" t="n">
        <v>0.0115592956710534</v>
      </c>
      <c r="AC122" s="34" t="n">
        <v>0.00396901301512022</v>
      </c>
      <c r="AD122" s="34" t="n">
        <v>11.5592956710534</v>
      </c>
      <c r="AE122" s="34" t="n">
        <v>3.96901301512022</v>
      </c>
      <c r="AF122" s="34" t="n">
        <v>3853.09855701778</v>
      </c>
      <c r="AG122" s="34" t="n">
        <v>1323.00433837341</v>
      </c>
      <c r="AH122" s="34" t="n">
        <v>3.85309855701778</v>
      </c>
      <c r="AI122" s="34" t="n">
        <v>1.32300433837341</v>
      </c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5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5"/>
    </row>
    <row r="123" customFormat="false" ht="12.8" hidden="false" customHeight="false" outlineLevel="0" collapsed="false">
      <c r="A123" s="33" t="s">
        <v>65</v>
      </c>
      <c r="B123" s="33" t="s">
        <v>155</v>
      </c>
      <c r="C123" s="33" t="s">
        <v>121</v>
      </c>
      <c r="D123" s="33" t="s">
        <v>85</v>
      </c>
      <c r="E123" s="34"/>
      <c r="F123" s="34"/>
      <c r="G123" s="34"/>
      <c r="H123" s="34" t="s">
        <v>146</v>
      </c>
      <c r="I123" s="34" t="s">
        <v>69</v>
      </c>
      <c r="J123" s="34" t="s">
        <v>77</v>
      </c>
      <c r="K123" s="34" t="s">
        <v>89</v>
      </c>
      <c r="L123" s="34" t="n">
        <v>1</v>
      </c>
      <c r="M123" s="34" t="n">
        <v>333.333333333333</v>
      </c>
      <c r="N123" s="34" t="n">
        <v>227.333333333333</v>
      </c>
      <c r="O123" s="34" t="n">
        <v>0.682</v>
      </c>
      <c r="P123" s="34" t="n">
        <v>0.682</v>
      </c>
      <c r="Q123" s="34"/>
      <c r="R123" s="34" t="n">
        <v>63.0211580148719</v>
      </c>
      <c r="S123" s="34" t="n">
        <v>0.371044105981257</v>
      </c>
      <c r="T123" s="34" t="n">
        <v>12.9905360921815</v>
      </c>
      <c r="U123" s="34" t="n">
        <v>254.571008619193</v>
      </c>
      <c r="V123" s="34" t="n">
        <v>-24.2674044156728</v>
      </c>
      <c r="W123" s="34" t="n">
        <v>-23.2674044156728</v>
      </c>
      <c r="X123" s="34" t="n">
        <v>1.07912614492197</v>
      </c>
      <c r="Y123" s="34" t="n">
        <v>0.003</v>
      </c>
      <c r="Z123" s="34" t="n">
        <v>0.107912614492197</v>
      </c>
      <c r="AA123" s="34" t="n">
        <v>0.0371044105981257</v>
      </c>
      <c r="AB123" s="34" t="n">
        <v>0.0735964030836784</v>
      </c>
      <c r="AC123" s="34" t="n">
        <v>0.0253052080279217</v>
      </c>
      <c r="AD123" s="34" t="n">
        <v>73.5964030836784</v>
      </c>
      <c r="AE123" s="34" t="n">
        <v>25.3052080279217</v>
      </c>
      <c r="AF123" s="34" t="n">
        <v>24532.1343612261</v>
      </c>
      <c r="AG123" s="34" t="n">
        <v>8435.06934264058</v>
      </c>
      <c r="AH123" s="34" t="n">
        <v>24.5321343612261</v>
      </c>
      <c r="AI123" s="34" t="n">
        <v>8.43506934264058</v>
      </c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5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5"/>
    </row>
    <row r="124" customFormat="false" ht="12.8" hidden="false" customHeight="false" outlineLevel="0" collapsed="false">
      <c r="A124" s="33" t="s">
        <v>65</v>
      </c>
      <c r="B124" s="33" t="s">
        <v>156</v>
      </c>
      <c r="C124" s="33" t="s">
        <v>157</v>
      </c>
      <c r="D124" s="33" t="s">
        <v>83</v>
      </c>
      <c r="E124" s="34"/>
      <c r="F124" s="34"/>
      <c r="G124" s="34"/>
      <c r="H124" s="34" t="s">
        <v>146</v>
      </c>
      <c r="I124" s="34" t="s">
        <v>69</v>
      </c>
      <c r="J124" s="34" t="s">
        <v>86</v>
      </c>
      <c r="K124" s="34" t="s">
        <v>89</v>
      </c>
      <c r="L124" s="34" t="n">
        <v>1</v>
      </c>
      <c r="M124" s="34" t="n">
        <v>333.333333333333</v>
      </c>
      <c r="N124" s="34" t="n">
        <v>720</v>
      </c>
      <c r="O124" s="34" t="n">
        <v>2.16</v>
      </c>
      <c r="P124" s="34" t="n">
        <v>1.3</v>
      </c>
      <c r="Q124" s="34"/>
      <c r="R124" s="34" t="n">
        <v>93.7474533448919</v>
      </c>
      <c r="S124" s="34" t="n">
        <v>0.372552172483664</v>
      </c>
      <c r="T124" s="34" t="n">
        <v>17.1231167534453</v>
      </c>
      <c r="U124" s="34" t="n">
        <v>365.700679691928</v>
      </c>
      <c r="V124" s="34" t="n">
        <v>-22.7241802254939</v>
      </c>
      <c r="W124" s="34" t="n">
        <v>-21.7241802254939</v>
      </c>
      <c r="X124" s="34" t="n">
        <v>1.08081445011202</v>
      </c>
      <c r="Y124" s="34" t="n">
        <v>0.003</v>
      </c>
      <c r="Z124" s="34" t="n">
        <v>0.108081445011202</v>
      </c>
      <c r="AA124" s="34" t="n">
        <v>0.0372552172483664</v>
      </c>
      <c r="AB124" s="34" t="n">
        <v>0.233455921224196</v>
      </c>
      <c r="AC124" s="34" t="n">
        <v>0.0804712692564714</v>
      </c>
      <c r="AD124" s="34" t="n">
        <v>233.455921224196</v>
      </c>
      <c r="AE124" s="34" t="n">
        <v>80.4712692564715</v>
      </c>
      <c r="AF124" s="34" t="n">
        <v>77818.6404080655</v>
      </c>
      <c r="AG124" s="34" t="n">
        <v>26823.7564188238</v>
      </c>
      <c r="AH124" s="34" t="n">
        <v>77.8186404080654</v>
      </c>
      <c r="AI124" s="34" t="n">
        <v>26.8237564188238</v>
      </c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5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5"/>
    </row>
    <row r="125" customFormat="false" ht="12.8" hidden="false" customHeight="false" outlineLevel="0" collapsed="false">
      <c r="A125" s="33" t="s">
        <v>65</v>
      </c>
      <c r="B125" s="33" t="s">
        <v>156</v>
      </c>
      <c r="C125" s="33" t="s">
        <v>157</v>
      </c>
      <c r="D125" s="33" t="s">
        <v>83</v>
      </c>
      <c r="E125" s="34"/>
      <c r="F125" s="34"/>
      <c r="G125" s="34"/>
      <c r="H125" s="34" t="s">
        <v>146</v>
      </c>
      <c r="I125" s="34" t="s">
        <v>69</v>
      </c>
      <c r="J125" s="34" t="s">
        <v>74</v>
      </c>
      <c r="K125" s="34" t="s">
        <v>89</v>
      </c>
      <c r="L125" s="34" t="n">
        <v>1</v>
      </c>
      <c r="M125" s="34" t="n">
        <v>333.333333333333</v>
      </c>
      <c r="N125" s="34" t="n">
        <v>564.333333333333</v>
      </c>
      <c r="O125" s="34" t="n">
        <v>1.693</v>
      </c>
      <c r="P125" s="34" t="n">
        <v>1.693</v>
      </c>
      <c r="Q125" s="34"/>
      <c r="R125" s="34" t="n">
        <v>109.042586710108</v>
      </c>
      <c r="S125" s="34" t="n">
        <v>0.372152274749281</v>
      </c>
      <c r="T125" s="34" t="n">
        <v>16.0272579016833</v>
      </c>
      <c r="U125" s="34" t="n">
        <v>460.405874990606</v>
      </c>
      <c r="V125" s="34" t="n">
        <v>-24.5031966651767</v>
      </c>
      <c r="W125" s="34" t="n">
        <v>-23.5031966651767</v>
      </c>
      <c r="X125" s="34" t="n">
        <v>1.07886818038663</v>
      </c>
      <c r="Y125" s="34" t="n">
        <v>0.003</v>
      </c>
      <c r="Z125" s="34" t="n">
        <v>0.107886818038663</v>
      </c>
      <c r="AA125" s="34" t="n">
        <v>0.0372152274749281</v>
      </c>
      <c r="AB125" s="34" t="n">
        <v>0.182652382939456</v>
      </c>
      <c r="AC125" s="34" t="n">
        <v>0.0630053801150533</v>
      </c>
      <c r="AD125" s="34" t="n">
        <v>182.652382939456</v>
      </c>
      <c r="AE125" s="34" t="n">
        <v>63.0053801150533</v>
      </c>
      <c r="AF125" s="34" t="n">
        <v>60884.1276464855</v>
      </c>
      <c r="AG125" s="34" t="n">
        <v>21001.7933716844</v>
      </c>
      <c r="AH125" s="34" t="n">
        <v>60.8841276464855</v>
      </c>
      <c r="AI125" s="34" t="n">
        <v>21.0017933716844</v>
      </c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5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5"/>
    </row>
    <row r="126" customFormat="false" ht="12.8" hidden="false" customHeight="false" outlineLevel="0" collapsed="false">
      <c r="A126" s="33" t="s">
        <v>65</v>
      </c>
      <c r="B126" s="33" t="s">
        <v>156</v>
      </c>
      <c r="C126" s="33" t="s">
        <v>158</v>
      </c>
      <c r="D126" s="33" t="s">
        <v>83</v>
      </c>
      <c r="E126" s="34"/>
      <c r="F126" s="34"/>
      <c r="G126" s="34"/>
      <c r="H126" s="34" t="s">
        <v>146</v>
      </c>
      <c r="I126" s="34" t="s">
        <v>69</v>
      </c>
      <c r="J126" s="34" t="s">
        <v>74</v>
      </c>
      <c r="K126" s="34" t="s">
        <v>71</v>
      </c>
      <c r="L126" s="34" t="n">
        <v>1</v>
      </c>
      <c r="M126" s="34" t="n">
        <v>333.333333333333</v>
      </c>
      <c r="N126" s="34" t="n">
        <v>673.333333333333</v>
      </c>
      <c r="O126" s="34" t="n">
        <v>2.02</v>
      </c>
      <c r="P126" s="34" t="n">
        <v>1.332</v>
      </c>
      <c r="Q126" s="34"/>
      <c r="R126" s="34" t="n">
        <v>91.2864975872478</v>
      </c>
      <c r="S126" s="34" t="n">
        <v>0.372003958534381</v>
      </c>
      <c r="T126" s="34" t="n">
        <v>15.6208221341754</v>
      </c>
      <c r="U126" s="34" t="n">
        <v>417.062211450144</v>
      </c>
      <c r="V126" s="34" t="n">
        <v>-24.7691837376009</v>
      </c>
      <c r="W126" s="34" t="n">
        <v>-23.7691837376009</v>
      </c>
      <c r="X126" s="34" t="n">
        <v>1.07857718009941</v>
      </c>
      <c r="Y126" s="34" t="n">
        <v>0.003</v>
      </c>
      <c r="Z126" s="34" t="n">
        <v>0.107857718009941</v>
      </c>
      <c r="AA126" s="34" t="n">
        <v>0.0372003958534381</v>
      </c>
      <c r="AB126" s="34" t="n">
        <v>0.217872590380081</v>
      </c>
      <c r="AC126" s="34" t="n">
        <v>0.075144799623945</v>
      </c>
      <c r="AD126" s="34" t="n">
        <v>217.872590380081</v>
      </c>
      <c r="AE126" s="34" t="n">
        <v>75.144799623945</v>
      </c>
      <c r="AF126" s="34" t="n">
        <v>72624.1967933603</v>
      </c>
      <c r="AG126" s="34" t="n">
        <v>25048.266541315</v>
      </c>
      <c r="AH126" s="34" t="n">
        <v>72.6241967933603</v>
      </c>
      <c r="AI126" s="34" t="n">
        <v>25.048266541315</v>
      </c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5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5"/>
    </row>
    <row r="127" customFormat="false" ht="12.8" hidden="false" customHeight="false" outlineLevel="0" collapsed="false">
      <c r="A127" s="33" t="s">
        <v>65</v>
      </c>
      <c r="B127" s="33" t="s">
        <v>156</v>
      </c>
      <c r="C127" s="33" t="s">
        <v>159</v>
      </c>
      <c r="D127" s="33" t="s">
        <v>83</v>
      </c>
      <c r="E127" s="34"/>
      <c r="F127" s="34"/>
      <c r="G127" s="34"/>
      <c r="H127" s="34" t="s">
        <v>146</v>
      </c>
      <c r="I127" s="34" t="s">
        <v>69</v>
      </c>
      <c r="J127" s="34" t="s">
        <v>74</v>
      </c>
      <c r="K127" s="34" t="s">
        <v>71</v>
      </c>
      <c r="L127" s="34" t="n">
        <v>1</v>
      </c>
      <c r="M127" s="34" t="n">
        <v>333.333333333333</v>
      </c>
      <c r="N127" s="34" t="n">
        <v>281</v>
      </c>
      <c r="O127" s="34" t="n">
        <v>0.843</v>
      </c>
      <c r="P127" s="34" t="n">
        <v>0.843</v>
      </c>
      <c r="Q127" s="34"/>
      <c r="R127" s="34" t="n">
        <v>50.4839731750042</v>
      </c>
      <c r="S127" s="34" t="n">
        <v>0.372424182675427</v>
      </c>
      <c r="T127" s="34" t="n">
        <v>16.7723792147374</v>
      </c>
      <c r="U127" s="34" t="n">
        <v>226.68085200718</v>
      </c>
      <c r="V127" s="34" t="n">
        <v>-23.4129589142528</v>
      </c>
      <c r="W127" s="34" t="n">
        <v>-22.4129589142528</v>
      </c>
      <c r="X127" s="34" t="n">
        <v>1.08006092534642</v>
      </c>
      <c r="Y127" s="34" t="n">
        <v>0.003</v>
      </c>
      <c r="Z127" s="34" t="n">
        <v>0.108006092534642</v>
      </c>
      <c r="AA127" s="34" t="n">
        <v>0.0372424182675427</v>
      </c>
      <c r="AB127" s="34" t="n">
        <v>0.0910491360067032</v>
      </c>
      <c r="AC127" s="34" t="n">
        <v>0.0313953585995385</v>
      </c>
      <c r="AD127" s="34" t="n">
        <v>91.0491360067032</v>
      </c>
      <c r="AE127" s="34" t="n">
        <v>31.3953585995385</v>
      </c>
      <c r="AF127" s="34" t="n">
        <v>30349.7120022344</v>
      </c>
      <c r="AG127" s="34" t="n">
        <v>10465.1195331795</v>
      </c>
      <c r="AH127" s="34" t="n">
        <v>30.3497120022344</v>
      </c>
      <c r="AI127" s="34" t="n">
        <v>10.4651195331795</v>
      </c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5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5"/>
    </row>
    <row r="128" customFormat="false" ht="12.8" hidden="false" customHeight="false" outlineLevel="0" collapsed="false">
      <c r="A128" s="33" t="s">
        <v>65</v>
      </c>
      <c r="B128" s="33" t="s">
        <v>156</v>
      </c>
      <c r="C128" s="33"/>
      <c r="D128" s="33" t="s">
        <v>83</v>
      </c>
      <c r="E128" s="34"/>
      <c r="F128" s="34"/>
      <c r="G128" s="34"/>
      <c r="H128" s="34" t="s">
        <v>146</v>
      </c>
      <c r="I128" s="34" t="s">
        <v>69</v>
      </c>
      <c r="J128" s="34" t="s">
        <v>74</v>
      </c>
      <c r="K128" s="34" t="s">
        <v>89</v>
      </c>
      <c r="L128" s="34" t="n">
        <v>1</v>
      </c>
      <c r="M128" s="34" t="n">
        <v>333.333333333333</v>
      </c>
      <c r="N128" s="34" t="n">
        <v>908.333333333333</v>
      </c>
      <c r="O128" s="34" t="n">
        <v>2.725</v>
      </c>
      <c r="P128" s="34" t="n">
        <v>1.007</v>
      </c>
      <c r="Q128" s="34"/>
      <c r="R128" s="34" t="n">
        <v>52.6275386679199</v>
      </c>
      <c r="S128" s="34" t="n">
        <v>0.372235693166644</v>
      </c>
      <c r="T128" s="34" t="n">
        <v>16.2558526468341</v>
      </c>
      <c r="U128" s="34" t="n">
        <v>246.606789948162</v>
      </c>
      <c r="V128" s="34" t="n">
        <v>-24.8609564863586</v>
      </c>
      <c r="W128" s="34" t="n">
        <v>-23.8609564863586</v>
      </c>
      <c r="X128" s="34" t="n">
        <v>1.07847677671638</v>
      </c>
      <c r="Y128" s="34" t="n">
        <v>0.003</v>
      </c>
      <c r="Z128" s="34" t="n">
        <v>0.107847677671638</v>
      </c>
      <c r="AA128" s="34" t="n">
        <v>0.0372235693166644</v>
      </c>
      <c r="AB128" s="34" t="n">
        <v>0.293884921655214</v>
      </c>
      <c r="AC128" s="34" t="n">
        <v>0.10143422638791</v>
      </c>
      <c r="AD128" s="34" t="n">
        <v>293.884921655214</v>
      </c>
      <c r="AE128" s="34" t="n">
        <v>101.43422638791</v>
      </c>
      <c r="AF128" s="34" t="n">
        <v>97961.6405517379</v>
      </c>
      <c r="AG128" s="34" t="n">
        <v>33811.4087959702</v>
      </c>
      <c r="AH128" s="34" t="n">
        <v>97.9616405517379</v>
      </c>
      <c r="AI128" s="34" t="n">
        <v>33.8114087959702</v>
      </c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5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5"/>
    </row>
    <row r="129" customFormat="false" ht="12.8" hidden="false" customHeight="false" outlineLevel="0" collapsed="false">
      <c r="A129" s="33" t="s">
        <v>65</v>
      </c>
      <c r="B129" s="33" t="s">
        <v>156</v>
      </c>
      <c r="C129" s="33" t="s">
        <v>159</v>
      </c>
      <c r="D129" s="33" t="s">
        <v>83</v>
      </c>
      <c r="E129" s="34"/>
      <c r="F129" s="34"/>
      <c r="G129" s="34"/>
      <c r="H129" s="34" t="s">
        <v>146</v>
      </c>
      <c r="I129" s="34" t="s">
        <v>69</v>
      </c>
      <c r="J129" s="34" t="s">
        <v>88</v>
      </c>
      <c r="K129" s="34" t="s">
        <v>89</v>
      </c>
      <c r="L129" s="34" t="n">
        <v>1</v>
      </c>
      <c r="M129" s="34" t="n">
        <v>333.333333333333</v>
      </c>
      <c r="N129" s="34" t="n">
        <v>174.666666666667</v>
      </c>
      <c r="O129" s="34" t="n">
        <v>0.524</v>
      </c>
      <c r="P129" s="34" t="n">
        <v>0.524</v>
      </c>
      <c r="Q129" s="34"/>
      <c r="R129" s="34" t="n">
        <v>46.6250804124296</v>
      </c>
      <c r="S129" s="34" t="n">
        <v>0.372300711329454</v>
      </c>
      <c r="T129" s="34" t="n">
        <v>16.4340247216793</v>
      </c>
      <c r="U129" s="34" t="n">
        <v>189.560125033522</v>
      </c>
      <c r="V129" s="34" t="n">
        <v>-23.1068539243633</v>
      </c>
      <c r="W129" s="34" t="n">
        <v>-22.1068539243633</v>
      </c>
      <c r="X129" s="34" t="n">
        <v>1.08039580601376</v>
      </c>
      <c r="Y129" s="34" t="n">
        <v>0.003</v>
      </c>
      <c r="Z129" s="34" t="n">
        <v>0.108039580601376</v>
      </c>
      <c r="AA129" s="34" t="n">
        <v>0.0372300711329454</v>
      </c>
      <c r="AB129" s="34" t="n">
        <v>0.056612740235121</v>
      </c>
      <c r="AC129" s="34" t="n">
        <v>0.0195085572736634</v>
      </c>
      <c r="AD129" s="34" t="n">
        <v>56.612740235121</v>
      </c>
      <c r="AE129" s="34" t="n">
        <v>19.5085572736634</v>
      </c>
      <c r="AF129" s="34" t="n">
        <v>18870.913411707</v>
      </c>
      <c r="AG129" s="34" t="n">
        <v>6502.85242455446</v>
      </c>
      <c r="AH129" s="34" t="n">
        <v>18.870913411707</v>
      </c>
      <c r="AI129" s="34" t="n">
        <v>6.50285242455446</v>
      </c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5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5"/>
    </row>
    <row r="130" customFormat="false" ht="12.8" hidden="false" customHeight="false" outlineLevel="0" collapsed="false">
      <c r="A130" s="33" t="s">
        <v>65</v>
      </c>
      <c r="B130" s="33" t="s">
        <v>156</v>
      </c>
      <c r="C130" s="33" t="s">
        <v>157</v>
      </c>
      <c r="D130" s="33" t="s">
        <v>83</v>
      </c>
      <c r="E130" s="34"/>
      <c r="F130" s="34"/>
      <c r="G130" s="34"/>
      <c r="H130" s="34" t="s">
        <v>146</v>
      </c>
      <c r="I130" s="34" t="s">
        <v>69</v>
      </c>
      <c r="J130" s="34" t="s">
        <v>77</v>
      </c>
      <c r="K130" s="34" t="s">
        <v>89</v>
      </c>
      <c r="L130" s="34" t="n">
        <v>1</v>
      </c>
      <c r="M130" s="34" t="n">
        <v>333.333333333333</v>
      </c>
      <c r="N130" s="34" t="n">
        <v>383</v>
      </c>
      <c r="O130" s="34" t="n">
        <v>1.149</v>
      </c>
      <c r="P130" s="34" t="n">
        <v>1.149</v>
      </c>
      <c r="Q130" s="34"/>
      <c r="R130" s="34" t="n">
        <v>102.947079840907</v>
      </c>
      <c r="S130" s="34" t="n">
        <v>0.372264865682574</v>
      </c>
      <c r="T130" s="34" t="n">
        <v>16.3357953212636</v>
      </c>
      <c r="U130" s="34" t="n">
        <v>415.089516360875</v>
      </c>
      <c r="V130" s="34" t="n">
        <v>-23.3971955178011</v>
      </c>
      <c r="W130" s="34" t="n">
        <v>-22.3971955178011</v>
      </c>
      <c r="X130" s="34" t="n">
        <v>1.08007817065064</v>
      </c>
      <c r="Y130" s="34" t="n">
        <v>0.003</v>
      </c>
      <c r="Z130" s="34" t="n">
        <v>0.108007817065064</v>
      </c>
      <c r="AA130" s="34" t="n">
        <v>0.0372264865682574</v>
      </c>
      <c r="AB130" s="34" t="n">
        <v>0.124100981807759</v>
      </c>
      <c r="AC130" s="34" t="n">
        <v>0.0427732330669278</v>
      </c>
      <c r="AD130" s="34" t="n">
        <v>124.100981807759</v>
      </c>
      <c r="AE130" s="34" t="n">
        <v>42.7732330669278</v>
      </c>
      <c r="AF130" s="34" t="n">
        <v>41366.9939359195</v>
      </c>
      <c r="AG130" s="34" t="n">
        <v>14257.7443556426</v>
      </c>
      <c r="AH130" s="34" t="n">
        <v>41.3669939359195</v>
      </c>
      <c r="AI130" s="34" t="n">
        <v>14.2577443556426</v>
      </c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5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5"/>
    </row>
    <row r="131" customFormat="false" ht="12.8" hidden="false" customHeight="false" outlineLevel="0" collapsed="false">
      <c r="A131" s="33" t="s">
        <v>65</v>
      </c>
      <c r="B131" s="33" t="s">
        <v>156</v>
      </c>
      <c r="C131" s="33" t="s">
        <v>157</v>
      </c>
      <c r="D131" s="33" t="s">
        <v>83</v>
      </c>
      <c r="E131" s="34"/>
      <c r="F131" s="34"/>
      <c r="G131" s="34"/>
      <c r="H131" s="34" t="s">
        <v>146</v>
      </c>
      <c r="I131" s="34" t="s">
        <v>69</v>
      </c>
      <c r="J131" s="34" t="s">
        <v>77</v>
      </c>
      <c r="K131" s="34" t="s">
        <v>89</v>
      </c>
      <c r="L131" s="34" t="n">
        <v>1</v>
      </c>
      <c r="M131" s="34" t="n">
        <v>333.333333333333</v>
      </c>
      <c r="N131" s="34" t="n">
        <v>333.333333333333</v>
      </c>
      <c r="O131" s="34" t="n">
        <v>1</v>
      </c>
      <c r="P131" s="34" t="n">
        <v>1</v>
      </c>
      <c r="Q131" s="34"/>
      <c r="R131" s="34" t="n">
        <v>79.9414805318351</v>
      </c>
      <c r="S131" s="34" t="n">
        <v>0.372315489776543</v>
      </c>
      <c r="T131" s="34" t="n">
        <v>16.4745227698569</v>
      </c>
      <c r="U131" s="34" t="n">
        <v>332.037775313683</v>
      </c>
      <c r="V131" s="34" t="n">
        <v>-23.1326792059545</v>
      </c>
      <c r="W131" s="34" t="n">
        <v>-22.1326792059545</v>
      </c>
      <c r="X131" s="34" t="n">
        <v>1.0803675530907</v>
      </c>
      <c r="Y131" s="34" t="n">
        <v>0.003</v>
      </c>
      <c r="Z131" s="34" t="n">
        <v>0.10803675530907</v>
      </c>
      <c r="AA131" s="34" t="n">
        <v>0.0372315489776543</v>
      </c>
      <c r="AB131" s="34" t="n">
        <v>0.10803675530907</v>
      </c>
      <c r="AC131" s="34" t="n">
        <v>0.0372315489776543</v>
      </c>
      <c r="AD131" s="34" t="n">
        <v>108.03675530907</v>
      </c>
      <c r="AE131" s="34" t="n">
        <v>37.2315489776543</v>
      </c>
      <c r="AF131" s="34" t="n">
        <v>36012.25176969</v>
      </c>
      <c r="AG131" s="34" t="n">
        <v>12410.5163258848</v>
      </c>
      <c r="AH131" s="34" t="n">
        <v>36.01225176969</v>
      </c>
      <c r="AI131" s="34" t="n">
        <v>12.4105163258848</v>
      </c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5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5"/>
    </row>
    <row r="132" customFormat="false" ht="12.8" hidden="false" customHeight="false" outlineLevel="0" collapsed="false">
      <c r="A132" s="33" t="s">
        <v>65</v>
      </c>
      <c r="B132" s="33" t="s">
        <v>156</v>
      </c>
      <c r="C132" s="33" t="s">
        <v>157</v>
      </c>
      <c r="D132" s="33" t="s">
        <v>83</v>
      </c>
      <c r="E132" s="34"/>
      <c r="F132" s="34"/>
      <c r="G132" s="34"/>
      <c r="H132" s="34" t="s">
        <v>146</v>
      </c>
      <c r="I132" s="34" t="s">
        <v>69</v>
      </c>
      <c r="J132" s="34" t="s">
        <v>77</v>
      </c>
      <c r="K132" s="34" t="s">
        <v>89</v>
      </c>
      <c r="L132" s="34" t="n">
        <v>1</v>
      </c>
      <c r="M132" s="34" t="n">
        <v>333.333333333333</v>
      </c>
      <c r="N132" s="34" t="n">
        <v>311.666666666667</v>
      </c>
      <c r="O132" s="34" t="n">
        <v>0.935</v>
      </c>
      <c r="P132" s="34" t="n">
        <v>0.935</v>
      </c>
      <c r="Q132" s="34"/>
      <c r="R132" s="34" t="n">
        <v>80.7978929078684</v>
      </c>
      <c r="S132" s="34" t="n">
        <v>0.37255887682006</v>
      </c>
      <c r="T132" s="34" t="n">
        <v>17.1414890415014</v>
      </c>
      <c r="U132" s="34" t="n">
        <v>314.190512304267</v>
      </c>
      <c r="V132" s="34" t="n">
        <v>-22.2550949989875</v>
      </c>
      <c r="W132" s="34" t="n">
        <v>-21.2550949989875</v>
      </c>
      <c r="X132" s="34" t="n">
        <v>1.08132762337778</v>
      </c>
      <c r="Y132" s="34" t="n">
        <v>0.003</v>
      </c>
      <c r="Z132" s="34" t="n">
        <v>0.108132762337778</v>
      </c>
      <c r="AA132" s="34" t="n">
        <v>0.037255887682006</v>
      </c>
      <c r="AB132" s="34" t="n">
        <v>0.101104132785822</v>
      </c>
      <c r="AC132" s="34" t="n">
        <v>0.0348342549826756</v>
      </c>
      <c r="AD132" s="34" t="n">
        <v>101.104132785822</v>
      </c>
      <c r="AE132" s="34" t="n">
        <v>34.8342549826756</v>
      </c>
      <c r="AF132" s="34" t="n">
        <v>33701.3775952741</v>
      </c>
      <c r="AG132" s="34" t="n">
        <v>11611.4183275585</v>
      </c>
      <c r="AH132" s="34" t="n">
        <v>33.7013775952741</v>
      </c>
      <c r="AI132" s="34" t="n">
        <v>11.6114183275585</v>
      </c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5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5"/>
    </row>
    <row r="133" customFormat="false" ht="12.8" hidden="false" customHeight="false" outlineLevel="0" collapsed="false">
      <c r="A133" s="33" t="s">
        <v>65</v>
      </c>
      <c r="B133" s="33" t="s">
        <v>156</v>
      </c>
      <c r="C133" s="33" t="s">
        <v>157</v>
      </c>
      <c r="D133" s="33" t="s">
        <v>83</v>
      </c>
      <c r="E133" s="34"/>
      <c r="F133" s="34"/>
      <c r="G133" s="34"/>
      <c r="H133" s="34" t="s">
        <v>146</v>
      </c>
      <c r="I133" s="34" t="s">
        <v>69</v>
      </c>
      <c r="J133" s="34" t="s">
        <v>70</v>
      </c>
      <c r="K133" s="34" t="s">
        <v>89</v>
      </c>
      <c r="L133" s="34" t="n">
        <v>1</v>
      </c>
      <c r="M133" s="34" t="n">
        <v>333.333333333333</v>
      </c>
      <c r="N133" s="34" t="n">
        <v>272.666666666667</v>
      </c>
      <c r="O133" s="34" t="n">
        <v>0.818</v>
      </c>
      <c r="P133" s="34" t="n">
        <v>0.818</v>
      </c>
      <c r="Q133" s="34"/>
      <c r="R133" s="34" t="n">
        <v>71.3756984767123</v>
      </c>
      <c r="S133" s="34" t="n">
        <v>0.372259780175135</v>
      </c>
      <c r="T133" s="34" t="n">
        <v>16.3218592876087</v>
      </c>
      <c r="U133" s="34" t="n">
        <v>304.267670556223</v>
      </c>
      <c r="V133" s="34" t="n">
        <v>-23.3850628623671</v>
      </c>
      <c r="W133" s="34" t="n">
        <v>-22.3850628623671</v>
      </c>
      <c r="X133" s="34" t="n">
        <v>1.08009144388588</v>
      </c>
      <c r="Y133" s="34" t="n">
        <v>0.003</v>
      </c>
      <c r="Z133" s="34" t="n">
        <v>0.108009144388588</v>
      </c>
      <c r="AA133" s="34" t="n">
        <v>0.0372259780175135</v>
      </c>
      <c r="AB133" s="34" t="n">
        <v>0.088351480109865</v>
      </c>
      <c r="AC133" s="34" t="n">
        <v>0.030450850018326</v>
      </c>
      <c r="AD133" s="34" t="n">
        <v>88.351480109865</v>
      </c>
      <c r="AE133" s="34" t="n">
        <v>30.450850018326</v>
      </c>
      <c r="AF133" s="34" t="n">
        <v>29450.493369955</v>
      </c>
      <c r="AG133" s="34" t="n">
        <v>10150.283339442</v>
      </c>
      <c r="AH133" s="34" t="n">
        <v>29.450493369955</v>
      </c>
      <c r="AI133" s="34" t="n">
        <v>10.150283339442</v>
      </c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5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5"/>
    </row>
    <row r="134" customFormat="false" ht="12.8" hidden="false" customHeight="false" outlineLevel="0" collapsed="false">
      <c r="A134" s="33" t="s">
        <v>65</v>
      </c>
      <c r="B134" s="33" t="s">
        <v>156</v>
      </c>
      <c r="C134" s="33" t="s">
        <v>158</v>
      </c>
      <c r="D134" s="33" t="s">
        <v>83</v>
      </c>
      <c r="E134" s="34"/>
      <c r="F134" s="34"/>
      <c r="G134" s="34"/>
      <c r="H134" s="34" t="s">
        <v>146</v>
      </c>
      <c r="I134" s="34" t="s">
        <v>69</v>
      </c>
      <c r="J134" s="34" t="s">
        <v>70</v>
      </c>
      <c r="K134" s="34" t="s">
        <v>89</v>
      </c>
      <c r="L134" s="34" t="n">
        <v>1</v>
      </c>
      <c r="M134" s="34" t="n">
        <v>333.333333333333</v>
      </c>
      <c r="N134" s="34" t="n">
        <v>785.333333333333</v>
      </c>
      <c r="O134" s="34" t="n">
        <v>2.356</v>
      </c>
      <c r="P134" s="34" t="n">
        <v>1.286</v>
      </c>
      <c r="Q134" s="34"/>
      <c r="R134" s="34" t="n">
        <v>106.690116312023</v>
      </c>
      <c r="S134" s="34" t="n">
        <v>0.372430943446391</v>
      </c>
      <c r="T134" s="34" t="n">
        <v>16.7909061061733</v>
      </c>
      <c r="U134" s="34" t="n">
        <v>436.777069207298</v>
      </c>
      <c r="V134" s="34" t="n">
        <v>-23.0610685495558</v>
      </c>
      <c r="W134" s="34" t="n">
        <v>-22.0610685495558</v>
      </c>
      <c r="X134" s="34" t="n">
        <v>1.08044589528935</v>
      </c>
      <c r="Y134" s="34" t="n">
        <v>0.003</v>
      </c>
      <c r="Z134" s="34" t="n">
        <v>0.108044589528935</v>
      </c>
      <c r="AA134" s="34" t="n">
        <v>0.0372430943446391</v>
      </c>
      <c r="AB134" s="34" t="n">
        <v>0.254553052930171</v>
      </c>
      <c r="AC134" s="34" t="n">
        <v>0.0877447302759697</v>
      </c>
      <c r="AD134" s="34" t="n">
        <v>254.553052930171</v>
      </c>
      <c r="AE134" s="34" t="n">
        <v>87.7447302759697</v>
      </c>
      <c r="AF134" s="34" t="n">
        <v>84851.0176433903</v>
      </c>
      <c r="AG134" s="34" t="n">
        <v>29248.2434253232</v>
      </c>
      <c r="AH134" s="34" t="n">
        <v>84.8510176433903</v>
      </c>
      <c r="AI134" s="34" t="n">
        <v>29.2482434253232</v>
      </c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5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5"/>
    </row>
    <row r="135" customFormat="false" ht="12.8" hidden="false" customHeight="false" outlineLevel="0" collapsed="false">
      <c r="A135" s="33" t="s">
        <v>84</v>
      </c>
      <c r="B135" s="33" t="s">
        <v>84</v>
      </c>
      <c r="C135" s="33" t="s">
        <v>84</v>
      </c>
      <c r="D135" s="33"/>
      <c r="E135" s="34"/>
      <c r="F135" s="34"/>
      <c r="G135" s="34"/>
      <c r="H135" s="34" t="s">
        <v>146</v>
      </c>
      <c r="I135" s="34" t="s">
        <v>69</v>
      </c>
      <c r="J135" s="34" t="s">
        <v>74</v>
      </c>
      <c r="K135" s="34" t="s">
        <v>71</v>
      </c>
      <c r="L135" s="34" t="n">
        <v>1</v>
      </c>
      <c r="M135" s="34" t="n">
        <v>333.333333333333</v>
      </c>
      <c r="N135" s="34" t="n">
        <v>0</v>
      </c>
      <c r="O135" s="34" t="n">
        <v>0</v>
      </c>
      <c r="P135" s="34"/>
      <c r="Q135" s="34"/>
      <c r="R135" s="34"/>
      <c r="S135" s="34"/>
      <c r="T135" s="34"/>
      <c r="U135" s="34"/>
      <c r="V135" s="34"/>
      <c r="W135" s="34"/>
      <c r="X135" s="34"/>
      <c r="Y135" s="34" t="n">
        <v>0.003</v>
      </c>
      <c r="Z135" s="34" t="n">
        <v>0</v>
      </c>
      <c r="AA135" s="34" t="n">
        <v>0</v>
      </c>
      <c r="AB135" s="34" t="n">
        <v>0</v>
      </c>
      <c r="AC135" s="34" t="n">
        <v>0</v>
      </c>
      <c r="AD135" s="34" t="n">
        <v>0</v>
      </c>
      <c r="AE135" s="34" t="n">
        <v>0</v>
      </c>
      <c r="AF135" s="34" t="n">
        <v>0</v>
      </c>
      <c r="AG135" s="34" t="n">
        <v>0</v>
      </c>
      <c r="AH135" s="34" t="n">
        <v>0</v>
      </c>
      <c r="AI135" s="34" t="n">
        <v>0</v>
      </c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5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5"/>
    </row>
    <row r="136" customFormat="false" ht="12.8" hidden="false" customHeight="false" outlineLevel="0" collapsed="false">
      <c r="A136" s="33" t="s">
        <v>84</v>
      </c>
      <c r="B136" s="33" t="s">
        <v>84</v>
      </c>
      <c r="C136" s="33" t="s">
        <v>84</v>
      </c>
      <c r="D136" s="33"/>
      <c r="E136" s="34"/>
      <c r="F136" s="34"/>
      <c r="G136" s="34"/>
      <c r="H136" s="34" t="s">
        <v>146</v>
      </c>
      <c r="I136" s="34" t="s">
        <v>69</v>
      </c>
      <c r="J136" s="34" t="s">
        <v>88</v>
      </c>
      <c r="K136" s="34" t="s">
        <v>71</v>
      </c>
      <c r="L136" s="34" t="n">
        <v>1</v>
      </c>
      <c r="M136" s="34" t="n">
        <v>333.333333333333</v>
      </c>
      <c r="N136" s="34" t="n">
        <v>0</v>
      </c>
      <c r="O136" s="34" t="n">
        <v>0</v>
      </c>
      <c r="P136" s="34"/>
      <c r="Q136" s="34"/>
      <c r="R136" s="34"/>
      <c r="S136" s="34"/>
      <c r="T136" s="34"/>
      <c r="U136" s="34"/>
      <c r="V136" s="34"/>
      <c r="W136" s="34"/>
      <c r="X136" s="34"/>
      <c r="Y136" s="34" t="n">
        <v>0.003</v>
      </c>
      <c r="Z136" s="34" t="n">
        <v>0</v>
      </c>
      <c r="AA136" s="34" t="n">
        <v>0</v>
      </c>
      <c r="AB136" s="34" t="n">
        <v>0</v>
      </c>
      <c r="AC136" s="34" t="n">
        <v>0</v>
      </c>
      <c r="AD136" s="34" t="n">
        <v>0</v>
      </c>
      <c r="AE136" s="34" t="n">
        <v>0</v>
      </c>
      <c r="AF136" s="34" t="n">
        <v>0</v>
      </c>
      <c r="AG136" s="34" t="n">
        <v>0</v>
      </c>
      <c r="AH136" s="34" t="n">
        <v>0</v>
      </c>
      <c r="AI136" s="34" t="n">
        <v>0</v>
      </c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5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5"/>
    </row>
    <row r="137" customFormat="false" ht="12.8" hidden="false" customHeight="false" outlineLevel="0" collapsed="false">
      <c r="A137" s="33" t="s">
        <v>75</v>
      </c>
      <c r="B137" s="33" t="s">
        <v>160</v>
      </c>
      <c r="C137" s="33" t="s">
        <v>161</v>
      </c>
      <c r="D137" s="33" t="s">
        <v>67</v>
      </c>
      <c r="E137" s="34"/>
      <c r="F137" s="34"/>
      <c r="G137" s="34"/>
      <c r="H137" s="34" t="s">
        <v>146</v>
      </c>
      <c r="I137" s="34" t="s">
        <v>69</v>
      </c>
      <c r="J137" s="34" t="s">
        <v>88</v>
      </c>
      <c r="K137" s="34" t="s">
        <v>71</v>
      </c>
      <c r="L137" s="34" t="n">
        <v>1</v>
      </c>
      <c r="M137" s="34" t="n">
        <v>333.333333333333</v>
      </c>
      <c r="N137" s="34" t="n">
        <v>21.3333333333333</v>
      </c>
      <c r="O137" s="34" t="n">
        <v>0.064</v>
      </c>
      <c r="P137" s="34" t="n">
        <v>0.064</v>
      </c>
      <c r="Q137" s="34"/>
      <c r="R137" s="34" t="n">
        <v>2.99864005464993</v>
      </c>
      <c r="S137" s="34" t="n">
        <v>0.371347782366618</v>
      </c>
      <c r="T137" s="34" t="n">
        <v>13.8226956716054</v>
      </c>
      <c r="U137" s="34" t="n">
        <v>13.2467868536938</v>
      </c>
      <c r="V137" s="34" t="n">
        <v>-25.3863742957774</v>
      </c>
      <c r="W137" s="34" t="n">
        <v>-24.3863742957774</v>
      </c>
      <c r="X137" s="34" t="n">
        <v>1.07790194283177</v>
      </c>
      <c r="Y137" s="34" t="n">
        <v>0.003</v>
      </c>
      <c r="Z137" s="34" t="n">
        <v>0.107790194283177</v>
      </c>
      <c r="AA137" s="34" t="n">
        <v>0.0371347782366618</v>
      </c>
      <c r="AB137" s="34" t="n">
        <v>0.00689857243412333</v>
      </c>
      <c r="AC137" s="34" t="n">
        <v>0.00237662580714636</v>
      </c>
      <c r="AD137" s="34" t="n">
        <v>6.89857243412333</v>
      </c>
      <c r="AE137" s="34" t="n">
        <v>2.37662580714636</v>
      </c>
      <c r="AF137" s="34" t="n">
        <v>2299.52414470778</v>
      </c>
      <c r="AG137" s="34" t="n">
        <v>792.208602382118</v>
      </c>
      <c r="AH137" s="34" t="n">
        <v>2.29952414470778</v>
      </c>
      <c r="AI137" s="34" t="n">
        <v>0.792208602382118</v>
      </c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5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5"/>
    </row>
    <row r="138" customFormat="false" ht="12.8" hidden="false" customHeight="false" outlineLevel="0" collapsed="false">
      <c r="A138" s="33" t="s">
        <v>65</v>
      </c>
      <c r="B138" s="33" t="s">
        <v>102</v>
      </c>
      <c r="C138" s="33" t="s">
        <v>103</v>
      </c>
      <c r="D138" s="33" t="s">
        <v>73</v>
      </c>
      <c r="E138" s="34"/>
      <c r="F138" s="34"/>
      <c r="G138" s="34"/>
      <c r="H138" s="34" t="s">
        <v>146</v>
      </c>
      <c r="I138" s="34" t="s">
        <v>69</v>
      </c>
      <c r="J138" s="34" t="s">
        <v>77</v>
      </c>
      <c r="K138" s="34" t="s">
        <v>71</v>
      </c>
      <c r="L138" s="34" t="n">
        <v>1</v>
      </c>
      <c r="M138" s="34" t="n">
        <v>333.333333333333</v>
      </c>
      <c r="N138" s="34" t="n">
        <v>75.6666666666667</v>
      </c>
      <c r="O138" s="34" t="n">
        <v>0.227</v>
      </c>
      <c r="P138" s="34" t="n">
        <v>0.227</v>
      </c>
      <c r="Q138" s="34"/>
      <c r="R138" s="34" t="n">
        <v>18.6298485034742</v>
      </c>
      <c r="S138" s="34" t="n">
        <v>0.371116059309832</v>
      </c>
      <c r="T138" s="34" t="n">
        <v>13.1877081979717</v>
      </c>
      <c r="U138" s="34" t="n">
        <v>76.5354652769498</v>
      </c>
      <c r="V138" s="34" t="n">
        <v>-24.4981353986523</v>
      </c>
      <c r="W138" s="34" t="n">
        <v>-23.4981353986523</v>
      </c>
      <c r="X138" s="34" t="n">
        <v>1.07887371759407</v>
      </c>
      <c r="Y138" s="34" t="n">
        <v>0.003</v>
      </c>
      <c r="Z138" s="34" t="n">
        <v>0.107887371759407</v>
      </c>
      <c r="AA138" s="34" t="n">
        <v>0.0371116059309832</v>
      </c>
      <c r="AB138" s="34" t="n">
        <v>0.0244904333893854</v>
      </c>
      <c r="AC138" s="34" t="n">
        <v>0.00842433454633319</v>
      </c>
      <c r="AD138" s="34" t="n">
        <v>24.4904333893854</v>
      </c>
      <c r="AE138" s="34" t="n">
        <v>8.42433454633319</v>
      </c>
      <c r="AF138" s="34" t="n">
        <v>8163.4777964618</v>
      </c>
      <c r="AG138" s="34" t="n">
        <v>2808.1115154444</v>
      </c>
      <c r="AH138" s="34" t="n">
        <v>8.1634777964618</v>
      </c>
      <c r="AI138" s="34" t="n">
        <v>2.8081115154444</v>
      </c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5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5"/>
    </row>
    <row r="139" customFormat="false" ht="12.8" hidden="false" customHeight="false" outlineLevel="0" collapsed="false">
      <c r="A139" s="33" t="s">
        <v>65</v>
      </c>
      <c r="B139" s="33" t="s">
        <v>162</v>
      </c>
      <c r="C139" s="33"/>
      <c r="D139" s="33" t="s">
        <v>85</v>
      </c>
      <c r="E139" s="34"/>
      <c r="F139" s="34"/>
      <c r="G139" s="34"/>
      <c r="H139" s="34" t="s">
        <v>146</v>
      </c>
      <c r="I139" s="34" t="s">
        <v>69</v>
      </c>
      <c r="J139" s="34" t="s">
        <v>86</v>
      </c>
      <c r="K139" s="34" t="s">
        <v>89</v>
      </c>
      <c r="L139" s="34" t="n">
        <v>1</v>
      </c>
      <c r="M139" s="34" t="n">
        <v>333.333333333333</v>
      </c>
      <c r="N139" s="34" t="n">
        <v>328.666666666667</v>
      </c>
      <c r="O139" s="34" t="n">
        <v>0.986</v>
      </c>
      <c r="P139" s="34" t="n">
        <v>0.986</v>
      </c>
      <c r="Q139" s="34"/>
      <c r="R139" s="34" t="n">
        <v>62.592642781008</v>
      </c>
      <c r="S139" s="34" t="n">
        <v>0.372403419482565</v>
      </c>
      <c r="T139" s="34" t="n">
        <v>16.7154807758151</v>
      </c>
      <c r="U139" s="34" t="n">
        <v>258.551798703559</v>
      </c>
      <c r="V139" s="34" t="n">
        <v>-23.8329880848123</v>
      </c>
      <c r="W139" s="34" t="n">
        <v>-22.8329880848123</v>
      </c>
      <c r="X139" s="34" t="n">
        <v>1.07960140726214</v>
      </c>
      <c r="Y139" s="34" t="n">
        <v>0.003</v>
      </c>
      <c r="Z139" s="34" t="n">
        <v>0.107960140726214</v>
      </c>
      <c r="AA139" s="34" t="n">
        <v>0.0372403419482565</v>
      </c>
      <c r="AB139" s="34" t="n">
        <v>0.106448698756047</v>
      </c>
      <c r="AC139" s="34" t="n">
        <v>0.0367189771609809</v>
      </c>
      <c r="AD139" s="34" t="n">
        <v>106.448698756047</v>
      </c>
      <c r="AE139" s="34" t="n">
        <v>36.7189771609809</v>
      </c>
      <c r="AF139" s="34" t="n">
        <v>35482.899585349</v>
      </c>
      <c r="AG139" s="34" t="n">
        <v>12239.6590536603</v>
      </c>
      <c r="AH139" s="34" t="n">
        <v>35.482899585349</v>
      </c>
      <c r="AI139" s="34" t="n">
        <v>12.2396590536603</v>
      </c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5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5"/>
    </row>
    <row r="140" customFormat="false" ht="12.8" hidden="false" customHeight="false" outlineLevel="0" collapsed="false">
      <c r="A140" s="33" t="s">
        <v>80</v>
      </c>
      <c r="B140" s="33" t="s">
        <v>105</v>
      </c>
      <c r="C140" s="33" t="s">
        <v>106</v>
      </c>
      <c r="D140" s="33" t="s">
        <v>73</v>
      </c>
      <c r="E140" s="34"/>
      <c r="F140" s="34"/>
      <c r="G140" s="34"/>
      <c r="H140" s="34" t="s">
        <v>146</v>
      </c>
      <c r="I140" s="34" t="s">
        <v>69</v>
      </c>
      <c r="J140" s="34" t="s">
        <v>74</v>
      </c>
      <c r="K140" s="34" t="s">
        <v>71</v>
      </c>
      <c r="L140" s="34" t="n">
        <v>2</v>
      </c>
      <c r="M140" s="34" t="n">
        <v>666.666666666667</v>
      </c>
      <c r="N140" s="34" t="n">
        <v>52.6666666666667</v>
      </c>
      <c r="O140" s="34" t="n">
        <v>0.158</v>
      </c>
      <c r="P140" s="34" t="n">
        <v>0.158</v>
      </c>
      <c r="Q140" s="34"/>
      <c r="R140" s="34" t="n">
        <v>7.33687209049757</v>
      </c>
      <c r="S140" s="34" t="n">
        <v>0.371948703494077</v>
      </c>
      <c r="T140" s="34" t="n">
        <v>15.469405252065</v>
      </c>
      <c r="U140" s="34" t="n">
        <v>32.0567084676927</v>
      </c>
      <c r="V140" s="34" t="n">
        <v>-23.8847912023571</v>
      </c>
      <c r="W140" s="34" t="n">
        <v>-22.8847912023571</v>
      </c>
      <c r="X140" s="34" t="n">
        <v>1.07954473359464</v>
      </c>
      <c r="Y140" s="34" t="n">
        <v>0.003</v>
      </c>
      <c r="Z140" s="34" t="n">
        <v>0.107954473359464</v>
      </c>
      <c r="AA140" s="34" t="n">
        <v>0.0371948703494077</v>
      </c>
      <c r="AB140" s="34" t="n">
        <v>0.0170568067907953</v>
      </c>
      <c r="AC140" s="34" t="n">
        <v>0.00587678951520642</v>
      </c>
      <c r="AD140" s="34" t="n">
        <v>17.0568067907953</v>
      </c>
      <c r="AE140" s="34" t="n">
        <v>5.87678951520642</v>
      </c>
      <c r="AF140" s="34" t="n">
        <v>5685.60226359844</v>
      </c>
      <c r="AG140" s="34" t="n">
        <v>1958.92983840214</v>
      </c>
      <c r="AH140" s="34" t="n">
        <v>5.68560226359844</v>
      </c>
      <c r="AI140" s="34" t="n">
        <v>1.95892983840214</v>
      </c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5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5"/>
    </row>
    <row r="141" customFormat="false" ht="12.8" hidden="false" customHeight="false" outlineLevel="0" collapsed="false">
      <c r="A141" s="33" t="s">
        <v>80</v>
      </c>
      <c r="B141" s="33" t="s">
        <v>105</v>
      </c>
      <c r="C141" s="33" t="s">
        <v>106</v>
      </c>
      <c r="D141" s="33" t="s">
        <v>73</v>
      </c>
      <c r="E141" s="34"/>
      <c r="F141" s="34"/>
      <c r="G141" s="34"/>
      <c r="H141" s="34" t="s">
        <v>146</v>
      </c>
      <c r="I141" s="34" t="s">
        <v>69</v>
      </c>
      <c r="J141" s="34" t="s">
        <v>77</v>
      </c>
      <c r="K141" s="34" t="s">
        <v>89</v>
      </c>
      <c r="L141" s="34" t="n">
        <v>1</v>
      </c>
      <c r="M141" s="34" t="n">
        <v>333.333333333333</v>
      </c>
      <c r="N141" s="34" t="n">
        <v>323.333333333333</v>
      </c>
      <c r="O141" s="34" t="n">
        <v>0.97</v>
      </c>
      <c r="P141" s="34" t="n">
        <v>0.97</v>
      </c>
      <c r="Q141" s="34"/>
      <c r="R141" s="34" t="n">
        <v>48.2330265961054</v>
      </c>
      <c r="S141" s="34" t="n">
        <v>0.370811643019452</v>
      </c>
      <c r="T141" s="34" t="n">
        <v>12.3535249551593</v>
      </c>
      <c r="U141" s="34" t="n">
        <v>268.499926098625</v>
      </c>
      <c r="V141" s="34" t="n">
        <v>-23.9991248756878</v>
      </c>
      <c r="W141" s="34" t="n">
        <v>-22.9991248756878</v>
      </c>
      <c r="X141" s="34" t="n">
        <v>1.07941964999351</v>
      </c>
      <c r="Y141" s="34" t="n">
        <v>0.003</v>
      </c>
      <c r="Z141" s="34" t="n">
        <v>0.107941964999351</v>
      </c>
      <c r="AA141" s="34" t="n">
        <v>0.0370811643019452</v>
      </c>
      <c r="AB141" s="34" t="n">
        <v>0.10470370604937</v>
      </c>
      <c r="AC141" s="34" t="n">
        <v>0.0359687293728868</v>
      </c>
      <c r="AD141" s="34" t="n">
        <v>104.70370604937</v>
      </c>
      <c r="AE141" s="34" t="n">
        <v>35.9687293728868</v>
      </c>
      <c r="AF141" s="34" t="n">
        <v>34901.2353497902</v>
      </c>
      <c r="AG141" s="34" t="n">
        <v>11989.5764576289</v>
      </c>
      <c r="AH141" s="34" t="n">
        <v>34.9012353497902</v>
      </c>
      <c r="AI141" s="34" t="n">
        <v>11.9895764576289</v>
      </c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5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5"/>
    </row>
    <row r="142" customFormat="false" ht="12.8" hidden="false" customHeight="false" outlineLevel="0" collapsed="false">
      <c r="A142" s="33" t="s">
        <v>80</v>
      </c>
      <c r="B142" s="33" t="s">
        <v>105</v>
      </c>
      <c r="C142" s="33" t="s">
        <v>106</v>
      </c>
      <c r="D142" s="33" t="s">
        <v>73</v>
      </c>
      <c r="E142" s="34"/>
      <c r="F142" s="34"/>
      <c r="G142" s="34"/>
      <c r="H142" s="34" t="s">
        <v>146</v>
      </c>
      <c r="I142" s="34" t="s">
        <v>69</v>
      </c>
      <c r="J142" s="34" t="s">
        <v>77</v>
      </c>
      <c r="K142" s="34" t="s">
        <v>71</v>
      </c>
      <c r="L142" s="34" t="n">
        <v>1</v>
      </c>
      <c r="M142" s="34" t="n">
        <v>333.333333333333</v>
      </c>
      <c r="N142" s="34" t="n">
        <v>10</v>
      </c>
      <c r="O142" s="34" t="n">
        <v>0.03</v>
      </c>
      <c r="P142" s="34"/>
      <c r="Q142" s="34"/>
      <c r="R142" s="34"/>
      <c r="S142" s="34"/>
      <c r="T142" s="34"/>
      <c r="U142" s="34"/>
      <c r="V142" s="34"/>
      <c r="W142" s="34"/>
      <c r="X142" s="34"/>
      <c r="Y142" s="34" t="n">
        <v>0.003</v>
      </c>
      <c r="Z142" s="34" t="n">
        <v>0</v>
      </c>
      <c r="AA142" s="34" t="n">
        <v>0</v>
      </c>
      <c r="AB142" s="34" t="n">
        <v>0</v>
      </c>
      <c r="AC142" s="34" t="n">
        <v>0</v>
      </c>
      <c r="AD142" s="34" t="n">
        <v>0</v>
      </c>
      <c r="AE142" s="34" t="n">
        <v>0</v>
      </c>
      <c r="AF142" s="34" t="n">
        <v>0</v>
      </c>
      <c r="AG142" s="34" t="n">
        <v>0</v>
      </c>
      <c r="AH142" s="34" t="n">
        <v>0</v>
      </c>
      <c r="AI142" s="34" t="n">
        <v>0</v>
      </c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5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5"/>
    </row>
    <row r="143" customFormat="false" ht="12.8" hidden="false" customHeight="false" outlineLevel="0" collapsed="false">
      <c r="A143" s="33" t="s">
        <v>80</v>
      </c>
      <c r="B143" s="33" t="s">
        <v>105</v>
      </c>
      <c r="C143" s="33" t="s">
        <v>106</v>
      </c>
      <c r="D143" s="33" t="s">
        <v>73</v>
      </c>
      <c r="E143" s="34"/>
      <c r="F143" s="34"/>
      <c r="G143" s="34"/>
      <c r="H143" s="34" t="s">
        <v>146</v>
      </c>
      <c r="I143" s="34" t="s">
        <v>69</v>
      </c>
      <c r="J143" s="34" t="s">
        <v>70</v>
      </c>
      <c r="K143" s="34" t="s">
        <v>71</v>
      </c>
      <c r="L143" s="34" t="n">
        <v>1</v>
      </c>
      <c r="M143" s="34" t="n">
        <v>333.333333333333</v>
      </c>
      <c r="N143" s="34" t="n">
        <v>46.6666666666667</v>
      </c>
      <c r="O143" s="34" t="n">
        <v>0.14</v>
      </c>
      <c r="P143" s="34"/>
      <c r="Q143" s="34"/>
      <c r="R143" s="34"/>
      <c r="S143" s="34"/>
      <c r="T143" s="34"/>
      <c r="U143" s="34"/>
      <c r="V143" s="34"/>
      <c r="W143" s="34"/>
      <c r="X143" s="34"/>
      <c r="Y143" s="34" t="n">
        <v>0.003</v>
      </c>
      <c r="Z143" s="34" t="n">
        <v>0</v>
      </c>
      <c r="AA143" s="34" t="n">
        <v>0</v>
      </c>
      <c r="AB143" s="34" t="n">
        <v>0</v>
      </c>
      <c r="AC143" s="34" t="n">
        <v>0</v>
      </c>
      <c r="AD143" s="34" t="n">
        <v>0</v>
      </c>
      <c r="AE143" s="34" t="n">
        <v>0</v>
      </c>
      <c r="AF143" s="34" t="n">
        <v>0</v>
      </c>
      <c r="AG143" s="34" t="n">
        <v>0</v>
      </c>
      <c r="AH143" s="34" t="n">
        <v>0</v>
      </c>
      <c r="AI143" s="34" t="n">
        <v>0</v>
      </c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5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5"/>
    </row>
    <row r="144" customFormat="false" ht="12.8" hidden="false" customHeight="false" outlineLevel="0" collapsed="false">
      <c r="A144" s="33" t="s">
        <v>80</v>
      </c>
      <c r="B144" s="33" t="s">
        <v>126</v>
      </c>
      <c r="C144" s="33" t="s">
        <v>127</v>
      </c>
      <c r="D144" s="33" t="s">
        <v>73</v>
      </c>
      <c r="E144" s="34"/>
      <c r="F144" s="34"/>
      <c r="G144" s="34"/>
      <c r="H144" s="34" t="s">
        <v>146</v>
      </c>
      <c r="I144" s="34" t="s">
        <v>69</v>
      </c>
      <c r="J144" s="34" t="s">
        <v>88</v>
      </c>
      <c r="K144" s="34" t="s">
        <v>71</v>
      </c>
      <c r="L144" s="34" t="n">
        <v>1</v>
      </c>
      <c r="M144" s="34" t="n">
        <v>333.333333333333</v>
      </c>
      <c r="N144" s="34" t="n">
        <v>87.3333333333333</v>
      </c>
      <c r="O144" s="34" t="n">
        <v>0.262</v>
      </c>
      <c r="P144" s="34" t="n">
        <v>0.262</v>
      </c>
      <c r="Q144" s="34"/>
      <c r="R144" s="34" t="n">
        <v>11.3308018106312</v>
      </c>
      <c r="S144" s="34" t="n">
        <v>0.372831869126989</v>
      </c>
      <c r="T144" s="34" t="n">
        <v>17.8895880455982</v>
      </c>
      <c r="U144" s="34" t="n">
        <v>47.5660217614888</v>
      </c>
      <c r="V144" s="34" t="n">
        <v>-23.4808024242951</v>
      </c>
      <c r="W144" s="34" t="n">
        <v>-22.4808024242951</v>
      </c>
      <c r="X144" s="34" t="n">
        <v>1.07998670383867</v>
      </c>
      <c r="Y144" s="34" t="n">
        <v>0.003</v>
      </c>
      <c r="Z144" s="34" t="n">
        <v>0.107998670383867</v>
      </c>
      <c r="AA144" s="34" t="n">
        <v>0.0372831869126989</v>
      </c>
      <c r="AB144" s="34" t="n">
        <v>0.0282956516405731</v>
      </c>
      <c r="AC144" s="34" t="n">
        <v>0.00976819497112711</v>
      </c>
      <c r="AD144" s="34" t="n">
        <v>28.2956516405731</v>
      </c>
      <c r="AE144" s="34" t="n">
        <v>9.76819497112711</v>
      </c>
      <c r="AF144" s="34" t="n">
        <v>9431.88388019105</v>
      </c>
      <c r="AG144" s="34" t="n">
        <v>3256.0649903757</v>
      </c>
      <c r="AH144" s="34" t="n">
        <v>9.43188388019105</v>
      </c>
      <c r="AI144" s="34" t="n">
        <v>3.2560649903757</v>
      </c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5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5"/>
    </row>
    <row r="145" customFormat="false" ht="12.8" hidden="false" customHeight="false" outlineLevel="0" collapsed="false">
      <c r="A145" s="33" t="s">
        <v>80</v>
      </c>
      <c r="B145" s="33" t="s">
        <v>126</v>
      </c>
      <c r="C145" s="33" t="s">
        <v>127</v>
      </c>
      <c r="D145" s="33" t="s">
        <v>73</v>
      </c>
      <c r="E145" s="34"/>
      <c r="F145" s="34"/>
      <c r="G145" s="34"/>
      <c r="H145" s="34" t="s">
        <v>146</v>
      </c>
      <c r="I145" s="34" t="s">
        <v>69</v>
      </c>
      <c r="J145" s="34" t="s">
        <v>70</v>
      </c>
      <c r="K145" s="34" t="s">
        <v>71</v>
      </c>
      <c r="L145" s="34" t="n">
        <v>1</v>
      </c>
      <c r="M145" s="34" t="n">
        <v>333.333333333333</v>
      </c>
      <c r="N145" s="34" t="n">
        <v>47</v>
      </c>
      <c r="O145" s="34" t="n">
        <v>0.141</v>
      </c>
      <c r="P145" s="34" t="n">
        <v>0.141</v>
      </c>
      <c r="Q145" s="34"/>
      <c r="R145" s="34" t="n">
        <v>9.37686388573546</v>
      </c>
      <c r="S145" s="34" t="n">
        <v>0.372837077247303</v>
      </c>
      <c r="T145" s="34" t="n">
        <v>17.903860244489</v>
      </c>
      <c r="U145" s="34" t="n">
        <v>35.6834297619508</v>
      </c>
      <c r="V145" s="34" t="n">
        <v>-21.7801262404061</v>
      </c>
      <c r="W145" s="34" t="n">
        <v>-20.7801262404061</v>
      </c>
      <c r="X145" s="34" t="n">
        <v>1.08184722772768</v>
      </c>
      <c r="Y145" s="34" t="n">
        <v>0.003</v>
      </c>
      <c r="Z145" s="34" t="n">
        <v>0.108184722772768</v>
      </c>
      <c r="AA145" s="34" t="n">
        <v>0.0372837077247303</v>
      </c>
      <c r="AB145" s="34" t="n">
        <v>0.0152540459109603</v>
      </c>
      <c r="AC145" s="34" t="n">
        <v>0.00525700278918697</v>
      </c>
      <c r="AD145" s="34" t="n">
        <v>15.2540459109603</v>
      </c>
      <c r="AE145" s="34" t="n">
        <v>5.25700278918697</v>
      </c>
      <c r="AF145" s="34" t="n">
        <v>5084.6819703201</v>
      </c>
      <c r="AG145" s="34" t="n">
        <v>1752.33426306232</v>
      </c>
      <c r="AH145" s="34" t="n">
        <v>5.0846819703201</v>
      </c>
      <c r="AI145" s="34" t="n">
        <v>1.75233426306232</v>
      </c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5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5"/>
    </row>
    <row r="146" customFormat="false" ht="12.8" hidden="false" customHeight="false" outlineLevel="0" collapsed="false">
      <c r="A146" s="33" t="s">
        <v>107</v>
      </c>
      <c r="B146" s="33"/>
      <c r="C146" s="33" t="s">
        <v>107</v>
      </c>
      <c r="D146" s="33"/>
      <c r="E146" s="34"/>
      <c r="F146" s="34"/>
      <c r="G146" s="34"/>
      <c r="H146" s="34" t="s">
        <v>146</v>
      </c>
      <c r="I146" s="34" t="s">
        <v>69</v>
      </c>
      <c r="J146" s="34" t="s">
        <v>86</v>
      </c>
      <c r="K146" s="34" t="s">
        <v>71</v>
      </c>
      <c r="L146" s="34"/>
      <c r="M146" s="34"/>
      <c r="N146" s="34"/>
      <c r="O146" s="34"/>
      <c r="P146" s="34" t="s">
        <v>163</v>
      </c>
      <c r="Q146" s="34"/>
      <c r="R146" s="34" t="n">
        <v>23.1369949695683</v>
      </c>
      <c r="S146" s="34" t="n">
        <v>0.368684944107128</v>
      </c>
      <c r="T146" s="34" t="n">
        <v>6.52593503218262</v>
      </c>
      <c r="U146" s="34" t="n">
        <v>158.96831215789</v>
      </c>
      <c r="V146" s="34" t="n">
        <v>-23.9961258851125</v>
      </c>
      <c r="W146" s="34" t="n">
        <v>-22.9961258851125</v>
      </c>
      <c r="X146" s="34" t="n">
        <v>1.07942293096046</v>
      </c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5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5"/>
    </row>
    <row r="147" customFormat="false" ht="12.8" hidden="false" customHeight="false" outlineLevel="0" collapsed="false">
      <c r="A147" s="33" t="s">
        <v>107</v>
      </c>
      <c r="B147" s="33"/>
      <c r="C147" s="33" t="s">
        <v>107</v>
      </c>
      <c r="D147" s="33"/>
      <c r="E147" s="34"/>
      <c r="F147" s="34"/>
      <c r="G147" s="34"/>
      <c r="H147" s="34" t="s">
        <v>146</v>
      </c>
      <c r="I147" s="34" t="s">
        <v>69</v>
      </c>
      <c r="J147" s="34" t="s">
        <v>74</v>
      </c>
      <c r="K147" s="34" t="s">
        <v>71</v>
      </c>
      <c r="L147" s="34"/>
      <c r="M147" s="34"/>
      <c r="N147" s="34"/>
      <c r="O147" s="34"/>
      <c r="P147" s="34" t="s">
        <v>164</v>
      </c>
      <c r="Q147" s="34"/>
      <c r="R147" s="34" t="n">
        <v>16.8052910549201</v>
      </c>
      <c r="S147" s="34" t="n">
        <v>0.369012377929541</v>
      </c>
      <c r="T147" s="34" t="n">
        <v>7.42315446133566</v>
      </c>
      <c r="U147" s="34" t="n">
        <v>117.497463359216</v>
      </c>
      <c r="V147" s="34" t="n">
        <v>-23.6095621930226</v>
      </c>
      <c r="W147" s="34" t="n">
        <v>-22.6095621930226</v>
      </c>
      <c r="X147" s="34" t="n">
        <v>1.07984583900214</v>
      </c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5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5"/>
    </row>
    <row r="148" customFormat="false" ht="12.8" hidden="false" customHeight="false" outlineLevel="0" collapsed="false">
      <c r="A148" s="33" t="s">
        <v>107</v>
      </c>
      <c r="B148" s="33"/>
      <c r="C148" s="33" t="s">
        <v>107</v>
      </c>
      <c r="D148" s="33"/>
      <c r="E148" s="34"/>
      <c r="F148" s="34"/>
      <c r="G148" s="34"/>
      <c r="H148" s="34" t="s">
        <v>146</v>
      </c>
      <c r="I148" s="34" t="s">
        <v>69</v>
      </c>
      <c r="J148" s="34" t="s">
        <v>88</v>
      </c>
      <c r="K148" s="34" t="s">
        <v>71</v>
      </c>
      <c r="L148" s="34"/>
      <c r="M148" s="34"/>
      <c r="N148" s="34"/>
      <c r="O148" s="34"/>
      <c r="P148" s="34" t="s">
        <v>165</v>
      </c>
      <c r="Q148" s="34"/>
      <c r="R148" s="34" t="n">
        <v>18.2005531172886</v>
      </c>
      <c r="S148" s="34" t="n">
        <v>0.368978536659836</v>
      </c>
      <c r="T148" s="34" t="n">
        <v>7.33042386332874</v>
      </c>
      <c r="U148" s="34" t="n">
        <v>127.924122095283</v>
      </c>
      <c r="V148" s="34" t="n">
        <v>-23.7259153541317</v>
      </c>
      <c r="W148" s="34" t="n">
        <v>-22.7259153541317</v>
      </c>
      <c r="X148" s="34" t="n">
        <v>1.07971854680821</v>
      </c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5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5"/>
    </row>
    <row r="149" customFormat="false" ht="12.8" hidden="false" customHeight="false" outlineLevel="0" collapsed="false">
      <c r="A149" s="33" t="s">
        <v>75</v>
      </c>
      <c r="B149" s="33" t="s">
        <v>144</v>
      </c>
      <c r="C149" s="33" t="s">
        <v>145</v>
      </c>
      <c r="D149" s="33" t="s">
        <v>67</v>
      </c>
      <c r="E149" s="34"/>
      <c r="F149" s="34"/>
      <c r="G149" s="34"/>
      <c r="H149" s="34" t="s">
        <v>146</v>
      </c>
      <c r="I149" s="34" t="s">
        <v>111</v>
      </c>
      <c r="J149" s="34" t="s">
        <v>113</v>
      </c>
      <c r="K149" s="34" t="s">
        <v>71</v>
      </c>
      <c r="L149" s="34" t="n">
        <v>1</v>
      </c>
      <c r="M149" s="34" t="n">
        <v>333.333333333333</v>
      </c>
      <c r="N149" s="34" t="n">
        <v>82</v>
      </c>
      <c r="O149" s="34" t="n">
        <v>0.246</v>
      </c>
      <c r="P149" s="34" t="n">
        <v>0.246</v>
      </c>
      <c r="Q149" s="34"/>
      <c r="R149" s="34" t="n">
        <v>6.99562796354129</v>
      </c>
      <c r="S149" s="34" t="n">
        <v>0.371983470868718</v>
      </c>
      <c r="T149" s="34" t="n">
        <v>15.5646792099819</v>
      </c>
      <c r="U149" s="34" t="n">
        <v>59.7439480962136</v>
      </c>
      <c r="V149" s="34" t="n">
        <v>-25.5182198062287</v>
      </c>
      <c r="W149" s="34" t="n">
        <v>-24.5182198062287</v>
      </c>
      <c r="X149" s="34" t="n">
        <v>1.07775769606946</v>
      </c>
      <c r="Y149" s="34" t="n">
        <v>0.003</v>
      </c>
      <c r="Z149" s="34" t="n">
        <v>0.107775769606946</v>
      </c>
      <c r="AA149" s="34" t="n">
        <v>0.0371983470868718</v>
      </c>
      <c r="AB149" s="34" t="n">
        <v>0.0265128393233087</v>
      </c>
      <c r="AC149" s="34" t="n">
        <v>0.00915079338337046</v>
      </c>
      <c r="AD149" s="34" t="n">
        <v>26.5128393233087</v>
      </c>
      <c r="AE149" s="34" t="n">
        <v>9.15079338337046</v>
      </c>
      <c r="AF149" s="34" t="n">
        <v>8837.61310776957</v>
      </c>
      <c r="AG149" s="34" t="n">
        <v>3050.26446112349</v>
      </c>
      <c r="AH149" s="34" t="n">
        <v>8.83761310776957</v>
      </c>
      <c r="AI149" s="34" t="n">
        <v>3.05026446112349</v>
      </c>
      <c r="AJ149" s="34" t="n">
        <v>20.0250064513118</v>
      </c>
      <c r="AK149" s="34" t="n">
        <v>0.371573531573128</v>
      </c>
      <c r="AL149" s="34" t="n">
        <v>14.4413159268702</v>
      </c>
      <c r="AM149" s="34" t="n">
        <v>132.333611007253</v>
      </c>
      <c r="AN149" s="34" t="n">
        <v>-26.1479152679669</v>
      </c>
      <c r="AO149" s="34" t="n">
        <v>-25.1479152679669</v>
      </c>
      <c r="AP149" s="34" t="n">
        <v>1.07706876630372</v>
      </c>
      <c r="AQ149" s="34" t="n">
        <v>0.629695461738201</v>
      </c>
      <c r="AR149" s="34" t="n">
        <v>0.0109616838603934</v>
      </c>
      <c r="AS149" s="34" t="n">
        <v>0.0109546078465508</v>
      </c>
      <c r="AT149" s="34" t="n">
        <v>0.0108428282054527</v>
      </c>
      <c r="AU149" s="34" t="n">
        <v>0.0108359047592506</v>
      </c>
      <c r="AV149" s="34" t="n">
        <v>6.92344620207772E-006</v>
      </c>
      <c r="AW149" s="34" t="n">
        <v>0.000413634010543858</v>
      </c>
      <c r="AX149" s="34" t="n">
        <v>0.6101</v>
      </c>
      <c r="AY149" s="34" t="n">
        <v>0.000677977398039433</v>
      </c>
      <c r="AZ149" s="34" t="n">
        <v>0.225992466013144</v>
      </c>
      <c r="BA149" s="34" t="n">
        <v>0.000225992466013144</v>
      </c>
      <c r="BB149" s="35" t="n">
        <v>0.0113480514703782</v>
      </c>
      <c r="BC149" s="34" t="n">
        <v>1.1233632831117</v>
      </c>
      <c r="BD149" s="34" t="n">
        <v>0.0037337235431155</v>
      </c>
      <c r="BE149" s="34" t="n">
        <v>0.00372959349800514</v>
      </c>
      <c r="BF149" s="34" t="n">
        <v>0.00371983470868718</v>
      </c>
      <c r="BG149" s="34" t="n">
        <v>0.00371573531573128</v>
      </c>
      <c r="BH149" s="34" t="n">
        <v>4.09939295589659E-006</v>
      </c>
      <c r="BI149" s="34" t="n">
        <v>2.86778279958143E-005</v>
      </c>
      <c r="BJ149" s="34" t="n">
        <v>0.365</v>
      </c>
      <c r="BK149" s="34" t="n">
        <v>7.85693917693543E-005</v>
      </c>
      <c r="BL149" s="34" t="n">
        <v>0.0261897972564514</v>
      </c>
      <c r="BM149" s="34" t="n">
        <v>2.61897972564514E-005</v>
      </c>
      <c r="BN149" s="35" t="n">
        <v>0.0112312135777989</v>
      </c>
    </row>
    <row r="150" customFormat="false" ht="12.8" hidden="false" customHeight="false" outlineLevel="0" collapsed="false">
      <c r="A150" s="33" t="s">
        <v>128</v>
      </c>
      <c r="B150" s="33" t="s">
        <v>129</v>
      </c>
      <c r="C150" s="33" t="s">
        <v>130</v>
      </c>
      <c r="D150" s="33" t="s">
        <v>147</v>
      </c>
      <c r="E150" s="34"/>
      <c r="F150" s="34"/>
      <c r="G150" s="34"/>
      <c r="H150" s="34" t="s">
        <v>146</v>
      </c>
      <c r="I150" s="34" t="s">
        <v>111</v>
      </c>
      <c r="J150" s="34" t="s">
        <v>118</v>
      </c>
      <c r="K150" s="34" t="s">
        <v>71</v>
      </c>
      <c r="L150" s="34" t="n">
        <v>1</v>
      </c>
      <c r="M150" s="34" t="n">
        <v>333.333333333333</v>
      </c>
      <c r="N150" s="34" t="n">
        <v>723.333333333333</v>
      </c>
      <c r="O150" s="34" t="n">
        <v>2.17</v>
      </c>
      <c r="P150" s="34" t="n">
        <v>2.17</v>
      </c>
      <c r="Q150" s="34"/>
      <c r="R150" s="34" t="n">
        <v>38.9633481367575</v>
      </c>
      <c r="S150" s="34" t="n">
        <v>0.37372093710298</v>
      </c>
      <c r="T150" s="34" t="n">
        <v>20.3259886639121</v>
      </c>
      <c r="U150" s="34" t="n">
        <v>217.209228227296</v>
      </c>
      <c r="V150" s="34" t="n">
        <v>-21.1981169392307</v>
      </c>
      <c r="W150" s="34" t="n">
        <v>-20.1981169392307</v>
      </c>
      <c r="X150" s="34" t="n">
        <v>1.08248392440312</v>
      </c>
      <c r="Y150" s="34" t="n">
        <v>0.003</v>
      </c>
      <c r="Z150" s="34" t="n">
        <v>0.108248392440312</v>
      </c>
      <c r="AA150" s="34" t="n">
        <v>0.037372093710298</v>
      </c>
      <c r="AB150" s="34" t="n">
        <v>0.234899011595477</v>
      </c>
      <c r="AC150" s="34" t="n">
        <v>0.0810974433513466</v>
      </c>
      <c r="AD150" s="34" t="n">
        <v>234.899011595477</v>
      </c>
      <c r="AE150" s="34" t="n">
        <v>81.0974433513467</v>
      </c>
      <c r="AF150" s="34" t="n">
        <v>78299.6705318257</v>
      </c>
      <c r="AG150" s="34" t="n">
        <v>27032.4811171156</v>
      </c>
      <c r="AH150" s="34" t="n">
        <v>78.2996705318257</v>
      </c>
      <c r="AI150" s="34" t="n">
        <v>27.0324811171155</v>
      </c>
      <c r="AJ150" s="34" t="n">
        <v>14.8732582990881</v>
      </c>
      <c r="AK150" s="34" t="n">
        <v>0.370580483076618</v>
      </c>
      <c r="AL150" s="34" t="n">
        <v>11.7200873888278</v>
      </c>
      <c r="AM150" s="34" t="n">
        <v>72.1125287982686</v>
      </c>
      <c r="AN150" s="34" t="n">
        <v>-24.4780832374281</v>
      </c>
      <c r="AO150" s="34" t="n">
        <v>-23.4780832374281</v>
      </c>
      <c r="AP150" s="34" t="n">
        <v>1.07889565537288</v>
      </c>
      <c r="AQ150" s="34" t="n">
        <v>3.2799662981974</v>
      </c>
      <c r="AR150" s="34" t="n">
        <v>0.0110102297203305</v>
      </c>
      <c r="AS150" s="34" t="n">
        <v>0.0109733720830444</v>
      </c>
      <c r="AT150" s="34" t="n">
        <v>0.0108903247431791</v>
      </c>
      <c r="AU150" s="34" t="n">
        <v>0.0108542642032544</v>
      </c>
      <c r="AV150" s="34" t="n">
        <v>3.60605399246823E-005</v>
      </c>
      <c r="AW150" s="34" t="n">
        <v>0.00783268204649984</v>
      </c>
      <c r="AX150" s="34" t="n">
        <v>0.6101</v>
      </c>
      <c r="AY150" s="34" t="n">
        <v>0.0128383577225042</v>
      </c>
      <c r="AZ150" s="34" t="n">
        <v>4.27945257416808</v>
      </c>
      <c r="BA150" s="34" t="n">
        <v>0.00427945257416808</v>
      </c>
      <c r="BB150" s="35" t="n">
        <v>0.0591059497208364</v>
      </c>
      <c r="BC150" s="34" t="n">
        <v>8.6059012750843</v>
      </c>
      <c r="BD150" s="34" t="n">
        <v>0.00375122849732287</v>
      </c>
      <c r="BE150" s="34" t="n">
        <v>0.00371958890128503</v>
      </c>
      <c r="BF150" s="34" t="n">
        <v>0.0037372093710298</v>
      </c>
      <c r="BG150" s="34" t="n">
        <v>0.00370580483076618</v>
      </c>
      <c r="BH150" s="34" t="n">
        <v>3.14045402636243E-005</v>
      </c>
      <c r="BI150" s="34" t="n">
        <v>0.00122362603536641</v>
      </c>
      <c r="BJ150" s="34" t="n">
        <v>0.365</v>
      </c>
      <c r="BK150" s="34" t="n">
        <v>0.00335240009689428</v>
      </c>
      <c r="BL150" s="34" t="n">
        <v>1.11746669896476</v>
      </c>
      <c r="BM150" s="34" t="n">
        <v>0.00111746669896476</v>
      </c>
      <c r="BN150" s="35" t="n">
        <v>0.0860398363386966</v>
      </c>
    </row>
    <row r="151" customFormat="false" ht="12.8" hidden="false" customHeight="false" outlineLevel="0" collapsed="false">
      <c r="A151" s="33" t="s">
        <v>65</v>
      </c>
      <c r="B151" s="33" t="s">
        <v>150</v>
      </c>
      <c r="C151" s="33"/>
      <c r="D151" s="33" t="s">
        <v>67</v>
      </c>
      <c r="E151" s="34"/>
      <c r="F151" s="34"/>
      <c r="G151" s="34"/>
      <c r="H151" s="34" t="s">
        <v>146</v>
      </c>
      <c r="I151" s="34" t="s">
        <v>111</v>
      </c>
      <c r="J151" s="34" t="s">
        <v>119</v>
      </c>
      <c r="K151" s="34" t="s">
        <v>71</v>
      </c>
      <c r="L151" s="34" t="n">
        <v>1</v>
      </c>
      <c r="M151" s="34" t="n">
        <v>333.333333333333</v>
      </c>
      <c r="N151" s="34" t="n">
        <v>48</v>
      </c>
      <c r="O151" s="34" t="n">
        <v>0.144</v>
      </c>
      <c r="P151" s="34" t="n">
        <v>0.144</v>
      </c>
      <c r="Q151" s="34"/>
      <c r="R151" s="34" t="n">
        <v>7.82954229450706</v>
      </c>
      <c r="S151" s="34" t="n">
        <v>0.950002521112443</v>
      </c>
      <c r="T151" s="34" t="n">
        <v>1608.76956214677</v>
      </c>
      <c r="U151" s="34" t="n">
        <v>49.0693627786828</v>
      </c>
      <c r="V151" s="34" t="n">
        <v>814.125434579789</v>
      </c>
      <c r="W151" s="34" t="n">
        <v>815.125434579789</v>
      </c>
      <c r="X151" s="34" t="n">
        <v>1.9879266046683</v>
      </c>
      <c r="Y151" s="34" t="n">
        <v>0.003</v>
      </c>
      <c r="Z151" s="34" t="n">
        <v>0.19879266046683</v>
      </c>
      <c r="AA151" s="34" t="n">
        <v>0.0950002521112443</v>
      </c>
      <c r="AB151" s="34" t="n">
        <v>0.413488733771006</v>
      </c>
      <c r="AC151" s="34" t="n">
        <v>0.197600524391388</v>
      </c>
      <c r="AD151" s="34" t="n">
        <v>413.488733771007</v>
      </c>
      <c r="AE151" s="34" t="n">
        <v>197.600524391388</v>
      </c>
      <c r="AF151" s="34" t="n">
        <v>137829.577923669</v>
      </c>
      <c r="AG151" s="34" t="n">
        <v>65866.8414637961</v>
      </c>
      <c r="AH151" s="34" t="n">
        <v>137.829577923669</v>
      </c>
      <c r="AI151" s="34" t="n">
        <v>65.8668414637961</v>
      </c>
      <c r="AJ151" s="34" t="n">
        <v>70.6260490949675</v>
      </c>
      <c r="AK151" s="34" t="n">
        <v>0.371504634056235</v>
      </c>
      <c r="AL151" s="34" t="n">
        <v>14.252515854223</v>
      </c>
      <c r="AM151" s="34" t="n">
        <v>347.88705758681</v>
      </c>
      <c r="AN151" s="34" t="n">
        <v>-25.0209158876684</v>
      </c>
      <c r="AO151" s="34" t="n">
        <v>-24.0209158876684</v>
      </c>
      <c r="AP151" s="34" t="n">
        <v>1.0783017736793</v>
      </c>
      <c r="AQ151" s="34" t="n">
        <v>839.146350467457</v>
      </c>
      <c r="AR151" s="34" t="n">
        <v>0.02039692753346</v>
      </c>
      <c r="AS151" s="34" t="n">
        <v>0.0109672721639871</v>
      </c>
      <c r="AT151" s="34" t="n">
        <v>0.019989209084316</v>
      </c>
      <c r="AU151" s="34" t="n">
        <v>0.0108482959497903</v>
      </c>
      <c r="AV151" s="34" t="n">
        <v>0.00914091313452577</v>
      </c>
      <c r="AW151" s="34" t="n">
        <v>0.448538782726472</v>
      </c>
      <c r="AX151" s="34" t="n">
        <v>0.6101</v>
      </c>
      <c r="AY151" s="34" t="n">
        <v>0.735188957099609</v>
      </c>
      <c r="AZ151" s="34" t="n">
        <v>245.06298569987</v>
      </c>
      <c r="BA151" s="34" t="n">
        <v>0.24506298569987</v>
      </c>
      <c r="BB151" s="35" t="n">
        <v>14.9826473275295</v>
      </c>
      <c r="BC151" s="34" t="n">
        <v>1594.51704629255</v>
      </c>
      <c r="BD151" s="34" t="n">
        <v>0.0095911412952326</v>
      </c>
      <c r="BE151" s="34" t="n">
        <v>0.00372889937453805</v>
      </c>
      <c r="BF151" s="34" t="n">
        <v>0.00950002521112443</v>
      </c>
      <c r="BG151" s="34" t="n">
        <v>0.00371504634056235</v>
      </c>
      <c r="BH151" s="34" t="n">
        <v>0.00578497887056209</v>
      </c>
      <c r="BI151" s="34" t="n">
        <v>0.0452937367398955</v>
      </c>
      <c r="BJ151" s="34" t="n">
        <v>0.365</v>
      </c>
      <c r="BK151" s="34" t="n">
        <v>0.124092429424371</v>
      </c>
      <c r="BL151" s="34" t="n">
        <v>41.3641431414571</v>
      </c>
      <c r="BM151" s="34" t="n">
        <v>0.0413641431414571</v>
      </c>
      <c r="BN151" s="35" t="n">
        <v>15.8492571796222</v>
      </c>
    </row>
    <row r="152" customFormat="false" ht="12.8" hidden="false" customHeight="false" outlineLevel="0" collapsed="false">
      <c r="A152" s="33" t="s">
        <v>65</v>
      </c>
      <c r="B152" s="33" t="s">
        <v>150</v>
      </c>
      <c r="C152" s="33"/>
      <c r="D152" s="33" t="s">
        <v>67</v>
      </c>
      <c r="E152" s="34"/>
      <c r="F152" s="34"/>
      <c r="G152" s="34"/>
      <c r="H152" s="34" t="s">
        <v>146</v>
      </c>
      <c r="I152" s="34" t="s">
        <v>111</v>
      </c>
      <c r="J152" s="34" t="s">
        <v>119</v>
      </c>
      <c r="K152" s="34" t="s">
        <v>89</v>
      </c>
      <c r="L152" s="34" t="n">
        <v>1</v>
      </c>
      <c r="M152" s="34" t="n">
        <v>333.333333333333</v>
      </c>
      <c r="N152" s="34" t="n">
        <v>643.666666666667</v>
      </c>
      <c r="O152" s="34" t="n">
        <v>1.931</v>
      </c>
      <c r="P152" s="34" t="s">
        <v>166</v>
      </c>
      <c r="Q152" s="34"/>
      <c r="R152" s="34" t="n">
        <v>56.6205882640914</v>
      </c>
      <c r="S152" s="34" t="n">
        <v>0.381541299774046</v>
      </c>
      <c r="T152" s="34" t="n">
        <v>41.7587730764463</v>
      </c>
      <c r="U152" s="34" t="n">
        <v>360.291594256097</v>
      </c>
      <c r="V152" s="34" t="n">
        <v>-14.2518322792777</v>
      </c>
      <c r="W152" s="34" t="n">
        <v>-13.2518322792777</v>
      </c>
      <c r="X152" s="34" t="n">
        <v>1.09008227059472</v>
      </c>
      <c r="Y152" s="34" t="n">
        <v>0.003</v>
      </c>
      <c r="Z152" s="34" t="n">
        <v>0.109008227059472</v>
      </c>
      <c r="AA152" s="34" t="n">
        <v>0.0381541299774046</v>
      </c>
      <c r="AB152" s="34" t="n">
        <v>0.21049488645184</v>
      </c>
      <c r="AC152" s="34" t="n">
        <v>0.0736756249863683</v>
      </c>
      <c r="AD152" s="34" t="n">
        <v>210.49488645184</v>
      </c>
      <c r="AE152" s="34" t="n">
        <v>73.6756249863683</v>
      </c>
      <c r="AF152" s="34" t="n">
        <v>70164.9621506135</v>
      </c>
      <c r="AG152" s="34" t="n">
        <v>24558.5416621228</v>
      </c>
      <c r="AH152" s="34" t="n">
        <v>70.1649621506135</v>
      </c>
      <c r="AI152" s="34" t="n">
        <v>24.5585416621228</v>
      </c>
      <c r="AJ152" s="34" t="n">
        <v>70.6260490949675</v>
      </c>
      <c r="AK152" s="34" t="n">
        <v>0.371504634056235</v>
      </c>
      <c r="AL152" s="34" t="n">
        <v>14.252515854223</v>
      </c>
      <c r="AM152" s="34" t="n">
        <v>347.88705758681</v>
      </c>
      <c r="AN152" s="34" t="n">
        <v>-25.0209158876684</v>
      </c>
      <c r="AO152" s="34" t="n">
        <v>-24.0209158876684</v>
      </c>
      <c r="AP152" s="34" t="n">
        <v>1.0783017736793</v>
      </c>
      <c r="AQ152" s="34" t="n">
        <v>10.7690836083907</v>
      </c>
      <c r="AR152" s="34" t="n">
        <v>0.0110882865103113</v>
      </c>
      <c r="AS152" s="34" t="n">
        <v>0.0109672721639871</v>
      </c>
      <c r="AT152" s="34" t="n">
        <v>0.0109666847675405</v>
      </c>
      <c r="AU152" s="34" t="n">
        <v>0.0108482959497903</v>
      </c>
      <c r="AV152" s="34" t="n">
        <v>0.000118388817750281</v>
      </c>
      <c r="AW152" s="34" t="n">
        <v>0.0426544958893433</v>
      </c>
      <c r="AX152" s="34" t="n">
        <v>0.6101</v>
      </c>
      <c r="AY152" s="34" t="n">
        <v>0.0699139417953505</v>
      </c>
      <c r="AZ152" s="34" t="n">
        <v>23.3046472651168</v>
      </c>
      <c r="BA152" s="34" t="n">
        <v>0.0233046472651168</v>
      </c>
      <c r="BB152" s="35" t="n">
        <v>0.33214080861459</v>
      </c>
      <c r="BC152" s="34" t="n">
        <v>27.5062572222233</v>
      </c>
      <c r="BD152" s="34" t="n">
        <v>0.00383002612921555</v>
      </c>
      <c r="BE152" s="34" t="n">
        <v>0.00372889937453805</v>
      </c>
      <c r="BF152" s="34" t="n">
        <v>0.00381541299774046</v>
      </c>
      <c r="BG152" s="34" t="n">
        <v>0.00371504634056235</v>
      </c>
      <c r="BH152" s="34" t="n">
        <v>0.000100366657178113</v>
      </c>
      <c r="BI152" s="34" t="n">
        <v>0.00568281917152514</v>
      </c>
      <c r="BJ152" s="34" t="n">
        <v>0.365</v>
      </c>
      <c r="BK152" s="34" t="n">
        <v>0.0155693675932196</v>
      </c>
      <c r="BL152" s="34" t="n">
        <v>5.18978919773986</v>
      </c>
      <c r="BM152" s="34" t="n">
        <v>0.00518978919773986</v>
      </c>
      <c r="BN152" s="35" t="n">
        <v>0.211323183157255</v>
      </c>
    </row>
    <row r="153" customFormat="false" ht="12.8" hidden="false" customHeight="false" outlineLevel="0" collapsed="false">
      <c r="A153" s="33" t="s">
        <v>65</v>
      </c>
      <c r="B153" s="33" t="s">
        <v>150</v>
      </c>
      <c r="C153" s="33" t="s">
        <v>152</v>
      </c>
      <c r="D153" s="33" t="s">
        <v>67</v>
      </c>
      <c r="E153" s="34"/>
      <c r="F153" s="34"/>
      <c r="G153" s="34"/>
      <c r="H153" s="34" t="s">
        <v>146</v>
      </c>
      <c r="I153" s="34" t="s">
        <v>111</v>
      </c>
      <c r="J153" s="34" t="s">
        <v>113</v>
      </c>
      <c r="K153" s="34" t="s">
        <v>89</v>
      </c>
      <c r="L153" s="34" t="n">
        <v>1</v>
      </c>
      <c r="M153" s="34" t="n">
        <v>333.333333333333</v>
      </c>
      <c r="N153" s="34" t="n">
        <v>3250.66666666667</v>
      </c>
      <c r="O153" s="34" t="n">
        <v>9.752</v>
      </c>
      <c r="P153" s="34" t="s">
        <v>167</v>
      </c>
      <c r="Q153" s="34"/>
      <c r="R153" s="34" t="n">
        <v>101.813613869675</v>
      </c>
      <c r="S153" s="34" t="n">
        <v>0.375922117829035</v>
      </c>
      <c r="T153" s="34" t="n">
        <v>26.358288309057</v>
      </c>
      <c r="U153" s="34" t="n">
        <v>557.019623108162</v>
      </c>
      <c r="V153" s="34" t="n">
        <v>-15.9374447227947</v>
      </c>
      <c r="W153" s="34" t="n">
        <v>-14.9374447227947</v>
      </c>
      <c r="X153" s="34" t="n">
        <v>1.08823853363182</v>
      </c>
      <c r="Y153" s="34" t="n">
        <v>0.003</v>
      </c>
      <c r="Z153" s="34" t="n">
        <v>0.108823853363182</v>
      </c>
      <c r="AA153" s="34" t="n">
        <v>0.0375922117829035</v>
      </c>
      <c r="AB153" s="34" t="n">
        <v>1.06125021799775</v>
      </c>
      <c r="AC153" s="34" t="n">
        <v>0.366599249306875</v>
      </c>
      <c r="AD153" s="34" t="n">
        <v>1061.25021799775</v>
      </c>
      <c r="AE153" s="34" t="n">
        <v>366.599249306875</v>
      </c>
      <c r="AF153" s="34" t="n">
        <v>353750.072665917</v>
      </c>
      <c r="AG153" s="34" t="n">
        <v>122199.749768958</v>
      </c>
      <c r="AH153" s="34" t="n">
        <v>353.750072665917</v>
      </c>
      <c r="AI153" s="34" t="n">
        <v>122.199749768958</v>
      </c>
      <c r="AJ153" s="34" t="n">
        <v>96.2081598872111</v>
      </c>
      <c r="AK153" s="34" t="n">
        <v>0.370835448818571</v>
      </c>
      <c r="AL153" s="34" t="n">
        <v>12.4187591210109</v>
      </c>
      <c r="AM153" s="34" t="n">
        <v>578.074973493532</v>
      </c>
      <c r="AN153" s="34" t="n">
        <v>-26.8080757802433</v>
      </c>
      <c r="AO153" s="34" t="n">
        <v>-25.8080757802433</v>
      </c>
      <c r="AP153" s="34" t="n">
        <v>1.07634649539209</v>
      </c>
      <c r="AQ153" s="34" t="n">
        <v>10.8706310574486</v>
      </c>
      <c r="AR153" s="34" t="n">
        <v>0.011069344946161</v>
      </c>
      <c r="AS153" s="34" t="n">
        <v>0.0109471894908423</v>
      </c>
      <c r="AT153" s="34" t="n">
        <v>0.0109481560305346</v>
      </c>
      <c r="AU153" s="34" t="n">
        <v>0.0108286462484314</v>
      </c>
      <c r="AV153" s="34" t="n">
        <v>0.000119509782103256</v>
      </c>
      <c r="AW153" s="34" t="n">
        <v>0.0665692937848941</v>
      </c>
      <c r="AX153" s="34" t="n">
        <v>0.6101</v>
      </c>
      <c r="AY153" s="34" t="n">
        <v>0.10911210258137</v>
      </c>
      <c r="AZ153" s="34" t="n">
        <v>36.3707008604568</v>
      </c>
      <c r="BA153" s="34" t="n">
        <v>0.0363707008604568</v>
      </c>
      <c r="BB153" s="35" t="n">
        <v>0.102814680959247</v>
      </c>
      <c r="BC153" s="34" t="n">
        <v>13.9395291880461</v>
      </c>
      <c r="BD153" s="34" t="n">
        <v>0.00377340624696825</v>
      </c>
      <c r="BE153" s="34" t="n">
        <v>0.0037221575679084</v>
      </c>
      <c r="BF153" s="34" t="n">
        <v>0.00375922117829035</v>
      </c>
      <c r="BG153" s="34" t="n">
        <v>0.00370835448818571</v>
      </c>
      <c r="BH153" s="34" t="n">
        <v>5.08666901046424E-005</v>
      </c>
      <c r="BI153" s="34" t="n">
        <v>0.00517892154514248</v>
      </c>
      <c r="BJ153" s="34" t="n">
        <v>0.365</v>
      </c>
      <c r="BK153" s="34" t="n">
        <v>0.0141888261510753</v>
      </c>
      <c r="BL153" s="34" t="n">
        <v>4.72960871702509</v>
      </c>
      <c r="BM153" s="34" t="n">
        <v>0.00472960871702509</v>
      </c>
      <c r="BN153" s="35" t="n">
        <v>0.038703914909542</v>
      </c>
    </row>
    <row r="154" customFormat="false" ht="12.8" hidden="false" customHeight="false" outlineLevel="0" collapsed="false">
      <c r="A154" s="33" t="s">
        <v>65</v>
      </c>
      <c r="B154" s="33" t="s">
        <v>150</v>
      </c>
      <c r="C154" s="33" t="s">
        <v>152</v>
      </c>
      <c r="D154" s="33" t="s">
        <v>67</v>
      </c>
      <c r="E154" s="34"/>
      <c r="F154" s="34"/>
      <c r="G154" s="34"/>
      <c r="H154" s="34" t="s">
        <v>146</v>
      </c>
      <c r="I154" s="34" t="s">
        <v>111</v>
      </c>
      <c r="J154" s="34" t="s">
        <v>118</v>
      </c>
      <c r="K154" s="34" t="s">
        <v>71</v>
      </c>
      <c r="L154" s="34" t="n">
        <v>1</v>
      </c>
      <c r="M154" s="34" t="n">
        <v>333.333333333333</v>
      </c>
      <c r="N154" s="34" t="n">
        <v>613.333333333333</v>
      </c>
      <c r="O154" s="34" t="n">
        <v>1.84</v>
      </c>
      <c r="P154" s="34" t="n">
        <v>1.84</v>
      </c>
      <c r="Q154" s="34"/>
      <c r="R154" s="34" t="n">
        <v>132.147602743776</v>
      </c>
      <c r="S154" s="34" t="n">
        <v>0.3963575617481</v>
      </c>
      <c r="T154" s="34" t="n">
        <v>82.3740145362966</v>
      </c>
      <c r="U154" s="34" t="n">
        <v>740.752072221091</v>
      </c>
      <c r="V154" s="34" t="n">
        <v>32.188633823099</v>
      </c>
      <c r="W154" s="34" t="n">
        <v>33.188633823099</v>
      </c>
      <c r="X154" s="34" t="n">
        <v>1.14085221991887</v>
      </c>
      <c r="Y154" s="34" t="n">
        <v>0.003</v>
      </c>
      <c r="Z154" s="34" t="n">
        <v>0.114085221991887</v>
      </c>
      <c r="AA154" s="34" t="n">
        <v>0.03963575617481</v>
      </c>
      <c r="AB154" s="34" t="n">
        <v>0.209916808465072</v>
      </c>
      <c r="AC154" s="34" t="n">
        <v>0.0729297913616504</v>
      </c>
      <c r="AD154" s="34" t="n">
        <v>209.916808465072</v>
      </c>
      <c r="AE154" s="34" t="n">
        <v>72.9297913616504</v>
      </c>
      <c r="AF154" s="34" t="n">
        <v>69972.2694883574</v>
      </c>
      <c r="AG154" s="34" t="n">
        <v>24309.9304538835</v>
      </c>
      <c r="AH154" s="34" t="n">
        <v>69.9722694883574</v>
      </c>
      <c r="AI154" s="34" t="n">
        <v>24.3099304538835</v>
      </c>
      <c r="AJ154" s="34" t="n">
        <v>96.2081598872111</v>
      </c>
      <c r="AK154" s="34" t="n">
        <v>0.370835448818571</v>
      </c>
      <c r="AL154" s="34" t="n">
        <v>12.4187591210109</v>
      </c>
      <c r="AM154" s="34" t="n">
        <v>578.074973493532</v>
      </c>
      <c r="AN154" s="34" t="n">
        <v>-26.8080757802433</v>
      </c>
      <c r="AO154" s="34" t="n">
        <v>-25.8080757802433</v>
      </c>
      <c r="AP154" s="34" t="n">
        <v>1.07634649539209</v>
      </c>
      <c r="AQ154" s="34" t="n">
        <v>58.9967096033423</v>
      </c>
      <c r="AR154" s="34" t="n">
        <v>0.0116101473159969</v>
      </c>
      <c r="AS154" s="34" t="n">
        <v>0.0109471894908423</v>
      </c>
      <c r="AT154" s="34" t="n">
        <v>0.0114768988298516</v>
      </c>
      <c r="AU154" s="34" t="n">
        <v>0.0108286462484314</v>
      </c>
      <c r="AV154" s="34" t="n">
        <v>0.000648252581420183</v>
      </c>
      <c r="AW154" s="34" t="n">
        <v>0.480194443009672</v>
      </c>
      <c r="AX154" s="34" t="n">
        <v>0.6101</v>
      </c>
      <c r="AY154" s="34" t="n">
        <v>0.787074976249258</v>
      </c>
      <c r="AZ154" s="34" t="n">
        <v>262.358325416419</v>
      </c>
      <c r="BA154" s="34" t="n">
        <v>0.262358325416419</v>
      </c>
      <c r="BB154" s="35" t="n">
        <v>1.06253496380951</v>
      </c>
      <c r="BC154" s="34" t="n">
        <v>69.9552554152857</v>
      </c>
      <c r="BD154" s="34" t="n">
        <v>0.00397934806444269</v>
      </c>
      <c r="BE154" s="34" t="n">
        <v>0.0037221575679084</v>
      </c>
      <c r="BF154" s="34" t="n">
        <v>0.003963575617481</v>
      </c>
      <c r="BG154" s="34" t="n">
        <v>0.00370835448818571</v>
      </c>
      <c r="BH154" s="34" t="n">
        <v>0.00025522112929529</v>
      </c>
      <c r="BI154" s="34" t="n">
        <v>0.0337268604059318</v>
      </c>
      <c r="BJ154" s="34" t="n">
        <v>0.365</v>
      </c>
      <c r="BK154" s="34" t="n">
        <v>0.0924023572765256</v>
      </c>
      <c r="BL154" s="34" t="n">
        <v>30.8007857588418</v>
      </c>
      <c r="BM154" s="34" t="n">
        <v>0.0308007857588418</v>
      </c>
      <c r="BN154" s="35" t="n">
        <v>0.699235970672027</v>
      </c>
    </row>
    <row r="155" customFormat="false" ht="12.8" hidden="false" customHeight="false" outlineLevel="0" collapsed="false">
      <c r="A155" s="33" t="s">
        <v>65</v>
      </c>
      <c r="B155" s="33" t="s">
        <v>150</v>
      </c>
      <c r="C155" s="33"/>
      <c r="D155" s="33" t="s">
        <v>67</v>
      </c>
      <c r="E155" s="34"/>
      <c r="F155" s="34"/>
      <c r="G155" s="34"/>
      <c r="H155" s="34" t="s">
        <v>146</v>
      </c>
      <c r="I155" s="34" t="s">
        <v>111</v>
      </c>
      <c r="J155" s="34" t="s">
        <v>118</v>
      </c>
      <c r="K155" s="34" t="s">
        <v>71</v>
      </c>
      <c r="L155" s="34" t="n">
        <v>1</v>
      </c>
      <c r="M155" s="34" t="n">
        <v>333.333333333333</v>
      </c>
      <c r="N155" s="34" t="n">
        <v>16.3333333333333</v>
      </c>
      <c r="O155" s="34" t="n">
        <v>0.049</v>
      </c>
      <c r="P155" s="34"/>
      <c r="Q155" s="34"/>
      <c r="R155" s="34"/>
      <c r="S155" s="34"/>
      <c r="T155" s="34"/>
      <c r="U155" s="34"/>
      <c r="V155" s="34"/>
      <c r="W155" s="34"/>
      <c r="X155" s="34"/>
      <c r="Y155" s="34" t="n">
        <v>0.003</v>
      </c>
      <c r="Z155" s="34" t="n">
        <v>0</v>
      </c>
      <c r="AA155" s="34" t="n">
        <v>0</v>
      </c>
      <c r="AB155" s="34" t="n">
        <v>0</v>
      </c>
      <c r="AC155" s="34" t="n">
        <v>0</v>
      </c>
      <c r="AD155" s="34" t="n">
        <v>0</v>
      </c>
      <c r="AE155" s="34" t="n">
        <v>0</v>
      </c>
      <c r="AF155" s="34" t="n">
        <v>0</v>
      </c>
      <c r="AG155" s="34" t="n">
        <v>0</v>
      </c>
      <c r="AH155" s="34" t="n">
        <v>0</v>
      </c>
      <c r="AI155" s="34" t="n">
        <v>0</v>
      </c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5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5"/>
    </row>
    <row r="156" customFormat="false" ht="12.8" hidden="false" customHeight="false" outlineLevel="0" collapsed="false">
      <c r="A156" s="33" t="s">
        <v>80</v>
      </c>
      <c r="B156" s="33" t="s">
        <v>168</v>
      </c>
      <c r="C156" s="33" t="s">
        <v>169</v>
      </c>
      <c r="D156" s="33" t="s">
        <v>85</v>
      </c>
      <c r="E156" s="34"/>
      <c r="F156" s="34"/>
      <c r="G156" s="34"/>
      <c r="H156" s="34" t="s">
        <v>146</v>
      </c>
      <c r="I156" s="34" t="s">
        <v>111</v>
      </c>
      <c r="J156" s="34" t="s">
        <v>117</v>
      </c>
      <c r="K156" s="34" t="s">
        <v>71</v>
      </c>
      <c r="L156" s="34" t="n">
        <v>1</v>
      </c>
      <c r="M156" s="34" t="n">
        <v>333.333333333333</v>
      </c>
      <c r="N156" s="34" t="n">
        <v>4.66666666666667</v>
      </c>
      <c r="O156" s="34" t="n">
        <v>0.014</v>
      </c>
      <c r="P156" s="34"/>
      <c r="Q156" s="34"/>
      <c r="R156" s="34"/>
      <c r="S156" s="34"/>
      <c r="T156" s="34"/>
      <c r="U156" s="34"/>
      <c r="V156" s="34"/>
      <c r="W156" s="34"/>
      <c r="X156" s="34"/>
      <c r="Y156" s="34" t="n">
        <v>0.003</v>
      </c>
      <c r="Z156" s="34" t="n">
        <v>0</v>
      </c>
      <c r="AA156" s="34" t="n">
        <v>0</v>
      </c>
      <c r="AB156" s="34" t="n">
        <v>0</v>
      </c>
      <c r="AC156" s="34" t="n">
        <v>0</v>
      </c>
      <c r="AD156" s="34" t="n">
        <v>0</v>
      </c>
      <c r="AE156" s="34" t="n">
        <v>0</v>
      </c>
      <c r="AF156" s="34" t="n">
        <v>0</v>
      </c>
      <c r="AG156" s="34" t="n">
        <v>0</v>
      </c>
      <c r="AH156" s="34" t="n">
        <v>0</v>
      </c>
      <c r="AI156" s="34" t="n">
        <v>0</v>
      </c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5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5"/>
    </row>
    <row r="157" customFormat="false" ht="12.8" hidden="false" customHeight="false" outlineLevel="0" collapsed="false">
      <c r="A157" s="33" t="s">
        <v>75</v>
      </c>
      <c r="B157" s="33" t="s">
        <v>170</v>
      </c>
      <c r="C157" s="33"/>
      <c r="D157" s="33" t="s">
        <v>83</v>
      </c>
      <c r="E157" s="34"/>
      <c r="F157" s="34"/>
      <c r="G157" s="34"/>
      <c r="H157" s="34" t="s">
        <v>146</v>
      </c>
      <c r="I157" s="34" t="s">
        <v>111</v>
      </c>
      <c r="J157" s="34" t="s">
        <v>119</v>
      </c>
      <c r="K157" s="34" t="s">
        <v>71</v>
      </c>
      <c r="L157" s="34" t="n">
        <v>1</v>
      </c>
      <c r="M157" s="34" t="n">
        <v>333.333333333333</v>
      </c>
      <c r="N157" s="34" t="n">
        <v>19</v>
      </c>
      <c r="O157" s="34" t="n">
        <v>0.057</v>
      </c>
      <c r="P157" s="34"/>
      <c r="Q157" s="34"/>
      <c r="R157" s="34"/>
      <c r="S157" s="34"/>
      <c r="T157" s="34"/>
      <c r="U157" s="34"/>
      <c r="V157" s="34"/>
      <c r="W157" s="34"/>
      <c r="X157" s="34"/>
      <c r="Y157" s="34" t="n">
        <v>0.003</v>
      </c>
      <c r="Z157" s="34" t="n">
        <v>0</v>
      </c>
      <c r="AA157" s="34" t="n">
        <v>0</v>
      </c>
      <c r="AB157" s="34" t="n">
        <v>0</v>
      </c>
      <c r="AC157" s="34" t="n">
        <v>0</v>
      </c>
      <c r="AD157" s="34" t="n">
        <v>0</v>
      </c>
      <c r="AE157" s="34" t="n">
        <v>0</v>
      </c>
      <c r="AF157" s="34" t="n">
        <v>0</v>
      </c>
      <c r="AG157" s="34" t="n">
        <v>0</v>
      </c>
      <c r="AH157" s="34" t="n">
        <v>0</v>
      </c>
      <c r="AI157" s="34" t="n">
        <v>0</v>
      </c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5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5"/>
    </row>
    <row r="158" customFormat="false" ht="12.8" hidden="false" customHeight="false" outlineLevel="0" collapsed="false">
      <c r="A158" s="33" t="s">
        <v>65</v>
      </c>
      <c r="B158" s="33" t="s">
        <v>155</v>
      </c>
      <c r="C158" s="33" t="s">
        <v>121</v>
      </c>
      <c r="D158" s="33" t="s">
        <v>85</v>
      </c>
      <c r="E158" s="34"/>
      <c r="F158" s="34"/>
      <c r="G158" s="34"/>
      <c r="H158" s="34" t="s">
        <v>146</v>
      </c>
      <c r="I158" s="34" t="s">
        <v>111</v>
      </c>
      <c r="J158" s="34" t="s">
        <v>118</v>
      </c>
      <c r="K158" s="34" t="s">
        <v>89</v>
      </c>
      <c r="L158" s="34" t="n">
        <v>1</v>
      </c>
      <c r="M158" s="34" t="n">
        <v>333.333333333333</v>
      </c>
      <c r="N158" s="34" t="n">
        <v>1134</v>
      </c>
      <c r="O158" s="34" t="n">
        <v>3.402</v>
      </c>
      <c r="P158" s="34" t="s">
        <v>171</v>
      </c>
      <c r="Q158" s="34"/>
      <c r="R158" s="34" t="n">
        <v>172.912618227305</v>
      </c>
      <c r="S158" s="34" t="n">
        <v>0.371631456192473</v>
      </c>
      <c r="T158" s="34" t="n">
        <v>14.6000471374406</v>
      </c>
      <c r="U158" s="34" t="n">
        <v>763.870131543581</v>
      </c>
      <c r="V158" s="34" t="n">
        <v>-24.074333668874</v>
      </c>
      <c r="W158" s="34" t="n">
        <v>-23.074333668874</v>
      </c>
      <c r="X158" s="34" t="n">
        <v>1.07933736971567</v>
      </c>
      <c r="Y158" s="34" t="n">
        <v>0.003</v>
      </c>
      <c r="Z158" s="34" t="n">
        <v>0.107933736971567</v>
      </c>
      <c r="AA158" s="34" t="n">
        <v>0.0371631456192473</v>
      </c>
      <c r="AB158" s="34" t="n">
        <v>0.367190573177271</v>
      </c>
      <c r="AC158" s="34" t="n">
        <v>0.126429021396679</v>
      </c>
      <c r="AD158" s="34" t="n">
        <v>367.190573177271</v>
      </c>
      <c r="AE158" s="34" t="n">
        <v>126.429021396679</v>
      </c>
      <c r="AF158" s="34" t="n">
        <v>122396.857725757</v>
      </c>
      <c r="AG158" s="34" t="n">
        <v>42143.0071322264</v>
      </c>
      <c r="AH158" s="34" t="n">
        <v>122.396857725757</v>
      </c>
      <c r="AI158" s="34" t="n">
        <v>42.1430071322264</v>
      </c>
      <c r="AJ158" s="34" t="n">
        <v>13.1557677084986</v>
      </c>
      <c r="AK158" s="34" t="n">
        <v>0.371357612868986</v>
      </c>
      <c r="AL158" s="34" t="n">
        <v>13.8496341260027</v>
      </c>
      <c r="AM158" s="34" t="n">
        <v>56.4226334232035</v>
      </c>
      <c r="AN158" s="34" t="n">
        <v>-24.205448638556</v>
      </c>
      <c r="AO158" s="34" t="n">
        <v>-23.205448638556</v>
      </c>
      <c r="AP158" s="34" t="n">
        <v>1.07919392637221</v>
      </c>
      <c r="AQ158" s="34" t="n">
        <v>0.131114969681999</v>
      </c>
      <c r="AR158" s="34" t="n">
        <v>0.0109779090976961</v>
      </c>
      <c r="AS158" s="34" t="n">
        <v>0.0109764357325588</v>
      </c>
      <c r="AT158" s="34" t="n">
        <v>0.0108587032406019</v>
      </c>
      <c r="AU158" s="34" t="n">
        <v>0.0108572616973068</v>
      </c>
      <c r="AV158" s="34" t="n">
        <v>1.44154329518621E-006</v>
      </c>
      <c r="AW158" s="34" t="n">
        <v>0.00110115186651966</v>
      </c>
      <c r="AX158" s="34" t="n">
        <v>0.6101</v>
      </c>
      <c r="AY158" s="34" t="n">
        <v>0.00180487111378407</v>
      </c>
      <c r="AZ158" s="34" t="n">
        <v>0.601623704594689</v>
      </c>
      <c r="BA158" s="34" t="n">
        <v>0.000601623704594689</v>
      </c>
      <c r="BB158" s="35" t="n">
        <v>0.00491535253251918</v>
      </c>
      <c r="BC158" s="34" t="n">
        <v>0.7504130114379</v>
      </c>
      <c r="BD158" s="34" t="n">
        <v>0.0037301770733008</v>
      </c>
      <c r="BE158" s="34" t="n">
        <v>0.00372741817986425</v>
      </c>
      <c r="BF158" s="34" t="n">
        <v>0.00371631456192473</v>
      </c>
      <c r="BG158" s="34" t="n">
        <v>0.00371357612868986</v>
      </c>
      <c r="BH158" s="34" t="n">
        <v>2.73843323487545E-006</v>
      </c>
      <c r="BI158" s="34" t="n">
        <v>0.000473509660482983</v>
      </c>
      <c r="BJ158" s="34" t="n">
        <v>0.365</v>
      </c>
      <c r="BK158" s="34" t="n">
        <v>0.00129728674104927</v>
      </c>
      <c r="BL158" s="34" t="n">
        <v>0.432428913683089</v>
      </c>
      <c r="BM158" s="34" t="n">
        <v>0.000432428913683089</v>
      </c>
      <c r="BN158" s="35" t="n">
        <v>0.0102609885508719</v>
      </c>
    </row>
    <row r="159" customFormat="false" ht="12.8" hidden="false" customHeight="false" outlineLevel="0" collapsed="false">
      <c r="A159" s="33" t="s">
        <v>65</v>
      </c>
      <c r="B159" s="33" t="s">
        <v>155</v>
      </c>
      <c r="C159" s="33"/>
      <c r="D159" s="33" t="s">
        <v>85</v>
      </c>
      <c r="E159" s="34"/>
      <c r="F159" s="34"/>
      <c r="G159" s="34"/>
      <c r="H159" s="34" t="s">
        <v>146</v>
      </c>
      <c r="I159" s="34" t="s">
        <v>111</v>
      </c>
      <c r="J159" s="34" t="s">
        <v>118</v>
      </c>
      <c r="K159" s="34" t="s">
        <v>71</v>
      </c>
      <c r="L159" s="34" t="n">
        <v>1</v>
      </c>
      <c r="M159" s="34" t="n">
        <v>333.333333333333</v>
      </c>
      <c r="N159" s="34" t="n">
        <v>195.666666666667</v>
      </c>
      <c r="O159" s="34" t="n">
        <v>0.587</v>
      </c>
      <c r="P159" s="34" t="n">
        <v>0.587</v>
      </c>
      <c r="Q159" s="34"/>
      <c r="R159" s="34" t="n">
        <v>39.8192879245991</v>
      </c>
      <c r="S159" s="34" t="n">
        <v>0.372234571550259</v>
      </c>
      <c r="T159" s="34" t="n">
        <v>16.2527790351353</v>
      </c>
      <c r="U159" s="34" t="n">
        <v>236.853833902093</v>
      </c>
      <c r="V159" s="34" t="n">
        <v>-23.8788880390952</v>
      </c>
      <c r="W159" s="34" t="n">
        <v>-22.8788880390952</v>
      </c>
      <c r="X159" s="34" t="n">
        <v>1.07955119177897</v>
      </c>
      <c r="Y159" s="34" t="n">
        <v>0.003</v>
      </c>
      <c r="Z159" s="34" t="n">
        <v>0.107955119177897</v>
      </c>
      <c r="AA159" s="34" t="n">
        <v>0.0372234571550259</v>
      </c>
      <c r="AB159" s="34" t="n">
        <v>0.0633696549574255</v>
      </c>
      <c r="AC159" s="34" t="n">
        <v>0.0218501693500002</v>
      </c>
      <c r="AD159" s="34" t="n">
        <v>63.3696549574255</v>
      </c>
      <c r="AE159" s="34" t="n">
        <v>21.8501693500002</v>
      </c>
      <c r="AF159" s="34" t="n">
        <v>21123.2183191418</v>
      </c>
      <c r="AG159" s="34" t="n">
        <v>7283.3897833334</v>
      </c>
      <c r="AH159" s="34" t="n">
        <v>21.1232183191418</v>
      </c>
      <c r="AI159" s="34" t="n">
        <v>7.2833897833334</v>
      </c>
      <c r="AJ159" s="34" t="n">
        <v>13.1557677084986</v>
      </c>
      <c r="AK159" s="34" t="n">
        <v>0.371357612868986</v>
      </c>
      <c r="AL159" s="34" t="n">
        <v>13.8496341260027</v>
      </c>
      <c r="AM159" s="34" t="n">
        <v>56.4226334232035</v>
      </c>
      <c r="AN159" s="34" t="n">
        <v>-24.205448638556</v>
      </c>
      <c r="AO159" s="34" t="n">
        <v>-23.205448638556</v>
      </c>
      <c r="AP159" s="34" t="n">
        <v>1.07919392637221</v>
      </c>
      <c r="AQ159" s="34" t="n">
        <v>0.326560599460798</v>
      </c>
      <c r="AR159" s="34" t="n">
        <v>0.0109801053593271</v>
      </c>
      <c r="AS159" s="34" t="n">
        <v>0.0109764357325588</v>
      </c>
      <c r="AT159" s="34" t="n">
        <v>0.0108608520594226</v>
      </c>
      <c r="AU159" s="34" t="n">
        <v>0.0108572616973068</v>
      </c>
      <c r="AV159" s="34" t="n">
        <v>3.59036211579865E-006</v>
      </c>
      <c r="AW159" s="34" t="n">
        <v>0.00085039103222374</v>
      </c>
      <c r="AX159" s="34" t="n">
        <v>0.6101</v>
      </c>
      <c r="AY159" s="34" t="n">
        <v>0.00139385515853752</v>
      </c>
      <c r="AZ159" s="34" t="n">
        <v>0.464618386179173</v>
      </c>
      <c r="BA159" s="34" t="n">
        <v>0.000464618386179173</v>
      </c>
      <c r="BB159" s="35" t="n">
        <v>0.00588487480052229</v>
      </c>
      <c r="BC159" s="34" t="n">
        <v>2.4031449091326</v>
      </c>
      <c r="BD159" s="34" t="n">
        <v>0.00373625334212267</v>
      </c>
      <c r="BE159" s="34" t="n">
        <v>0.00372741817986425</v>
      </c>
      <c r="BF159" s="34" t="n">
        <v>0.00372234571550259</v>
      </c>
      <c r="BG159" s="34" t="n">
        <v>0.00371357612868986</v>
      </c>
      <c r="BH159" s="34" t="n">
        <v>8.76958681273257E-006</v>
      </c>
      <c r="BI159" s="34" t="n">
        <v>0.000349198702275966</v>
      </c>
      <c r="BJ159" s="34" t="n">
        <v>0.365</v>
      </c>
      <c r="BK159" s="34" t="n">
        <v>0.00095670877335881</v>
      </c>
      <c r="BL159" s="34" t="n">
        <v>0.318902924452937</v>
      </c>
      <c r="BM159" s="34" t="n">
        <v>0.000318902924452937</v>
      </c>
      <c r="BN159" s="35" t="n">
        <v>0.0240262652403632</v>
      </c>
    </row>
    <row r="160" customFormat="false" ht="12.8" hidden="false" customHeight="false" outlineLevel="0" collapsed="false">
      <c r="A160" s="33" t="s">
        <v>65</v>
      </c>
      <c r="B160" s="33" t="s">
        <v>156</v>
      </c>
      <c r="C160" s="33" t="s">
        <v>157</v>
      </c>
      <c r="D160" s="33" t="s">
        <v>83</v>
      </c>
      <c r="E160" s="34"/>
      <c r="F160" s="34"/>
      <c r="G160" s="34"/>
      <c r="H160" s="34" t="s">
        <v>146</v>
      </c>
      <c r="I160" s="34" t="s">
        <v>111</v>
      </c>
      <c r="J160" s="34" t="s">
        <v>119</v>
      </c>
      <c r="K160" s="34" t="s">
        <v>89</v>
      </c>
      <c r="L160" s="34" t="n">
        <v>1</v>
      </c>
      <c r="M160" s="34" t="n">
        <v>333.333333333333</v>
      </c>
      <c r="N160" s="34" t="n">
        <v>460.333333333333</v>
      </c>
      <c r="O160" s="34" t="n">
        <v>1.381</v>
      </c>
      <c r="P160" s="34" t="n">
        <v>1.381</v>
      </c>
      <c r="Q160" s="34"/>
      <c r="R160" s="34" t="n">
        <v>59.9388258379411</v>
      </c>
      <c r="S160" s="34" t="n">
        <v>0.372163170956932</v>
      </c>
      <c r="T160" s="34" t="n">
        <v>16.0571171830837</v>
      </c>
      <c r="U160" s="34" t="n">
        <v>264.332665014134</v>
      </c>
      <c r="V160" s="34" t="n">
        <v>-24.2621915837966</v>
      </c>
      <c r="W160" s="34" t="n">
        <v>-23.2621915837966</v>
      </c>
      <c r="X160" s="34" t="n">
        <v>1.0791318479176</v>
      </c>
      <c r="Y160" s="34" t="n">
        <v>0.003</v>
      </c>
      <c r="Z160" s="34" t="n">
        <v>0.10791318479176</v>
      </c>
      <c r="AA160" s="34" t="n">
        <v>0.0372163170956932</v>
      </c>
      <c r="AB160" s="34" t="n">
        <v>0.149028108197421</v>
      </c>
      <c r="AC160" s="34" t="n">
        <v>0.0513957339091523</v>
      </c>
      <c r="AD160" s="34" t="n">
        <v>149.028108197421</v>
      </c>
      <c r="AE160" s="34" t="n">
        <v>51.3957339091523</v>
      </c>
      <c r="AF160" s="34" t="n">
        <v>49676.0360658069</v>
      </c>
      <c r="AG160" s="34" t="n">
        <v>17131.9113030508</v>
      </c>
      <c r="AH160" s="34" t="n">
        <v>49.6760360658069</v>
      </c>
      <c r="AI160" s="34" t="n">
        <v>17.1319113030508</v>
      </c>
      <c r="AJ160" s="34" t="n">
        <v>80.7978929078684</v>
      </c>
      <c r="AK160" s="34" t="n">
        <v>0.37255887682006</v>
      </c>
      <c r="AL160" s="34" t="n">
        <v>17.1414890415014</v>
      </c>
      <c r="AM160" s="34" t="n">
        <v>314.190512304267</v>
      </c>
      <c r="AN160" s="34" t="n">
        <v>-22.2550949989875</v>
      </c>
      <c r="AO160" s="34" t="n">
        <v>-21.2550949989875</v>
      </c>
      <c r="AP160" s="34" t="n">
        <v>1.08132762337778</v>
      </c>
      <c r="AQ160" s="34" t="n">
        <v>-2.0070965848091</v>
      </c>
      <c r="AR160" s="34" t="n">
        <v>0.0109757981007346</v>
      </c>
      <c r="AS160" s="34" t="n">
        <v>0.0109983522464774</v>
      </c>
      <c r="AT160" s="34" t="n">
        <v>0.0108566378357961</v>
      </c>
      <c r="AU160" s="34" t="n">
        <v>0.0108787044232452</v>
      </c>
      <c r="AV160" s="34" t="n">
        <v>-2.20665874491495E-005</v>
      </c>
      <c r="AW160" s="34" t="n">
        <v>-0.00583291986820113</v>
      </c>
      <c r="AX160" s="34" t="n">
        <v>0.6101</v>
      </c>
      <c r="AY160" s="34" t="n">
        <v>-0.00956059640747603</v>
      </c>
      <c r="AZ160" s="34" t="n">
        <v>-3.18686546915868</v>
      </c>
      <c r="BA160" s="34" t="n">
        <v>-0.00318686546915868</v>
      </c>
      <c r="BB160" s="35" t="n">
        <v>-0.0361688042110301</v>
      </c>
      <c r="BC160" s="34" t="n">
        <v>-1.0843718584177</v>
      </c>
      <c r="BD160" s="34" t="n">
        <v>0.00373553399132361</v>
      </c>
      <c r="BE160" s="34" t="n">
        <v>0.00373952068446108</v>
      </c>
      <c r="BF160" s="34" t="n">
        <v>0.00372163170956932</v>
      </c>
      <c r="BG160" s="34" t="n">
        <v>0.0037255887682006</v>
      </c>
      <c r="BH160" s="34" t="n">
        <v>-3.95705863127493E-006</v>
      </c>
      <c r="BI160" s="34" t="n">
        <v>-0.000237181448130509</v>
      </c>
      <c r="BJ160" s="34" t="n">
        <v>0.365</v>
      </c>
      <c r="BK160" s="34" t="n">
        <v>-0.00064981218665893</v>
      </c>
      <c r="BL160" s="34" t="n">
        <v>-0.216604062219643</v>
      </c>
      <c r="BM160" s="34" t="n">
        <v>-0.000216604062219643</v>
      </c>
      <c r="BN160" s="35" t="n">
        <v>-0.0108412565240409</v>
      </c>
    </row>
    <row r="161" customFormat="false" ht="12.8" hidden="false" customHeight="false" outlineLevel="0" collapsed="false">
      <c r="A161" s="33" t="s">
        <v>65</v>
      </c>
      <c r="B161" s="33" t="s">
        <v>156</v>
      </c>
      <c r="C161" s="33" t="s">
        <v>159</v>
      </c>
      <c r="D161" s="33" t="s">
        <v>83</v>
      </c>
      <c r="E161" s="34"/>
      <c r="F161" s="34"/>
      <c r="G161" s="34"/>
      <c r="H161" s="34" t="s">
        <v>146</v>
      </c>
      <c r="I161" s="34" t="s">
        <v>111</v>
      </c>
      <c r="J161" s="34" t="s">
        <v>119</v>
      </c>
      <c r="K161" s="34" t="s">
        <v>71</v>
      </c>
      <c r="L161" s="34" t="n">
        <v>1</v>
      </c>
      <c r="M161" s="34" t="n">
        <v>333.333333333333</v>
      </c>
      <c r="N161" s="34" t="n">
        <v>1193</v>
      </c>
      <c r="O161" s="34" t="n">
        <v>3.579</v>
      </c>
      <c r="P161" s="34" t="s">
        <v>172</v>
      </c>
      <c r="Q161" s="34"/>
      <c r="R161" s="34" t="n">
        <v>124.642491837536</v>
      </c>
      <c r="S161" s="34" t="n">
        <v>0.372457019783117</v>
      </c>
      <c r="T161" s="34" t="n">
        <v>16.8623644681596</v>
      </c>
      <c r="U161" s="34" t="n">
        <v>655.812664599026</v>
      </c>
      <c r="V161" s="34" t="n">
        <v>-23.2470543871588</v>
      </c>
      <c r="W161" s="34" t="n">
        <v>-22.2470543871588</v>
      </c>
      <c r="X161" s="34" t="n">
        <v>1.08024242616061</v>
      </c>
      <c r="Y161" s="34" t="n">
        <v>0.003</v>
      </c>
      <c r="Z161" s="34" t="n">
        <v>0.108024242616061</v>
      </c>
      <c r="AA161" s="34" t="n">
        <v>0.0372457019783117</v>
      </c>
      <c r="AB161" s="34" t="n">
        <v>0.386618764322882</v>
      </c>
      <c r="AC161" s="34" t="n">
        <v>0.133302367380378</v>
      </c>
      <c r="AD161" s="34" t="n">
        <v>386.618764322882</v>
      </c>
      <c r="AE161" s="34" t="n">
        <v>133.302367380378</v>
      </c>
      <c r="AF161" s="34" t="n">
        <v>128872.921440961</v>
      </c>
      <c r="AG161" s="34" t="n">
        <v>44434.1224601259</v>
      </c>
      <c r="AH161" s="34" t="n">
        <v>128.872921440961</v>
      </c>
      <c r="AI161" s="34" t="n">
        <v>44.4341224601259</v>
      </c>
      <c r="AJ161" s="34" t="n">
        <v>50.4839731750042</v>
      </c>
      <c r="AK161" s="34" t="n">
        <v>0.372424182675427</v>
      </c>
      <c r="AL161" s="34" t="n">
        <v>16.7723792147374</v>
      </c>
      <c r="AM161" s="34" t="n">
        <v>226.68085200718</v>
      </c>
      <c r="AN161" s="34" t="n">
        <v>-23.4129589142528</v>
      </c>
      <c r="AO161" s="34" t="n">
        <v>-22.4129589142528</v>
      </c>
      <c r="AP161" s="34" t="n">
        <v>1.08006092534642</v>
      </c>
      <c r="AQ161" s="34" t="n">
        <v>0.165904527094</v>
      </c>
      <c r="AR161" s="34" t="n">
        <v>0.0109872054004406</v>
      </c>
      <c r="AS161" s="34" t="n">
        <v>0.0109853410980888</v>
      </c>
      <c r="AT161" s="34" t="n">
        <v>0.0108677986642657</v>
      </c>
      <c r="AU161" s="34" t="n">
        <v>0.0108659746600845</v>
      </c>
      <c r="AV161" s="34" t="n">
        <v>1.82400418115639E-006</v>
      </c>
      <c r="AW161" s="34" t="n">
        <v>0.00119620504228393</v>
      </c>
      <c r="AX161" s="34" t="n">
        <v>0.6101</v>
      </c>
      <c r="AY161" s="34" t="n">
        <v>0.00196067045121117</v>
      </c>
      <c r="AZ161" s="34" t="n">
        <v>0.653556817070389</v>
      </c>
      <c r="BA161" s="34" t="n">
        <v>0.000653556817070389</v>
      </c>
      <c r="BB161" s="35" t="n">
        <v>0.00507132770610618</v>
      </c>
      <c r="BC161" s="34" t="n">
        <v>0.0899852534222028</v>
      </c>
      <c r="BD161" s="34" t="n">
        <v>0.00373849448296719</v>
      </c>
      <c r="BE161" s="34" t="n">
        <v>0.00373816365218298</v>
      </c>
      <c r="BF161" s="34" t="n">
        <v>0.00372457019783117</v>
      </c>
      <c r="BG161" s="34" t="n">
        <v>0.00372424182675427</v>
      </c>
      <c r="BH161" s="34" t="n">
        <v>3.28371076902673E-007</v>
      </c>
      <c r="BI161" s="34" t="n">
        <v>4.09289892725243E-005</v>
      </c>
      <c r="BJ161" s="34" t="n">
        <v>0.365</v>
      </c>
      <c r="BK161" s="34" t="n">
        <v>0.000112134217184998</v>
      </c>
      <c r="BL161" s="34" t="n">
        <v>0.0373780723949993</v>
      </c>
      <c r="BM161" s="34" t="n">
        <v>3.73780723949993E-005</v>
      </c>
      <c r="BN161" s="35" t="n">
        <v>0.000841201993547674</v>
      </c>
    </row>
    <row r="162" customFormat="false" ht="12.8" hidden="false" customHeight="false" outlineLevel="0" collapsed="false">
      <c r="A162" s="33" t="s">
        <v>65</v>
      </c>
      <c r="B162" s="33" t="s">
        <v>156</v>
      </c>
      <c r="C162" s="33" t="s">
        <v>157</v>
      </c>
      <c r="D162" s="33" t="s">
        <v>83</v>
      </c>
      <c r="E162" s="34"/>
      <c r="F162" s="34"/>
      <c r="G162" s="34"/>
      <c r="H162" s="34" t="s">
        <v>146</v>
      </c>
      <c r="I162" s="34" t="s">
        <v>111</v>
      </c>
      <c r="J162" s="34" t="s">
        <v>112</v>
      </c>
      <c r="K162" s="34" t="s">
        <v>71</v>
      </c>
      <c r="L162" s="34" t="n">
        <v>1</v>
      </c>
      <c r="M162" s="34" t="n">
        <v>333.333333333333</v>
      </c>
      <c r="N162" s="34" t="n">
        <v>182.333333333333</v>
      </c>
      <c r="O162" s="34" t="n">
        <v>0.547</v>
      </c>
      <c r="P162" s="34" t="n">
        <v>0.547</v>
      </c>
      <c r="Q162" s="34"/>
      <c r="R162" s="34" t="n">
        <v>41.4242213997443</v>
      </c>
      <c r="S162" s="34" t="n">
        <v>0.39484225582414</v>
      </c>
      <c r="T162" s="34" t="n">
        <v>78.2196107768375</v>
      </c>
      <c r="U162" s="34" t="n">
        <v>169.611109174666</v>
      </c>
      <c r="V162" s="34" t="n">
        <v>16.4010246147778</v>
      </c>
      <c r="W162" s="34" t="n">
        <v>17.4010246147778</v>
      </c>
      <c r="X162" s="34" t="n">
        <v>1.12359863527167</v>
      </c>
      <c r="Y162" s="34" t="n">
        <v>0.003</v>
      </c>
      <c r="Z162" s="34" t="n">
        <v>0.112359863527167</v>
      </c>
      <c r="AA162" s="34" t="n">
        <v>0.039484225582414</v>
      </c>
      <c r="AB162" s="34" t="n">
        <v>0.0614608453493604</v>
      </c>
      <c r="AC162" s="34" t="n">
        <v>0.0215978713935805</v>
      </c>
      <c r="AD162" s="34" t="n">
        <v>61.4608453493604</v>
      </c>
      <c r="AE162" s="34" t="n">
        <v>21.5978713935805</v>
      </c>
      <c r="AF162" s="34" t="n">
        <v>20486.9484497868</v>
      </c>
      <c r="AG162" s="34" t="n">
        <v>7199.29046452682</v>
      </c>
      <c r="AH162" s="34" t="n">
        <v>20.4869484497868</v>
      </c>
      <c r="AI162" s="34" t="n">
        <v>7.19929046452682</v>
      </c>
      <c r="AJ162" s="34" t="n">
        <v>71.3756984767123</v>
      </c>
      <c r="AK162" s="34" t="n">
        <v>0.372259780175135</v>
      </c>
      <c r="AL162" s="34" t="n">
        <v>16.3218592876087</v>
      </c>
      <c r="AM162" s="34" t="n">
        <v>304.267670556223</v>
      </c>
      <c r="AN162" s="34" t="n">
        <v>-23.3850628623671</v>
      </c>
      <c r="AO162" s="34" t="n">
        <v>-22.3850628623671</v>
      </c>
      <c r="AP162" s="34" t="n">
        <v>1.08009144388588</v>
      </c>
      <c r="AQ162" s="34" t="n">
        <v>39.7860874771449</v>
      </c>
      <c r="AR162" s="34" t="n">
        <v>0.0114327387938012</v>
      </c>
      <c r="AS162" s="34" t="n">
        <v>0.010985654571603</v>
      </c>
      <c r="AT162" s="34" t="n">
        <v>0.0113035087310259</v>
      </c>
      <c r="AU162" s="34" t="n">
        <v>0.0108662813581248</v>
      </c>
      <c r="AV162" s="34" t="n">
        <v>0.000437227372901111</v>
      </c>
      <c r="AW162" s="34" t="n">
        <v>0.0741586196792828</v>
      </c>
      <c r="AX162" s="34" t="n">
        <v>0.6101</v>
      </c>
      <c r="AY162" s="34" t="n">
        <v>0.121551581182237</v>
      </c>
      <c r="AZ162" s="34" t="n">
        <v>40.5171937274123</v>
      </c>
      <c r="BA162" s="34" t="n">
        <v>0.0405171937274123</v>
      </c>
      <c r="BB162" s="35" t="n">
        <v>0.716648701690069</v>
      </c>
      <c r="BC162" s="34" t="n">
        <v>61.8977514892288</v>
      </c>
      <c r="BD162" s="34" t="n">
        <v>0.00396407439902104</v>
      </c>
      <c r="BE162" s="34" t="n">
        <v>0.00373650731567089</v>
      </c>
      <c r="BF162" s="34" t="n">
        <v>0.0039484225582414</v>
      </c>
      <c r="BG162" s="34" t="n">
        <v>0.00372259780175135</v>
      </c>
      <c r="BH162" s="34" t="n">
        <v>0.000225824756490054</v>
      </c>
      <c r="BI162" s="34" t="n">
        <v>0.00935461471038734</v>
      </c>
      <c r="BJ162" s="34" t="n">
        <v>0.365</v>
      </c>
      <c r="BK162" s="34" t="n">
        <v>0.0256290813983215</v>
      </c>
      <c r="BL162" s="34" t="n">
        <v>8.54302713277383</v>
      </c>
      <c r="BM162" s="34" t="n">
        <v>0.00854302713277383</v>
      </c>
      <c r="BN162" s="35" t="n">
        <v>0.61869796298645</v>
      </c>
    </row>
    <row r="163" customFormat="false" ht="12.8" hidden="false" customHeight="false" outlineLevel="0" collapsed="false">
      <c r="A163" s="33" t="s">
        <v>65</v>
      </c>
      <c r="B163" s="33" t="s">
        <v>156</v>
      </c>
      <c r="C163" s="33" t="s">
        <v>158</v>
      </c>
      <c r="D163" s="33" t="s">
        <v>83</v>
      </c>
      <c r="E163" s="34"/>
      <c r="F163" s="34"/>
      <c r="G163" s="34"/>
      <c r="H163" s="34" t="s">
        <v>146</v>
      </c>
      <c r="I163" s="34" t="s">
        <v>111</v>
      </c>
      <c r="J163" s="34" t="s">
        <v>112</v>
      </c>
      <c r="K163" s="34" t="s">
        <v>89</v>
      </c>
      <c r="L163" s="34" t="n">
        <v>1</v>
      </c>
      <c r="M163" s="34" t="n">
        <v>333.333333333333</v>
      </c>
      <c r="N163" s="34" t="n">
        <v>719.333333333333</v>
      </c>
      <c r="O163" s="34" t="n">
        <v>2.158</v>
      </c>
      <c r="P163" s="34" t="n">
        <v>2.158</v>
      </c>
      <c r="Q163" s="34"/>
      <c r="R163" s="34" t="n">
        <v>176.132562219576</v>
      </c>
      <c r="S163" s="34" t="n">
        <v>0.372530081618423</v>
      </c>
      <c r="T163" s="34" t="n">
        <v>17.0625798712898</v>
      </c>
      <c r="U163" s="34" t="n">
        <v>734.969394421807</v>
      </c>
      <c r="V163" s="34" t="n">
        <v>-23.2018330303298</v>
      </c>
      <c r="W163" s="34" t="n">
        <v>-22.2018330303298</v>
      </c>
      <c r="X163" s="34" t="n">
        <v>1.08029189855333</v>
      </c>
      <c r="Y163" s="34" t="n">
        <v>0.003</v>
      </c>
      <c r="Z163" s="34" t="n">
        <v>0.108029189855333</v>
      </c>
      <c r="AA163" s="34" t="n">
        <v>0.0372530081618423</v>
      </c>
      <c r="AB163" s="34" t="n">
        <v>0.233126991707809</v>
      </c>
      <c r="AC163" s="34" t="n">
        <v>0.0803919916132557</v>
      </c>
      <c r="AD163" s="34" t="n">
        <v>233.126991707809</v>
      </c>
      <c r="AE163" s="34" t="n">
        <v>80.3919916132557</v>
      </c>
      <c r="AF163" s="34" t="n">
        <v>77708.9972359362</v>
      </c>
      <c r="AG163" s="34" t="n">
        <v>26797.3305377519</v>
      </c>
      <c r="AH163" s="34" t="n">
        <v>77.7089972359362</v>
      </c>
      <c r="AI163" s="34" t="n">
        <v>26.7973305377519</v>
      </c>
      <c r="AJ163" s="34" t="n">
        <v>91.2864975872478</v>
      </c>
      <c r="AK163" s="34" t="n">
        <v>0.372003958534381</v>
      </c>
      <c r="AL163" s="34" t="n">
        <v>15.6208221341754</v>
      </c>
      <c r="AM163" s="34" t="n">
        <v>417.062211450144</v>
      </c>
      <c r="AN163" s="34" t="n">
        <v>-24.7691837376009</v>
      </c>
      <c r="AO163" s="34" t="n">
        <v>-23.7691837376009</v>
      </c>
      <c r="AP163" s="34" t="n">
        <v>1.07857718009941</v>
      </c>
      <c r="AQ163" s="34" t="n">
        <v>1.5673507072711</v>
      </c>
      <c r="AR163" s="34" t="n">
        <v>0.0109877135618716</v>
      </c>
      <c r="AS163" s="34" t="n">
        <v>0.0109701009285038</v>
      </c>
      <c r="AT163" s="34" t="n">
        <v>0.010868295840273</v>
      </c>
      <c r="AU163" s="34" t="n">
        <v>0.0108510636649181</v>
      </c>
      <c r="AV163" s="34" t="n">
        <v>1.72321753549188E-005</v>
      </c>
      <c r="AW163" s="34" t="n">
        <v>0.0126651214851751</v>
      </c>
      <c r="AX163" s="34" t="n">
        <v>0.6101</v>
      </c>
      <c r="AY163" s="34" t="n">
        <v>0.020759091108302</v>
      </c>
      <c r="AZ163" s="34" t="n">
        <v>6.91969703610067</v>
      </c>
      <c r="BA163" s="34" t="n">
        <v>0.00691969703610067</v>
      </c>
      <c r="BB163" s="35" t="n">
        <v>0.0282448374937204</v>
      </c>
      <c r="BC163" s="34" t="n">
        <v>1.4417577371144</v>
      </c>
      <c r="BD163" s="34" t="n">
        <v>0.0037392305748968</v>
      </c>
      <c r="BE163" s="34" t="n">
        <v>0.0037339299525763</v>
      </c>
      <c r="BF163" s="34" t="n">
        <v>0.00372530081618423</v>
      </c>
      <c r="BG163" s="34" t="n">
        <v>0.00372003958534381</v>
      </c>
      <c r="BH163" s="34" t="n">
        <v>5.26123084042133E-006</v>
      </c>
      <c r="BI163" s="34" t="n">
        <v>0.000926674068352061</v>
      </c>
      <c r="BJ163" s="34" t="n">
        <v>0.365</v>
      </c>
      <c r="BK163" s="34" t="n">
        <v>0.00253883306397825</v>
      </c>
      <c r="BL163" s="34" t="n">
        <v>0.84627768799275</v>
      </c>
      <c r="BM163" s="34" t="n">
        <v>0.00084627768799275</v>
      </c>
      <c r="BN163" s="35" t="n">
        <v>0.0144143310696475</v>
      </c>
    </row>
    <row r="164" customFormat="false" ht="12.8" hidden="false" customHeight="false" outlineLevel="0" collapsed="false">
      <c r="A164" s="33" t="s">
        <v>65</v>
      </c>
      <c r="B164" s="33" t="s">
        <v>156</v>
      </c>
      <c r="C164" s="33" t="s">
        <v>159</v>
      </c>
      <c r="D164" s="33" t="s">
        <v>83</v>
      </c>
      <c r="E164" s="34"/>
      <c r="F164" s="34"/>
      <c r="G164" s="34"/>
      <c r="H164" s="34" t="s">
        <v>146</v>
      </c>
      <c r="I164" s="34" t="s">
        <v>111</v>
      </c>
      <c r="J164" s="34" t="s">
        <v>112</v>
      </c>
      <c r="K164" s="34" t="s">
        <v>89</v>
      </c>
      <c r="L164" s="34" t="n">
        <v>1</v>
      </c>
      <c r="M164" s="34" t="n">
        <v>333.333333333333</v>
      </c>
      <c r="N164" s="34" t="n">
        <v>209.333333333333</v>
      </c>
      <c r="O164" s="34" t="n">
        <v>0.628</v>
      </c>
      <c r="P164" s="34" t="n">
        <v>0.628</v>
      </c>
      <c r="Q164" s="34"/>
      <c r="R164" s="34" t="n">
        <v>47.8445601647899</v>
      </c>
      <c r="S164" s="34" t="n">
        <v>0.372144870663124</v>
      </c>
      <c r="T164" s="34" t="n">
        <v>16.0069682138826</v>
      </c>
      <c r="U164" s="34" t="n">
        <v>209.347449818599</v>
      </c>
      <c r="V164" s="34" t="n">
        <v>-23.2370642974145</v>
      </c>
      <c r="W164" s="34" t="n">
        <v>-22.2370642974145</v>
      </c>
      <c r="X164" s="34" t="n">
        <v>1.0802533553735</v>
      </c>
      <c r="Y164" s="34" t="n">
        <v>0.003</v>
      </c>
      <c r="Z164" s="34" t="n">
        <v>0.10802533553735</v>
      </c>
      <c r="AA164" s="34" t="n">
        <v>0.0372144870663124</v>
      </c>
      <c r="AB164" s="34" t="n">
        <v>0.0678399107174558</v>
      </c>
      <c r="AC164" s="34" t="n">
        <v>0.0233706978776442</v>
      </c>
      <c r="AD164" s="34" t="n">
        <v>67.8399107174558</v>
      </c>
      <c r="AE164" s="34" t="n">
        <v>23.3706978776442</v>
      </c>
      <c r="AF164" s="34" t="n">
        <v>22613.3035724853</v>
      </c>
      <c r="AG164" s="34" t="n">
        <v>7790.2326258814</v>
      </c>
      <c r="AH164" s="34" t="n">
        <v>22.6133035724853</v>
      </c>
      <c r="AI164" s="34" t="n">
        <v>7.7902326258814</v>
      </c>
      <c r="AJ164" s="34" t="n">
        <v>46.6250804124296</v>
      </c>
      <c r="AK164" s="34" t="n">
        <v>0.372300711329454</v>
      </c>
      <c r="AL164" s="34" t="n">
        <v>16.4340247216793</v>
      </c>
      <c r="AM164" s="34" t="n">
        <v>189.560125033522</v>
      </c>
      <c r="AN164" s="34" t="n">
        <v>-23.1068539243633</v>
      </c>
      <c r="AO164" s="34" t="n">
        <v>-22.1068539243633</v>
      </c>
      <c r="AP164" s="34" t="n">
        <v>1.08039580601376</v>
      </c>
      <c r="AQ164" s="34" t="n">
        <v>-0.130210373051199</v>
      </c>
      <c r="AR164" s="34" t="n">
        <v>0.0109873176610771</v>
      </c>
      <c r="AS164" s="34" t="n">
        <v>0.0109887808610811</v>
      </c>
      <c r="AT164" s="34" t="n">
        <v>0.010867908498097</v>
      </c>
      <c r="AU164" s="34" t="n">
        <v>0.0108693400650023</v>
      </c>
      <c r="AV164" s="34" t="n">
        <v>-1.43156690528279E-006</v>
      </c>
      <c r="AW164" s="34" t="n">
        <v>-0.000299694880865656</v>
      </c>
      <c r="AX164" s="34" t="n">
        <v>0.6101</v>
      </c>
      <c r="AY164" s="34" t="n">
        <v>-0.0004912225550986</v>
      </c>
      <c r="AZ164" s="34" t="n">
        <v>-0.163740851699533</v>
      </c>
      <c r="BA164" s="34" t="n">
        <v>-0.000163740851699533</v>
      </c>
      <c r="BB164" s="35" t="n">
        <v>-0.00234644632893425</v>
      </c>
      <c r="BC164" s="34" t="n">
        <v>-0.427056507796699</v>
      </c>
      <c r="BD164" s="34" t="n">
        <v>0.00373534961863834</v>
      </c>
      <c r="BE164" s="34" t="n">
        <v>0.00373691969188925</v>
      </c>
      <c r="BF164" s="34" t="n">
        <v>0.00372144870663124</v>
      </c>
      <c r="BG164" s="34" t="n">
        <v>0.00372300711329454</v>
      </c>
      <c r="BH164" s="34" t="n">
        <v>-1.55840666329682E-006</v>
      </c>
      <c r="BI164" s="34" t="n">
        <v>-7.45612813633139E-005</v>
      </c>
      <c r="BJ164" s="34" t="n">
        <v>0.365</v>
      </c>
      <c r="BK164" s="34" t="n">
        <v>-0.000204277483187161</v>
      </c>
      <c r="BL164" s="34" t="n">
        <v>-0.0680924943957205</v>
      </c>
      <c r="BM164" s="34" t="n">
        <v>-6.80924943957205E-005</v>
      </c>
      <c r="BN164" s="35" t="n">
        <v>-0.0042696072967036</v>
      </c>
    </row>
    <row r="165" customFormat="false" ht="12.8" hidden="false" customHeight="false" outlineLevel="0" collapsed="false">
      <c r="A165" s="33" t="s">
        <v>65</v>
      </c>
      <c r="B165" s="33" t="s">
        <v>156</v>
      </c>
      <c r="C165" s="33" t="s">
        <v>159</v>
      </c>
      <c r="D165" s="33" t="s">
        <v>83</v>
      </c>
      <c r="E165" s="34"/>
      <c r="F165" s="34"/>
      <c r="G165" s="34"/>
      <c r="H165" s="34" t="s">
        <v>146</v>
      </c>
      <c r="I165" s="34" t="s">
        <v>111</v>
      </c>
      <c r="J165" s="34" t="s">
        <v>112</v>
      </c>
      <c r="K165" s="34" t="s">
        <v>89</v>
      </c>
      <c r="L165" s="34" t="n">
        <v>1</v>
      </c>
      <c r="M165" s="34" t="n">
        <v>333.333333333333</v>
      </c>
      <c r="N165" s="34" t="n">
        <v>464.333333333333</v>
      </c>
      <c r="O165" s="34" t="n">
        <v>1.393</v>
      </c>
      <c r="P165" s="34" t="n">
        <v>1.393</v>
      </c>
      <c r="Q165" s="34"/>
      <c r="R165" s="34" t="n">
        <v>90.6715508343147</v>
      </c>
      <c r="S165" s="34" t="n">
        <v>0.370805558095936</v>
      </c>
      <c r="T165" s="34" t="n">
        <v>12.3368506654726</v>
      </c>
      <c r="U165" s="34" t="n">
        <v>648.077404936792</v>
      </c>
      <c r="V165" s="34" t="n">
        <v>-26.9475882955987</v>
      </c>
      <c r="W165" s="34" t="n">
        <v>-25.9475882955987</v>
      </c>
      <c r="X165" s="34" t="n">
        <v>1.07619385566132</v>
      </c>
      <c r="Y165" s="34" t="n">
        <v>0.003</v>
      </c>
      <c r="Z165" s="34" t="n">
        <v>0.107619385566132</v>
      </c>
      <c r="AA165" s="34" t="n">
        <v>0.0370805558095936</v>
      </c>
      <c r="AB165" s="34" t="n">
        <v>0.149913804093622</v>
      </c>
      <c r="AC165" s="34" t="n">
        <v>0.0516532142427639</v>
      </c>
      <c r="AD165" s="34" t="n">
        <v>149.913804093622</v>
      </c>
      <c r="AE165" s="34" t="n">
        <v>51.6532142427639</v>
      </c>
      <c r="AF165" s="34" t="n">
        <v>49971.2680312073</v>
      </c>
      <c r="AG165" s="34" t="n">
        <v>17217.7380809213</v>
      </c>
      <c r="AH165" s="34" t="n">
        <v>49.9712680312073</v>
      </c>
      <c r="AI165" s="34" t="n">
        <v>17.2177380809213</v>
      </c>
      <c r="AJ165" s="34" t="n">
        <v>50.4839731750042</v>
      </c>
      <c r="AK165" s="34" t="n">
        <v>0.372424182675427</v>
      </c>
      <c r="AL165" s="34" t="n">
        <v>16.7723792147374</v>
      </c>
      <c r="AM165" s="34" t="n">
        <v>226.68085200718</v>
      </c>
      <c r="AN165" s="34" t="n">
        <v>-23.4129589142528</v>
      </c>
      <c r="AO165" s="34" t="n">
        <v>-22.4129589142528</v>
      </c>
      <c r="AP165" s="34" t="n">
        <v>1.08006092534642</v>
      </c>
      <c r="AQ165" s="34" t="n">
        <v>-3.5346293813459</v>
      </c>
      <c r="AR165" s="34" t="n">
        <v>0.0109456217608047</v>
      </c>
      <c r="AS165" s="34" t="n">
        <v>0.0109853410980888</v>
      </c>
      <c r="AT165" s="34" t="n">
        <v>0.0108271122849716</v>
      </c>
      <c r="AU165" s="34" t="n">
        <v>0.0108659746600845</v>
      </c>
      <c r="AV165" s="34" t="n">
        <v>-3.88623751129032E-005</v>
      </c>
      <c r="AW165" s="34" t="n">
        <v>-0.0251858272128505</v>
      </c>
      <c r="AX165" s="34" t="n">
        <v>0.6101</v>
      </c>
      <c r="AY165" s="34" t="n">
        <v>-0.0412814738778077</v>
      </c>
      <c r="AZ165" s="34" t="n">
        <v>-13.7604912926026</v>
      </c>
      <c r="BA165" s="34" t="n">
        <v>-0.0137604912926026</v>
      </c>
      <c r="BB165" s="35" t="n">
        <v>-0.0636983693048732</v>
      </c>
      <c r="BC165" s="34" t="n">
        <v>-4.4355285492648</v>
      </c>
      <c r="BD165" s="34" t="n">
        <v>0.00372185643147161</v>
      </c>
      <c r="BE165" s="34" t="n">
        <v>0.00373816365218298</v>
      </c>
      <c r="BF165" s="34" t="n">
        <v>0.00370805558095936</v>
      </c>
      <c r="BG165" s="34" t="n">
        <v>0.00372424182675427</v>
      </c>
      <c r="BH165" s="34" t="n">
        <v>-1.61862457949079E-005</v>
      </c>
      <c r="BI165" s="34" t="n">
        <v>-0.00146763200840971</v>
      </c>
      <c r="BJ165" s="34" t="n">
        <v>0.365</v>
      </c>
      <c r="BK165" s="34" t="n">
        <v>-0.00402090961208139</v>
      </c>
      <c r="BL165" s="34" t="n">
        <v>-1.34030320402713</v>
      </c>
      <c r="BM165" s="34" t="n">
        <v>-0.00134030320402713</v>
      </c>
      <c r="BN165" s="35" t="n">
        <v>-0.0443458788901587</v>
      </c>
    </row>
    <row r="166" customFormat="false" ht="12.8" hidden="false" customHeight="false" outlineLevel="0" collapsed="false">
      <c r="A166" s="33" t="s">
        <v>65</v>
      </c>
      <c r="B166" s="33" t="s">
        <v>156</v>
      </c>
      <c r="C166" s="33" t="s">
        <v>157</v>
      </c>
      <c r="D166" s="33" t="s">
        <v>83</v>
      </c>
      <c r="E166" s="34"/>
      <c r="F166" s="34"/>
      <c r="G166" s="34"/>
      <c r="H166" s="34" t="s">
        <v>146</v>
      </c>
      <c r="I166" s="34" t="s">
        <v>111</v>
      </c>
      <c r="J166" s="34" t="s">
        <v>117</v>
      </c>
      <c r="K166" s="34" t="s">
        <v>71</v>
      </c>
      <c r="L166" s="34" t="n">
        <v>1</v>
      </c>
      <c r="M166" s="34" t="n">
        <v>333.333333333333</v>
      </c>
      <c r="N166" s="34" t="n">
        <v>538.666666666667</v>
      </c>
      <c r="O166" s="34" t="n">
        <v>1.616</v>
      </c>
      <c r="P166" s="34" t="n">
        <v>1.616</v>
      </c>
      <c r="Q166" s="34"/>
      <c r="R166" s="34" t="n">
        <v>99.0278255185831</v>
      </c>
      <c r="S166" s="34" t="n">
        <v>0.561821860392349</v>
      </c>
      <c r="T166" s="34" t="n">
        <v>536.77718529381</v>
      </c>
      <c r="U166" s="34" t="n">
        <v>455.912999597774</v>
      </c>
      <c r="V166" s="34" t="n">
        <v>311.159180126863</v>
      </c>
      <c r="W166" s="34" t="n">
        <v>312.159180126863</v>
      </c>
      <c r="X166" s="34" t="n">
        <v>1.44473668211601</v>
      </c>
      <c r="Y166" s="34" t="n">
        <v>0.003</v>
      </c>
      <c r="Z166" s="34" t="n">
        <v>0.144473668211601</v>
      </c>
      <c r="AA166" s="34" t="n">
        <v>0.0561821860392349</v>
      </c>
      <c r="AB166" s="34" t="n">
        <v>0.233469447829947</v>
      </c>
      <c r="AC166" s="34" t="n">
        <v>0.0907904126394036</v>
      </c>
      <c r="AD166" s="34" t="n">
        <v>233.469447829947</v>
      </c>
      <c r="AE166" s="34" t="n">
        <v>90.7904126394036</v>
      </c>
      <c r="AF166" s="34" t="n">
        <v>77823.1492766491</v>
      </c>
      <c r="AG166" s="34" t="n">
        <v>30263.4708798012</v>
      </c>
      <c r="AH166" s="34" t="n">
        <v>77.8231492766491</v>
      </c>
      <c r="AI166" s="34" t="n">
        <v>30.2634708798012</v>
      </c>
      <c r="AJ166" s="34" t="n">
        <v>102.947079840907</v>
      </c>
      <c r="AK166" s="34" t="n">
        <v>0.372264865682574</v>
      </c>
      <c r="AL166" s="34" t="n">
        <v>16.3357953212636</v>
      </c>
      <c r="AM166" s="34" t="n">
        <v>415.089516360875</v>
      </c>
      <c r="AN166" s="34" t="n">
        <v>-23.3971955178011</v>
      </c>
      <c r="AO166" s="34" t="n">
        <v>-22.3971955178011</v>
      </c>
      <c r="AP166" s="34" t="n">
        <v>1.08007817065064</v>
      </c>
      <c r="AQ166" s="34" t="n">
        <v>334.556375644664</v>
      </c>
      <c r="AR166" s="34" t="n">
        <v>0.0147449951389216</v>
      </c>
      <c r="AS166" s="34" t="n">
        <v>0.0109855182345274</v>
      </c>
      <c r="AT166" s="34" t="n">
        <v>0.0145307394562739</v>
      </c>
      <c r="AU166" s="34" t="n">
        <v>0.0108661479678871</v>
      </c>
      <c r="AV166" s="34" t="n">
        <v>0.00366459148838682</v>
      </c>
      <c r="AW166" s="34" t="n">
        <v>1.67073489777091</v>
      </c>
      <c r="AX166" s="34" t="n">
        <v>0.6101</v>
      </c>
      <c r="AY166" s="34" t="n">
        <v>2.73846074048665</v>
      </c>
      <c r="AZ166" s="34" t="n">
        <v>912.820246828884</v>
      </c>
      <c r="BA166" s="34" t="n">
        <v>0.912820246828884</v>
      </c>
      <c r="BB166" s="35" t="n">
        <v>6.00654235106838</v>
      </c>
      <c r="BC166" s="34" t="n">
        <v>520.441389972546</v>
      </c>
      <c r="BD166" s="34" t="n">
        <v>0.00564996132173269</v>
      </c>
      <c r="BE166" s="34" t="n">
        <v>0.00373655855149862</v>
      </c>
      <c r="BF166" s="34" t="n">
        <v>0.00561821860392349</v>
      </c>
      <c r="BG166" s="34" t="n">
        <v>0.00372264865682574</v>
      </c>
      <c r="BH166" s="34" t="n">
        <v>0.00189556994709775</v>
      </c>
      <c r="BI166" s="34" t="n">
        <v>0.187714169979465</v>
      </c>
      <c r="BJ166" s="34" t="n">
        <v>0.365</v>
      </c>
      <c r="BK166" s="34" t="n">
        <v>0.514285397204015</v>
      </c>
      <c r="BL166" s="34" t="n">
        <v>171.428465734672</v>
      </c>
      <c r="BM166" s="34" t="n">
        <v>0.171428465734672</v>
      </c>
      <c r="BN166" s="35" t="n">
        <v>5.19334232081575</v>
      </c>
    </row>
    <row r="167" customFormat="false" ht="12.8" hidden="false" customHeight="false" outlineLevel="0" collapsed="false">
      <c r="A167" s="33" t="s">
        <v>65</v>
      </c>
      <c r="B167" s="33" t="s">
        <v>156</v>
      </c>
      <c r="C167" s="33" t="s">
        <v>159</v>
      </c>
      <c r="D167" s="33" t="s">
        <v>83</v>
      </c>
      <c r="E167" s="34"/>
      <c r="F167" s="34"/>
      <c r="G167" s="34"/>
      <c r="H167" s="34" t="s">
        <v>146</v>
      </c>
      <c r="I167" s="34" t="s">
        <v>111</v>
      </c>
      <c r="J167" s="34" t="s">
        <v>117</v>
      </c>
      <c r="K167" s="34" t="s">
        <v>89</v>
      </c>
      <c r="L167" s="34" t="n">
        <v>1</v>
      </c>
      <c r="M167" s="34" t="n">
        <v>333.333333333333</v>
      </c>
      <c r="N167" s="34" t="n">
        <v>508.333333333333</v>
      </c>
      <c r="O167" s="34" t="n">
        <v>1.525</v>
      </c>
      <c r="P167" s="34" t="n">
        <v>1.525</v>
      </c>
      <c r="Q167" s="34"/>
      <c r="R167" s="34" t="n">
        <v>102.992271340229</v>
      </c>
      <c r="S167" s="34" t="n">
        <v>0.373037054171452</v>
      </c>
      <c r="T167" s="34" t="n">
        <v>18.4518729901463</v>
      </c>
      <c r="U167" s="34" t="n">
        <v>414.973726765661</v>
      </c>
      <c r="V167" s="34" t="n">
        <v>-22.8901353961582</v>
      </c>
      <c r="W167" s="34" t="n">
        <v>-21.8901353961582</v>
      </c>
      <c r="X167" s="34" t="n">
        <v>1.08063289599304</v>
      </c>
      <c r="Y167" s="34" t="n">
        <v>0.003</v>
      </c>
      <c r="Z167" s="34" t="n">
        <v>0.108063289599304</v>
      </c>
      <c r="AA167" s="34" t="n">
        <v>0.0373037054171452</v>
      </c>
      <c r="AB167" s="34" t="n">
        <v>0.164796516638939</v>
      </c>
      <c r="AC167" s="34" t="n">
        <v>0.0568881507611464</v>
      </c>
      <c r="AD167" s="34" t="n">
        <v>164.796516638939</v>
      </c>
      <c r="AE167" s="34" t="n">
        <v>56.8881507611464</v>
      </c>
      <c r="AF167" s="34" t="n">
        <v>54932.1722129795</v>
      </c>
      <c r="AG167" s="34" t="n">
        <v>18962.7169203821</v>
      </c>
      <c r="AH167" s="34" t="n">
        <v>54.9321722129795</v>
      </c>
      <c r="AI167" s="34" t="n">
        <v>18.9627169203821</v>
      </c>
      <c r="AJ167" s="34" t="n">
        <v>50.4839731750042</v>
      </c>
      <c r="AK167" s="34" t="n">
        <v>0.372424182675427</v>
      </c>
      <c r="AL167" s="34" t="n">
        <v>16.7723792147374</v>
      </c>
      <c r="AM167" s="34" t="n">
        <v>226.68085200718</v>
      </c>
      <c r="AN167" s="34" t="n">
        <v>-23.4129589142528</v>
      </c>
      <c r="AO167" s="34" t="n">
        <v>-22.4129589142528</v>
      </c>
      <c r="AP167" s="34" t="n">
        <v>1.08006092534642</v>
      </c>
      <c r="AQ167" s="34" t="n">
        <v>0.522823518094601</v>
      </c>
      <c r="AR167" s="34" t="n">
        <v>0.0109912161705263</v>
      </c>
      <c r="AS167" s="34" t="n">
        <v>0.0109853410980888</v>
      </c>
      <c r="AT167" s="34" t="n">
        <v>0.0108717227160086</v>
      </c>
      <c r="AU167" s="34" t="n">
        <v>0.0108659746600845</v>
      </c>
      <c r="AV167" s="34" t="n">
        <v>5.748055924076E-006</v>
      </c>
      <c r="AW167" s="34" t="n">
        <v>0.00238529218847125</v>
      </c>
      <c r="AX167" s="34" t="n">
        <v>0.6101</v>
      </c>
      <c r="AY167" s="34" t="n">
        <v>0.00390967413288191</v>
      </c>
      <c r="AZ167" s="34" t="n">
        <v>1.30322471096064</v>
      </c>
      <c r="BA167" s="34" t="n">
        <v>0.00130322471096064</v>
      </c>
      <c r="BB167" s="35" t="n">
        <v>0.00942149799061793</v>
      </c>
      <c r="BC167" s="34" t="n">
        <v>1.6794937754089</v>
      </c>
      <c r="BD167" s="34" t="n">
        <v>0.00374433831104827</v>
      </c>
      <c r="BE167" s="34" t="n">
        <v>0.00373816365218298</v>
      </c>
      <c r="BF167" s="34" t="n">
        <v>0.00373037054171453</v>
      </c>
      <c r="BG167" s="34" t="n">
        <v>0.00372424182675427</v>
      </c>
      <c r="BH167" s="34" t="n">
        <v>6.12871496025571E-006</v>
      </c>
      <c r="BI167" s="34" t="n">
        <v>0.000631210274153576</v>
      </c>
      <c r="BJ167" s="34" t="n">
        <v>0.365</v>
      </c>
      <c r="BK167" s="34" t="n">
        <v>0.00172934321685911</v>
      </c>
      <c r="BL167" s="34" t="n">
        <v>0.576447738953038</v>
      </c>
      <c r="BM167" s="34" t="n">
        <v>0.000576447738953038</v>
      </c>
      <c r="BN167" s="35" t="n">
        <v>0.0167909998911115</v>
      </c>
    </row>
    <row r="168" customFormat="false" ht="12.8" hidden="false" customHeight="false" outlineLevel="0" collapsed="false">
      <c r="A168" s="33" t="s">
        <v>65</v>
      </c>
      <c r="B168" s="33" t="s">
        <v>156</v>
      </c>
      <c r="C168" s="33" t="s">
        <v>157</v>
      </c>
      <c r="D168" s="33" t="s">
        <v>83</v>
      </c>
      <c r="E168" s="34"/>
      <c r="F168" s="34"/>
      <c r="G168" s="34"/>
      <c r="H168" s="34" t="s">
        <v>146</v>
      </c>
      <c r="I168" s="34" t="s">
        <v>111</v>
      </c>
      <c r="J168" s="34" t="s">
        <v>113</v>
      </c>
      <c r="K168" s="34" t="s">
        <v>71</v>
      </c>
      <c r="L168" s="34" t="n">
        <v>1</v>
      </c>
      <c r="M168" s="34" t="n">
        <v>333.333333333333</v>
      </c>
      <c r="N168" s="34" t="n">
        <v>503</v>
      </c>
      <c r="O168" s="34" t="n">
        <v>1.509</v>
      </c>
      <c r="P168" s="34" t="n">
        <v>1.509</v>
      </c>
      <c r="Q168" s="34"/>
      <c r="R168" s="34" t="n">
        <v>135.364482089427</v>
      </c>
      <c r="S168" s="34" t="n">
        <v>0.37304827739419</v>
      </c>
      <c r="T168" s="34" t="n">
        <v>18.4826289494767</v>
      </c>
      <c r="U168" s="34" t="n">
        <v>535.663383494234</v>
      </c>
      <c r="V168" s="34" t="n">
        <v>-21.8044448110166</v>
      </c>
      <c r="W168" s="34" t="n">
        <v>-20.8044448110166</v>
      </c>
      <c r="X168" s="34" t="n">
        <v>1.08182062393139</v>
      </c>
      <c r="Y168" s="34" t="n">
        <v>0.003</v>
      </c>
      <c r="Z168" s="34" t="n">
        <v>0.108182062393139</v>
      </c>
      <c r="AA168" s="34" t="n">
        <v>0.037304827739419</v>
      </c>
      <c r="AB168" s="34" t="n">
        <v>0.163246732151247</v>
      </c>
      <c r="AC168" s="34" t="n">
        <v>0.0562929850587833</v>
      </c>
      <c r="AD168" s="34" t="n">
        <v>163.246732151247</v>
      </c>
      <c r="AE168" s="34" t="n">
        <v>56.2929850587833</v>
      </c>
      <c r="AF168" s="34" t="n">
        <v>54415.5773837489</v>
      </c>
      <c r="AG168" s="34" t="n">
        <v>18764.3283529278</v>
      </c>
      <c r="AH168" s="34" t="n">
        <v>54.4155773837489</v>
      </c>
      <c r="AI168" s="34" t="n">
        <v>18.7643283529278</v>
      </c>
      <c r="AJ168" s="34" t="n">
        <v>79.9414805318351</v>
      </c>
      <c r="AK168" s="34" t="n">
        <v>0.372315489776543</v>
      </c>
      <c r="AL168" s="34" t="n">
        <v>16.4745227698569</v>
      </c>
      <c r="AM168" s="34" t="n">
        <v>332.037775313683</v>
      </c>
      <c r="AN168" s="34" t="n">
        <v>-23.1326792059545</v>
      </c>
      <c r="AO168" s="34" t="n">
        <v>-22.1326792059545</v>
      </c>
      <c r="AP168" s="34" t="n">
        <v>1.0803675530907</v>
      </c>
      <c r="AQ168" s="34" t="n">
        <v>1.3282343949379</v>
      </c>
      <c r="AR168" s="34" t="n">
        <v>0.0110034162927696</v>
      </c>
      <c r="AS168" s="34" t="n">
        <v>0.0109884906572268</v>
      </c>
      <c r="AT168" s="34" t="n">
        <v>0.010883658863506</v>
      </c>
      <c r="AU168" s="34" t="n">
        <v>0.0108690561354298</v>
      </c>
      <c r="AV168" s="34" t="n">
        <v>1.46027280761921E-005</v>
      </c>
      <c r="AW168" s="34" t="n">
        <v>0.00782214672953929</v>
      </c>
      <c r="AX168" s="34" t="n">
        <v>0.6101</v>
      </c>
      <c r="AY168" s="34" t="n">
        <v>0.0128210895419428</v>
      </c>
      <c r="AZ168" s="34" t="n">
        <v>4.27369651398093</v>
      </c>
      <c r="BA168" s="34" t="n">
        <v>0.00427369651398093</v>
      </c>
      <c r="BB168" s="35" t="n">
        <v>0.0239349747192133</v>
      </c>
      <c r="BC168" s="34" t="n">
        <v>2.0081061796198</v>
      </c>
      <c r="BD168" s="34" t="n">
        <v>0.00374445138533275</v>
      </c>
      <c r="BE168" s="34" t="n">
        <v>0.00373706858296338</v>
      </c>
      <c r="BF168" s="34" t="n">
        <v>0.0037304827739419</v>
      </c>
      <c r="BG168" s="34" t="n">
        <v>0.00372315489776543</v>
      </c>
      <c r="BH168" s="34" t="n">
        <v>7.32787617647047E-006</v>
      </c>
      <c r="BI168" s="34" t="n">
        <v>0.000991934163443375</v>
      </c>
      <c r="BJ168" s="34" t="n">
        <v>0.365</v>
      </c>
      <c r="BK168" s="34" t="n">
        <v>0.00271762784505034</v>
      </c>
      <c r="BL168" s="34" t="n">
        <v>0.905875948350115</v>
      </c>
      <c r="BM168" s="34" t="n">
        <v>0.000905875948350115</v>
      </c>
      <c r="BN168" s="35" t="n">
        <v>0.0200763730862205</v>
      </c>
    </row>
    <row r="169" customFormat="false" ht="12.8" hidden="false" customHeight="false" outlineLevel="0" collapsed="false">
      <c r="A169" s="33" t="s">
        <v>65</v>
      </c>
      <c r="B169" s="33" t="s">
        <v>156</v>
      </c>
      <c r="C169" s="33" t="s">
        <v>159</v>
      </c>
      <c r="D169" s="33" t="s">
        <v>83</v>
      </c>
      <c r="E169" s="34"/>
      <c r="F169" s="34"/>
      <c r="G169" s="34"/>
      <c r="H169" s="34" t="s">
        <v>146</v>
      </c>
      <c r="I169" s="34" t="s">
        <v>111</v>
      </c>
      <c r="J169" s="34" t="s">
        <v>113</v>
      </c>
      <c r="K169" s="34" t="s">
        <v>89</v>
      </c>
      <c r="L169" s="34" t="n">
        <v>1</v>
      </c>
      <c r="M169" s="34" t="n">
        <v>333.333333333333</v>
      </c>
      <c r="N169" s="34" t="n">
        <v>573</v>
      </c>
      <c r="O169" s="34" t="n">
        <v>1.719</v>
      </c>
      <c r="P169" s="34" t="n">
        <v>1.719</v>
      </c>
      <c r="Q169" s="34"/>
      <c r="R169" s="34" t="n">
        <v>93.0282832237363</v>
      </c>
      <c r="S169" s="34" t="n">
        <v>0.425497003205571</v>
      </c>
      <c r="T169" s="34" t="n">
        <v>162.288090974142</v>
      </c>
      <c r="U169" s="34" t="n">
        <v>424.726795733467</v>
      </c>
      <c r="V169" s="34" t="n">
        <v>103.289151867588</v>
      </c>
      <c r="W169" s="34" t="n">
        <v>104.289151867588</v>
      </c>
      <c r="X169" s="34" t="n">
        <v>1.2184802897267</v>
      </c>
      <c r="Y169" s="34" t="n">
        <v>0.003</v>
      </c>
      <c r="Z169" s="34" t="n">
        <v>0.12184802897267</v>
      </c>
      <c r="AA169" s="34" t="n">
        <v>0.0425497003205571</v>
      </c>
      <c r="AB169" s="34" t="n">
        <v>0.20945676180402</v>
      </c>
      <c r="AC169" s="34" t="n">
        <v>0.0731429348510376</v>
      </c>
      <c r="AD169" s="34" t="n">
        <v>209.45676180402</v>
      </c>
      <c r="AE169" s="34" t="n">
        <v>73.1429348510377</v>
      </c>
      <c r="AF169" s="34" t="n">
        <v>69818.9206013399</v>
      </c>
      <c r="AG169" s="34" t="n">
        <v>24380.9782836792</v>
      </c>
      <c r="AH169" s="34" t="n">
        <v>69.8189206013399</v>
      </c>
      <c r="AI169" s="34" t="n">
        <v>24.3809782836792</v>
      </c>
      <c r="AJ169" s="34" t="n">
        <v>50.4839731750042</v>
      </c>
      <c r="AK169" s="34" t="n">
        <v>0.372424182675427</v>
      </c>
      <c r="AL169" s="34" t="n">
        <v>16.7723792147374</v>
      </c>
      <c r="AM169" s="34" t="n">
        <v>226.68085200718</v>
      </c>
      <c r="AN169" s="34" t="n">
        <v>-23.4129589142528</v>
      </c>
      <c r="AO169" s="34" t="n">
        <v>-22.4129589142528</v>
      </c>
      <c r="AP169" s="34" t="n">
        <v>1.08006092534642</v>
      </c>
      <c r="AQ169" s="34" t="n">
        <v>126.702110781841</v>
      </c>
      <c r="AR169" s="34" t="n">
        <v>0.0124091180573665</v>
      </c>
      <c r="AS169" s="34" t="n">
        <v>0.0109853410980888</v>
      </c>
      <c r="AT169" s="34" t="n">
        <v>0.0122570192583581</v>
      </c>
      <c r="AU169" s="34" t="n">
        <v>0.0108659746600845</v>
      </c>
      <c r="AV169" s="34" t="n">
        <v>0.00139104459827354</v>
      </c>
      <c r="AW169" s="34" t="n">
        <v>0.590813914947067</v>
      </c>
      <c r="AX169" s="34" t="n">
        <v>0.6101</v>
      </c>
      <c r="AY169" s="34" t="n">
        <v>0.968388649314976</v>
      </c>
      <c r="AZ169" s="34" t="n">
        <v>322.796216438325</v>
      </c>
      <c r="BA169" s="34" t="n">
        <v>0.322796216438325</v>
      </c>
      <c r="BB169" s="35" t="n">
        <v>2.28002720582451</v>
      </c>
      <c r="BC169" s="34" t="n">
        <v>145.515711759405</v>
      </c>
      <c r="BD169" s="34" t="n">
        <v>0.00427315216646643</v>
      </c>
      <c r="BE169" s="34" t="n">
        <v>0.00373816365218298</v>
      </c>
      <c r="BF169" s="34" t="n">
        <v>0.0042549700320557</v>
      </c>
      <c r="BG169" s="34" t="n">
        <v>0.00372424182675427</v>
      </c>
      <c r="BH169" s="34" t="n">
        <v>0.000530728205301434</v>
      </c>
      <c r="BI169" s="34" t="n">
        <v>0.0493727337976071</v>
      </c>
      <c r="BJ169" s="34" t="n">
        <v>0.365</v>
      </c>
      <c r="BK169" s="34" t="n">
        <v>0.13526776382906</v>
      </c>
      <c r="BL169" s="34" t="n">
        <v>45.0892546096868</v>
      </c>
      <c r="BM169" s="34" t="n">
        <v>0.0450892546096868</v>
      </c>
      <c r="BN169" s="35" t="n">
        <v>1.45404987753818</v>
      </c>
    </row>
    <row r="170" customFormat="false" ht="12.8" hidden="false" customHeight="false" outlineLevel="0" collapsed="false">
      <c r="A170" s="33" t="s">
        <v>65</v>
      </c>
      <c r="B170" s="33" t="s">
        <v>156</v>
      </c>
      <c r="C170" s="33" t="s">
        <v>159</v>
      </c>
      <c r="D170" s="33" t="s">
        <v>83</v>
      </c>
      <c r="E170" s="34"/>
      <c r="F170" s="34"/>
      <c r="G170" s="34"/>
      <c r="H170" s="34" t="s">
        <v>146</v>
      </c>
      <c r="I170" s="34" t="s">
        <v>111</v>
      </c>
      <c r="J170" s="34" t="s">
        <v>113</v>
      </c>
      <c r="K170" s="34" t="s">
        <v>71</v>
      </c>
      <c r="L170" s="34" t="n">
        <v>1</v>
      </c>
      <c r="M170" s="34" t="n">
        <v>333.333333333333</v>
      </c>
      <c r="N170" s="34" t="n">
        <v>725.333333333333</v>
      </c>
      <c r="O170" s="34" t="n">
        <v>2.176</v>
      </c>
      <c r="P170" s="34" t="n">
        <v>2.176</v>
      </c>
      <c r="Q170" s="34"/>
      <c r="R170" s="34" t="n">
        <v>15.2178822196127</v>
      </c>
      <c r="S170" s="34" t="n">
        <v>0.941167376894705</v>
      </c>
      <c r="T170" s="34" t="n">
        <v>1584.27715906497</v>
      </c>
      <c r="U170" s="34" t="n">
        <v>65.8700986846279</v>
      </c>
      <c r="V170" s="34" t="n">
        <v>491.134318761264</v>
      </c>
      <c r="W170" s="34" t="n">
        <v>492.134318761264</v>
      </c>
      <c r="X170" s="34" t="n">
        <v>1.63979533484535</v>
      </c>
      <c r="Y170" s="34" t="n">
        <v>0.003</v>
      </c>
      <c r="Z170" s="34" t="n">
        <v>0.163979533484535</v>
      </c>
      <c r="AA170" s="34" t="n">
        <v>0.0941167376894705</v>
      </c>
      <c r="AB170" s="34" t="n">
        <v>0.356819464862348</v>
      </c>
      <c r="AC170" s="34" t="n">
        <v>0.204798021212288</v>
      </c>
      <c r="AD170" s="34" t="n">
        <v>356.819464862348</v>
      </c>
      <c r="AE170" s="34" t="n">
        <v>204.798021212288</v>
      </c>
      <c r="AF170" s="34" t="n">
        <v>118939.821620783</v>
      </c>
      <c r="AG170" s="34" t="n">
        <v>68266.0070707626</v>
      </c>
      <c r="AH170" s="34" t="n">
        <v>118.939821620783</v>
      </c>
      <c r="AI170" s="34" t="n">
        <v>68.2660070707626</v>
      </c>
      <c r="AJ170" s="34" t="n">
        <v>50.4839731750042</v>
      </c>
      <c r="AK170" s="34" t="n">
        <v>0.372424182675427</v>
      </c>
      <c r="AL170" s="34" t="n">
        <v>16.7723792147374</v>
      </c>
      <c r="AM170" s="34" t="n">
        <v>226.68085200718</v>
      </c>
      <c r="AN170" s="34" t="n">
        <v>-23.4129589142528</v>
      </c>
      <c r="AO170" s="34" t="n">
        <v>-22.4129589142528</v>
      </c>
      <c r="AP170" s="34" t="n">
        <v>1.08006092534642</v>
      </c>
      <c r="AQ170" s="34" t="n">
        <v>514.547277675517</v>
      </c>
      <c r="AR170" s="34" t="n">
        <v>0.0167674117667841</v>
      </c>
      <c r="AS170" s="34" t="n">
        <v>0.0109853410980888</v>
      </c>
      <c r="AT170" s="34" t="n">
        <v>0.0164909020221726</v>
      </c>
      <c r="AU170" s="34" t="n">
        <v>0.0108659746600845</v>
      </c>
      <c r="AV170" s="34" t="n">
        <v>0.00562492736208807</v>
      </c>
      <c r="AW170" s="34" t="n">
        <v>0.370514520434605</v>
      </c>
      <c r="AX170" s="34" t="n">
        <v>0.6101</v>
      </c>
      <c r="AY170" s="34" t="n">
        <v>0.607301295582044</v>
      </c>
      <c r="AZ170" s="34" t="n">
        <v>202.433765194015</v>
      </c>
      <c r="BA170" s="34" t="n">
        <v>0.202433765194015</v>
      </c>
      <c r="BB170" s="35" t="n">
        <v>9.21968097375524</v>
      </c>
      <c r="BC170" s="34" t="n">
        <v>1567.50477985023</v>
      </c>
      <c r="BD170" s="34" t="n">
        <v>0.00950109497530236</v>
      </c>
      <c r="BE170" s="34" t="n">
        <v>0.00373816365218298</v>
      </c>
      <c r="BF170" s="34" t="n">
        <v>0.00941167376894704</v>
      </c>
      <c r="BG170" s="34" t="n">
        <v>0.00372424182675427</v>
      </c>
      <c r="BH170" s="34" t="n">
        <v>0.00568743194219277</v>
      </c>
      <c r="BI170" s="34" t="n">
        <v>0.0865506694283526</v>
      </c>
      <c r="BJ170" s="34" t="n">
        <v>0.365</v>
      </c>
      <c r="BK170" s="34" t="n">
        <v>0.237125121721514</v>
      </c>
      <c r="BL170" s="34" t="n">
        <v>79.0417072405047</v>
      </c>
      <c r="BM170" s="34" t="n">
        <v>0.0790417072405047</v>
      </c>
      <c r="BN170" s="35" t="n">
        <v>15.5820053210761</v>
      </c>
    </row>
    <row r="171" customFormat="false" ht="12.8" hidden="false" customHeight="false" outlineLevel="0" collapsed="false">
      <c r="A171" s="33" t="s">
        <v>65</v>
      </c>
      <c r="B171" s="33" t="s">
        <v>156</v>
      </c>
      <c r="C171" s="33" t="s">
        <v>159</v>
      </c>
      <c r="D171" s="33" t="s">
        <v>83</v>
      </c>
      <c r="E171" s="34"/>
      <c r="F171" s="34"/>
      <c r="G171" s="34"/>
      <c r="H171" s="34" t="s">
        <v>146</v>
      </c>
      <c r="I171" s="34" t="s">
        <v>111</v>
      </c>
      <c r="J171" s="34" t="s">
        <v>113</v>
      </c>
      <c r="K171" s="34" t="s">
        <v>89</v>
      </c>
      <c r="L171" s="34" t="n">
        <v>1</v>
      </c>
      <c r="M171" s="34" t="n">
        <v>333.333333333333</v>
      </c>
      <c r="N171" s="34" t="n">
        <v>1189.66666666667</v>
      </c>
      <c r="O171" s="34" t="n">
        <v>3.569</v>
      </c>
      <c r="P171" s="34" t="n">
        <v>1.474</v>
      </c>
      <c r="Q171" s="34"/>
      <c r="R171" s="34" t="n">
        <v>111.779652073461</v>
      </c>
      <c r="S171" s="34" t="n">
        <v>0.372516550873055</v>
      </c>
      <c r="T171" s="34" t="n">
        <v>17.0255007964768</v>
      </c>
      <c r="U171" s="34" t="n">
        <v>473.439424428138</v>
      </c>
      <c r="V171" s="34" t="n">
        <v>-22.9291450621923</v>
      </c>
      <c r="W171" s="34" t="n">
        <v>-21.9291450621923</v>
      </c>
      <c r="X171" s="34" t="n">
        <v>1.08059021951858</v>
      </c>
      <c r="Y171" s="34" t="n">
        <v>0.003</v>
      </c>
      <c r="Z171" s="34" t="n">
        <v>0.108059021951858</v>
      </c>
      <c r="AA171" s="34" t="n">
        <v>0.0372516550873055</v>
      </c>
      <c r="AB171" s="34" t="n">
        <v>0.385662649346181</v>
      </c>
      <c r="AC171" s="34" t="n">
        <v>0.132951157006593</v>
      </c>
      <c r="AD171" s="34" t="n">
        <v>385.662649346181</v>
      </c>
      <c r="AE171" s="34" t="n">
        <v>132.951157006593</v>
      </c>
      <c r="AF171" s="34" t="n">
        <v>128554.216448727</v>
      </c>
      <c r="AG171" s="34" t="n">
        <v>44317.0523355311</v>
      </c>
      <c r="AH171" s="34" t="n">
        <v>128.554216448727</v>
      </c>
      <c r="AI171" s="34" t="n">
        <v>44.3170523355311</v>
      </c>
      <c r="AJ171" s="34" t="n">
        <v>50.4839731750042</v>
      </c>
      <c r="AK171" s="34" t="n">
        <v>0.372424182675427</v>
      </c>
      <c r="AL171" s="34" t="n">
        <v>16.7723792147374</v>
      </c>
      <c r="AM171" s="34" t="n">
        <v>226.68085200718</v>
      </c>
      <c r="AN171" s="34" t="n">
        <v>-23.4129589142528</v>
      </c>
      <c r="AO171" s="34" t="n">
        <v>-22.4129589142528</v>
      </c>
      <c r="AP171" s="34" t="n">
        <v>1.08006092534642</v>
      </c>
      <c r="AQ171" s="34" t="n">
        <v>0.4838138520605</v>
      </c>
      <c r="AR171" s="34" t="n">
        <v>0.0109907778111071</v>
      </c>
      <c r="AS171" s="34" t="n">
        <v>0.0109853410980888</v>
      </c>
      <c r="AT171" s="34" t="n">
        <v>0.010871293836036</v>
      </c>
      <c r="AU171" s="34" t="n">
        <v>0.0108659746600845</v>
      </c>
      <c r="AV171" s="34" t="n">
        <v>5.31917595146016E-006</v>
      </c>
      <c r="AW171" s="34" t="n">
        <v>0.00251830760089129</v>
      </c>
      <c r="AX171" s="34" t="n">
        <v>0.6101</v>
      </c>
      <c r="AY171" s="34" t="n">
        <v>0.00412769644466692</v>
      </c>
      <c r="AZ171" s="34" t="n">
        <v>1.37589881488897</v>
      </c>
      <c r="BA171" s="34" t="n">
        <v>0.00137589881488897</v>
      </c>
      <c r="BB171" s="35" t="n">
        <v>0.0107028680419653</v>
      </c>
      <c r="BC171" s="34" t="n">
        <v>0.2531215817394</v>
      </c>
      <c r="BD171" s="34" t="n">
        <v>0.00373909425367825</v>
      </c>
      <c r="BE171" s="34" t="n">
        <v>0.00373816365218298</v>
      </c>
      <c r="BF171" s="34" t="n">
        <v>0.00372516550873055</v>
      </c>
      <c r="BG171" s="34" t="n">
        <v>0.00372424182675427</v>
      </c>
      <c r="BH171" s="34" t="n">
        <v>9.23681976281333E-007</v>
      </c>
      <c r="BI171" s="34" t="n">
        <v>0.000103248849935254</v>
      </c>
      <c r="BJ171" s="34" t="n">
        <v>0.365</v>
      </c>
      <c r="BK171" s="34" t="n">
        <v>0.00028287356146645</v>
      </c>
      <c r="BL171" s="34" t="n">
        <v>0.0942911871554833</v>
      </c>
      <c r="BM171" s="34" t="n">
        <v>9.42911871554833E-005</v>
      </c>
      <c r="BN171" s="35" t="n">
        <v>0.00212765024265582</v>
      </c>
    </row>
    <row r="172" customFormat="false" ht="12.8" hidden="false" customHeight="false" outlineLevel="0" collapsed="false">
      <c r="A172" s="33" t="s">
        <v>65</v>
      </c>
      <c r="B172" s="33" t="s">
        <v>156</v>
      </c>
      <c r="C172" s="33" t="s">
        <v>159</v>
      </c>
      <c r="D172" s="33" t="s">
        <v>83</v>
      </c>
      <c r="E172" s="34"/>
      <c r="F172" s="34"/>
      <c r="G172" s="34"/>
      <c r="H172" s="34" t="s">
        <v>146</v>
      </c>
      <c r="I172" s="34" t="s">
        <v>111</v>
      </c>
      <c r="J172" s="34" t="s">
        <v>113</v>
      </c>
      <c r="K172" s="34" t="s">
        <v>89</v>
      </c>
      <c r="L172" s="34" t="n">
        <v>1</v>
      </c>
      <c r="M172" s="34" t="n">
        <v>333.333333333333</v>
      </c>
      <c r="N172" s="34" t="n">
        <v>938.666666666667</v>
      </c>
      <c r="O172" s="34" t="n">
        <v>2.816</v>
      </c>
      <c r="P172" s="34" t="n">
        <v>1.374</v>
      </c>
      <c r="Q172" s="34"/>
      <c r="R172" s="34" t="n">
        <v>83.1737224962294</v>
      </c>
      <c r="S172" s="34" t="n">
        <v>0.3725781436825</v>
      </c>
      <c r="T172" s="34" t="n">
        <v>17.194287173646</v>
      </c>
      <c r="U172" s="34" t="n">
        <v>377.880013272228</v>
      </c>
      <c r="V172" s="34" t="n">
        <v>-23.0191710023574</v>
      </c>
      <c r="W172" s="34" t="n">
        <v>-22.0191710023574</v>
      </c>
      <c r="X172" s="34" t="n">
        <v>1.08049173123068</v>
      </c>
      <c r="Y172" s="34" t="n">
        <v>0.003</v>
      </c>
      <c r="Z172" s="34" t="n">
        <v>0.108049173123068</v>
      </c>
      <c r="AA172" s="34" t="n">
        <v>0.03725781436825</v>
      </c>
      <c r="AB172" s="34" t="n">
        <v>0.304266471514559</v>
      </c>
      <c r="AC172" s="34" t="n">
        <v>0.104918005260992</v>
      </c>
      <c r="AD172" s="34" t="n">
        <v>304.266471514559</v>
      </c>
      <c r="AE172" s="34" t="n">
        <v>104.918005260992</v>
      </c>
      <c r="AF172" s="34" t="n">
        <v>101422.15717152</v>
      </c>
      <c r="AG172" s="34" t="n">
        <v>34972.6684203307</v>
      </c>
      <c r="AH172" s="34" t="n">
        <v>101.42215717152</v>
      </c>
      <c r="AI172" s="34" t="n">
        <v>34.9726684203307</v>
      </c>
      <c r="AJ172" s="34" t="n">
        <v>50.4839731750042</v>
      </c>
      <c r="AK172" s="34" t="n">
        <v>0.372424182675427</v>
      </c>
      <c r="AL172" s="34" t="n">
        <v>16.7723792147374</v>
      </c>
      <c r="AM172" s="34" t="n">
        <v>226.68085200718</v>
      </c>
      <c r="AN172" s="34" t="n">
        <v>-23.4129589142528</v>
      </c>
      <c r="AO172" s="34" t="n">
        <v>-22.4129589142528</v>
      </c>
      <c r="AP172" s="34" t="n">
        <v>1.08006092534642</v>
      </c>
      <c r="AQ172" s="34" t="n">
        <v>0.393787911895402</v>
      </c>
      <c r="AR172" s="34" t="n">
        <v>0.0109897661716123</v>
      </c>
      <c r="AS172" s="34" t="n">
        <v>0.0109853410980888</v>
      </c>
      <c r="AT172" s="34" t="n">
        <v>0.0108703040716505</v>
      </c>
      <c r="AU172" s="34" t="n">
        <v>0.0108659746600845</v>
      </c>
      <c r="AV172" s="34" t="n">
        <v>4.3294115660026E-006</v>
      </c>
      <c r="AW172" s="34" t="n">
        <v>0.001635998100022</v>
      </c>
      <c r="AX172" s="34" t="n">
        <v>0.6101</v>
      </c>
      <c r="AY172" s="34" t="n">
        <v>0.0026815245042157</v>
      </c>
      <c r="AZ172" s="34" t="n">
        <v>0.893841501405233</v>
      </c>
      <c r="BA172" s="34" t="n">
        <v>0.000893841501405233</v>
      </c>
      <c r="BB172" s="35" t="n">
        <v>0.00881307917651185</v>
      </c>
      <c r="BC172" s="34" t="n">
        <v>0.421907958908601</v>
      </c>
      <c r="BD172" s="34" t="n">
        <v>0.00373971479679391</v>
      </c>
      <c r="BE172" s="34" t="n">
        <v>0.00373816365218298</v>
      </c>
      <c r="BF172" s="34" t="n">
        <v>0.00372578143682499</v>
      </c>
      <c r="BG172" s="34" t="n">
        <v>0.00372424182675427</v>
      </c>
      <c r="BH172" s="34" t="n">
        <v>1.5396100707249E-006</v>
      </c>
      <c r="BI172" s="34" t="n">
        <v>0.000128055100774873</v>
      </c>
      <c r="BJ172" s="34" t="n">
        <v>0.365</v>
      </c>
      <c r="BK172" s="34" t="n">
        <v>0.000350835892533897</v>
      </c>
      <c r="BL172" s="34" t="n">
        <v>0.116945297511299</v>
      </c>
      <c r="BM172" s="34" t="n">
        <v>0.000116945297511299</v>
      </c>
      <c r="BN172" s="35" t="n">
        <v>0.00334390547800794</v>
      </c>
    </row>
    <row r="173" customFormat="false" ht="12.8" hidden="false" customHeight="false" outlineLevel="0" collapsed="false">
      <c r="A173" s="33" t="s">
        <v>65</v>
      </c>
      <c r="B173" s="33" t="s">
        <v>156</v>
      </c>
      <c r="C173" s="33" t="s">
        <v>159</v>
      </c>
      <c r="D173" s="33" t="s">
        <v>83</v>
      </c>
      <c r="E173" s="34"/>
      <c r="F173" s="34"/>
      <c r="G173" s="34"/>
      <c r="H173" s="34" t="s">
        <v>146</v>
      </c>
      <c r="I173" s="34" t="s">
        <v>111</v>
      </c>
      <c r="J173" s="34" t="s">
        <v>113</v>
      </c>
      <c r="K173" s="34" t="s">
        <v>71</v>
      </c>
      <c r="L173" s="34" t="n">
        <v>1</v>
      </c>
      <c r="M173" s="34" t="n">
        <v>333.333333333333</v>
      </c>
      <c r="N173" s="34" t="n">
        <v>693.333333333333</v>
      </c>
      <c r="O173" s="34" t="n">
        <v>2.08</v>
      </c>
      <c r="P173" s="34" t="n">
        <v>2.08</v>
      </c>
      <c r="Q173" s="34"/>
      <c r="R173" s="34" t="n">
        <v>118.210588063927</v>
      </c>
      <c r="S173" s="34" t="n">
        <v>0.373221608199571</v>
      </c>
      <c r="T173" s="34" t="n">
        <v>18.9576230933909</v>
      </c>
      <c r="U173" s="34" t="n">
        <v>580.297939509505</v>
      </c>
      <c r="V173" s="34" t="n">
        <v>-23.8411245958464</v>
      </c>
      <c r="W173" s="34" t="n">
        <v>-22.8411245958464</v>
      </c>
      <c r="X173" s="34" t="n">
        <v>1.07959250575736</v>
      </c>
      <c r="Y173" s="34" t="n">
        <v>0.003</v>
      </c>
      <c r="Z173" s="34" t="n">
        <v>0.107959250575736</v>
      </c>
      <c r="AA173" s="34" t="n">
        <v>0.0373221608199571</v>
      </c>
      <c r="AB173" s="34" t="n">
        <v>0.224555241197531</v>
      </c>
      <c r="AC173" s="34" t="n">
        <v>0.0776300945055108</v>
      </c>
      <c r="AD173" s="34" t="n">
        <v>224.555241197531</v>
      </c>
      <c r="AE173" s="34" t="n">
        <v>77.6300945055108</v>
      </c>
      <c r="AF173" s="34" t="n">
        <v>74851.7470658436</v>
      </c>
      <c r="AG173" s="34" t="n">
        <v>25876.6981685036</v>
      </c>
      <c r="AH173" s="34" t="n">
        <v>74.8517470658436</v>
      </c>
      <c r="AI173" s="34" t="n">
        <v>25.8766981685036</v>
      </c>
      <c r="AJ173" s="34" t="n">
        <v>50.4839731750042</v>
      </c>
      <c r="AK173" s="34" t="n">
        <v>0.372424182675427</v>
      </c>
      <c r="AL173" s="34" t="n">
        <v>16.7723792147374</v>
      </c>
      <c r="AM173" s="34" t="n">
        <v>226.68085200718</v>
      </c>
      <c r="AN173" s="34" t="n">
        <v>-23.4129589142528</v>
      </c>
      <c r="AO173" s="34" t="n">
        <v>-22.4129589142528</v>
      </c>
      <c r="AP173" s="34" t="n">
        <v>1.08006092534642</v>
      </c>
      <c r="AQ173" s="34" t="n">
        <v>-0.428165681593598</v>
      </c>
      <c r="AR173" s="34" t="n">
        <v>0.0109805297146916</v>
      </c>
      <c r="AS173" s="34" t="n">
        <v>0.0109853410980888</v>
      </c>
      <c r="AT173" s="34" t="n">
        <v>0.0108612672469472</v>
      </c>
      <c r="AU173" s="34" t="n">
        <v>0.0108659746600845</v>
      </c>
      <c r="AV173" s="34" t="n">
        <v>-4.70741313730004E-006</v>
      </c>
      <c r="AW173" s="34" t="n">
        <v>-0.00273170214399519</v>
      </c>
      <c r="AX173" s="34" t="n">
        <v>0.6101</v>
      </c>
      <c r="AY173" s="34" t="n">
        <v>-0.00447746622520109</v>
      </c>
      <c r="AZ173" s="34" t="n">
        <v>-1.4924887417337</v>
      </c>
      <c r="BA173" s="34" t="n">
        <v>-0.0014924887417337</v>
      </c>
      <c r="BB173" s="35" t="n">
        <v>-0.00771580583068356</v>
      </c>
      <c r="BC173" s="34" t="n">
        <v>2.1852438786535</v>
      </c>
      <c r="BD173" s="34" t="n">
        <v>0.00374619770130285</v>
      </c>
      <c r="BE173" s="34" t="n">
        <v>0.00373816365218298</v>
      </c>
      <c r="BF173" s="34" t="n">
        <v>0.00373221608199571</v>
      </c>
      <c r="BG173" s="34" t="n">
        <v>0.00372424182675427</v>
      </c>
      <c r="BH173" s="34" t="n">
        <v>7.97425524144343E-006</v>
      </c>
      <c r="BI173" s="34" t="n">
        <v>0.00094264140146288</v>
      </c>
      <c r="BJ173" s="34" t="n">
        <v>0.365</v>
      </c>
      <c r="BK173" s="34" t="n">
        <v>0.00258257918209008</v>
      </c>
      <c r="BL173" s="34" t="n">
        <v>0.860859727363361</v>
      </c>
      <c r="BM173" s="34" t="n">
        <v>0.000860859727363361</v>
      </c>
      <c r="BN173" s="35" t="n">
        <v>0.0218472746340916</v>
      </c>
    </row>
    <row r="174" customFormat="false" ht="12.8" hidden="false" customHeight="false" outlineLevel="0" collapsed="false">
      <c r="A174" s="33" t="s">
        <v>65</v>
      </c>
      <c r="B174" s="33" t="s">
        <v>156</v>
      </c>
      <c r="C174" s="33" t="s">
        <v>157</v>
      </c>
      <c r="D174" s="33" t="s">
        <v>83</v>
      </c>
      <c r="E174" s="34"/>
      <c r="F174" s="34"/>
      <c r="G174" s="34"/>
      <c r="H174" s="34" t="s">
        <v>146</v>
      </c>
      <c r="I174" s="34" t="s">
        <v>111</v>
      </c>
      <c r="J174" s="34" t="s">
        <v>118</v>
      </c>
      <c r="K174" s="34" t="s">
        <v>89</v>
      </c>
      <c r="L174" s="34" t="n">
        <v>1</v>
      </c>
      <c r="M174" s="34" t="n">
        <v>333.333333333333</v>
      </c>
      <c r="N174" s="34" t="n">
        <v>1006.66666666667</v>
      </c>
      <c r="O174" s="34" t="n">
        <v>3.02</v>
      </c>
      <c r="P174" s="34" t="s">
        <v>173</v>
      </c>
      <c r="Q174" s="34"/>
      <c r="R174" s="34" t="n">
        <v>148.234418929887</v>
      </c>
      <c r="S174" s="34" t="n">
        <v>0.372929063029193</v>
      </c>
      <c r="T174" s="34" t="n">
        <v>18.1559359600636</v>
      </c>
      <c r="U174" s="34" t="n">
        <v>632.600137945844</v>
      </c>
      <c r="V174" s="34" t="n">
        <v>-22.5268384203336</v>
      </c>
      <c r="W174" s="34" t="n">
        <v>-21.5268384203336</v>
      </c>
      <c r="X174" s="34" t="n">
        <v>1.08103034018328</v>
      </c>
      <c r="Y174" s="34" t="n">
        <v>0.003</v>
      </c>
      <c r="Z174" s="34" t="n">
        <v>0.108103034018328</v>
      </c>
      <c r="AA174" s="34" t="n">
        <v>0.0372929063029193</v>
      </c>
      <c r="AB174" s="34" t="n">
        <v>0.326471162735351</v>
      </c>
      <c r="AC174" s="34" t="n">
        <v>0.112624577034816</v>
      </c>
      <c r="AD174" s="34" t="n">
        <v>326.471162735351</v>
      </c>
      <c r="AE174" s="34" t="n">
        <v>112.624577034816</v>
      </c>
      <c r="AF174" s="34" t="n">
        <v>108823.720911784</v>
      </c>
      <c r="AG174" s="34" t="n">
        <v>37541.5256782721</v>
      </c>
      <c r="AH174" s="34" t="n">
        <v>108.823720911784</v>
      </c>
      <c r="AI174" s="34" t="n">
        <v>37.5415256782721</v>
      </c>
      <c r="AJ174" s="34" t="n">
        <v>93.7474533448919</v>
      </c>
      <c r="AK174" s="34" t="n">
        <v>0.372552172483664</v>
      </c>
      <c r="AL174" s="34" t="n">
        <v>17.1231167534453</v>
      </c>
      <c r="AM174" s="34" t="n">
        <v>365.700679691928</v>
      </c>
      <c r="AN174" s="34" t="n">
        <v>-22.7241802254939</v>
      </c>
      <c r="AO174" s="34" t="n">
        <v>-21.7241802254939</v>
      </c>
      <c r="AP174" s="34" t="n">
        <v>1.08081445011202</v>
      </c>
      <c r="AQ174" s="34" t="n">
        <v>0.197341805160299</v>
      </c>
      <c r="AR174" s="34" t="n">
        <v>0.010995298611303</v>
      </c>
      <c r="AS174" s="34" t="n">
        <v>0.0109930810419701</v>
      </c>
      <c r="AT174" s="34" t="n">
        <v>0.01087571685685</v>
      </c>
      <c r="AU174" s="34" t="n">
        <v>0.0108735472557737</v>
      </c>
      <c r="AV174" s="34" t="n">
        <v>2.16960107631003E-006</v>
      </c>
      <c r="AW174" s="34" t="n">
        <v>0.00137248994016118</v>
      </c>
      <c r="AX174" s="34" t="n">
        <v>0.6101</v>
      </c>
      <c r="AY174" s="34" t="n">
        <v>0.00224961471916273</v>
      </c>
      <c r="AZ174" s="34" t="n">
        <v>0.749871573054242</v>
      </c>
      <c r="BA174" s="34" t="n">
        <v>0.000749871573054242</v>
      </c>
      <c r="BB174" s="35" t="n">
        <v>0.00689069962662015</v>
      </c>
      <c r="BC174" s="34" t="n">
        <v>1.0328192066183</v>
      </c>
      <c r="BD174" s="34" t="n">
        <v>0.00374325029855717</v>
      </c>
      <c r="BE174" s="34" t="n">
        <v>0.00373945313874404</v>
      </c>
      <c r="BF174" s="34" t="n">
        <v>0.00372929063029193</v>
      </c>
      <c r="BG174" s="34" t="n">
        <v>0.00372552172483664</v>
      </c>
      <c r="BH174" s="34" t="n">
        <v>3.76890545528401E-006</v>
      </c>
      <c r="BI174" s="34" t="n">
        <v>0.000558681510165707</v>
      </c>
      <c r="BJ174" s="34" t="n">
        <v>0.365</v>
      </c>
      <c r="BK174" s="34" t="n">
        <v>0.00153063427442659</v>
      </c>
      <c r="BL174" s="34" t="n">
        <v>0.510211424808865</v>
      </c>
      <c r="BM174" s="34" t="n">
        <v>0.000510211424808865</v>
      </c>
      <c r="BN174" s="35" t="n">
        <v>0.0135905884374902</v>
      </c>
    </row>
    <row r="175" customFormat="false" ht="12.8" hidden="false" customHeight="false" outlineLevel="0" collapsed="false">
      <c r="A175" s="33" t="s">
        <v>65</v>
      </c>
      <c r="B175" s="33" t="s">
        <v>156</v>
      </c>
      <c r="C175" s="33" t="s">
        <v>159</v>
      </c>
      <c r="D175" s="33" t="s">
        <v>83</v>
      </c>
      <c r="E175" s="34"/>
      <c r="F175" s="34"/>
      <c r="G175" s="34"/>
      <c r="H175" s="34" t="s">
        <v>146</v>
      </c>
      <c r="I175" s="34" t="s">
        <v>111</v>
      </c>
      <c r="J175" s="34" t="s">
        <v>118</v>
      </c>
      <c r="K175" s="34" t="s">
        <v>71</v>
      </c>
      <c r="L175" s="34" t="n">
        <v>1</v>
      </c>
      <c r="M175" s="34" t="n">
        <v>333.333333333333</v>
      </c>
      <c r="N175" s="34" t="n">
        <v>423.666666666667</v>
      </c>
      <c r="O175" s="34" t="n">
        <v>1.271</v>
      </c>
      <c r="P175" s="34" t="n">
        <v>1.271</v>
      </c>
      <c r="Q175" s="34"/>
      <c r="R175" s="34" t="n">
        <v>79.5323954496428</v>
      </c>
      <c r="S175" s="34" t="n">
        <v>0.373351326396549</v>
      </c>
      <c r="T175" s="34" t="n">
        <v>19.3131027279119</v>
      </c>
      <c r="U175" s="34" t="n">
        <v>375.926306798198</v>
      </c>
      <c r="V175" s="34" t="n">
        <v>-21.1451071256207</v>
      </c>
      <c r="W175" s="34" t="n">
        <v>-20.1451071256207</v>
      </c>
      <c r="X175" s="34" t="n">
        <v>1.08254191477371</v>
      </c>
      <c r="Y175" s="34" t="n">
        <v>0.003</v>
      </c>
      <c r="Z175" s="34" t="n">
        <v>0.108254191477371</v>
      </c>
      <c r="AA175" s="34" t="n">
        <v>0.0373351326396549</v>
      </c>
      <c r="AB175" s="34" t="n">
        <v>0</v>
      </c>
      <c r="AC175" s="34" t="n">
        <v>0</v>
      </c>
      <c r="AD175" s="34" t="n">
        <v>0</v>
      </c>
      <c r="AE175" s="34" t="n">
        <v>0</v>
      </c>
      <c r="AF175" s="34" t="n">
        <v>0</v>
      </c>
      <c r="AG175" s="34" t="n">
        <v>0</v>
      </c>
      <c r="AH175" s="34" t="n">
        <v>0</v>
      </c>
      <c r="AI175" s="34" t="n">
        <v>0</v>
      </c>
      <c r="AJ175" s="34" t="n">
        <v>50.4839731750042</v>
      </c>
      <c r="AK175" s="34" t="n">
        <v>0.372424182675427</v>
      </c>
      <c r="AL175" s="34" t="n">
        <v>16.7723792147374</v>
      </c>
      <c r="AM175" s="34" t="n">
        <v>226.68085200718</v>
      </c>
      <c r="AN175" s="34" t="n">
        <v>-23.4129589142528</v>
      </c>
      <c r="AO175" s="34" t="n">
        <v>-22.4129589142528</v>
      </c>
      <c r="AP175" s="34" t="n">
        <v>1.08006092534642</v>
      </c>
      <c r="AQ175" s="34" t="n">
        <v>2.2678517886321</v>
      </c>
      <c r="AR175" s="34" t="n">
        <v>0.011010825402208</v>
      </c>
      <c r="AS175" s="34" t="n">
        <v>0.0109853410980888</v>
      </c>
      <c r="AT175" s="34" t="n">
        <v>0.0108909075210224</v>
      </c>
      <c r="AU175" s="34" t="n">
        <v>0.0108659746600845</v>
      </c>
      <c r="AV175" s="34" t="n">
        <v>2.49328609378645E-005</v>
      </c>
      <c r="AW175" s="34" t="n">
        <v>0.00937291833028445</v>
      </c>
      <c r="AX175" s="34" t="n">
        <v>0.6101</v>
      </c>
      <c r="AY175" s="34" t="n">
        <v>0.0153629213740116</v>
      </c>
      <c r="AZ175" s="34" t="n">
        <v>5.12097379133719</v>
      </c>
      <c r="BA175" s="34" t="n">
        <v>0.00512097379133719</v>
      </c>
      <c r="BB175" s="35" t="n">
        <v>0.040866843038624</v>
      </c>
      <c r="BC175" s="34" t="n">
        <v>2.5407235131745</v>
      </c>
      <c r="BD175" s="34" t="n">
        <v>0.00374750462217917</v>
      </c>
      <c r="BE175" s="34" t="n">
        <v>0.00373816365218298</v>
      </c>
      <c r="BF175" s="34" t="n">
        <v>0.00373351326396549</v>
      </c>
      <c r="BG175" s="34" t="n">
        <v>0.00372424182675427</v>
      </c>
      <c r="BH175" s="34" t="n">
        <v>9.27143721122028E-006</v>
      </c>
      <c r="BI175" s="34" t="n">
        <v>0.000737379610669305</v>
      </c>
      <c r="BJ175" s="34" t="n">
        <v>0.365</v>
      </c>
      <c r="BK175" s="34" t="n">
        <v>0.00202021811142275</v>
      </c>
      <c r="BL175" s="34" t="n">
        <v>0.673406037140918</v>
      </c>
      <c r="BM175" s="34" t="n">
        <v>0.000673406037140918</v>
      </c>
      <c r="BN175" s="35" t="n">
        <v>0.0254011978389597</v>
      </c>
    </row>
    <row r="176" customFormat="false" ht="12.8" hidden="false" customHeight="false" outlineLevel="0" collapsed="false">
      <c r="A176" s="33" t="s">
        <v>87</v>
      </c>
      <c r="B176" s="33" t="s">
        <v>87</v>
      </c>
      <c r="C176" s="33"/>
      <c r="D176" s="33" t="s">
        <v>85</v>
      </c>
      <c r="E176" s="34"/>
      <c r="F176" s="34"/>
      <c r="G176" s="34"/>
      <c r="H176" s="34" t="s">
        <v>146</v>
      </c>
      <c r="I176" s="34" t="s">
        <v>111</v>
      </c>
      <c r="J176" s="34" t="s">
        <v>112</v>
      </c>
      <c r="K176" s="34" t="s">
        <v>71</v>
      </c>
      <c r="L176" s="34" t="n">
        <v>1</v>
      </c>
      <c r="M176" s="34" t="n">
        <v>333.333333333333</v>
      </c>
      <c r="N176" s="34" t="n">
        <v>398.666666666667</v>
      </c>
      <c r="O176" s="34" t="n">
        <v>1.196</v>
      </c>
      <c r="P176" s="34" t="n">
        <v>1.196</v>
      </c>
      <c r="Q176" s="34"/>
      <c r="R176" s="34" t="n">
        <v>99.4563965133674</v>
      </c>
      <c r="S176" s="34" t="n">
        <v>0.382111105086293</v>
      </c>
      <c r="T176" s="34" t="n">
        <v>43.3205347886597</v>
      </c>
      <c r="U176" s="34" t="n">
        <v>426.676987797874</v>
      </c>
      <c r="V176" s="34" t="n">
        <v>-1.64360112367457</v>
      </c>
      <c r="W176" s="34" t="n">
        <v>-0.64360112367457</v>
      </c>
      <c r="X176" s="34" t="n">
        <v>1.10387107948947</v>
      </c>
      <c r="Y176" s="34" t="n">
        <v>0.003</v>
      </c>
      <c r="Z176" s="34" t="n">
        <v>0.110387107948947</v>
      </c>
      <c r="AA176" s="34" t="n">
        <v>0.0382111105086293</v>
      </c>
      <c r="AB176" s="34" t="n">
        <v>0.132022981106941</v>
      </c>
      <c r="AC176" s="34" t="n">
        <v>0.0457004881683207</v>
      </c>
      <c r="AD176" s="34" t="n">
        <v>132.022981106941</v>
      </c>
      <c r="AE176" s="34" t="n">
        <v>45.7004881683207</v>
      </c>
      <c r="AF176" s="34" t="n">
        <v>44007.6603689802</v>
      </c>
      <c r="AG176" s="34" t="n">
        <v>15233.4960561069</v>
      </c>
      <c r="AH176" s="34" t="n">
        <v>44.0076603689802</v>
      </c>
      <c r="AI176" s="34" t="n">
        <v>15.2334960561069</v>
      </c>
      <c r="AJ176" s="34" t="n">
        <v>130.418222674421</v>
      </c>
      <c r="AK176" s="34" t="n">
        <v>0.371766238013851</v>
      </c>
      <c r="AL176" s="34" t="n">
        <v>14.9693913522743</v>
      </c>
      <c r="AM176" s="34" t="n">
        <v>564.387698849545</v>
      </c>
      <c r="AN176" s="34" t="n">
        <v>-24.9062667310935</v>
      </c>
      <c r="AO176" s="34" t="n">
        <v>-23.9062667310935</v>
      </c>
      <c r="AP176" s="34" t="n">
        <v>1.07842720526062</v>
      </c>
      <c r="AQ176" s="34" t="n">
        <v>23.2626656074189</v>
      </c>
      <c r="AR176" s="34" t="n">
        <v>0.011229967725453</v>
      </c>
      <c r="AS176" s="34" t="n">
        <v>0.0109685604994894</v>
      </c>
      <c r="AT176" s="34" t="n">
        <v>0.0111052560583351</v>
      </c>
      <c r="AU176" s="34" t="n">
        <v>0.010849556482815</v>
      </c>
      <c r="AV176" s="34" t="n">
        <v>0.000255699575520078</v>
      </c>
      <c r="AW176" s="34" t="n">
        <v>0.109101124664102</v>
      </c>
      <c r="AX176" s="34" t="n">
        <v>0.6101</v>
      </c>
      <c r="AY176" s="34" t="n">
        <v>0.178824987156371</v>
      </c>
      <c r="AZ176" s="34" t="n">
        <v>59.6083290521236</v>
      </c>
      <c r="BA176" s="34" t="n">
        <v>0.0596083290521236</v>
      </c>
      <c r="BB176" s="35" t="n">
        <v>0.419110925291063</v>
      </c>
      <c r="BC176" s="34" t="n">
        <v>28.3511434363854</v>
      </c>
      <c r="BD176" s="34" t="n">
        <v>0.00383576794615051</v>
      </c>
      <c r="BE176" s="34" t="n">
        <v>0.00373153496730664</v>
      </c>
      <c r="BF176" s="34" t="n">
        <v>0.00382111105086293</v>
      </c>
      <c r="BG176" s="34" t="n">
        <v>0.00371766238013851</v>
      </c>
      <c r="BH176" s="34" t="n">
        <v>0.000103448670724416</v>
      </c>
      <c r="BI176" s="34" t="n">
        <v>0.0102886320143483</v>
      </c>
      <c r="BJ176" s="34" t="n">
        <v>0.365</v>
      </c>
      <c r="BK176" s="34" t="n">
        <v>0.0281880329160227</v>
      </c>
      <c r="BL176" s="34" t="n">
        <v>9.39601097200758</v>
      </c>
      <c r="BM176" s="34" t="n">
        <v>0.00939601097200758</v>
      </c>
      <c r="BN176" s="35" t="n">
        <v>0.283421015683332</v>
      </c>
    </row>
    <row r="177" customFormat="false" ht="12.8" hidden="false" customHeight="false" outlineLevel="0" collapsed="false">
      <c r="A177" s="33" t="s">
        <v>87</v>
      </c>
      <c r="B177" s="33" t="s">
        <v>87</v>
      </c>
      <c r="C177" s="33"/>
      <c r="D177" s="33" t="s">
        <v>85</v>
      </c>
      <c r="E177" s="34"/>
      <c r="F177" s="34"/>
      <c r="G177" s="34"/>
      <c r="H177" s="34" t="s">
        <v>146</v>
      </c>
      <c r="I177" s="34" t="s">
        <v>111</v>
      </c>
      <c r="J177" s="34" t="s">
        <v>118</v>
      </c>
      <c r="K177" s="34" t="s">
        <v>71</v>
      </c>
      <c r="L177" s="34" t="n">
        <v>1</v>
      </c>
      <c r="M177" s="34" t="n">
        <v>333.333333333333</v>
      </c>
      <c r="N177" s="34" t="n">
        <v>64</v>
      </c>
      <c r="O177" s="34" t="n">
        <v>0.192</v>
      </c>
      <c r="P177" s="34" t="n">
        <v>0.192</v>
      </c>
      <c r="Q177" s="34"/>
      <c r="R177" s="34" t="n">
        <v>16.0733445677702</v>
      </c>
      <c r="S177" s="34" t="n">
        <v>0.377534622093434</v>
      </c>
      <c r="T177" s="34" t="n">
        <v>30.7774989417378</v>
      </c>
      <c r="U177" s="34" t="n">
        <v>67.8459881122047</v>
      </c>
      <c r="V177" s="34" t="n">
        <v>-6.79008130655333</v>
      </c>
      <c r="W177" s="34" t="n">
        <v>-5.79008130655333</v>
      </c>
      <c r="X177" s="34" t="n">
        <v>1.09824317056761</v>
      </c>
      <c r="Y177" s="34" t="n">
        <v>0.003</v>
      </c>
      <c r="Z177" s="34" t="n">
        <v>0.109824317056761</v>
      </c>
      <c r="AA177" s="34" t="n">
        <v>0.0377534622093434</v>
      </c>
      <c r="AB177" s="34" t="n">
        <v>0.0210862688748981</v>
      </c>
      <c r="AC177" s="34" t="n">
        <v>0.00724866474419393</v>
      </c>
      <c r="AD177" s="34" t="n">
        <v>21.0862688748981</v>
      </c>
      <c r="AE177" s="34" t="n">
        <v>7.24866474419393</v>
      </c>
      <c r="AF177" s="34" t="n">
        <v>7028.7562916327</v>
      </c>
      <c r="AG177" s="34" t="n">
        <v>2416.22158139798</v>
      </c>
      <c r="AH177" s="34" t="n">
        <v>7.0287562916327</v>
      </c>
      <c r="AI177" s="34" t="n">
        <v>2.41622158139798</v>
      </c>
      <c r="AJ177" s="34" t="n">
        <v>130.418222674421</v>
      </c>
      <c r="AK177" s="34" t="n">
        <v>0.371766238013851</v>
      </c>
      <c r="AL177" s="34" t="n">
        <v>14.9693913522743</v>
      </c>
      <c r="AM177" s="34" t="n">
        <v>564.387698849545</v>
      </c>
      <c r="AN177" s="34" t="n">
        <v>-24.9062667310935</v>
      </c>
      <c r="AO177" s="34" t="n">
        <v>-23.9062667310935</v>
      </c>
      <c r="AP177" s="34" t="n">
        <v>1.07842720526062</v>
      </c>
      <c r="AQ177" s="34" t="n">
        <v>18.1161854245402</v>
      </c>
      <c r="AR177" s="34" t="n">
        <v>0.011172135698342</v>
      </c>
      <c r="AS177" s="34" t="n">
        <v>0.0109685604994894</v>
      </c>
      <c r="AT177" s="34" t="n">
        <v>0.011048698143394</v>
      </c>
      <c r="AU177" s="34" t="n">
        <v>0.010849556482815</v>
      </c>
      <c r="AV177" s="34" t="n">
        <v>0.00019914166057901</v>
      </c>
      <c r="AW177" s="34" t="n">
        <v>0.0135109627362882</v>
      </c>
      <c r="AX177" s="34" t="n">
        <v>0.6101</v>
      </c>
      <c r="AY177" s="34" t="n">
        <v>0.0221454888318115</v>
      </c>
      <c r="AZ177" s="34" t="n">
        <v>7.38182961060384</v>
      </c>
      <c r="BA177" s="34" t="n">
        <v>0.00738182961060384</v>
      </c>
      <c r="BB177" s="35" t="n">
        <v>0.326408229108359</v>
      </c>
      <c r="BC177" s="34" t="n">
        <v>15.8081075894635</v>
      </c>
      <c r="BD177" s="34" t="n">
        <v>0.0037896534748593</v>
      </c>
      <c r="BE177" s="34" t="n">
        <v>0.00373153496730664</v>
      </c>
      <c r="BF177" s="34" t="n">
        <v>0.00377534622093434</v>
      </c>
      <c r="BG177" s="34" t="n">
        <v>0.00371766238013851</v>
      </c>
      <c r="BH177" s="34" t="n">
        <v>5.76838407958281E-005</v>
      </c>
      <c r="BI177" s="34" t="n">
        <v>0.000927172249103745</v>
      </c>
      <c r="BJ177" s="34" t="n">
        <v>0.365</v>
      </c>
      <c r="BK177" s="34" t="n">
        <v>0.00254019794274999</v>
      </c>
      <c r="BL177" s="34" t="n">
        <v>0.846732647583329</v>
      </c>
      <c r="BM177" s="34" t="n">
        <v>0.000846732647583329</v>
      </c>
      <c r="BN177" s="35" t="n">
        <v>0.15803791998857</v>
      </c>
    </row>
    <row r="178" customFormat="false" ht="12.8" hidden="false" customHeight="false" outlineLevel="0" collapsed="false">
      <c r="A178" s="33" t="s">
        <v>75</v>
      </c>
      <c r="B178" s="33" t="s">
        <v>174</v>
      </c>
      <c r="C178" s="33" t="s">
        <v>175</v>
      </c>
      <c r="D178" s="33" t="s">
        <v>85</v>
      </c>
      <c r="E178" s="34"/>
      <c r="F178" s="34"/>
      <c r="G178" s="34"/>
      <c r="H178" s="34" t="s">
        <v>146</v>
      </c>
      <c r="I178" s="34" t="s">
        <v>111</v>
      </c>
      <c r="J178" s="34" t="s">
        <v>118</v>
      </c>
      <c r="K178" s="34" t="s">
        <v>71</v>
      </c>
      <c r="L178" s="34" t="n">
        <v>1</v>
      </c>
      <c r="M178" s="34" t="n">
        <v>333.333333333333</v>
      </c>
      <c r="N178" s="34" t="n">
        <v>37</v>
      </c>
      <c r="O178" s="34" t="n">
        <v>0.111</v>
      </c>
      <c r="P178" s="34" t="n">
        <v>0.111</v>
      </c>
      <c r="Q178" s="34"/>
      <c r="R178" s="34"/>
      <c r="S178" s="34"/>
      <c r="T178" s="34"/>
      <c r="U178" s="34"/>
      <c r="V178" s="34"/>
      <c r="W178" s="34"/>
      <c r="X178" s="34"/>
      <c r="Y178" s="34" t="n">
        <v>0.003</v>
      </c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 t="n">
        <v>0.00858964305374316</v>
      </c>
      <c r="AZ178" s="34" t="n">
        <v>2.86321435124772</v>
      </c>
      <c r="BA178" s="34" t="n">
        <v>0.00286321435124772</v>
      </c>
      <c r="BB178" s="35" t="n">
        <v>0.241136740251736</v>
      </c>
      <c r="BC178" s="34"/>
      <c r="BD178" s="34"/>
      <c r="BE178" s="34"/>
      <c r="BF178" s="34"/>
      <c r="BG178" s="34"/>
      <c r="BH178" s="34"/>
      <c r="BI178" s="34"/>
      <c r="BJ178" s="34"/>
      <c r="BK178" s="34" t="n">
        <v>0.00151936072423959</v>
      </c>
      <c r="BL178" s="34" t="n">
        <v>0.50645357474653</v>
      </c>
      <c r="BM178" s="34" t="n">
        <v>0.00050645357474653</v>
      </c>
      <c r="BN178" s="35" t="n">
        <v>0.185445102439444</v>
      </c>
    </row>
    <row r="179" customFormat="false" ht="12.8" hidden="false" customHeight="false" outlineLevel="0" collapsed="false">
      <c r="A179" s="33" t="s">
        <v>65</v>
      </c>
      <c r="B179" s="33" t="s">
        <v>91</v>
      </c>
      <c r="C179" s="33" t="s">
        <v>92</v>
      </c>
      <c r="D179" s="33" t="s">
        <v>83</v>
      </c>
      <c r="E179" s="34"/>
      <c r="F179" s="34"/>
      <c r="G179" s="34"/>
      <c r="H179" s="34" t="s">
        <v>146</v>
      </c>
      <c r="I179" s="34" t="s">
        <v>111</v>
      </c>
      <c r="J179" s="34" t="s">
        <v>117</v>
      </c>
      <c r="K179" s="34" t="s">
        <v>71</v>
      </c>
      <c r="L179" s="34" t="n">
        <v>1</v>
      </c>
      <c r="M179" s="34" t="n">
        <v>333.333333333333</v>
      </c>
      <c r="N179" s="34" t="n">
        <v>45.6666666666667</v>
      </c>
      <c r="O179" s="34" t="n">
        <v>0.137</v>
      </c>
      <c r="P179" s="34" t="n">
        <v>0.137</v>
      </c>
      <c r="Q179" s="34"/>
      <c r="R179" s="34" t="n">
        <v>11.037057531759</v>
      </c>
      <c r="S179" s="34" t="n">
        <v>0.374684213335945</v>
      </c>
      <c r="T179" s="34" t="n">
        <v>22.9657985655634</v>
      </c>
      <c r="U179" s="34" t="n">
        <v>43.1372663398263</v>
      </c>
      <c r="V179" s="34" t="n">
        <v>-20.6874568614817</v>
      </c>
      <c r="W179" s="34" t="n">
        <v>-19.6874568614817</v>
      </c>
      <c r="X179" s="34" t="n">
        <v>1.08304256091316</v>
      </c>
      <c r="Y179" s="34" t="n">
        <v>0.003</v>
      </c>
      <c r="Z179" s="34" t="n">
        <v>0.108304256091316</v>
      </c>
      <c r="AA179" s="34" t="n">
        <v>0.0374684213335945</v>
      </c>
      <c r="AB179" s="34" t="n">
        <v>0.0148376830845103</v>
      </c>
      <c r="AC179" s="34" t="n">
        <v>0.00513317372270245</v>
      </c>
      <c r="AD179" s="34" t="n">
        <v>14.8376830845103</v>
      </c>
      <c r="AE179" s="34" t="n">
        <v>5.13317372270245</v>
      </c>
      <c r="AF179" s="34" t="n">
        <v>4945.89436150343</v>
      </c>
      <c r="AG179" s="34" t="n">
        <v>1711.05790756748</v>
      </c>
      <c r="AH179" s="34" t="n">
        <v>4.94589436150343</v>
      </c>
      <c r="AI179" s="34" t="n">
        <v>1.71105790756748</v>
      </c>
      <c r="AJ179" s="34" t="n">
        <v>15.0879361429952</v>
      </c>
      <c r="AK179" s="34" t="n">
        <v>0.371751079423788</v>
      </c>
      <c r="AL179" s="34" t="n">
        <v>14.9278520392589</v>
      </c>
      <c r="AM179" s="34" t="n">
        <v>55.2151643088698</v>
      </c>
      <c r="AN179" s="34" t="n">
        <v>-24.5728736997343</v>
      </c>
      <c r="AO179" s="34" t="n">
        <v>-23.5728736997343</v>
      </c>
      <c r="AP179" s="34" t="n">
        <v>1.07879195114412</v>
      </c>
      <c r="AQ179" s="34" t="n">
        <v>3.8854168382526</v>
      </c>
      <c r="AR179" s="34" t="n">
        <v>0.0110159681097562</v>
      </c>
      <c r="AS179" s="34" t="n">
        <v>0.0109723069036613</v>
      </c>
      <c r="AT179" s="34" t="n">
        <v>0.0108959387954595</v>
      </c>
      <c r="AU179" s="34" t="n">
        <v>0.010853222020756</v>
      </c>
      <c r="AV179" s="34" t="n">
        <v>4.27167747034888E-005</v>
      </c>
      <c r="AW179" s="34" t="n">
        <v>0.00184268488756275</v>
      </c>
      <c r="AX179" s="34" t="n">
        <v>0.6101</v>
      </c>
      <c r="AY179" s="34" t="n">
        <v>0.00302029976653459</v>
      </c>
      <c r="AZ179" s="34" t="n">
        <v>1.00676658884486</v>
      </c>
      <c r="BA179" s="34" t="n">
        <v>0.00100676658884486</v>
      </c>
      <c r="BB179" s="35" t="n">
        <v>0.0700160214776082</v>
      </c>
      <c r="BC179" s="34" t="n">
        <v>8.0379465263045</v>
      </c>
      <c r="BD179" s="34" t="n">
        <v>0.00376093375842629</v>
      </c>
      <c r="BE179" s="34" t="n">
        <v>0.00373138224802233</v>
      </c>
      <c r="BF179" s="34" t="n">
        <v>0.00374684213335945</v>
      </c>
      <c r="BG179" s="34" t="n">
        <v>0.00371751079423788</v>
      </c>
      <c r="BH179" s="34" t="n">
        <v>2.93313391215634E-005</v>
      </c>
      <c r="BI179" s="34" t="n">
        <v>0.000323731677368228</v>
      </c>
      <c r="BJ179" s="34" t="n">
        <v>0.365</v>
      </c>
      <c r="BK179" s="34" t="n">
        <v>0.000886936102378708</v>
      </c>
      <c r="BL179" s="34" t="n">
        <v>0.295645367459569</v>
      </c>
      <c r="BM179" s="34" t="n">
        <v>0.000295645367459569</v>
      </c>
      <c r="BN179" s="35" t="n">
        <v>0.0803598332097626</v>
      </c>
    </row>
    <row r="180" customFormat="false" ht="12.8" hidden="false" customHeight="false" outlineLevel="0" collapsed="false">
      <c r="A180" s="33" t="s">
        <v>75</v>
      </c>
      <c r="B180" s="33" t="s">
        <v>176</v>
      </c>
      <c r="C180" s="33"/>
      <c r="D180" s="33" t="s">
        <v>83</v>
      </c>
      <c r="E180" s="34"/>
      <c r="F180" s="34"/>
      <c r="G180" s="34"/>
      <c r="H180" s="34" t="s">
        <v>146</v>
      </c>
      <c r="I180" s="34" t="s">
        <v>111</v>
      </c>
      <c r="J180" s="34" t="s">
        <v>118</v>
      </c>
      <c r="K180" s="34" t="s">
        <v>71</v>
      </c>
      <c r="L180" s="34" t="n">
        <v>1</v>
      </c>
      <c r="M180" s="34" t="n">
        <v>333.333333333333</v>
      </c>
      <c r="N180" s="34" t="n">
        <v>37</v>
      </c>
      <c r="O180" s="34" t="n">
        <v>0.111</v>
      </c>
      <c r="P180" s="34" t="n">
        <v>0.111</v>
      </c>
      <c r="Q180" s="34"/>
      <c r="R180" s="34" t="n">
        <v>8.19304853163069</v>
      </c>
      <c r="S180" s="34" t="n">
        <v>0.383702053373347</v>
      </c>
      <c r="T180" s="34" t="n">
        <v>47.6812102019686</v>
      </c>
      <c r="U180" s="34" t="n">
        <v>35.6214612703811</v>
      </c>
      <c r="V180" s="34" t="n">
        <v>-0.614011047709827</v>
      </c>
      <c r="W180" s="34" t="n">
        <v>0.385988952290173</v>
      </c>
      <c r="X180" s="34" t="n">
        <v>1.1049969059343</v>
      </c>
      <c r="Y180" s="34" t="n">
        <v>0.003</v>
      </c>
      <c r="Z180" s="34" t="n">
        <v>0.11049969059343</v>
      </c>
      <c r="AA180" s="34" t="n">
        <v>0.0383702053373347</v>
      </c>
      <c r="AB180" s="34" t="n">
        <v>0.0122654656558707</v>
      </c>
      <c r="AC180" s="34" t="n">
        <v>0.00425909279244415</v>
      </c>
      <c r="AD180" s="34" t="n">
        <v>12.2654656558707</v>
      </c>
      <c r="AE180" s="34" t="n">
        <v>4.25909279244415</v>
      </c>
      <c r="AF180" s="34" t="n">
        <v>4088.48855195691</v>
      </c>
      <c r="AG180" s="34" t="n">
        <v>1419.69759748138</v>
      </c>
      <c r="AH180" s="34" t="n">
        <v>4.08848855195691</v>
      </c>
      <c r="AI180" s="34" t="n">
        <v>1.41969759748138</v>
      </c>
      <c r="AJ180" s="34" t="n">
        <v>5.30744836504264</v>
      </c>
      <c r="AK180" s="34" t="n">
        <v>0.370164560895268</v>
      </c>
      <c r="AL180" s="34" t="n">
        <v>10.58036127553</v>
      </c>
      <c r="AM180" s="34" t="n">
        <v>31.653695459959</v>
      </c>
      <c r="AN180" s="34" t="n">
        <v>-27.3820708829874</v>
      </c>
      <c r="AO180" s="34" t="n">
        <v>-26.3820708829874</v>
      </c>
      <c r="AP180" s="34" t="n">
        <v>1.07571848808575</v>
      </c>
      <c r="AQ180" s="34" t="n">
        <v>26.7680598352776</v>
      </c>
      <c r="AR180" s="34" t="n">
        <v>0.0112415374350547</v>
      </c>
      <c r="AS180" s="34" t="n">
        <v>0.0109407393930737</v>
      </c>
      <c r="AT180" s="34" t="n">
        <v>0.0111165700961692</v>
      </c>
      <c r="AU180" s="34" t="n">
        <v>0.010822335045714</v>
      </c>
      <c r="AV180" s="34" t="n">
        <v>0.000294235050455168</v>
      </c>
      <c r="AW180" s="34" t="n">
        <v>0.0104810824541774</v>
      </c>
      <c r="AX180" s="34" t="n">
        <v>0.6101</v>
      </c>
      <c r="AY180" s="34" t="n">
        <v>0.00858964305374316</v>
      </c>
      <c r="AZ180" s="34" t="n">
        <v>2.86321435124772</v>
      </c>
      <c r="BA180" s="34" t="n">
        <v>0.00286321435124772</v>
      </c>
      <c r="BB180" s="35" t="n">
        <v>0.241136740251736</v>
      </c>
      <c r="BC180" s="34" t="n">
        <v>37.1008489264386</v>
      </c>
      <c r="BD180" s="34" t="n">
        <v>0.00385179996930754</v>
      </c>
      <c r="BE180" s="34" t="n">
        <v>0.00371539869822949</v>
      </c>
      <c r="BF180" s="34" t="n">
        <v>0.00383702053373347</v>
      </c>
      <c r="BG180" s="34" t="n">
        <v>0.00370164560895268</v>
      </c>
      <c r="BH180" s="34" t="n">
        <v>0.000135374924780794</v>
      </c>
      <c r="BI180" s="34" t="n">
        <v>0.0011091333286949</v>
      </c>
      <c r="BJ180" s="34" t="n">
        <v>0.365</v>
      </c>
      <c r="BK180" s="34" t="n">
        <v>0.00151936072423959</v>
      </c>
      <c r="BL180" s="34" t="n">
        <v>0.50645357474653</v>
      </c>
      <c r="BM180" s="34" t="n">
        <v>0.00050645357474653</v>
      </c>
      <c r="BN180" s="35" t="n">
        <v>0.185445102439444</v>
      </c>
    </row>
    <row r="181" customFormat="false" ht="12.8" hidden="false" customHeight="false" outlineLevel="0" collapsed="false">
      <c r="A181" s="33" t="s">
        <v>65</v>
      </c>
      <c r="B181" s="33" t="s">
        <v>177</v>
      </c>
      <c r="C181" s="33"/>
      <c r="D181" s="33" t="s">
        <v>83</v>
      </c>
      <c r="E181" s="34"/>
      <c r="F181" s="34"/>
      <c r="G181" s="34"/>
      <c r="H181" s="34" t="s">
        <v>146</v>
      </c>
      <c r="I181" s="34" t="s">
        <v>111</v>
      </c>
      <c r="J181" s="34" t="s">
        <v>119</v>
      </c>
      <c r="K181" s="34" t="s">
        <v>71</v>
      </c>
      <c r="L181" s="34" t="n">
        <v>1</v>
      </c>
      <c r="M181" s="34" t="n">
        <v>333.333333333333</v>
      </c>
      <c r="N181" s="34" t="n">
        <v>53</v>
      </c>
      <c r="O181" s="34" t="n">
        <v>0.159</v>
      </c>
      <c r="P181" s="34" t="n">
        <v>0.159</v>
      </c>
      <c r="Q181" s="34"/>
      <c r="R181" s="34" t="n">
        <v>8.88799557569358</v>
      </c>
      <c r="S181" s="34" t="n">
        <v>0.375144347620449</v>
      </c>
      <c r="T181" s="34" t="n">
        <v>24.2267913665474</v>
      </c>
      <c r="U181" s="34" t="n">
        <v>35.8192716209451</v>
      </c>
      <c r="V181" s="34" t="n">
        <v>-19.3230980763193</v>
      </c>
      <c r="W181" s="34" t="n">
        <v>-18.3230980763193</v>
      </c>
      <c r="X181" s="34" t="n">
        <v>1.0845350700379</v>
      </c>
      <c r="Y181" s="34" t="n">
        <v>0.003</v>
      </c>
      <c r="Z181" s="34" t="n">
        <v>0.10845350700379</v>
      </c>
      <c r="AA181" s="34" t="n">
        <v>0.0375144347620449</v>
      </c>
      <c r="AB181" s="34" t="n">
        <v>0.0172441076136026</v>
      </c>
      <c r="AC181" s="34" t="n">
        <v>0.00596479512716514</v>
      </c>
      <c r="AD181" s="34" t="n">
        <v>17.2441076136026</v>
      </c>
      <c r="AE181" s="34" t="n">
        <v>5.96479512716514</v>
      </c>
      <c r="AF181" s="34" t="n">
        <v>5748.03587120087</v>
      </c>
      <c r="AG181" s="34" t="n">
        <v>1988.26504238838</v>
      </c>
      <c r="AH181" s="34" t="n">
        <v>5.74803587120087</v>
      </c>
      <c r="AI181" s="34" t="n">
        <v>1.98826504238838</v>
      </c>
      <c r="AJ181" s="34" t="n">
        <v>28.7161201624136</v>
      </c>
      <c r="AK181" s="34" t="n">
        <v>0.371897440903144</v>
      </c>
      <c r="AL181" s="34" t="n">
        <v>15.328929137187</v>
      </c>
      <c r="AM181" s="34" t="n">
        <v>119.101951683563</v>
      </c>
      <c r="AN181" s="34" t="n">
        <v>-24.6437909149664</v>
      </c>
      <c r="AO181" s="34" t="n">
        <v>-23.6437909149664</v>
      </c>
      <c r="AP181" s="34" t="n">
        <v>1.07871436497763</v>
      </c>
      <c r="AQ181" s="34" t="n">
        <v>5.3206928386471</v>
      </c>
      <c r="AR181" s="34" t="n">
        <v>0.0110312996822968</v>
      </c>
      <c r="AS181" s="34" t="n">
        <v>0.0109715099927303</v>
      </c>
      <c r="AT181" s="34" t="n">
        <v>0.0109109378569815</v>
      </c>
      <c r="AU181" s="34" t="n">
        <v>0.0108524423134429</v>
      </c>
      <c r="AV181" s="34" t="n">
        <v>5.84955435386347E-005</v>
      </c>
      <c r="AW181" s="34" t="n">
        <v>0.00209526776262518</v>
      </c>
      <c r="AX181" s="34" t="n">
        <v>0.6101</v>
      </c>
      <c r="AY181" s="34" t="n">
        <v>0.00343430218427336</v>
      </c>
      <c r="AZ181" s="34" t="n">
        <v>1.14476739475779</v>
      </c>
      <c r="BA181" s="34" t="n">
        <v>0.00114476739475779</v>
      </c>
      <c r="BB181" s="35" t="n">
        <v>0.0958786158640136</v>
      </c>
      <c r="BC181" s="34" t="n">
        <v>8.8978622293604</v>
      </c>
      <c r="BD181" s="34" t="n">
        <v>0.00376556979845911</v>
      </c>
      <c r="BE181" s="34" t="n">
        <v>0.00373285680797287</v>
      </c>
      <c r="BF181" s="34" t="n">
        <v>0.00375144347620449</v>
      </c>
      <c r="BG181" s="34" t="n">
        <v>0.00371897440903144</v>
      </c>
      <c r="BH181" s="34" t="n">
        <v>3.24690671730521E-005</v>
      </c>
      <c r="BI181" s="34" t="n">
        <v>0.000288584925380985</v>
      </c>
      <c r="BJ181" s="34" t="n">
        <v>0.365</v>
      </c>
      <c r="BK181" s="34" t="n">
        <v>0.00079064363118078</v>
      </c>
      <c r="BL181" s="34" t="n">
        <v>0.26354787706026</v>
      </c>
      <c r="BM181" s="34" t="n">
        <v>0.00026354787706026</v>
      </c>
      <c r="BN181" s="35" t="n">
        <v>0.0889563484193208</v>
      </c>
    </row>
    <row r="182" customFormat="false" ht="12.8" hidden="false" customHeight="false" outlineLevel="0" collapsed="false">
      <c r="A182" s="33" t="s">
        <v>101</v>
      </c>
      <c r="B182" s="33" t="s">
        <v>101</v>
      </c>
      <c r="C182" s="33"/>
      <c r="D182" s="33" t="s">
        <v>67</v>
      </c>
      <c r="E182" s="34"/>
      <c r="F182" s="34"/>
      <c r="G182" s="34"/>
      <c r="H182" s="34" t="s">
        <v>146</v>
      </c>
      <c r="I182" s="34" t="s">
        <v>111</v>
      </c>
      <c r="J182" s="34" t="s">
        <v>112</v>
      </c>
      <c r="K182" s="34" t="s">
        <v>71</v>
      </c>
      <c r="L182" s="34" t="n">
        <v>1</v>
      </c>
      <c r="M182" s="34" t="n">
        <v>333.333333333333</v>
      </c>
      <c r="N182" s="34" t="n">
        <v>199.666666666667</v>
      </c>
      <c r="O182" s="34" t="n">
        <v>0.599</v>
      </c>
      <c r="P182" s="34" t="n">
        <v>0.599</v>
      </c>
      <c r="Q182" s="34"/>
      <c r="R182" s="34" t="n">
        <v>42.2802106520576</v>
      </c>
      <c r="S182" s="34" t="n">
        <v>0.371086032641863</v>
      </c>
      <c r="T182" s="34" t="n">
        <v>13.1054267530122</v>
      </c>
      <c r="U182" s="34" t="n">
        <v>179.648964508174</v>
      </c>
      <c r="V182" s="34" t="n">
        <v>-21.8786661479263</v>
      </c>
      <c r="W182" s="34" t="n">
        <v>-20.8786661479263</v>
      </c>
      <c r="X182" s="34" t="n">
        <v>1.08173942789768</v>
      </c>
      <c r="Y182" s="34" t="n">
        <v>0.003</v>
      </c>
      <c r="Z182" s="34" t="n">
        <v>0.108173942789768</v>
      </c>
      <c r="AA182" s="34" t="n">
        <v>0.0371086032641863</v>
      </c>
      <c r="AB182" s="34" t="n">
        <v>0.064796191731071</v>
      </c>
      <c r="AC182" s="34" t="n">
        <v>0.0222280533552476</v>
      </c>
      <c r="AD182" s="34" t="n">
        <v>64.796191731071</v>
      </c>
      <c r="AE182" s="34" t="n">
        <v>22.2280533552476</v>
      </c>
      <c r="AF182" s="34" t="n">
        <v>21598.7305770237</v>
      </c>
      <c r="AG182" s="34" t="n">
        <v>7409.35111841586</v>
      </c>
      <c r="AH182" s="34" t="n">
        <v>21.5987305770237</v>
      </c>
      <c r="AI182" s="34" t="n">
        <v>7.40935111841586</v>
      </c>
      <c r="AJ182" s="34" t="n">
        <v>16.3759636334943</v>
      </c>
      <c r="AK182" s="34" t="n">
        <v>0.371726784900014</v>
      </c>
      <c r="AL182" s="34" t="n">
        <v>14.8612774156403</v>
      </c>
      <c r="AM182" s="34" t="n">
        <v>73.9220405301707</v>
      </c>
      <c r="AN182" s="34" t="n">
        <v>-25.0610088084631</v>
      </c>
      <c r="AO182" s="34" t="n">
        <v>-24.0610088084631</v>
      </c>
      <c r="AP182" s="34" t="n">
        <v>1.07825791005909</v>
      </c>
      <c r="AQ182" s="34" t="n">
        <v>3.1823426605368</v>
      </c>
      <c r="AR182" s="34" t="n">
        <v>0.0110025822527625</v>
      </c>
      <c r="AS182" s="34" t="n">
        <v>0.0109668216318175</v>
      </c>
      <c r="AT182" s="34" t="n">
        <v>0.0108828428788441</v>
      </c>
      <c r="AU182" s="34" t="n">
        <v>0.0108478551394158</v>
      </c>
      <c r="AV182" s="34" t="n">
        <v>3.49877394283764E-005</v>
      </c>
      <c r="AW182" s="34" t="n">
        <v>0.00628551115878963</v>
      </c>
      <c r="AX182" s="34" t="n">
        <v>0.6101</v>
      </c>
      <c r="AY182" s="34" t="n">
        <v>0.0103024277311746</v>
      </c>
      <c r="AZ182" s="34" t="n">
        <v>3.4341425770582</v>
      </c>
      <c r="BA182" s="34" t="n">
        <v>0.0034341425770582</v>
      </c>
      <c r="BB182" s="35" t="n">
        <v>0.0573475486451014</v>
      </c>
      <c r="BC182" s="34" t="n">
        <v>-1.7558506626281</v>
      </c>
      <c r="BD182" s="34" t="n">
        <v>0.00372468210145745</v>
      </c>
      <c r="BE182" s="34" t="n">
        <v>0.0037311374864186</v>
      </c>
      <c r="BF182" s="34" t="n">
        <v>0.00371086032641863</v>
      </c>
      <c r="BG182" s="34" t="n">
        <v>0.00371726784900014</v>
      </c>
      <c r="BH182" s="34" t="n">
        <v>-6.40752258150882E-006</v>
      </c>
      <c r="BI182" s="34" t="n">
        <v>-0.000270911404504009</v>
      </c>
      <c r="BJ182" s="34" t="n">
        <v>0.365</v>
      </c>
      <c r="BK182" s="34" t="n">
        <v>-0.000742223026038381</v>
      </c>
      <c r="BL182" s="34" t="n">
        <v>-0.247407675346127</v>
      </c>
      <c r="BM182" s="34" t="n">
        <v>-0.000247407675346127</v>
      </c>
      <c r="BN182" s="35" t="n">
        <v>-0.0175548563876954</v>
      </c>
    </row>
    <row r="183" customFormat="false" ht="12.8" hidden="false" customHeight="false" outlineLevel="0" collapsed="false">
      <c r="A183" s="33" t="s">
        <v>65</v>
      </c>
      <c r="B183" s="33" t="s">
        <v>178</v>
      </c>
      <c r="C183" s="33" t="s">
        <v>178</v>
      </c>
      <c r="D183" s="33" t="s">
        <v>83</v>
      </c>
      <c r="E183" s="34"/>
      <c r="F183" s="34"/>
      <c r="G183" s="34"/>
      <c r="H183" s="34" t="s">
        <v>146</v>
      </c>
      <c r="I183" s="34" t="s">
        <v>111</v>
      </c>
      <c r="J183" s="34" t="s">
        <v>113</v>
      </c>
      <c r="K183" s="34" t="s">
        <v>89</v>
      </c>
      <c r="L183" s="34" t="n">
        <v>1</v>
      </c>
      <c r="M183" s="34" t="n">
        <v>333.333333333333</v>
      </c>
      <c r="N183" s="34" t="n">
        <v>26.6666666666667</v>
      </c>
      <c r="O183" s="34" t="n">
        <v>0.08</v>
      </c>
      <c r="P183" s="34"/>
      <c r="Q183" s="34"/>
      <c r="R183" s="34"/>
      <c r="S183" s="34"/>
      <c r="T183" s="34"/>
      <c r="U183" s="34"/>
      <c r="V183" s="34"/>
      <c r="W183" s="34"/>
      <c r="X183" s="34"/>
      <c r="Y183" s="34" t="n">
        <v>0.003</v>
      </c>
      <c r="Z183" s="34" t="n">
        <v>0</v>
      </c>
      <c r="AA183" s="34" t="n">
        <v>0</v>
      </c>
      <c r="AB183" s="34" t="n">
        <v>0</v>
      </c>
      <c r="AC183" s="34" t="n">
        <v>0</v>
      </c>
      <c r="AD183" s="34" t="n">
        <v>0</v>
      </c>
      <c r="AE183" s="34" t="n">
        <v>0</v>
      </c>
      <c r="AF183" s="34" t="n">
        <v>0</v>
      </c>
      <c r="AG183" s="34" t="n">
        <v>0</v>
      </c>
      <c r="AH183" s="34" t="n">
        <v>0</v>
      </c>
      <c r="AI183" s="34" t="n">
        <v>0</v>
      </c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5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5"/>
    </row>
    <row r="184" customFormat="false" ht="12.8" hidden="false" customHeight="false" outlineLevel="0" collapsed="false">
      <c r="A184" s="33" t="s">
        <v>65</v>
      </c>
      <c r="B184" s="33" t="s">
        <v>102</v>
      </c>
      <c r="C184" s="33" t="s">
        <v>103</v>
      </c>
      <c r="D184" s="33" t="s">
        <v>73</v>
      </c>
      <c r="E184" s="34"/>
      <c r="F184" s="34"/>
      <c r="G184" s="34"/>
      <c r="H184" s="34" t="s">
        <v>146</v>
      </c>
      <c r="I184" s="34" t="s">
        <v>111</v>
      </c>
      <c r="J184" s="34" t="s">
        <v>119</v>
      </c>
      <c r="K184" s="34" t="s">
        <v>71</v>
      </c>
      <c r="L184" s="34" t="n">
        <v>2</v>
      </c>
      <c r="M184" s="34" t="n">
        <v>666.666666666667</v>
      </c>
      <c r="N184" s="34" t="n">
        <v>81.3333333333333</v>
      </c>
      <c r="O184" s="34" t="n">
        <v>0.244</v>
      </c>
      <c r="P184" s="34" t="n">
        <v>0.244</v>
      </c>
      <c r="Q184" s="34"/>
      <c r="R184" s="34" t="n">
        <v>15.3248140722321</v>
      </c>
      <c r="S184" s="34" t="n">
        <v>0.61767316040561</v>
      </c>
      <c r="T184" s="34" t="n">
        <v>690.499316397038</v>
      </c>
      <c r="U184" s="34" t="n">
        <v>62.3131434624997</v>
      </c>
      <c r="V184" s="34" t="n">
        <v>518.412097826108</v>
      </c>
      <c r="W184" s="34" t="n">
        <v>519.412097826108</v>
      </c>
      <c r="X184" s="34" t="n">
        <v>1.66929187346486</v>
      </c>
      <c r="Y184" s="34" t="n">
        <v>0.003</v>
      </c>
      <c r="Z184" s="34" t="n">
        <v>0.166929187346486</v>
      </c>
      <c r="AA184" s="34" t="n">
        <v>0.061767316040561</v>
      </c>
      <c r="AB184" s="34" t="n">
        <v>0.0407307217125426</v>
      </c>
      <c r="AC184" s="34" t="n">
        <v>0.0150712251138969</v>
      </c>
      <c r="AD184" s="34" t="n">
        <v>40.7307217125426</v>
      </c>
      <c r="AE184" s="34" t="n">
        <v>15.0712251138969</v>
      </c>
      <c r="AF184" s="34" t="n">
        <v>13576.9072375142</v>
      </c>
      <c r="AG184" s="34" t="n">
        <v>5023.74170463229</v>
      </c>
      <c r="AH184" s="34" t="n">
        <v>13.5769072375142</v>
      </c>
      <c r="AI184" s="34" t="n">
        <v>5.02374170463229</v>
      </c>
      <c r="AJ184" s="34" t="n">
        <v>18.6298485034742</v>
      </c>
      <c r="AK184" s="34" t="n">
        <v>0.371116059309832</v>
      </c>
      <c r="AL184" s="34" t="n">
        <v>13.1877081979717</v>
      </c>
      <c r="AM184" s="34" t="n">
        <v>76.5354652769498</v>
      </c>
      <c r="AN184" s="34" t="n">
        <v>-24.4981353986523</v>
      </c>
      <c r="AO184" s="34" t="n">
        <v>-23.4981353986523</v>
      </c>
      <c r="AP184" s="34" t="n">
        <v>1.07887371759407</v>
      </c>
      <c r="AQ184" s="34" t="n">
        <v>542.91023322476</v>
      </c>
      <c r="AR184" s="34" t="n">
        <v>0.0170739376256915</v>
      </c>
      <c r="AS184" s="34" t="n">
        <v>0.0109731467528983</v>
      </c>
      <c r="AT184" s="34" t="n">
        <v>0.0167873121058925</v>
      </c>
      <c r="AU184" s="34" t="n">
        <v>0.0108540437380977</v>
      </c>
      <c r="AV184" s="34" t="n">
        <v>0.00593326836779477</v>
      </c>
      <c r="AW184" s="34" t="n">
        <v>0.369720603003907</v>
      </c>
      <c r="AX184" s="34" t="n">
        <v>0.6101</v>
      </c>
      <c r="AY184" s="34" t="n">
        <v>0.606000004923631</v>
      </c>
      <c r="AZ184" s="34" t="n">
        <v>202.00000164121</v>
      </c>
      <c r="BA184" s="34" t="n">
        <v>0.20200000164121</v>
      </c>
      <c r="BB184" s="35" t="n">
        <v>9.72507518078147</v>
      </c>
      <c r="BC184" s="34" t="n">
        <v>677.311608199066</v>
      </c>
      <c r="BD184" s="34" t="n">
        <v>0.00621512073673371</v>
      </c>
      <c r="BE184" s="34" t="n">
        <v>0.00372498460918984</v>
      </c>
      <c r="BF184" s="34" t="n">
        <v>0.0061767316040561</v>
      </c>
      <c r="BG184" s="34" t="n">
        <v>0.00371116059309832</v>
      </c>
      <c r="BH184" s="34" t="n">
        <v>0.00246557101095778</v>
      </c>
      <c r="BI184" s="34" t="n">
        <v>0.0377844173248133</v>
      </c>
      <c r="BJ184" s="34" t="n">
        <v>0.365</v>
      </c>
      <c r="BK184" s="34" t="n">
        <v>0.103518951574831</v>
      </c>
      <c r="BL184" s="34" t="n">
        <v>34.5063171916104</v>
      </c>
      <c r="BM184" s="34" t="n">
        <v>0.0345063171916103</v>
      </c>
      <c r="BN184" s="35" t="n">
        <v>6.75498907111721</v>
      </c>
    </row>
    <row r="185" customFormat="false" ht="12.8" hidden="false" customHeight="false" outlineLevel="0" collapsed="false">
      <c r="A185" s="33" t="s">
        <v>65</v>
      </c>
      <c r="B185" s="33" t="s">
        <v>102</v>
      </c>
      <c r="C185" s="33" t="s">
        <v>103</v>
      </c>
      <c r="D185" s="33" t="s">
        <v>73</v>
      </c>
      <c r="E185" s="34"/>
      <c r="F185" s="34"/>
      <c r="G185" s="34"/>
      <c r="H185" s="34" t="s">
        <v>146</v>
      </c>
      <c r="I185" s="34" t="s">
        <v>111</v>
      </c>
      <c r="J185" s="34" t="s">
        <v>113</v>
      </c>
      <c r="K185" s="34" t="s">
        <v>71</v>
      </c>
      <c r="L185" s="34" t="n">
        <v>1</v>
      </c>
      <c r="M185" s="34" t="n">
        <v>333.333333333333</v>
      </c>
      <c r="N185" s="34" t="n">
        <v>27.6666666666667</v>
      </c>
      <c r="O185" s="34" t="n">
        <v>0.083</v>
      </c>
      <c r="P185" s="34" t="n">
        <v>0.083</v>
      </c>
      <c r="Q185" s="34"/>
      <c r="R185" s="34" t="n">
        <v>5.00712902327942</v>
      </c>
      <c r="S185" s="34" t="n">
        <v>1.48812828829172</v>
      </c>
      <c r="T185" s="34" t="n">
        <v>3108.8210917222</v>
      </c>
      <c r="U185" s="34" t="n">
        <v>19.2972653709929</v>
      </c>
      <c r="V185" s="34" t="n">
        <v>1575.6190266944</v>
      </c>
      <c r="W185" s="34" t="n">
        <v>1576.6190266944</v>
      </c>
      <c r="X185" s="34" t="n">
        <v>2.79901826899928</v>
      </c>
      <c r="Y185" s="34" t="n">
        <v>0.003</v>
      </c>
      <c r="Z185" s="34" t="n">
        <v>0.279901826899928</v>
      </c>
      <c r="AA185" s="34" t="n">
        <v>0.148812828829172</v>
      </c>
      <c r="AB185" s="34" t="n">
        <v>0.023231851632694</v>
      </c>
      <c r="AC185" s="34" t="n">
        <v>0.0123514647928213</v>
      </c>
      <c r="AD185" s="34" t="n">
        <v>23.231851632694</v>
      </c>
      <c r="AE185" s="34" t="n">
        <v>12.3514647928213</v>
      </c>
      <c r="AF185" s="34" t="n">
        <v>7743.95054423134</v>
      </c>
      <c r="AG185" s="34" t="n">
        <v>4117.15493094043</v>
      </c>
      <c r="AH185" s="34" t="n">
        <v>7.74395054423134</v>
      </c>
      <c r="AI185" s="34" t="n">
        <v>4.11715493094043</v>
      </c>
      <c r="AJ185" s="34" t="n">
        <v>18.6298485034742</v>
      </c>
      <c r="AK185" s="34" t="n">
        <v>0.371116059309832</v>
      </c>
      <c r="AL185" s="34" t="n">
        <v>13.1877081979717</v>
      </c>
      <c r="AM185" s="34" t="n">
        <v>76.5354652769498</v>
      </c>
      <c r="AN185" s="34" t="n">
        <v>-24.4981353986523</v>
      </c>
      <c r="AO185" s="34" t="n">
        <v>-23.4981353986523</v>
      </c>
      <c r="AP185" s="34" t="n">
        <v>1.07887371759407</v>
      </c>
      <c r="AQ185" s="34" t="n">
        <v>1600.11716209305</v>
      </c>
      <c r="AR185" s="34" t="n">
        <v>0.0289539833267703</v>
      </c>
      <c r="AS185" s="34" t="n">
        <v>0.0109731467528983</v>
      </c>
      <c r="AT185" s="34" t="n">
        <v>0.0281392402342013</v>
      </c>
      <c r="AU185" s="34" t="n">
        <v>0.0108540437380977</v>
      </c>
      <c r="AV185" s="34" t="n">
        <v>0.0172851964961035</v>
      </c>
      <c r="AW185" s="34" t="n">
        <v>0.333557023775066</v>
      </c>
      <c r="AX185" s="34" t="n">
        <v>0.6101</v>
      </c>
      <c r="AY185" s="34" t="n">
        <v>0.546725165997486</v>
      </c>
      <c r="AZ185" s="34" t="n">
        <v>182.241721999162</v>
      </c>
      <c r="BA185" s="34" t="n">
        <v>0.182241721999162</v>
      </c>
      <c r="BB185" s="35" t="n">
        <v>28.3317431504729</v>
      </c>
      <c r="BC185" s="34" t="n">
        <v>3095.63338352423</v>
      </c>
      <c r="BD185" s="34" t="n">
        <v>0.0151060807437167</v>
      </c>
      <c r="BE185" s="34" t="n">
        <v>0.00372498460918984</v>
      </c>
      <c r="BF185" s="34" t="n">
        <v>0.0148812828829172</v>
      </c>
      <c r="BG185" s="34" t="n">
        <v>0.00371116059309832</v>
      </c>
      <c r="BH185" s="34" t="n">
        <v>0.0111701222898189</v>
      </c>
      <c r="BI185" s="34" t="n">
        <v>0.0559302435109327</v>
      </c>
      <c r="BJ185" s="34" t="n">
        <v>0.365</v>
      </c>
      <c r="BK185" s="34" t="n">
        <v>0.153233543865569</v>
      </c>
      <c r="BL185" s="34" t="n">
        <v>51.0778479551896</v>
      </c>
      <c r="BM185" s="34" t="n">
        <v>0.0510778479551896</v>
      </c>
      <c r="BN185" s="35" t="n">
        <v>30.6030747666272</v>
      </c>
    </row>
    <row r="186" customFormat="false" ht="12.8" hidden="false" customHeight="false" outlineLevel="0" collapsed="false">
      <c r="A186" s="33" t="s">
        <v>80</v>
      </c>
      <c r="B186" s="33" t="s">
        <v>105</v>
      </c>
      <c r="C186" s="33" t="s">
        <v>106</v>
      </c>
      <c r="D186" s="33" t="s">
        <v>73</v>
      </c>
      <c r="E186" s="34"/>
      <c r="F186" s="34"/>
      <c r="G186" s="34"/>
      <c r="H186" s="34" t="s">
        <v>146</v>
      </c>
      <c r="I186" s="34" t="s">
        <v>111</v>
      </c>
      <c r="J186" s="34" t="s">
        <v>119</v>
      </c>
      <c r="K186" s="34" t="s">
        <v>71</v>
      </c>
      <c r="L186" s="34" t="n">
        <v>1</v>
      </c>
      <c r="M186" s="34" t="n">
        <v>333.333333333333</v>
      </c>
      <c r="N186" s="34" t="n">
        <v>26</v>
      </c>
      <c r="O186" s="34" t="n">
        <v>0.078</v>
      </c>
      <c r="P186" s="34" t="n">
        <v>0.097</v>
      </c>
      <c r="Q186" s="34"/>
      <c r="R186" s="34" t="n">
        <v>138.581603380863</v>
      </c>
      <c r="S186" s="34" t="n">
        <v>0.372310835566416</v>
      </c>
      <c r="T186" s="34" t="n">
        <v>16.4617686256653</v>
      </c>
      <c r="U186" s="34" t="n">
        <v>613.240902332514</v>
      </c>
      <c r="V186" s="34" t="n">
        <v>-23.5995185694547</v>
      </c>
      <c r="W186" s="34" t="n">
        <v>-22.5995185694547</v>
      </c>
      <c r="X186" s="34" t="n">
        <v>1.07985682686942</v>
      </c>
      <c r="Y186" s="34" t="n">
        <v>0.003</v>
      </c>
      <c r="Z186" s="34" t="n">
        <v>0.107985682686942</v>
      </c>
      <c r="AA186" s="34" t="n">
        <v>0.0372310835566416</v>
      </c>
      <c r="AB186" s="34" t="n">
        <v>0.00842288324958148</v>
      </c>
      <c r="AC186" s="34" t="n">
        <v>0.00290402451741805</v>
      </c>
      <c r="AD186" s="34" t="n">
        <v>8.42288324958148</v>
      </c>
      <c r="AE186" s="34" t="n">
        <v>2.90402451741805</v>
      </c>
      <c r="AF186" s="34" t="n">
        <v>2807.62774986049</v>
      </c>
      <c r="AG186" s="34" t="n">
        <v>968.008172472682</v>
      </c>
      <c r="AH186" s="34" t="n">
        <v>2.80762774986049</v>
      </c>
      <c r="AI186" s="34" t="n">
        <v>0.968008172472682</v>
      </c>
      <c r="AJ186" s="34" t="n">
        <v>7.33687209049757</v>
      </c>
      <c r="AK186" s="34" t="n">
        <v>0.371948703494077</v>
      </c>
      <c r="AL186" s="34" t="n">
        <v>15.469405252065</v>
      </c>
      <c r="AM186" s="34" t="n">
        <v>32.0567084676927</v>
      </c>
      <c r="AN186" s="34" t="n">
        <v>-23.8847912023571</v>
      </c>
      <c r="AO186" s="34" t="n">
        <v>-22.8847912023571</v>
      </c>
      <c r="AP186" s="34" t="n">
        <v>1.07954473359464</v>
      </c>
      <c r="AQ186" s="34" t="n">
        <v>0.285272632902398</v>
      </c>
      <c r="AR186" s="34" t="n">
        <v>0.0109832446899313</v>
      </c>
      <c r="AS186" s="34" t="n">
        <v>0.0109800390243009</v>
      </c>
      <c r="AT186" s="34" t="n">
        <v>0.0108639235591881</v>
      </c>
      <c r="AU186" s="34" t="n">
        <v>0.0108607871574771</v>
      </c>
      <c r="AV186" s="34" t="n">
        <v>3.13640171090146E-006</v>
      </c>
      <c r="AW186" s="34" t="n">
        <v>0.00192336981527045</v>
      </c>
      <c r="AX186" s="34" t="n">
        <v>0.6101</v>
      </c>
      <c r="AY186" s="34" t="n">
        <v>0.00157627422985613</v>
      </c>
      <c r="AZ186" s="34" t="n">
        <v>0.525424743285377</v>
      </c>
      <c r="BA186" s="34" t="n">
        <v>0.000525424743285377</v>
      </c>
      <c r="BB186" s="35" t="n">
        <v>0.0025703996975098</v>
      </c>
      <c r="BC186" s="34" t="n">
        <v>0.9923633736003</v>
      </c>
      <c r="BD186" s="34" t="n">
        <v>0.00373702169235226</v>
      </c>
      <c r="BE186" s="34" t="n">
        <v>0.00373337326840922</v>
      </c>
      <c r="BF186" s="34" t="n">
        <v>0.00372310835566416</v>
      </c>
      <c r="BG186" s="34" t="n">
        <v>0.00371948703494077</v>
      </c>
      <c r="BH186" s="34" t="n">
        <v>3.62132072338978E-006</v>
      </c>
      <c r="BI186" s="34" t="n">
        <v>0.000501848432203702</v>
      </c>
      <c r="BJ186" s="34" t="n">
        <v>0.365</v>
      </c>
      <c r="BK186" s="34" t="n">
        <v>0.000687463605758496</v>
      </c>
      <c r="BL186" s="34" t="n">
        <v>0.229154535252832</v>
      </c>
      <c r="BM186" s="34" t="n">
        <v>0.000229154535252832</v>
      </c>
      <c r="BN186" s="35" t="n">
        <v>0.00496071331971203</v>
      </c>
    </row>
    <row r="187" customFormat="false" ht="12.8" hidden="false" customHeight="false" outlineLevel="0" collapsed="false">
      <c r="A187" s="33" t="s">
        <v>80</v>
      </c>
      <c r="B187" s="33" t="s">
        <v>105</v>
      </c>
      <c r="C187" s="33" t="s">
        <v>106</v>
      </c>
      <c r="D187" s="33" t="s">
        <v>73</v>
      </c>
      <c r="E187" s="34"/>
      <c r="F187" s="34"/>
      <c r="G187" s="34"/>
      <c r="H187" s="34" t="s">
        <v>146</v>
      </c>
      <c r="I187" s="34" t="s">
        <v>111</v>
      </c>
      <c r="J187" s="34" t="s">
        <v>112</v>
      </c>
      <c r="K187" s="34" t="s">
        <v>89</v>
      </c>
      <c r="L187" s="34" t="n">
        <v>1</v>
      </c>
      <c r="M187" s="34" t="n">
        <v>333.333333333333</v>
      </c>
      <c r="N187" s="34" t="n">
        <v>516.666666666667</v>
      </c>
      <c r="O187" s="34" t="n">
        <v>1.55</v>
      </c>
      <c r="P187" s="34" t="n">
        <v>1.55</v>
      </c>
      <c r="Q187" s="34"/>
      <c r="R187" s="34" t="n">
        <v>106.635600084951</v>
      </c>
      <c r="S187" s="34" t="n">
        <v>0.371730644500505</v>
      </c>
      <c r="T187" s="34" t="n">
        <v>14.8718539307303</v>
      </c>
      <c r="U187" s="34" t="n">
        <v>624.858130617132</v>
      </c>
      <c r="V187" s="34" t="n">
        <v>-21.6724051922971</v>
      </c>
      <c r="W187" s="34" t="n">
        <v>-20.6724051922971</v>
      </c>
      <c r="X187" s="34" t="n">
        <v>1.0819650711931</v>
      </c>
      <c r="Y187" s="34" t="n">
        <v>0.003</v>
      </c>
      <c r="Z187" s="34" t="n">
        <v>0.10819650711931</v>
      </c>
      <c r="AA187" s="34" t="n">
        <v>0.0371730644500505</v>
      </c>
      <c r="AB187" s="34" t="n">
        <v>0.16770458603493</v>
      </c>
      <c r="AC187" s="34" t="n">
        <v>0.0576182498975783</v>
      </c>
      <c r="AD187" s="34" t="n">
        <v>167.70458603493</v>
      </c>
      <c r="AE187" s="34" t="n">
        <v>57.6182498975783</v>
      </c>
      <c r="AF187" s="34" t="n">
        <v>55901.5286783102</v>
      </c>
      <c r="AG187" s="34" t="n">
        <v>19206.0832991928</v>
      </c>
      <c r="AH187" s="34" t="n">
        <v>55.9015286783102</v>
      </c>
      <c r="AI187" s="34" t="n">
        <v>19.2060832991928</v>
      </c>
      <c r="AJ187" s="34" t="n">
        <v>48.2330265961054</v>
      </c>
      <c r="AK187" s="34" t="n">
        <v>0.370811643019452</v>
      </c>
      <c r="AL187" s="34" t="n">
        <v>12.3535249551593</v>
      </c>
      <c r="AM187" s="34" t="n">
        <v>268.499926098625</v>
      </c>
      <c r="AN187" s="34" t="n">
        <v>-23.9991248756878</v>
      </c>
      <c r="AO187" s="34" t="n">
        <v>-22.9991248756878</v>
      </c>
      <c r="AP187" s="34" t="n">
        <v>1.07941964999351</v>
      </c>
      <c r="AQ187" s="34" t="n">
        <v>2.3267196833907</v>
      </c>
      <c r="AR187" s="34" t="n">
        <v>0.0110049000483731</v>
      </c>
      <c r="AS187" s="34" t="n">
        <v>0.0109787542339469</v>
      </c>
      <c r="AT187" s="34" t="n">
        <v>0.0108851104953562</v>
      </c>
      <c r="AU187" s="34" t="n">
        <v>0.0108595301216452</v>
      </c>
      <c r="AV187" s="34" t="n">
        <v>2.55803737109934E-005</v>
      </c>
      <c r="AW187" s="34" t="n">
        <v>0.015984104497539</v>
      </c>
      <c r="AX187" s="34" t="n">
        <v>0.6101</v>
      </c>
      <c r="AY187" s="34" t="n">
        <v>0.0261991550525143</v>
      </c>
      <c r="AZ187" s="34" t="n">
        <v>8.73305168417144</v>
      </c>
      <c r="BA187" s="34" t="n">
        <v>0.00873305168417144</v>
      </c>
      <c r="BB187" s="35" t="n">
        <v>0.0419281654007432</v>
      </c>
      <c r="BC187" s="34" t="n">
        <v>2.518328975571</v>
      </c>
      <c r="BD187" s="34" t="n">
        <v>0.00373117637097633</v>
      </c>
      <c r="BE187" s="34" t="n">
        <v>0.00372191773449764</v>
      </c>
      <c r="BF187" s="34" t="n">
        <v>0.00371730644500505</v>
      </c>
      <c r="BG187" s="34" t="n">
        <v>0.00370811643019452</v>
      </c>
      <c r="BH187" s="34" t="n">
        <v>9.19001481052787E-006</v>
      </c>
      <c r="BI187" s="34" t="n">
        <v>0.000979982744110227</v>
      </c>
      <c r="BJ187" s="34" t="n">
        <v>0.365</v>
      </c>
      <c r="BK187" s="34" t="n">
        <v>0.00268488423043898</v>
      </c>
      <c r="BL187" s="34" t="n">
        <v>0.894961410146326</v>
      </c>
      <c r="BM187" s="34" t="n">
        <v>0.000894961410146326</v>
      </c>
      <c r="BN187" s="35" t="n">
        <v>0.0251781227685695</v>
      </c>
    </row>
    <row r="188" customFormat="false" ht="12.8" hidden="false" customHeight="false" outlineLevel="0" collapsed="false">
      <c r="A188" s="33" t="s">
        <v>80</v>
      </c>
      <c r="B188" s="33" t="s">
        <v>105</v>
      </c>
      <c r="C188" s="33" t="s">
        <v>106</v>
      </c>
      <c r="D188" s="33" t="s">
        <v>73</v>
      </c>
      <c r="E188" s="34"/>
      <c r="F188" s="34"/>
      <c r="G188" s="34"/>
      <c r="H188" s="34" t="s">
        <v>146</v>
      </c>
      <c r="I188" s="34" t="s">
        <v>111</v>
      </c>
      <c r="J188" s="34" t="s">
        <v>112</v>
      </c>
      <c r="K188" s="34" t="s">
        <v>71</v>
      </c>
      <c r="L188" s="34" t="n">
        <v>1</v>
      </c>
      <c r="M188" s="34" t="n">
        <v>333.333333333333</v>
      </c>
      <c r="N188" s="34" t="n">
        <v>6.33333333333333</v>
      </c>
      <c r="O188" s="34" t="n">
        <v>0.019</v>
      </c>
      <c r="P188" s="34"/>
      <c r="Q188" s="34"/>
      <c r="R188" s="34"/>
      <c r="S188" s="34"/>
      <c r="T188" s="34"/>
      <c r="U188" s="34"/>
      <c r="V188" s="34"/>
      <c r="W188" s="34"/>
      <c r="X188" s="34"/>
      <c r="Y188" s="34" t="n">
        <v>0.003</v>
      </c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 t="n">
        <v>0.00157627422985613</v>
      </c>
      <c r="AZ188" s="34" t="n">
        <v>0.525424743285377</v>
      </c>
      <c r="BA188" s="34" t="n">
        <v>0.000525424743285377</v>
      </c>
      <c r="BB188" s="35" t="n">
        <v>0.0025703996975098</v>
      </c>
      <c r="BC188" s="34"/>
      <c r="BD188" s="34"/>
      <c r="BE188" s="34"/>
      <c r="BF188" s="34"/>
      <c r="BG188" s="34"/>
      <c r="BH188" s="34"/>
      <c r="BI188" s="34"/>
      <c r="BJ188" s="34"/>
      <c r="BK188" s="34" t="n">
        <v>0.000687463605758496</v>
      </c>
      <c r="BL188" s="34" t="n">
        <v>0.229154535252832</v>
      </c>
      <c r="BM188" s="34" t="n">
        <v>0.000229154535252832</v>
      </c>
      <c r="BN188" s="35" t="n">
        <v>0.00496071331971203</v>
      </c>
    </row>
    <row r="189" customFormat="false" ht="12.8" hidden="false" customHeight="false" outlineLevel="0" collapsed="false">
      <c r="A189" s="33" t="s">
        <v>80</v>
      </c>
      <c r="B189" s="33" t="s">
        <v>105</v>
      </c>
      <c r="C189" s="33" t="s">
        <v>106</v>
      </c>
      <c r="D189" s="33" t="s">
        <v>73</v>
      </c>
      <c r="E189" s="34"/>
      <c r="F189" s="34"/>
      <c r="G189" s="34"/>
      <c r="H189" s="34" t="s">
        <v>146</v>
      </c>
      <c r="I189" s="34" t="s">
        <v>111</v>
      </c>
      <c r="J189" s="34" t="s">
        <v>117</v>
      </c>
      <c r="K189" s="34" t="s">
        <v>71</v>
      </c>
      <c r="L189" s="34" t="n">
        <v>1</v>
      </c>
      <c r="M189" s="34" t="n">
        <v>333.333333333333</v>
      </c>
      <c r="N189" s="34" t="n">
        <v>33</v>
      </c>
      <c r="O189" s="34" t="n">
        <v>0.099</v>
      </c>
      <c r="P189" s="34" t="n">
        <v>0.099</v>
      </c>
      <c r="Q189" s="34"/>
      <c r="R189" s="34" t="n">
        <v>5.28508564909944</v>
      </c>
      <c r="S189" s="34" t="n">
        <v>0.372272691600389</v>
      </c>
      <c r="T189" s="34" t="n">
        <v>16.3572410215212</v>
      </c>
      <c r="U189" s="34" t="n">
        <v>19.5941543329538</v>
      </c>
      <c r="V189" s="34" t="n">
        <v>-20.538035237729</v>
      </c>
      <c r="W189" s="34" t="n">
        <v>-19.538035237729</v>
      </c>
      <c r="X189" s="34" t="n">
        <v>1.08320601948122</v>
      </c>
      <c r="Y189" s="34" t="n">
        <v>0.003</v>
      </c>
      <c r="Z189" s="34" t="n">
        <v>0.108320601948122</v>
      </c>
      <c r="AA189" s="34" t="n">
        <v>0.0372272691600389</v>
      </c>
      <c r="AB189" s="34" t="n">
        <v>0.0107237395928641</v>
      </c>
      <c r="AC189" s="34" t="n">
        <v>0.00368549964684385</v>
      </c>
      <c r="AD189" s="34" t="n">
        <v>10.7237395928641</v>
      </c>
      <c r="AE189" s="34" t="n">
        <v>3.68549964684385</v>
      </c>
      <c r="AF189" s="34" t="n">
        <v>3574.57986428803</v>
      </c>
      <c r="AG189" s="34" t="n">
        <v>1228.49988228128</v>
      </c>
      <c r="AH189" s="34" t="n">
        <v>3.57457986428803</v>
      </c>
      <c r="AI189" s="34" t="n">
        <v>1.22849988228128</v>
      </c>
      <c r="AJ189" s="34" t="n">
        <v>48.2330265961054</v>
      </c>
      <c r="AK189" s="34" t="n">
        <v>0.370811643019452</v>
      </c>
      <c r="AL189" s="34" t="n">
        <v>12.3535249551593</v>
      </c>
      <c r="AM189" s="34" t="n">
        <v>268.499926098625</v>
      </c>
      <c r="AN189" s="34" t="n">
        <v>-23.9991248756878</v>
      </c>
      <c r="AO189" s="34" t="n">
        <v>-22.9991248756878</v>
      </c>
      <c r="AP189" s="34" t="n">
        <v>1.07941964999351</v>
      </c>
      <c r="AQ189" s="34" t="n">
        <v>3.4610896379588</v>
      </c>
      <c r="AR189" s="34" t="n">
        <v>0.0110176471904266</v>
      </c>
      <c r="AS189" s="34" t="n">
        <v>0.0109787542339469</v>
      </c>
      <c r="AT189" s="34" t="n">
        <v>0.0108975814824243</v>
      </c>
      <c r="AU189" s="34" t="n">
        <v>0.0108595301216452</v>
      </c>
      <c r="AV189" s="34" t="n">
        <v>3.8051360779081E-005</v>
      </c>
      <c r="AW189" s="34" t="n">
        <v>0.000745584235684218</v>
      </c>
      <c r="AX189" s="34" t="n">
        <v>0.6101</v>
      </c>
      <c r="AY189" s="34" t="n">
        <v>0.00122206889966271</v>
      </c>
      <c r="AZ189" s="34" t="n">
        <v>0.407356299887569</v>
      </c>
      <c r="BA189" s="34" t="n">
        <v>0.000407356299887569</v>
      </c>
      <c r="BB189" s="35" t="n">
        <v>0.0623690555303737</v>
      </c>
      <c r="BC189" s="34" t="n">
        <v>4.0037160663619</v>
      </c>
      <c r="BD189" s="34" t="n">
        <v>0.00373663739661562</v>
      </c>
      <c r="BE189" s="34" t="n">
        <v>0.00372191773449764</v>
      </c>
      <c r="BF189" s="34" t="n">
        <v>0.00372272691600389</v>
      </c>
      <c r="BG189" s="34" t="n">
        <v>0.00370811643019452</v>
      </c>
      <c r="BH189" s="34" t="n">
        <v>1.4610485809374E-005</v>
      </c>
      <c r="BI189" s="34" t="n">
        <v>7.72176688774937E-005</v>
      </c>
      <c r="BJ189" s="34" t="n">
        <v>0.365</v>
      </c>
      <c r="BK189" s="34" t="n">
        <v>0.000211555257198613</v>
      </c>
      <c r="BL189" s="34" t="n">
        <v>0.0705184190662043</v>
      </c>
      <c r="BM189" s="34" t="n">
        <v>7.05184190662043E-005</v>
      </c>
      <c r="BN189" s="35" t="n">
        <v>0.0400287282448604</v>
      </c>
    </row>
    <row r="190" customFormat="false" ht="12.8" hidden="false" customHeight="false" outlineLevel="0" collapsed="false">
      <c r="A190" s="33" t="s">
        <v>80</v>
      </c>
      <c r="B190" s="33" t="s">
        <v>105</v>
      </c>
      <c r="C190" s="33" t="s">
        <v>106</v>
      </c>
      <c r="D190" s="33" t="s">
        <v>73</v>
      </c>
      <c r="E190" s="34"/>
      <c r="F190" s="34"/>
      <c r="G190" s="34"/>
      <c r="H190" s="34" t="s">
        <v>146</v>
      </c>
      <c r="I190" s="34" t="s">
        <v>111</v>
      </c>
      <c r="J190" s="34" t="s">
        <v>113</v>
      </c>
      <c r="K190" s="34" t="s">
        <v>71</v>
      </c>
      <c r="L190" s="34" t="n">
        <v>2</v>
      </c>
      <c r="M190" s="34" t="n">
        <v>666.666666666667</v>
      </c>
      <c r="N190" s="34" t="n">
        <v>59.3333333333333</v>
      </c>
      <c r="O190" s="34" t="n">
        <v>0.178</v>
      </c>
      <c r="P190" s="34" t="n">
        <v>0.178</v>
      </c>
      <c r="Q190" s="34"/>
      <c r="R190" s="34" t="n">
        <v>15.9664108333502</v>
      </c>
      <c r="S190" s="34" t="n">
        <v>0.371604238482294</v>
      </c>
      <c r="T190" s="34" t="n">
        <v>14.52546224649</v>
      </c>
      <c r="U190" s="34" t="n">
        <v>75.7481400586621</v>
      </c>
      <c r="V190" s="34" t="n">
        <v>-20.7631808883086</v>
      </c>
      <c r="W190" s="34" t="n">
        <v>-19.7631808883086</v>
      </c>
      <c r="X190" s="34" t="n">
        <v>1.08295972302463</v>
      </c>
      <c r="Y190" s="34" t="n">
        <v>0.003</v>
      </c>
      <c r="Z190" s="34" t="n">
        <v>0.108295972302463</v>
      </c>
      <c r="AA190" s="34" t="n">
        <v>0.0371604238482294</v>
      </c>
      <c r="AB190" s="34" t="n">
        <v>0.0192766830698384</v>
      </c>
      <c r="AC190" s="34" t="n">
        <v>0.00661455544498483</v>
      </c>
      <c r="AD190" s="34" t="n">
        <v>19.2766830698384</v>
      </c>
      <c r="AE190" s="34" t="n">
        <v>6.61455544498483</v>
      </c>
      <c r="AF190" s="34" t="n">
        <v>6425.56102327947</v>
      </c>
      <c r="AG190" s="34" t="n">
        <v>2204.85181499494</v>
      </c>
      <c r="AH190" s="34" t="n">
        <v>6.42556102327947</v>
      </c>
      <c r="AI190" s="34" t="n">
        <v>2.20485181499494</v>
      </c>
      <c r="AJ190" s="34" t="n">
        <v>7.33687209049757</v>
      </c>
      <c r="AK190" s="34" t="n">
        <v>0.371948703494077</v>
      </c>
      <c r="AL190" s="34" t="n">
        <v>15.469405252065</v>
      </c>
      <c r="AM190" s="34" t="n">
        <v>32.0567084676927</v>
      </c>
      <c r="AN190" s="34" t="n">
        <v>-23.8847912023571</v>
      </c>
      <c r="AO190" s="34" t="n">
        <v>-22.8847912023571</v>
      </c>
      <c r="AP190" s="34" t="n">
        <v>1.07954473359464</v>
      </c>
      <c r="AQ190" s="34" t="n">
        <v>3.1216103140485</v>
      </c>
      <c r="AR190" s="34" t="n">
        <v>0.0110151171837219</v>
      </c>
      <c r="AS190" s="34" t="n">
        <v>0.0109800390243009</v>
      </c>
      <c r="AT190" s="34" t="n">
        <v>0.0108951063109774</v>
      </c>
      <c r="AU190" s="34" t="n">
        <v>0.0108607871574771</v>
      </c>
      <c r="AV190" s="34" t="n">
        <v>3.43191535002261E-005</v>
      </c>
      <c r="AW190" s="34" t="n">
        <v>0.00259961204602985</v>
      </c>
      <c r="AX190" s="34" t="n">
        <v>0.6101</v>
      </c>
      <c r="AY190" s="34" t="n">
        <v>0.00426096057372537</v>
      </c>
      <c r="AZ190" s="34" t="n">
        <v>1.42032019124179</v>
      </c>
      <c r="BA190" s="34" t="n">
        <v>0.00142032019124179</v>
      </c>
      <c r="BB190" s="35" t="n">
        <v>0.0562516857895855</v>
      </c>
      <c r="BC190" s="34" t="n">
        <v>-0.943943005575001</v>
      </c>
      <c r="BD190" s="34" t="n">
        <v>0.00372990286194922</v>
      </c>
      <c r="BE190" s="34" t="n">
        <v>0.00373337326840922</v>
      </c>
      <c r="BF190" s="34" t="n">
        <v>0.00371604238482294</v>
      </c>
      <c r="BG190" s="34" t="n">
        <v>0.00371948703494077</v>
      </c>
      <c r="BH190" s="34" t="n">
        <v>-3.44465011782938E-006</v>
      </c>
      <c r="BI190" s="34" t="n">
        <v>-5.4998698958412E-005</v>
      </c>
      <c r="BJ190" s="34" t="n">
        <v>0.365</v>
      </c>
      <c r="BK190" s="34" t="n">
        <v>-0.000150681367009348</v>
      </c>
      <c r="BL190" s="34" t="n">
        <v>-0.0502271223364494</v>
      </c>
      <c r="BM190" s="34" t="n">
        <v>-5.02271223364493E-005</v>
      </c>
      <c r="BN190" s="35" t="n">
        <v>-0.00943739758309419</v>
      </c>
    </row>
    <row r="191" customFormat="false" ht="12.8" hidden="false" customHeight="false" outlineLevel="0" collapsed="false">
      <c r="A191" s="33" t="s">
        <v>80</v>
      </c>
      <c r="B191" s="33" t="s">
        <v>126</v>
      </c>
      <c r="C191" s="33" t="s">
        <v>127</v>
      </c>
      <c r="D191" s="33" t="s">
        <v>73</v>
      </c>
      <c r="E191" s="34"/>
      <c r="F191" s="34"/>
      <c r="G191" s="34"/>
      <c r="H191" s="34" t="s">
        <v>146</v>
      </c>
      <c r="I191" s="34" t="s">
        <v>111</v>
      </c>
      <c r="J191" s="34" t="s">
        <v>117</v>
      </c>
      <c r="K191" s="34" t="s">
        <v>71</v>
      </c>
      <c r="L191" s="34" t="n">
        <v>1</v>
      </c>
      <c r="M191" s="34" t="n">
        <v>333.333333333333</v>
      </c>
      <c r="N191" s="34" t="n">
        <v>3.66666666666667</v>
      </c>
      <c r="O191" s="34" t="n">
        <v>0.011</v>
      </c>
      <c r="P191" s="34"/>
      <c r="Q191" s="34"/>
      <c r="R191" s="34"/>
      <c r="S191" s="34"/>
      <c r="T191" s="34"/>
      <c r="U191" s="34"/>
      <c r="V191" s="34"/>
      <c r="W191" s="34"/>
      <c r="X191" s="34"/>
      <c r="Y191" s="34" t="n">
        <v>0.003</v>
      </c>
      <c r="Z191" s="34" t="n">
        <v>0</v>
      </c>
      <c r="AA191" s="34" t="n">
        <v>0</v>
      </c>
      <c r="AB191" s="34" t="n">
        <v>0</v>
      </c>
      <c r="AC191" s="34" t="n">
        <v>0</v>
      </c>
      <c r="AD191" s="34" t="n">
        <v>0</v>
      </c>
      <c r="AE191" s="34" t="n">
        <v>0</v>
      </c>
      <c r="AF191" s="34" t="n">
        <v>0</v>
      </c>
      <c r="AG191" s="34" t="n">
        <v>0</v>
      </c>
      <c r="AH191" s="34" t="n">
        <v>0</v>
      </c>
      <c r="AI191" s="34" t="n">
        <v>0</v>
      </c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5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5"/>
    </row>
    <row r="192" customFormat="false" ht="12.8" hidden="false" customHeight="false" outlineLevel="0" collapsed="false">
      <c r="A192" s="33" t="s">
        <v>80</v>
      </c>
      <c r="B192" s="33" t="s">
        <v>126</v>
      </c>
      <c r="C192" s="33" t="s">
        <v>127</v>
      </c>
      <c r="D192" s="33" t="s">
        <v>73</v>
      </c>
      <c r="E192" s="34"/>
      <c r="F192" s="34"/>
      <c r="G192" s="34"/>
      <c r="H192" s="34" t="s">
        <v>146</v>
      </c>
      <c r="I192" s="34" t="s">
        <v>111</v>
      </c>
      <c r="J192" s="34" t="s">
        <v>113</v>
      </c>
      <c r="K192" s="34" t="s">
        <v>71</v>
      </c>
      <c r="L192" s="34" t="n">
        <v>1</v>
      </c>
      <c r="M192" s="34" t="n">
        <v>333.333333333333</v>
      </c>
      <c r="N192" s="34" t="n">
        <v>20</v>
      </c>
      <c r="O192" s="34" t="n">
        <v>0.06</v>
      </c>
      <c r="P192" s="34" t="n">
        <v>0.071</v>
      </c>
      <c r="Q192" s="34"/>
      <c r="R192" s="34" t="n">
        <v>4.53674502723754</v>
      </c>
      <c r="S192" s="34" t="n">
        <v>1.1280819869705</v>
      </c>
      <c r="T192" s="34" t="n">
        <v>2103.36698160112</v>
      </c>
      <c r="U192" s="34" t="n">
        <v>19.7920785503896</v>
      </c>
      <c r="V192" s="34" t="n">
        <v>1054.20493953829</v>
      </c>
      <c r="W192" s="34" t="n">
        <v>1055.20493953829</v>
      </c>
      <c r="X192" s="34" t="n">
        <v>2.24510036480589</v>
      </c>
      <c r="Y192" s="34" t="n">
        <v>0.003</v>
      </c>
      <c r="Z192" s="34" t="n">
        <v>0.224510036480589</v>
      </c>
      <c r="AA192" s="34" t="n">
        <v>0.11280819869705</v>
      </c>
      <c r="AB192" s="34" t="n">
        <v>0.0134706021888353</v>
      </c>
      <c r="AC192" s="34" t="n">
        <v>0.006768491921823</v>
      </c>
      <c r="AD192" s="34" t="n">
        <v>13.4706021888353</v>
      </c>
      <c r="AE192" s="34" t="n">
        <v>6.768491921823</v>
      </c>
      <c r="AF192" s="34" t="n">
        <v>4490.20072961178</v>
      </c>
      <c r="AG192" s="34" t="n">
        <v>2256.163973941</v>
      </c>
      <c r="AH192" s="34" t="n">
        <v>4.49020072961178</v>
      </c>
      <c r="AI192" s="34" t="n">
        <v>2.256163973941</v>
      </c>
      <c r="AJ192" s="34" t="n">
        <v>11.3308018106312</v>
      </c>
      <c r="AK192" s="34" t="n">
        <v>0.372831869126989</v>
      </c>
      <c r="AL192" s="34" t="n">
        <v>17.8895880455982</v>
      </c>
      <c r="AM192" s="34" t="n">
        <v>47.5660217614888</v>
      </c>
      <c r="AN192" s="34" t="n">
        <v>-23.4808024242951</v>
      </c>
      <c r="AO192" s="34" t="n">
        <v>-22.4808024242951</v>
      </c>
      <c r="AP192" s="34" t="n">
        <v>1.07998670383867</v>
      </c>
      <c r="AQ192" s="34" t="n">
        <v>1077.68574196259</v>
      </c>
      <c r="AR192" s="34" t="n">
        <v>0.0230947489465797</v>
      </c>
      <c r="AS192" s="34" t="n">
        <v>0.0109845787269977</v>
      </c>
      <c r="AT192" s="34" t="n">
        <v>0.0225734214454321</v>
      </c>
      <c r="AU192" s="34" t="n">
        <v>0.0108652287662282</v>
      </c>
      <c r="AV192" s="34" t="n">
        <v>0.0117081926792038</v>
      </c>
      <c r="AW192" s="34" t="n">
        <v>0.231729469189899</v>
      </c>
      <c r="AX192" s="34" t="n">
        <v>0.6101</v>
      </c>
      <c r="AY192" s="34" t="n">
        <v>0.379822109801506</v>
      </c>
      <c r="AZ192" s="34" t="n">
        <v>126.607369933835</v>
      </c>
      <c r="BA192" s="34" t="n">
        <v>0.126607369933835</v>
      </c>
      <c r="BB192" s="35" t="n">
        <v>19.1906124884508</v>
      </c>
      <c r="BC192" s="34" t="n">
        <v>2085.47739355552</v>
      </c>
      <c r="BD192" s="34" t="n">
        <v>0.0114095287078565</v>
      </c>
      <c r="BE192" s="34" t="n">
        <v>0.00374227107044964</v>
      </c>
      <c r="BF192" s="34" t="n">
        <v>0.011280819869705</v>
      </c>
      <c r="BG192" s="34" t="n">
        <v>0.00372831869126989</v>
      </c>
      <c r="BH192" s="34" t="n">
        <v>0.00755250117843507</v>
      </c>
      <c r="BI192" s="34" t="n">
        <v>0.034263772164471</v>
      </c>
      <c r="BJ192" s="34" t="n">
        <v>0.365</v>
      </c>
      <c r="BK192" s="34" t="n">
        <v>0.0938733483958109</v>
      </c>
      <c r="BL192" s="34" t="n">
        <v>31.291116131937</v>
      </c>
      <c r="BM192" s="34" t="n">
        <v>0.031291116131937</v>
      </c>
      <c r="BN192" s="35" t="n">
        <v>20.691784050507</v>
      </c>
    </row>
    <row r="193" customFormat="false" ht="12.8" hidden="false" customHeight="false" outlineLevel="0" collapsed="false">
      <c r="A193" s="33" t="s">
        <v>75</v>
      </c>
      <c r="B193" s="33" t="s">
        <v>148</v>
      </c>
      <c r="C193" s="33" t="s">
        <v>149</v>
      </c>
      <c r="D193" s="33" t="s">
        <v>147</v>
      </c>
      <c r="E193" s="34"/>
      <c r="F193" s="34"/>
      <c r="G193" s="34"/>
      <c r="H193" s="34" t="s">
        <v>146</v>
      </c>
      <c r="I193" s="34" t="s">
        <v>131</v>
      </c>
      <c r="J193" s="34" t="s">
        <v>137</v>
      </c>
      <c r="K193" s="34" t="s">
        <v>71</v>
      </c>
      <c r="L193" s="34" t="n">
        <v>1</v>
      </c>
      <c r="M193" s="34" t="n">
        <v>333.333333333333</v>
      </c>
      <c r="N193" s="34" t="n">
        <v>35</v>
      </c>
      <c r="O193" s="34" t="n">
        <v>0.105</v>
      </c>
      <c r="P193" s="34" t="n">
        <v>0.105</v>
      </c>
      <c r="Q193" s="34"/>
      <c r="R193" s="34" t="n">
        <v>5.95860347135149</v>
      </c>
      <c r="S193" s="34" t="n">
        <v>0.388832833041442</v>
      </c>
      <c r="T193" s="34" t="n">
        <v>61.745259108639</v>
      </c>
      <c r="U193" s="34" t="n">
        <v>31.664959048693</v>
      </c>
      <c r="V193" s="34" t="n">
        <v>-15.2035546335392</v>
      </c>
      <c r="W193" s="34" t="n">
        <v>-14.2035546335392</v>
      </c>
      <c r="X193" s="34" t="n">
        <v>1.08904127718678</v>
      </c>
      <c r="Y193" s="34" t="n">
        <v>0.003</v>
      </c>
      <c r="Z193" s="34" t="n">
        <v>0.108904127718678</v>
      </c>
      <c r="AA193" s="34" t="n">
        <v>0.0388832833041442</v>
      </c>
      <c r="AB193" s="34" t="n">
        <v>0.0114349334104612</v>
      </c>
      <c r="AC193" s="34" t="n">
        <v>0.00408274474693514</v>
      </c>
      <c r="AD193" s="34" t="n">
        <v>11.4349334104612</v>
      </c>
      <c r="AE193" s="34" t="n">
        <v>4.08274474693514</v>
      </c>
      <c r="AF193" s="34" t="n">
        <v>3811.64447015373</v>
      </c>
      <c r="AG193" s="34" t="n">
        <v>1360.91491564505</v>
      </c>
      <c r="AH193" s="34" t="n">
        <v>3.81164447015373</v>
      </c>
      <c r="AI193" s="34" t="n">
        <v>1.36091491564505</v>
      </c>
      <c r="AJ193" s="34" t="n">
        <v>5.30744836504264</v>
      </c>
      <c r="AK193" s="34" t="n">
        <v>0.370164560895268</v>
      </c>
      <c r="AL193" s="34" t="n">
        <v>10.58036127553</v>
      </c>
      <c r="AM193" s="34" t="n">
        <v>31.653695459959</v>
      </c>
      <c r="AN193" s="34" t="n">
        <v>-27.3820708829874</v>
      </c>
      <c r="AO193" s="34" t="n">
        <v>-26.3820708829874</v>
      </c>
      <c r="AP193" s="34" t="n">
        <v>1.07571848808575</v>
      </c>
      <c r="AQ193" s="34" t="n">
        <v>12.1785162494482</v>
      </c>
      <c r="AR193" s="34" t="n">
        <v>0.011077591815872</v>
      </c>
      <c r="AS193" s="34" t="n">
        <v>0.0109407393930737</v>
      </c>
      <c r="AT193" s="34" t="n">
        <v>0.0109562232468993</v>
      </c>
      <c r="AU193" s="34" t="n">
        <v>0.010822335045714</v>
      </c>
      <c r="AV193" s="34" t="n">
        <v>0.000133888201185265</v>
      </c>
      <c r="AW193" s="34" t="n">
        <v>0.00423956440763459</v>
      </c>
      <c r="AX193" s="34" t="n">
        <v>0.5376</v>
      </c>
      <c r="AY193" s="34" t="n">
        <v>0.00788609450824886</v>
      </c>
      <c r="AZ193" s="34" t="n">
        <v>2.62869816941629</v>
      </c>
      <c r="BA193" s="34" t="n">
        <v>0.00262869816941629</v>
      </c>
      <c r="BB193" s="35" t="n">
        <v>0.249047993276163</v>
      </c>
      <c r="BC193" s="34" t="n">
        <v>51.164897833109</v>
      </c>
      <c r="BD193" s="34" t="n">
        <v>0.00390350644511291</v>
      </c>
      <c r="BE193" s="34" t="n">
        <v>0.00371539869822949</v>
      </c>
      <c r="BF193" s="34" t="n">
        <v>0.00388832833041442</v>
      </c>
      <c r="BG193" s="34" t="n">
        <v>0.00370164560895268</v>
      </c>
      <c r="BH193" s="34" t="n">
        <v>0.000186682721461747</v>
      </c>
      <c r="BI193" s="34" t="n">
        <v>0.00111236831214331</v>
      </c>
      <c r="BJ193" s="34" t="n">
        <v>0.459</v>
      </c>
      <c r="BK193" s="34" t="n">
        <v>0.00242346037503989</v>
      </c>
      <c r="BL193" s="34" t="n">
        <v>0.807820125013295</v>
      </c>
      <c r="BM193" s="34" t="n">
        <v>0.000807820125013295</v>
      </c>
      <c r="BN193" s="35" t="n">
        <v>0.406716168761975</v>
      </c>
    </row>
    <row r="194" customFormat="false" ht="12.8" hidden="false" customHeight="false" outlineLevel="0" collapsed="false">
      <c r="A194" s="33" t="s">
        <v>65</v>
      </c>
      <c r="B194" s="33" t="s">
        <v>150</v>
      </c>
      <c r="C194" s="33"/>
      <c r="D194" s="33" t="s">
        <v>67</v>
      </c>
      <c r="E194" s="34"/>
      <c r="F194" s="34"/>
      <c r="G194" s="34"/>
      <c r="H194" s="34" t="s">
        <v>146</v>
      </c>
      <c r="I194" s="34" t="s">
        <v>131</v>
      </c>
      <c r="J194" s="34" t="s">
        <v>133</v>
      </c>
      <c r="K194" s="34" t="s">
        <v>71</v>
      </c>
      <c r="L194" s="34" t="n">
        <v>1</v>
      </c>
      <c r="M194" s="34" t="n">
        <v>333.333333333333</v>
      </c>
      <c r="N194" s="34" t="n">
        <v>81.6666666666667</v>
      </c>
      <c r="O194" s="34" t="n">
        <v>0.245</v>
      </c>
      <c r="P194" s="34" t="n">
        <v>0.245</v>
      </c>
      <c r="Q194" s="34"/>
      <c r="R194" s="34" t="n">
        <v>16.394147384002</v>
      </c>
      <c r="S194" s="34" t="n">
        <v>0.373297858631804</v>
      </c>
      <c r="T194" s="34" t="n">
        <v>19.1665795996226</v>
      </c>
      <c r="U194" s="34" t="n">
        <v>70.414434206359</v>
      </c>
      <c r="V194" s="34" t="n">
        <v>-20.0984659685335</v>
      </c>
      <c r="W194" s="34" t="n">
        <v>-19.0984659685335</v>
      </c>
      <c r="X194" s="34" t="n">
        <v>1.08368687957014</v>
      </c>
      <c r="Y194" s="34" t="n">
        <v>0.003</v>
      </c>
      <c r="Z194" s="34" t="n">
        <v>0.108368687957014</v>
      </c>
      <c r="AA194" s="34" t="n">
        <v>0.0373297858631804</v>
      </c>
      <c r="AB194" s="34" t="n">
        <v>0.0265503285494684</v>
      </c>
      <c r="AC194" s="34" t="n">
        <v>0.0091457975364792</v>
      </c>
      <c r="AD194" s="34" t="n">
        <v>26.5503285494684</v>
      </c>
      <c r="AE194" s="34" t="n">
        <v>9.1457975364792</v>
      </c>
      <c r="AF194" s="34" t="n">
        <v>8850.10951648948</v>
      </c>
      <c r="AG194" s="34" t="n">
        <v>3048.5991788264</v>
      </c>
      <c r="AH194" s="34" t="n">
        <v>8.85010951648948</v>
      </c>
      <c r="AI194" s="34" t="n">
        <v>3.0485991788264</v>
      </c>
      <c r="AJ194" s="34" t="n">
        <v>70.6260490949675</v>
      </c>
      <c r="AK194" s="34" t="n">
        <v>0.371504634056235</v>
      </c>
      <c r="AL194" s="34" t="n">
        <v>14.252515854223</v>
      </c>
      <c r="AM194" s="34" t="n">
        <v>347.88705758681</v>
      </c>
      <c r="AN194" s="34" t="n">
        <v>-25.0209158876684</v>
      </c>
      <c r="AO194" s="34" t="n">
        <v>-24.0209158876684</v>
      </c>
      <c r="AP194" s="34" t="n">
        <v>1.0783017736793</v>
      </c>
      <c r="AQ194" s="34" t="n">
        <v>4.9224499191349</v>
      </c>
      <c r="AR194" s="34" t="n">
        <v>0.0110225867182184</v>
      </c>
      <c r="AS194" s="34" t="n">
        <v>0.0109672721639871</v>
      </c>
      <c r="AT194" s="34" t="n">
        <v>0.010902413915398</v>
      </c>
      <c r="AU194" s="34" t="n">
        <v>0.0108482959497903</v>
      </c>
      <c r="AV194" s="34" t="n">
        <v>5.41179656077476E-005</v>
      </c>
      <c r="AW194" s="34" t="n">
        <v>0.00381068592866874</v>
      </c>
      <c r="AX194" s="34" t="n">
        <v>0.5376</v>
      </c>
      <c r="AY194" s="34" t="n">
        <v>0.00708832948041061</v>
      </c>
      <c r="AZ194" s="34" t="n">
        <v>2.3627764934702</v>
      </c>
      <c r="BA194" s="34" t="n">
        <v>0.0023627764934702</v>
      </c>
      <c r="BB194" s="35" t="n">
        <v>0.100665858645364</v>
      </c>
      <c r="BC194" s="34" t="n">
        <v>4.9140637453996</v>
      </c>
      <c r="BD194" s="34" t="n">
        <v>0.00374696592989801</v>
      </c>
      <c r="BE194" s="34" t="n">
        <v>0.00372889937453805</v>
      </c>
      <c r="BF194" s="34" t="n">
        <v>0.00373297858631804</v>
      </c>
      <c r="BG194" s="34" t="n">
        <v>0.00371504634056235</v>
      </c>
      <c r="BH194" s="34" t="n">
        <v>1.79322457556919E-005</v>
      </c>
      <c r="BI194" s="34" t="n">
        <v>0.000293983879844957</v>
      </c>
      <c r="BJ194" s="34" t="n">
        <v>0.459</v>
      </c>
      <c r="BK194" s="34" t="n">
        <v>0.0006404877556535</v>
      </c>
      <c r="BL194" s="34" t="n">
        <v>0.213495918551167</v>
      </c>
      <c r="BM194" s="34" t="n">
        <v>0.000213495918551167</v>
      </c>
      <c r="BN194" s="35" t="n">
        <v>0.0390680735418123</v>
      </c>
    </row>
    <row r="195" customFormat="false" ht="12.8" hidden="false" customHeight="false" outlineLevel="0" collapsed="false">
      <c r="A195" s="33" t="s">
        <v>65</v>
      </c>
      <c r="B195" s="33" t="s">
        <v>150</v>
      </c>
      <c r="C195" s="33" t="s">
        <v>152</v>
      </c>
      <c r="D195" s="33" t="s">
        <v>67</v>
      </c>
      <c r="E195" s="34"/>
      <c r="F195" s="34"/>
      <c r="G195" s="34"/>
      <c r="H195" s="34" t="s">
        <v>146</v>
      </c>
      <c r="I195" s="34" t="s">
        <v>131</v>
      </c>
      <c r="J195" s="34" t="s">
        <v>132</v>
      </c>
      <c r="K195" s="34" t="s">
        <v>71</v>
      </c>
      <c r="L195" s="34" t="n">
        <v>1</v>
      </c>
      <c r="M195" s="34" t="n">
        <v>333.333333333333</v>
      </c>
      <c r="N195" s="34" t="n">
        <v>281</v>
      </c>
      <c r="O195" s="34" t="n">
        <v>0.843</v>
      </c>
      <c r="P195" s="34" t="n">
        <v>0.843</v>
      </c>
      <c r="Q195" s="34"/>
      <c r="R195" s="34" t="n">
        <v>59.5106516342456</v>
      </c>
      <c r="S195" s="34" t="n">
        <v>2.29520083239327</v>
      </c>
      <c r="T195" s="34" t="n">
        <v>5389.5493098858</v>
      </c>
      <c r="U195" s="34" t="n">
        <v>303.540342060451</v>
      </c>
      <c r="V195" s="34" t="n">
        <v>1948.94353919032</v>
      </c>
      <c r="W195" s="34" t="n">
        <v>1949.94353919032</v>
      </c>
      <c r="X195" s="34" t="n">
        <v>3.19177431162693</v>
      </c>
      <c r="Y195" s="34" t="n">
        <v>0.003</v>
      </c>
      <c r="Z195" s="34" t="n">
        <v>0.319177431162693</v>
      </c>
      <c r="AA195" s="34" t="n">
        <v>0.229520083239327</v>
      </c>
      <c r="AB195" s="34" t="n">
        <v>0.26906657447015</v>
      </c>
      <c r="AC195" s="34" t="n">
        <v>0.193485430170753</v>
      </c>
      <c r="AD195" s="34" t="n">
        <v>269.06657447015</v>
      </c>
      <c r="AE195" s="34" t="n">
        <v>193.485430170753</v>
      </c>
      <c r="AF195" s="34" t="n">
        <v>89688.8581567167</v>
      </c>
      <c r="AG195" s="34" t="n">
        <v>64495.1433902509</v>
      </c>
      <c r="AH195" s="34" t="n">
        <v>89.6888581567167</v>
      </c>
      <c r="AI195" s="34" t="n">
        <v>64.4951433902509</v>
      </c>
      <c r="AJ195" s="34" t="n">
        <v>96.2081598872111</v>
      </c>
      <c r="AK195" s="34" t="n">
        <v>0.370835448818571</v>
      </c>
      <c r="AL195" s="34" t="n">
        <v>12.4187591210109</v>
      </c>
      <c r="AM195" s="34" t="n">
        <v>578.074973493532</v>
      </c>
      <c r="AN195" s="34" t="n">
        <v>-26.8080757802433</v>
      </c>
      <c r="AO195" s="34" t="n">
        <v>-25.8080757802433</v>
      </c>
      <c r="AP195" s="34" t="n">
        <v>1.07634649539209</v>
      </c>
      <c r="AQ195" s="34" t="n">
        <v>1975.75161497056</v>
      </c>
      <c r="AR195" s="34" t="n">
        <v>0.0331491055385895</v>
      </c>
      <c r="AS195" s="34" t="n">
        <v>0.0109471894908423</v>
      </c>
      <c r="AT195" s="34" t="n">
        <v>0.0320854999156279</v>
      </c>
      <c r="AU195" s="34" t="n">
        <v>0.0108286462484314</v>
      </c>
      <c r="AV195" s="34" t="n">
        <v>0.0212568536671965</v>
      </c>
      <c r="AW195" s="34" t="n">
        <v>6.45231263326979</v>
      </c>
      <c r="AX195" s="34" t="n">
        <v>0.5376</v>
      </c>
      <c r="AY195" s="34" t="n">
        <v>12.0020696303381</v>
      </c>
      <c r="AZ195" s="34" t="n">
        <v>4000.68987677938</v>
      </c>
      <c r="BA195" s="34" t="n">
        <v>4.00068987677938</v>
      </c>
      <c r="BB195" s="35" t="n">
        <v>39.5402783988031</v>
      </c>
      <c r="BC195" s="34" t="n">
        <v>5377.13055076479</v>
      </c>
      <c r="BD195" s="34" t="n">
        <v>0.0234911780377951</v>
      </c>
      <c r="BE195" s="34" t="n">
        <v>0.0037221575679084</v>
      </c>
      <c r="BF195" s="34" t="n">
        <v>0.0229520083239327</v>
      </c>
      <c r="BG195" s="34" t="n">
        <v>0.00370835448818571</v>
      </c>
      <c r="BH195" s="34" t="n">
        <v>0.019243653835747</v>
      </c>
      <c r="BI195" s="34" t="n">
        <v>1.14520237958915</v>
      </c>
      <c r="BJ195" s="34" t="n">
        <v>0.459</v>
      </c>
      <c r="BK195" s="34" t="n">
        <v>2.4949942910439</v>
      </c>
      <c r="BL195" s="34" t="n">
        <v>831.664763681301</v>
      </c>
      <c r="BM195" s="34" t="n">
        <v>0.831664763681301</v>
      </c>
      <c r="BN195" s="35" t="n">
        <v>41.92517175544</v>
      </c>
    </row>
    <row r="196" customFormat="false" ht="12.8" hidden="false" customHeight="false" outlineLevel="0" collapsed="false">
      <c r="A196" s="33" t="s">
        <v>65</v>
      </c>
      <c r="B196" s="33" t="s">
        <v>150</v>
      </c>
      <c r="C196" s="33" t="s">
        <v>152</v>
      </c>
      <c r="D196" s="33" t="s">
        <v>67</v>
      </c>
      <c r="E196" s="34"/>
      <c r="F196" s="34"/>
      <c r="G196" s="34"/>
      <c r="H196" s="34" t="s">
        <v>146</v>
      </c>
      <c r="I196" s="34" t="s">
        <v>131</v>
      </c>
      <c r="J196" s="34" t="s">
        <v>135</v>
      </c>
      <c r="K196" s="34" t="s">
        <v>71</v>
      </c>
      <c r="L196" s="34" t="n">
        <v>1</v>
      </c>
      <c r="M196" s="34" t="n">
        <v>333.333333333333</v>
      </c>
      <c r="N196" s="34" t="n">
        <v>651</v>
      </c>
      <c r="O196" s="34" t="n">
        <v>1.953</v>
      </c>
      <c r="P196" s="34" t="n">
        <v>1.953</v>
      </c>
      <c r="Q196" s="34"/>
      <c r="R196" s="34" t="n">
        <v>142.871474796223</v>
      </c>
      <c r="S196" s="34" t="n">
        <v>1.28771264660249</v>
      </c>
      <c r="T196" s="34" t="n">
        <v>2548.24153331221</v>
      </c>
      <c r="U196" s="34" t="n">
        <v>892.573927358022</v>
      </c>
      <c r="V196" s="34" t="n">
        <v>729.008090387068</v>
      </c>
      <c r="W196" s="34" t="n">
        <v>730.008090387068</v>
      </c>
      <c r="X196" s="34" t="n">
        <v>1.89642347705878</v>
      </c>
      <c r="Y196" s="34" t="n">
        <v>0.003</v>
      </c>
      <c r="Z196" s="34" t="n">
        <v>0.189642347705878</v>
      </c>
      <c r="AA196" s="34" t="n">
        <v>0.128771264660249</v>
      </c>
      <c r="AB196" s="34" t="n">
        <v>0.37037150506958</v>
      </c>
      <c r="AC196" s="34" t="n">
        <v>0.251490279881466</v>
      </c>
      <c r="AD196" s="34" t="n">
        <v>370.37150506958</v>
      </c>
      <c r="AE196" s="34" t="n">
        <v>251.490279881466</v>
      </c>
      <c r="AF196" s="34" t="n">
        <v>123457.168356527</v>
      </c>
      <c r="AG196" s="34" t="n">
        <v>83830.0932938221</v>
      </c>
      <c r="AH196" s="34" t="n">
        <v>123.457168356527</v>
      </c>
      <c r="AI196" s="34" t="n">
        <v>83.8300932938221</v>
      </c>
      <c r="AJ196" s="34" t="n">
        <v>96.2081598872111</v>
      </c>
      <c r="AK196" s="34" t="n">
        <v>0.370835448818571</v>
      </c>
      <c r="AL196" s="34" t="n">
        <v>12.4187591210109</v>
      </c>
      <c r="AM196" s="34" t="n">
        <v>578.074973493532</v>
      </c>
      <c r="AN196" s="34" t="n">
        <v>-26.8080757802433</v>
      </c>
      <c r="AO196" s="34" t="n">
        <v>-25.8080757802433</v>
      </c>
      <c r="AP196" s="34" t="n">
        <v>1.07634649539209</v>
      </c>
      <c r="AQ196" s="34" t="n">
        <v>755.816166167311</v>
      </c>
      <c r="AR196" s="34" t="n">
        <v>0.0194404469132976</v>
      </c>
      <c r="AS196" s="34" t="n">
        <v>0.0109471894908423</v>
      </c>
      <c r="AT196" s="34" t="n">
        <v>0.0190697229761288</v>
      </c>
      <c r="AU196" s="34" t="n">
        <v>0.0108286462484314</v>
      </c>
      <c r="AV196" s="34" t="n">
        <v>0.00824107672769746</v>
      </c>
      <c r="AW196" s="34" t="n">
        <v>7.35577022049972</v>
      </c>
      <c r="AX196" s="34" t="n">
        <v>0.5376</v>
      </c>
      <c r="AY196" s="34" t="n">
        <v>13.6826082970605</v>
      </c>
      <c r="AZ196" s="34" t="n">
        <v>4560.8694323535</v>
      </c>
      <c r="BA196" s="34" t="n">
        <v>4.5608694323535</v>
      </c>
      <c r="BB196" s="35" t="n">
        <v>15.3293837940801</v>
      </c>
      <c r="BC196" s="34" t="n">
        <v>2535.8227741912</v>
      </c>
      <c r="BD196" s="34" t="n">
        <v>0.0130451099972223</v>
      </c>
      <c r="BE196" s="34" t="n">
        <v>0.0037221575679084</v>
      </c>
      <c r="BF196" s="34" t="n">
        <v>0.0128771264660249</v>
      </c>
      <c r="BG196" s="34" t="n">
        <v>0.00370835448818571</v>
      </c>
      <c r="BH196" s="34" t="n">
        <v>0.00916877197783919</v>
      </c>
      <c r="BI196" s="34" t="n">
        <v>1.30995597454417</v>
      </c>
      <c r="BJ196" s="34" t="n">
        <v>0.459</v>
      </c>
      <c r="BK196" s="34" t="n">
        <v>2.85393458506355</v>
      </c>
      <c r="BL196" s="34" t="n">
        <v>951.311528354515</v>
      </c>
      <c r="BM196" s="34" t="n">
        <v>0.951311528354515</v>
      </c>
      <c r="BN196" s="35" t="n">
        <v>19.975538078081</v>
      </c>
    </row>
    <row r="197" customFormat="false" ht="12.8" hidden="false" customHeight="false" outlineLevel="0" collapsed="false">
      <c r="A197" s="33" t="s">
        <v>65</v>
      </c>
      <c r="B197" s="33" t="s">
        <v>179</v>
      </c>
      <c r="C197" s="33"/>
      <c r="D197" s="33" t="s">
        <v>73</v>
      </c>
      <c r="E197" s="34"/>
      <c r="F197" s="34"/>
      <c r="G197" s="34"/>
      <c r="H197" s="34" t="s">
        <v>146</v>
      </c>
      <c r="I197" s="34" t="s">
        <v>131</v>
      </c>
      <c r="J197" s="34" t="s">
        <v>135</v>
      </c>
      <c r="K197" s="34" t="s">
        <v>71</v>
      </c>
      <c r="L197" s="34" t="n">
        <v>1</v>
      </c>
      <c r="M197" s="34" t="n">
        <v>333.333333333333</v>
      </c>
      <c r="N197" s="34" t="n">
        <v>210.666666666667</v>
      </c>
      <c r="O197" s="34" t="n">
        <v>0.632</v>
      </c>
      <c r="P197" s="34" t="n">
        <v>0.632</v>
      </c>
      <c r="Q197" s="34"/>
      <c r="R197" s="34" t="n">
        <v>45.5973315116914</v>
      </c>
      <c r="S197" s="34" t="n">
        <v>0.379455592732212</v>
      </c>
      <c r="T197" s="34" t="n">
        <v>36.042275702196</v>
      </c>
      <c r="U197" s="34" t="n">
        <v>246.670865125055</v>
      </c>
      <c r="V197" s="34" t="n">
        <v>-20.172357637706</v>
      </c>
      <c r="W197" s="34" t="n">
        <v>-19.172357637706</v>
      </c>
      <c r="X197" s="34" t="n">
        <v>1.08360604723402</v>
      </c>
      <c r="Y197" s="34" t="n">
        <v>0.003</v>
      </c>
      <c r="Z197" s="34" t="n">
        <v>0.108360604723402</v>
      </c>
      <c r="AA197" s="34" t="n">
        <v>0.0379455592732212</v>
      </c>
      <c r="AB197" s="34" t="n">
        <v>0.0684839021851901</v>
      </c>
      <c r="AC197" s="34" t="n">
        <v>0.0239815934606758</v>
      </c>
      <c r="AD197" s="34" t="n">
        <v>68.4839021851901</v>
      </c>
      <c r="AE197" s="34" t="n">
        <v>23.9815934606758</v>
      </c>
      <c r="AF197" s="34" t="n">
        <v>22827.9673950634</v>
      </c>
      <c r="AG197" s="34" t="n">
        <v>7993.86448689193</v>
      </c>
      <c r="AH197" s="34" t="n">
        <v>22.8279673950634</v>
      </c>
      <c r="AI197" s="34" t="n">
        <v>7.99386448689193</v>
      </c>
      <c r="AJ197" s="34" t="n">
        <v>28.7161201624136</v>
      </c>
      <c r="AK197" s="34" t="n">
        <v>0.371897440903144</v>
      </c>
      <c r="AL197" s="34" t="n">
        <v>15.328929137187</v>
      </c>
      <c r="AM197" s="34" t="n">
        <v>119.101951683563</v>
      </c>
      <c r="AN197" s="34" t="n">
        <v>-24.6437909149664</v>
      </c>
      <c r="AO197" s="34" t="n">
        <v>-23.6437909149664</v>
      </c>
      <c r="AP197" s="34" t="n">
        <v>1.07871436497763</v>
      </c>
      <c r="AQ197" s="34" t="n">
        <v>4.4714332772604</v>
      </c>
      <c r="AR197" s="34" t="n">
        <v>0.0110217563827536</v>
      </c>
      <c r="AS197" s="34" t="n">
        <v>0.0109715099927303</v>
      </c>
      <c r="AT197" s="34" t="n">
        <v>0.010901601585892</v>
      </c>
      <c r="AU197" s="34" t="n">
        <v>0.0108524423134429</v>
      </c>
      <c r="AV197" s="34" t="n">
        <v>4.9159272449157E-005</v>
      </c>
      <c r="AW197" s="34" t="n">
        <v>0.0121261602639518</v>
      </c>
      <c r="AX197" s="34" t="n">
        <v>0.5376</v>
      </c>
      <c r="AY197" s="34" t="n">
        <v>0.022556101681458</v>
      </c>
      <c r="AZ197" s="34" t="n">
        <v>7.51870056048601</v>
      </c>
      <c r="BA197" s="34" t="n">
        <v>0.00751870056048601</v>
      </c>
      <c r="BB197" s="35" t="n">
        <v>0.0914420990497712</v>
      </c>
      <c r="BC197" s="34" t="n">
        <v>20.713346565009</v>
      </c>
      <c r="BD197" s="34" t="n">
        <v>0.00380900942661912</v>
      </c>
      <c r="BE197" s="34" t="n">
        <v>0.00373285680797287</v>
      </c>
      <c r="BF197" s="34" t="n">
        <v>0.00379455592732212</v>
      </c>
      <c r="BG197" s="34" t="n">
        <v>0.00371897440903144</v>
      </c>
      <c r="BH197" s="34" t="n">
        <v>7.55815182906824E-005</v>
      </c>
      <c r="BI197" s="34" t="n">
        <v>0.00344631554565721</v>
      </c>
      <c r="BJ197" s="34" t="n">
        <v>0.459</v>
      </c>
      <c r="BK197" s="34" t="n">
        <v>0.00750831273563663</v>
      </c>
      <c r="BL197" s="34" t="n">
        <v>2.50277091187888</v>
      </c>
      <c r="BM197" s="34" t="n">
        <v>0.00250277091187888</v>
      </c>
      <c r="BN197" s="35" t="n">
        <v>0.164665617191029</v>
      </c>
    </row>
    <row r="198" customFormat="false" ht="12.8" hidden="false" customHeight="false" outlineLevel="0" collapsed="false">
      <c r="A198" s="33" t="s">
        <v>65</v>
      </c>
      <c r="B198" s="33" t="s">
        <v>72</v>
      </c>
      <c r="C198" s="33"/>
      <c r="D198" s="33" t="s">
        <v>73</v>
      </c>
      <c r="E198" s="34"/>
      <c r="F198" s="34"/>
      <c r="G198" s="34"/>
      <c r="H198" s="34" t="s">
        <v>146</v>
      </c>
      <c r="I198" s="34" t="s">
        <v>131</v>
      </c>
      <c r="J198" s="34" t="s">
        <v>133</v>
      </c>
      <c r="K198" s="34" t="s">
        <v>89</v>
      </c>
      <c r="L198" s="34" t="n">
        <v>1</v>
      </c>
      <c r="M198" s="34" t="n">
        <v>333.333333333333</v>
      </c>
      <c r="N198" s="34" t="n">
        <v>1090.33333333333</v>
      </c>
      <c r="O198" s="34" t="n">
        <v>3.271</v>
      </c>
      <c r="P198" s="34" t="n">
        <v>3.271</v>
      </c>
      <c r="Q198" s="34"/>
      <c r="R198" s="34" t="n">
        <v>258.860590579036</v>
      </c>
      <c r="S198" s="34" t="n">
        <v>0.371089681470431</v>
      </c>
      <c r="T198" s="34" t="n">
        <v>13.1154255583332</v>
      </c>
      <c r="U198" s="34" t="n">
        <v>1178.42887314306</v>
      </c>
      <c r="V198" s="34" t="n">
        <v>-24.3511800309157</v>
      </c>
      <c r="W198" s="34" t="n">
        <v>-23.3511800309157</v>
      </c>
      <c r="X198" s="34" t="n">
        <v>1.07903449177658</v>
      </c>
      <c r="Y198" s="34" t="n">
        <v>0.003</v>
      </c>
      <c r="Z198" s="34" t="n">
        <v>0.107903449177658</v>
      </c>
      <c r="AA198" s="34" t="n">
        <v>0.0371089681470431</v>
      </c>
      <c r="AB198" s="34" t="n">
        <v>0.352952182260119</v>
      </c>
      <c r="AC198" s="34" t="n">
        <v>0.121383434808978</v>
      </c>
      <c r="AD198" s="34" t="n">
        <v>352.952182260119</v>
      </c>
      <c r="AE198" s="34" t="n">
        <v>121.383434808978</v>
      </c>
      <c r="AF198" s="34" t="n">
        <v>117650.72742004</v>
      </c>
      <c r="AG198" s="34" t="n">
        <v>40461.144936326</v>
      </c>
      <c r="AH198" s="34" t="n">
        <v>117.65072742004</v>
      </c>
      <c r="AI198" s="34" t="n">
        <v>40.461144936326</v>
      </c>
      <c r="AJ198" s="34" t="n">
        <v>11.4381565146516</v>
      </c>
      <c r="AK198" s="34" t="n">
        <v>0.370240061790462</v>
      </c>
      <c r="AL198" s="34" t="n">
        <v>10.787251053635</v>
      </c>
      <c r="AM198" s="34" t="n">
        <v>56.6238705799608</v>
      </c>
      <c r="AN198" s="34" t="n">
        <v>-25.3193781461686</v>
      </c>
      <c r="AO198" s="34" t="n">
        <v>-24.3193781461686</v>
      </c>
      <c r="AP198" s="34" t="n">
        <v>1.07797524040848</v>
      </c>
      <c r="AQ198" s="34" t="n">
        <v>0.9681981152529</v>
      </c>
      <c r="AR198" s="34" t="n">
        <v>0.0109747981197566</v>
      </c>
      <c r="AS198" s="34" t="n">
        <v>0.0109639182838959</v>
      </c>
      <c r="AT198" s="34" t="n">
        <v>0.0108556594488487</v>
      </c>
      <c r="AU198" s="34" t="n">
        <v>0.0108450144318771</v>
      </c>
      <c r="AV198" s="34" t="n">
        <v>1.06450169715493E-005</v>
      </c>
      <c r="AW198" s="34" t="n">
        <v>0.0125443953543716</v>
      </c>
      <c r="AX198" s="34" t="n">
        <v>0.5376</v>
      </c>
      <c r="AY198" s="34" t="n">
        <v>0.0233340687395304</v>
      </c>
      <c r="AZ198" s="34" t="n">
        <v>7.7780229131768</v>
      </c>
      <c r="BA198" s="34" t="n">
        <v>0.0077780229131768</v>
      </c>
      <c r="BB198" s="35" t="n">
        <v>0.0661111332138857</v>
      </c>
      <c r="BC198" s="34" t="n">
        <v>2.3281745046982</v>
      </c>
      <c r="BD198" s="34" t="n">
        <v>0.00372471886206521</v>
      </c>
      <c r="BE198" s="34" t="n">
        <v>0.00371615932849869</v>
      </c>
      <c r="BF198" s="34" t="n">
        <v>0.0037108968147043</v>
      </c>
      <c r="BG198" s="34" t="n">
        <v>0.00370240061790462</v>
      </c>
      <c r="BH198" s="34" t="n">
        <v>8.49619679968135E-006</v>
      </c>
      <c r="BI198" s="34" t="n">
        <v>0.00219933052124123</v>
      </c>
      <c r="BJ198" s="34" t="n">
        <v>0.459</v>
      </c>
      <c r="BK198" s="34" t="n">
        <v>0.00479156976305279</v>
      </c>
      <c r="BL198" s="34" t="n">
        <v>1.5971899210176</v>
      </c>
      <c r="BM198" s="34" t="n">
        <v>0.0015971899210176</v>
      </c>
      <c r="BN198" s="35" t="n">
        <v>0.0394746595414219</v>
      </c>
    </row>
    <row r="199" customFormat="false" ht="12.8" hidden="false" customHeight="false" outlineLevel="0" collapsed="false">
      <c r="A199" s="33" t="s">
        <v>65</v>
      </c>
      <c r="B199" s="33" t="s">
        <v>72</v>
      </c>
      <c r="C199" s="33"/>
      <c r="D199" s="33" t="s">
        <v>73</v>
      </c>
      <c r="E199" s="34"/>
      <c r="F199" s="34"/>
      <c r="G199" s="34"/>
      <c r="H199" s="34" t="s">
        <v>146</v>
      </c>
      <c r="I199" s="34" t="s">
        <v>131</v>
      </c>
      <c r="J199" s="34" t="s">
        <v>133</v>
      </c>
      <c r="K199" s="34" t="s">
        <v>89</v>
      </c>
      <c r="L199" s="34" t="n">
        <v>1</v>
      </c>
      <c r="M199" s="34" t="n">
        <v>333.333333333333</v>
      </c>
      <c r="N199" s="34" t="n">
        <v>356.333333333333</v>
      </c>
      <c r="O199" s="34" t="n">
        <v>1.069</v>
      </c>
      <c r="P199" s="34" t="n">
        <v>1.069</v>
      </c>
      <c r="Q199" s="34"/>
      <c r="R199" s="34" t="n">
        <v>61.0092801651855</v>
      </c>
      <c r="S199" s="34" t="n">
        <v>0.372213653913576</v>
      </c>
      <c r="T199" s="34" t="n">
        <v>16.1954575841904</v>
      </c>
      <c r="U199" s="34" t="n">
        <v>264.332665014134</v>
      </c>
      <c r="V199" s="34" t="n">
        <v>-23.8726615464788</v>
      </c>
      <c r="W199" s="34" t="n">
        <v>-22.8726615464788</v>
      </c>
      <c r="X199" s="34" t="n">
        <v>1.07955800369147</v>
      </c>
      <c r="Y199" s="34" t="n">
        <v>0.003</v>
      </c>
      <c r="Z199" s="34" t="n">
        <v>0.107955800369147</v>
      </c>
      <c r="AA199" s="34" t="n">
        <v>0.0372213653913576</v>
      </c>
      <c r="AB199" s="34" t="n">
        <v>0.115404750594618</v>
      </c>
      <c r="AC199" s="34" t="n">
        <v>0.0397896396033613</v>
      </c>
      <c r="AD199" s="34" t="n">
        <v>115.404750594618</v>
      </c>
      <c r="AE199" s="34" t="n">
        <v>39.7896396033613</v>
      </c>
      <c r="AF199" s="34" t="n">
        <v>38468.250198206</v>
      </c>
      <c r="AG199" s="34" t="n">
        <v>13263.2132011204</v>
      </c>
      <c r="AH199" s="34" t="n">
        <v>38.468250198206</v>
      </c>
      <c r="AI199" s="34" t="n">
        <v>13.2632132011204</v>
      </c>
      <c r="AJ199" s="34" t="n">
        <v>11.4381565146516</v>
      </c>
      <c r="AK199" s="34" t="n">
        <v>0.370240061790462</v>
      </c>
      <c r="AL199" s="34" t="n">
        <v>10.787251053635</v>
      </c>
      <c r="AM199" s="34" t="n">
        <v>56.6238705799608</v>
      </c>
      <c r="AN199" s="34" t="n">
        <v>-25.3193781461686</v>
      </c>
      <c r="AO199" s="34" t="n">
        <v>-24.3193781461686</v>
      </c>
      <c r="AP199" s="34" t="n">
        <v>1.07797524040848</v>
      </c>
      <c r="AQ199" s="34" t="n">
        <v>1.4467165996898</v>
      </c>
      <c r="AR199" s="34" t="n">
        <v>0.0109801753276699</v>
      </c>
      <c r="AS199" s="34" t="n">
        <v>0.0109639182838959</v>
      </c>
      <c r="AT199" s="34" t="n">
        <v>0.0108609205161823</v>
      </c>
      <c r="AU199" s="34" t="n">
        <v>0.0108450144318771</v>
      </c>
      <c r="AV199" s="34" t="n">
        <v>1.5906084305236E-005</v>
      </c>
      <c r="AW199" s="34" t="n">
        <v>0.00420449765434251</v>
      </c>
      <c r="AX199" s="34" t="n">
        <v>0.5376</v>
      </c>
      <c r="AY199" s="34" t="n">
        <v>0.00782086617251211</v>
      </c>
      <c r="AZ199" s="34" t="n">
        <v>2.60695539083737</v>
      </c>
      <c r="BA199" s="34" t="n">
        <v>0.00260695539083737</v>
      </c>
      <c r="BB199" s="35" t="n">
        <v>0.0295872103892038</v>
      </c>
      <c r="BC199" s="34" t="n">
        <v>5.4082065305554</v>
      </c>
      <c r="BD199" s="34" t="n">
        <v>0.00373604259980828</v>
      </c>
      <c r="BE199" s="34" t="n">
        <v>0.00371615932849869</v>
      </c>
      <c r="BF199" s="34" t="n">
        <v>0.00372213653913576</v>
      </c>
      <c r="BG199" s="34" t="n">
        <v>0.00370240061790462</v>
      </c>
      <c r="BH199" s="34" t="n">
        <v>1.97359212311381E-005</v>
      </c>
      <c r="BI199" s="34" t="n">
        <v>0.00120407434770854</v>
      </c>
      <c r="BJ199" s="34" t="n">
        <v>0.459</v>
      </c>
      <c r="BK199" s="34" t="n">
        <v>0.00262325565949573</v>
      </c>
      <c r="BL199" s="34" t="n">
        <v>0.874418553165243</v>
      </c>
      <c r="BM199" s="34" t="n">
        <v>0.000874418553165243</v>
      </c>
      <c r="BN199" s="35" t="n">
        <v>0.0429976497410417</v>
      </c>
    </row>
    <row r="200" customFormat="false" ht="12.8" hidden="false" customHeight="false" outlineLevel="0" collapsed="false">
      <c r="A200" s="33" t="s">
        <v>75</v>
      </c>
      <c r="B200" s="33" t="s">
        <v>76</v>
      </c>
      <c r="C200" s="33"/>
      <c r="D200" s="33" t="s">
        <v>73</v>
      </c>
      <c r="E200" s="34"/>
      <c r="F200" s="34"/>
      <c r="G200" s="34"/>
      <c r="H200" s="34" t="s">
        <v>146</v>
      </c>
      <c r="I200" s="34" t="s">
        <v>131</v>
      </c>
      <c r="J200" s="34" t="s">
        <v>133</v>
      </c>
      <c r="K200" s="34" t="s">
        <v>71</v>
      </c>
      <c r="L200" s="34" t="n">
        <v>1</v>
      </c>
      <c r="M200" s="34" t="n">
        <v>333.333333333333</v>
      </c>
      <c r="N200" s="34" t="n">
        <v>10.3333333333333</v>
      </c>
      <c r="O200" s="34" t="n">
        <v>0.031</v>
      </c>
      <c r="P200" s="34"/>
      <c r="Q200" s="34"/>
      <c r="R200" s="34"/>
      <c r="S200" s="34"/>
      <c r="T200" s="34"/>
      <c r="U200" s="34"/>
      <c r="V200" s="34"/>
      <c r="W200" s="34"/>
      <c r="X200" s="34"/>
      <c r="Y200" s="34" t="n">
        <v>0.003</v>
      </c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5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5"/>
    </row>
    <row r="201" customFormat="false" ht="12.8" hidden="false" customHeight="false" outlineLevel="0" collapsed="false">
      <c r="A201" s="33" t="s">
        <v>75</v>
      </c>
      <c r="B201" s="33" t="s">
        <v>76</v>
      </c>
      <c r="C201" s="33"/>
      <c r="D201" s="33" t="s">
        <v>73</v>
      </c>
      <c r="E201" s="34"/>
      <c r="F201" s="34"/>
      <c r="G201" s="34"/>
      <c r="H201" s="34" t="s">
        <v>146</v>
      </c>
      <c r="I201" s="34" t="s">
        <v>131</v>
      </c>
      <c r="J201" s="34" t="s">
        <v>132</v>
      </c>
      <c r="K201" s="34" t="s">
        <v>71</v>
      </c>
      <c r="L201" s="34" t="n">
        <v>2</v>
      </c>
      <c r="M201" s="34" t="n">
        <v>666.666666666667</v>
      </c>
      <c r="N201" s="34" t="n">
        <v>91</v>
      </c>
      <c r="O201" s="34" t="n">
        <v>0.273</v>
      </c>
      <c r="P201" s="34" t="n">
        <v>0.273</v>
      </c>
      <c r="Q201" s="34"/>
      <c r="R201" s="34" t="n">
        <v>8.72762217280239</v>
      </c>
      <c r="S201" s="34" t="n">
        <v>0.394703076781078</v>
      </c>
      <c r="T201" s="34" t="n">
        <v>77.8380400812087</v>
      </c>
      <c r="U201" s="34" t="n">
        <v>45.5102567378646</v>
      </c>
      <c r="V201" s="34" t="n">
        <v>-5.90305995228251</v>
      </c>
      <c r="W201" s="34" t="n">
        <v>-4.90305995228251</v>
      </c>
      <c r="X201" s="34" t="n">
        <v>1.09921321423546</v>
      </c>
      <c r="Y201" s="34" t="n">
        <v>0.003</v>
      </c>
      <c r="Z201" s="34" t="n">
        <v>0.109921321423546</v>
      </c>
      <c r="AA201" s="34" t="n">
        <v>0.0394703076781078</v>
      </c>
      <c r="AB201" s="34" t="n">
        <v>0.0300085207486281</v>
      </c>
      <c r="AC201" s="34" t="n">
        <v>0.0107753939961234</v>
      </c>
      <c r="AD201" s="34" t="n">
        <v>30.0085207486281</v>
      </c>
      <c r="AE201" s="34" t="n">
        <v>10.7753939961234</v>
      </c>
      <c r="AF201" s="34" t="n">
        <v>10002.8402495427</v>
      </c>
      <c r="AG201" s="34" t="n">
        <v>3591.79799870781</v>
      </c>
      <c r="AH201" s="34" t="n">
        <v>10.0028402495427</v>
      </c>
      <c r="AI201" s="34" t="n">
        <v>3.59179799870781</v>
      </c>
      <c r="AJ201" s="34" t="n">
        <v>10.0532446730102</v>
      </c>
      <c r="AK201" s="34" t="n">
        <v>0.369475531906154</v>
      </c>
      <c r="AL201" s="34" t="n">
        <v>8.69227822173844</v>
      </c>
      <c r="AM201" s="34" t="n">
        <v>88.1908330708487</v>
      </c>
      <c r="AN201" s="34" t="n">
        <v>-26.4790305738773</v>
      </c>
      <c r="AO201" s="34" t="n">
        <v>-25.4790305738773</v>
      </c>
      <c r="AP201" s="34" t="n">
        <v>1.0767064997351</v>
      </c>
      <c r="AQ201" s="34" t="n">
        <v>20.5759706215948</v>
      </c>
      <c r="AR201" s="34" t="n">
        <v>0.0111821033347042</v>
      </c>
      <c r="AS201" s="34" t="n">
        <v>0.0109508870376352</v>
      </c>
      <c r="AT201" s="34" t="n">
        <v>0.0110584466416361</v>
      </c>
      <c r="AU201" s="34" t="n">
        <v>0.0108322641367123</v>
      </c>
      <c r="AV201" s="34" t="n">
        <v>0.000226182504923861</v>
      </c>
      <c r="AW201" s="34" t="n">
        <v>0.0102936238686983</v>
      </c>
      <c r="AX201" s="34" t="n">
        <v>0.5376</v>
      </c>
      <c r="AY201" s="34" t="n">
        <v>0.0191473658271917</v>
      </c>
      <c r="AZ201" s="34" t="n">
        <v>6.38245527573057</v>
      </c>
      <c r="BA201" s="34" t="n">
        <v>0.00638245527573057</v>
      </c>
      <c r="BB201" s="35" t="n">
        <v>0.420726385647064</v>
      </c>
      <c r="BC201" s="34" t="n">
        <v>69.1457618594703</v>
      </c>
      <c r="BD201" s="34" t="n">
        <v>0.00396267155435856</v>
      </c>
      <c r="BE201" s="34" t="n">
        <v>0.00370845716088222</v>
      </c>
      <c r="BF201" s="34" t="n">
        <v>0.00394703076781078</v>
      </c>
      <c r="BG201" s="34" t="n">
        <v>0.00369475531906154</v>
      </c>
      <c r="BH201" s="34" t="n">
        <v>0.000252275448749242</v>
      </c>
      <c r="BI201" s="34" t="n">
        <v>0.00220176480015756</v>
      </c>
      <c r="BJ201" s="34" t="n">
        <v>0.459</v>
      </c>
      <c r="BK201" s="34" t="n">
        <v>0.00479687320295765</v>
      </c>
      <c r="BL201" s="34" t="n">
        <v>1.59895773431922</v>
      </c>
      <c r="BM201" s="34" t="n">
        <v>0.00159895773431922</v>
      </c>
      <c r="BN201" s="35" t="n">
        <v>0.549619714050637</v>
      </c>
    </row>
    <row r="202" customFormat="false" ht="12.8" hidden="false" customHeight="false" outlineLevel="0" collapsed="false">
      <c r="A202" s="33" t="s">
        <v>65</v>
      </c>
      <c r="B202" s="33" t="s">
        <v>156</v>
      </c>
      <c r="C202" s="33" t="s">
        <v>157</v>
      </c>
      <c r="D202" s="33" t="s">
        <v>83</v>
      </c>
      <c r="E202" s="34"/>
      <c r="F202" s="34"/>
      <c r="G202" s="34"/>
      <c r="H202" s="34" t="s">
        <v>146</v>
      </c>
      <c r="I202" s="34" t="s">
        <v>131</v>
      </c>
      <c r="J202" s="34" t="s">
        <v>137</v>
      </c>
      <c r="K202" s="34" t="s">
        <v>71</v>
      </c>
      <c r="L202" s="34" t="n">
        <v>1</v>
      </c>
      <c r="M202" s="34" t="n">
        <v>333.333333333333</v>
      </c>
      <c r="N202" s="34" t="n">
        <v>847.666666666667</v>
      </c>
      <c r="O202" s="34" t="n">
        <v>2.543</v>
      </c>
      <c r="P202" s="34" t="s">
        <v>180</v>
      </c>
      <c r="Q202" s="34"/>
      <c r="R202" s="34" t="n">
        <v>100.527842818334</v>
      </c>
      <c r="S202" s="34" t="n">
        <v>0.374757126720242</v>
      </c>
      <c r="T202" s="34" t="n">
        <v>23.1656160936811</v>
      </c>
      <c r="U202" s="34" t="n">
        <v>418.875376081939</v>
      </c>
      <c r="V202" s="34" t="n">
        <v>-19.9207886168356</v>
      </c>
      <c r="W202" s="34" t="n">
        <v>-18.9207886168356</v>
      </c>
      <c r="X202" s="34" t="n">
        <v>1.08388124566874</v>
      </c>
      <c r="Y202" s="34" t="n">
        <v>0.003</v>
      </c>
      <c r="Z202" s="34" t="n">
        <v>0.108388124566874</v>
      </c>
      <c r="AA202" s="34" t="n">
        <v>0.0374757126720242</v>
      </c>
      <c r="AB202" s="34" t="n">
        <v>0.275631000773561</v>
      </c>
      <c r="AC202" s="34" t="n">
        <v>0.0953007373249575</v>
      </c>
      <c r="AD202" s="34" t="n">
        <v>275.631000773561</v>
      </c>
      <c r="AE202" s="34" t="n">
        <v>95.3007373249575</v>
      </c>
      <c r="AF202" s="34" t="n">
        <v>91877.0002578535</v>
      </c>
      <c r="AG202" s="34" t="n">
        <v>31766.9124416525</v>
      </c>
      <c r="AH202" s="34" t="n">
        <v>91.8770002578535</v>
      </c>
      <c r="AI202" s="34" t="n">
        <v>31.7669124416525</v>
      </c>
      <c r="AJ202" s="34" t="n">
        <v>93.7474533448919</v>
      </c>
      <c r="AK202" s="34" t="n">
        <v>0.372552172483664</v>
      </c>
      <c r="AL202" s="34" t="n">
        <v>17.1231167534453</v>
      </c>
      <c r="AM202" s="34" t="n">
        <v>365.700679691928</v>
      </c>
      <c r="AN202" s="34" t="n">
        <v>-22.7241802254939</v>
      </c>
      <c r="AO202" s="34" t="n">
        <v>-21.7241802254939</v>
      </c>
      <c r="AP202" s="34" t="n">
        <v>1.08081445011202</v>
      </c>
      <c r="AQ202" s="34" t="n">
        <v>2.8033916086583</v>
      </c>
      <c r="AR202" s="34" t="n">
        <v>0.0110245833141549</v>
      </c>
      <c r="AS202" s="34" t="n">
        <v>0.0109930810419701</v>
      </c>
      <c r="AT202" s="34" t="n">
        <v>0.0109043672093671</v>
      </c>
      <c r="AU202" s="34" t="n">
        <v>0.0108735472557737</v>
      </c>
      <c r="AV202" s="34" t="n">
        <v>3.08199535934209E-005</v>
      </c>
      <c r="AW202" s="34" t="n">
        <v>0.0129097196522721</v>
      </c>
      <c r="AX202" s="34" t="n">
        <v>0.5376</v>
      </c>
      <c r="AY202" s="34" t="n">
        <v>0.0240136154246132</v>
      </c>
      <c r="AZ202" s="34" t="n">
        <v>8.00453847487108</v>
      </c>
      <c r="BA202" s="34" t="n">
        <v>0.00800453847487108</v>
      </c>
      <c r="BB202" s="35" t="n">
        <v>0.0871223315128517</v>
      </c>
      <c r="BC202" s="34" t="n">
        <v>6.0424993402358</v>
      </c>
      <c r="BD202" s="34" t="n">
        <v>0.00376166838756842</v>
      </c>
      <c r="BE202" s="34" t="n">
        <v>0.00373945313874404</v>
      </c>
      <c r="BF202" s="34" t="n">
        <v>0.00374757126720242</v>
      </c>
      <c r="BG202" s="34" t="n">
        <v>0.00372552172483664</v>
      </c>
      <c r="BH202" s="34" t="n">
        <v>2.204954236578E-005</v>
      </c>
      <c r="BI202" s="34" t="n">
        <v>0.00221659292916333</v>
      </c>
      <c r="BJ202" s="34" t="n">
        <v>0.459</v>
      </c>
      <c r="BK202" s="34" t="n">
        <v>0.00482917849490921</v>
      </c>
      <c r="BL202" s="34" t="n">
        <v>1.60972616496974</v>
      </c>
      <c r="BM202" s="34" t="n">
        <v>0.00160972616496974</v>
      </c>
      <c r="BN202" s="35" t="n">
        <v>0.0506730444114259</v>
      </c>
    </row>
    <row r="203" customFormat="false" ht="12.8" hidden="false" customHeight="false" outlineLevel="0" collapsed="false">
      <c r="A203" s="33" t="s">
        <v>65</v>
      </c>
      <c r="B203" s="33" t="s">
        <v>156</v>
      </c>
      <c r="C203" s="33" t="s">
        <v>157</v>
      </c>
      <c r="D203" s="33" t="s">
        <v>83</v>
      </c>
      <c r="E203" s="34"/>
      <c r="F203" s="34"/>
      <c r="G203" s="34"/>
      <c r="H203" s="34" t="s">
        <v>146</v>
      </c>
      <c r="I203" s="34" t="s">
        <v>131</v>
      </c>
      <c r="J203" s="34" t="s">
        <v>137</v>
      </c>
      <c r="K203" s="34" t="s">
        <v>89</v>
      </c>
      <c r="L203" s="34" t="n">
        <v>1</v>
      </c>
      <c r="M203" s="34" t="n">
        <v>333.333333333333</v>
      </c>
      <c r="N203" s="34" t="n">
        <v>106</v>
      </c>
      <c r="O203" s="34" t="n">
        <v>0.318</v>
      </c>
      <c r="P203" s="34" t="n">
        <v>0.318</v>
      </c>
      <c r="Q203" s="34"/>
      <c r="R203" s="34" t="n">
        <v>19.2814816056918</v>
      </c>
      <c r="S203" s="34" t="n">
        <v>0.372526228344368</v>
      </c>
      <c r="T203" s="34" t="n">
        <v>17.0520205231556</v>
      </c>
      <c r="U203" s="34" t="n">
        <v>74.7604940696918</v>
      </c>
      <c r="V203" s="34" t="n">
        <v>-23.2181416186947</v>
      </c>
      <c r="W203" s="34" t="n">
        <v>-22.2181416186947</v>
      </c>
      <c r="X203" s="34" t="n">
        <v>1.08027405688101</v>
      </c>
      <c r="Y203" s="34" t="n">
        <v>0.003</v>
      </c>
      <c r="Z203" s="34" t="n">
        <v>0.108027405688101</v>
      </c>
      <c r="AA203" s="34" t="n">
        <v>0.0372526228344368</v>
      </c>
      <c r="AB203" s="34" t="n">
        <v>0.0343527150088161</v>
      </c>
      <c r="AC203" s="34" t="n">
        <v>0.0118463340613509</v>
      </c>
      <c r="AD203" s="34" t="n">
        <v>34.3527150088161</v>
      </c>
      <c r="AE203" s="34" t="n">
        <v>11.8463340613509</v>
      </c>
      <c r="AF203" s="34" t="n">
        <v>11450.9050029387</v>
      </c>
      <c r="AG203" s="34" t="n">
        <v>3948.7780204503</v>
      </c>
      <c r="AH203" s="34" t="n">
        <v>11.4509050029387</v>
      </c>
      <c r="AI203" s="34" t="n">
        <v>3.9487780204503</v>
      </c>
      <c r="AJ203" s="34" t="n">
        <v>71.3756984767123</v>
      </c>
      <c r="AK203" s="34" t="n">
        <v>0.372259780175135</v>
      </c>
      <c r="AL203" s="34" t="n">
        <v>16.3218592876087</v>
      </c>
      <c r="AM203" s="34" t="n">
        <v>304.267670556223</v>
      </c>
      <c r="AN203" s="34" t="n">
        <v>-23.3850628623671</v>
      </c>
      <c r="AO203" s="34" t="n">
        <v>-22.3850628623671</v>
      </c>
      <c r="AP203" s="34" t="n">
        <v>1.08009144388588</v>
      </c>
      <c r="AQ203" s="34" t="n">
        <v>0.166921243672402</v>
      </c>
      <c r="AR203" s="34" t="n">
        <v>0.0109875302990024</v>
      </c>
      <c r="AS203" s="34" t="n">
        <v>0.010985654571603</v>
      </c>
      <c r="AT203" s="34" t="n">
        <v>0.0108681165392345</v>
      </c>
      <c r="AU203" s="34" t="n">
        <v>0.0108662813581248</v>
      </c>
      <c r="AV203" s="34" t="n">
        <v>1.83518110967625E-006</v>
      </c>
      <c r="AW203" s="34" t="n">
        <v>0.000137199046466761</v>
      </c>
      <c r="AX203" s="34" t="n">
        <v>0.5376</v>
      </c>
      <c r="AY203" s="34" t="n">
        <v>0.000255206559647994</v>
      </c>
      <c r="AZ203" s="34" t="n">
        <v>0.0850688532159978</v>
      </c>
      <c r="BA203" s="34" t="n">
        <v>8.50688532159978E-005</v>
      </c>
      <c r="BB203" s="35" t="n">
        <v>0.00341365533793944</v>
      </c>
      <c r="BC203" s="34" t="n">
        <v>0.730161235546902</v>
      </c>
      <c r="BD203" s="34" t="n">
        <v>0.00373919175345338</v>
      </c>
      <c r="BE203" s="34" t="n">
        <v>0.00373650731567089</v>
      </c>
      <c r="BF203" s="34" t="n">
        <v>0.00372526228344368</v>
      </c>
      <c r="BG203" s="34" t="n">
        <v>0.00372259780175135</v>
      </c>
      <c r="BH203" s="34" t="n">
        <v>2.66448169233043E-006</v>
      </c>
      <c r="BI203" s="34" t="n">
        <v>5.13751547393718E-005</v>
      </c>
      <c r="BJ203" s="34" t="n">
        <v>0.459</v>
      </c>
      <c r="BK203" s="34" t="n">
        <v>0.000111928441697978</v>
      </c>
      <c r="BL203" s="34" t="n">
        <v>0.0373094805659926</v>
      </c>
      <c r="BM203" s="34" t="n">
        <v>3.73094805659926E-005</v>
      </c>
      <c r="BN203" s="35" t="n">
        <v>0.00580497100725584</v>
      </c>
    </row>
    <row r="204" customFormat="false" ht="12.8" hidden="false" customHeight="false" outlineLevel="0" collapsed="false">
      <c r="A204" s="33" t="s">
        <v>65</v>
      </c>
      <c r="B204" s="33" t="s">
        <v>156</v>
      </c>
      <c r="C204" s="33" t="s">
        <v>158</v>
      </c>
      <c r="D204" s="33" t="s">
        <v>83</v>
      </c>
      <c r="E204" s="34"/>
      <c r="F204" s="34"/>
      <c r="G204" s="34"/>
      <c r="H204" s="34" t="s">
        <v>146</v>
      </c>
      <c r="I204" s="34" t="s">
        <v>131</v>
      </c>
      <c r="J204" s="34" t="s">
        <v>137</v>
      </c>
      <c r="K204" s="34" t="s">
        <v>71</v>
      </c>
      <c r="L204" s="34" t="n">
        <v>1</v>
      </c>
      <c r="M204" s="34" t="n">
        <v>333.333333333333</v>
      </c>
      <c r="N204" s="34" t="n">
        <v>2098.33333333333</v>
      </c>
      <c r="O204" s="34" t="n">
        <v>6.295</v>
      </c>
      <c r="P204" s="34" t="s">
        <v>181</v>
      </c>
      <c r="Q204" s="34"/>
      <c r="R204" s="34" t="n">
        <v>67.5396337098196</v>
      </c>
      <c r="S204" s="34" t="n">
        <v>0.373491922816493</v>
      </c>
      <c r="T204" s="34" t="n">
        <v>19.6983940806178</v>
      </c>
      <c r="U204" s="34" t="n">
        <v>305.499249860725</v>
      </c>
      <c r="V204" s="34" t="n">
        <v>-22.0383721399223</v>
      </c>
      <c r="W204" s="34" t="n">
        <v>-21.0383721399223</v>
      </c>
      <c r="X204" s="34" t="n">
        <v>1.0815647136282</v>
      </c>
      <c r="Y204" s="34" t="n">
        <v>0.003</v>
      </c>
      <c r="Z204" s="34" t="n">
        <v>0.10815647136282</v>
      </c>
      <c r="AA204" s="34" t="n">
        <v>0.0373491922816493</v>
      </c>
      <c r="AB204" s="34" t="n">
        <v>0.680844987228952</v>
      </c>
      <c r="AC204" s="34" t="n">
        <v>0.235113165412982</v>
      </c>
      <c r="AD204" s="34" t="n">
        <v>680.844987228952</v>
      </c>
      <c r="AE204" s="34" t="n">
        <v>235.113165412982</v>
      </c>
      <c r="AF204" s="34" t="n">
        <v>226948.329076317</v>
      </c>
      <c r="AG204" s="34" t="n">
        <v>78371.0551376608</v>
      </c>
      <c r="AH204" s="34" t="n">
        <v>226.948329076317</v>
      </c>
      <c r="AI204" s="34" t="n">
        <v>78.3710551376608</v>
      </c>
      <c r="AJ204" s="34" t="n">
        <v>91.2864975872478</v>
      </c>
      <c r="AK204" s="34" t="n">
        <v>0.372003958534381</v>
      </c>
      <c r="AL204" s="34" t="n">
        <v>15.6208221341754</v>
      </c>
      <c r="AM204" s="34" t="n">
        <v>417.062211450144</v>
      </c>
      <c r="AN204" s="34" t="n">
        <v>-24.7691837376009</v>
      </c>
      <c r="AO204" s="34" t="n">
        <v>-23.7691837376009</v>
      </c>
      <c r="AP204" s="34" t="n">
        <v>1.07857718009941</v>
      </c>
      <c r="AQ204" s="34" t="n">
        <v>2.7308115976786</v>
      </c>
      <c r="AR204" s="34" t="n">
        <v>0.0110007876045893</v>
      </c>
      <c r="AS204" s="34" t="n">
        <v>0.0109701009285038</v>
      </c>
      <c r="AT204" s="34" t="n">
        <v>0.0108810870767509</v>
      </c>
      <c r="AU204" s="34" t="n">
        <v>0.0108510636649181</v>
      </c>
      <c r="AV204" s="34" t="n">
        <v>3.00234118328288E-005</v>
      </c>
      <c r="AW204" s="34" t="n">
        <v>0.00917212979318881</v>
      </c>
      <c r="AX204" s="34" t="n">
        <v>0.5376</v>
      </c>
      <c r="AY204" s="34" t="n">
        <v>0.0170612533355447</v>
      </c>
      <c r="AZ204" s="34" t="n">
        <v>5.68708444518156</v>
      </c>
      <c r="BA204" s="34" t="n">
        <v>0.00568708444518156</v>
      </c>
      <c r="BB204" s="35" t="n">
        <v>0.0250589394878035</v>
      </c>
      <c r="BC204" s="34" t="n">
        <v>4.0775719464424</v>
      </c>
      <c r="BD204" s="34" t="n">
        <v>0.00374892114583739</v>
      </c>
      <c r="BE204" s="34" t="n">
        <v>0.0037339299525763</v>
      </c>
      <c r="BF204" s="34" t="n">
        <v>0.00373491922816493</v>
      </c>
      <c r="BG204" s="34" t="n">
        <v>0.00372003958534381</v>
      </c>
      <c r="BH204" s="34" t="n">
        <v>1.48796428211181E-005</v>
      </c>
      <c r="BI204" s="34" t="n">
        <v>0.00100496562587127</v>
      </c>
      <c r="BJ204" s="34" t="n">
        <v>0.459</v>
      </c>
      <c r="BK204" s="34" t="n">
        <v>0.00218946759449078</v>
      </c>
      <c r="BL204" s="34" t="n">
        <v>0.729822531496925</v>
      </c>
      <c r="BM204" s="34" t="n">
        <v>0.000729822531496925</v>
      </c>
      <c r="BN204" s="35" t="n">
        <v>0.00931239894901214</v>
      </c>
    </row>
    <row r="205" customFormat="false" ht="12.8" hidden="false" customHeight="false" outlineLevel="0" collapsed="false">
      <c r="A205" s="33" t="s">
        <v>65</v>
      </c>
      <c r="B205" s="33" t="s">
        <v>156</v>
      </c>
      <c r="C205" s="33" t="s">
        <v>157</v>
      </c>
      <c r="D205" s="33" t="s">
        <v>83</v>
      </c>
      <c r="E205" s="34"/>
      <c r="F205" s="34"/>
      <c r="G205" s="34"/>
      <c r="H205" s="34" t="s">
        <v>146</v>
      </c>
      <c r="I205" s="34" t="s">
        <v>131</v>
      </c>
      <c r="J205" s="34" t="s">
        <v>135</v>
      </c>
      <c r="K205" s="34" t="s">
        <v>89</v>
      </c>
      <c r="L205" s="34" t="n">
        <v>1</v>
      </c>
      <c r="M205" s="34" t="n">
        <v>333.333333333333</v>
      </c>
      <c r="N205" s="34" t="n">
        <v>806</v>
      </c>
      <c r="O205" s="34" t="n">
        <v>2.418</v>
      </c>
      <c r="P205" s="34" t="n">
        <v>2.418</v>
      </c>
      <c r="Q205" s="34"/>
      <c r="R205" s="34" t="n">
        <v>182.573176041477</v>
      </c>
      <c r="S205" s="34" t="n">
        <v>0.373734891467689</v>
      </c>
      <c r="T205" s="34" t="n">
        <v>20.3642295317504</v>
      </c>
      <c r="U205" s="34" t="n">
        <v>775.421570080038</v>
      </c>
      <c r="V205" s="34" t="n">
        <v>-21.1921632582876</v>
      </c>
      <c r="W205" s="34" t="n">
        <v>-20.1921632582876</v>
      </c>
      <c r="X205" s="34" t="n">
        <v>1.08249043746778</v>
      </c>
      <c r="Y205" s="34" t="n">
        <v>0.003</v>
      </c>
      <c r="Z205" s="34" t="n">
        <v>0.108249043746778</v>
      </c>
      <c r="AA205" s="34" t="n">
        <v>0.0373734891467689</v>
      </c>
      <c r="AB205" s="34" t="n">
        <v>0.261746187779709</v>
      </c>
      <c r="AC205" s="34" t="n">
        <v>0.0903690967568872</v>
      </c>
      <c r="AD205" s="34" t="n">
        <v>261.746187779709</v>
      </c>
      <c r="AE205" s="34" t="n">
        <v>90.3690967568872</v>
      </c>
      <c r="AF205" s="34" t="n">
        <v>87248.7292599031</v>
      </c>
      <c r="AG205" s="34" t="n">
        <v>30123.0322522957</v>
      </c>
      <c r="AH205" s="34" t="n">
        <v>87.2487292599031</v>
      </c>
      <c r="AI205" s="34" t="n">
        <v>30.1230322522957</v>
      </c>
      <c r="AJ205" s="34" t="n">
        <v>102.947079840907</v>
      </c>
      <c r="AK205" s="34" t="n">
        <v>0.372264865682574</v>
      </c>
      <c r="AL205" s="34" t="n">
        <v>16.3357953212636</v>
      </c>
      <c r="AM205" s="34" t="n">
        <v>415.089516360875</v>
      </c>
      <c r="AN205" s="34" t="n">
        <v>-23.3971955178011</v>
      </c>
      <c r="AO205" s="34" t="n">
        <v>-22.3971955178011</v>
      </c>
      <c r="AP205" s="34" t="n">
        <v>1.08007817065064</v>
      </c>
      <c r="AQ205" s="34" t="n">
        <v>2.2050322595135</v>
      </c>
      <c r="AR205" s="34" t="n">
        <v>0.011010296623034</v>
      </c>
      <c r="AS205" s="34" t="n">
        <v>0.0109855182345274</v>
      </c>
      <c r="AT205" s="34" t="n">
        <v>0.0108903901966285</v>
      </c>
      <c r="AU205" s="34" t="n">
        <v>0.0108661479678871</v>
      </c>
      <c r="AV205" s="34" t="n">
        <v>2.42422287414397E-005</v>
      </c>
      <c r="AW205" s="34" t="n">
        <v>0.0187979470729266</v>
      </c>
      <c r="AX205" s="34" t="n">
        <v>0.5376</v>
      </c>
      <c r="AY205" s="34" t="n">
        <v>0.0349664194064855</v>
      </c>
      <c r="AZ205" s="34" t="n">
        <v>11.6554731354952</v>
      </c>
      <c r="BA205" s="34" t="n">
        <v>0.0116554731354952</v>
      </c>
      <c r="BB205" s="35" t="n">
        <v>0.133589030285759</v>
      </c>
      <c r="BC205" s="34" t="n">
        <v>4.0284342104868</v>
      </c>
      <c r="BD205" s="34" t="n">
        <v>0.00375136908987348</v>
      </c>
      <c r="BE205" s="34" t="n">
        <v>0.00373655855149862</v>
      </c>
      <c r="BF205" s="34" t="n">
        <v>0.00373734891467689</v>
      </c>
      <c r="BG205" s="34" t="n">
        <v>0.00372264865682574</v>
      </c>
      <c r="BH205" s="34" t="n">
        <v>1.47002578511509E-005</v>
      </c>
      <c r="BI205" s="34" t="n">
        <v>0.00268387276451328</v>
      </c>
      <c r="BJ205" s="34" t="n">
        <v>0.459</v>
      </c>
      <c r="BK205" s="34" t="n">
        <v>0.00584721735188078</v>
      </c>
      <c r="BL205" s="34" t="n">
        <v>1.94907245062693</v>
      </c>
      <c r="BM205" s="34" t="n">
        <v>0.00194907245062692</v>
      </c>
      <c r="BN205" s="35" t="n">
        <v>0.0647037268460376</v>
      </c>
    </row>
    <row r="206" customFormat="false" ht="12.8" hidden="false" customHeight="false" outlineLevel="0" collapsed="false">
      <c r="A206" s="33" t="s">
        <v>65</v>
      </c>
      <c r="B206" s="33" t="s">
        <v>156</v>
      </c>
      <c r="C206" s="33" t="s">
        <v>157</v>
      </c>
      <c r="D206" s="33" t="s">
        <v>83</v>
      </c>
      <c r="E206" s="34"/>
      <c r="F206" s="34"/>
      <c r="G206" s="34"/>
      <c r="H206" s="34" t="s">
        <v>146</v>
      </c>
      <c r="I206" s="34" t="s">
        <v>131</v>
      </c>
      <c r="J206" s="34" t="s">
        <v>135</v>
      </c>
      <c r="K206" s="34" t="s">
        <v>89</v>
      </c>
      <c r="L206" s="34" t="n">
        <v>1</v>
      </c>
      <c r="M206" s="34" t="n">
        <v>333.333333333333</v>
      </c>
      <c r="N206" s="34" t="n">
        <v>2729.33333333333</v>
      </c>
      <c r="O206" s="34" t="n">
        <v>8.188</v>
      </c>
      <c r="P206" s="34" t="n">
        <v>2.353</v>
      </c>
      <c r="Q206" s="34"/>
      <c r="R206" s="34" t="n">
        <v>195.457307034708</v>
      </c>
      <c r="S206" s="34" t="n">
        <v>0.373462058529864</v>
      </c>
      <c r="T206" s="34" t="n">
        <v>19.6165537024156</v>
      </c>
      <c r="U206" s="34" t="n">
        <v>869.568891449039</v>
      </c>
      <c r="V206" s="34" t="n">
        <v>-21.7577326790749</v>
      </c>
      <c r="W206" s="34" t="n">
        <v>-20.7577326790749</v>
      </c>
      <c r="X206" s="34" t="n">
        <v>1.08187172560815</v>
      </c>
      <c r="Y206" s="34" t="n">
        <v>0.003</v>
      </c>
      <c r="Z206" s="34" t="n">
        <v>0.108187172560815</v>
      </c>
      <c r="AA206" s="34" t="n">
        <v>0.0373462058529864</v>
      </c>
      <c r="AB206" s="34" t="n">
        <v>0.885836568927953</v>
      </c>
      <c r="AC206" s="34" t="n">
        <v>0.305790733524253</v>
      </c>
      <c r="AD206" s="34" t="n">
        <v>885.836568927953</v>
      </c>
      <c r="AE206" s="34" t="n">
        <v>305.790733524253</v>
      </c>
      <c r="AF206" s="34" t="n">
        <v>295278.856309318</v>
      </c>
      <c r="AG206" s="34" t="n">
        <v>101930.244508084</v>
      </c>
      <c r="AH206" s="34" t="n">
        <v>295.278856309318</v>
      </c>
      <c r="AI206" s="34" t="n">
        <v>101.930244508084</v>
      </c>
      <c r="AJ206" s="34" t="n">
        <v>79.9414805318351</v>
      </c>
      <c r="AK206" s="34" t="n">
        <v>0.372315489776543</v>
      </c>
      <c r="AL206" s="34" t="n">
        <v>16.4745227698569</v>
      </c>
      <c r="AM206" s="34" t="n">
        <v>332.037775313683</v>
      </c>
      <c r="AN206" s="34" t="n">
        <v>-23.1326792059545</v>
      </c>
      <c r="AO206" s="34" t="n">
        <v>-22.1326792059545</v>
      </c>
      <c r="AP206" s="34" t="n">
        <v>1.0803675530907</v>
      </c>
      <c r="AQ206" s="34" t="n">
        <v>1.3749465268796</v>
      </c>
      <c r="AR206" s="34" t="n">
        <v>0.0110039412063387</v>
      </c>
      <c r="AS206" s="34" t="n">
        <v>0.0109884906572268</v>
      </c>
      <c r="AT206" s="34" t="n">
        <v>0.0108841724130261</v>
      </c>
      <c r="AU206" s="34" t="n">
        <v>0.0108690561354298</v>
      </c>
      <c r="AV206" s="34" t="n">
        <v>1.51162775963026E-005</v>
      </c>
      <c r="AW206" s="34" t="n">
        <v>0.0131446447522528</v>
      </c>
      <c r="AX206" s="34" t="n">
        <v>0.5376</v>
      </c>
      <c r="AY206" s="34" t="n">
        <v>0.0244506040778512</v>
      </c>
      <c r="AZ206" s="34" t="n">
        <v>8.15020135928374</v>
      </c>
      <c r="BA206" s="34" t="n">
        <v>0.00815020135928374</v>
      </c>
      <c r="BB206" s="35" t="n">
        <v>0.0276017099942505</v>
      </c>
      <c r="BC206" s="34" t="n">
        <v>3.1420309325587</v>
      </c>
      <c r="BD206" s="34" t="n">
        <v>0.00374862025968693</v>
      </c>
      <c r="BE206" s="34" t="n">
        <v>0.00373706858296338</v>
      </c>
      <c r="BF206" s="34" t="n">
        <v>0.00373462058529864</v>
      </c>
      <c r="BG206" s="34" t="n">
        <v>0.00372315489776543</v>
      </c>
      <c r="BH206" s="34" t="n">
        <v>1.14656875332035E-005</v>
      </c>
      <c r="BI206" s="34" t="n">
        <v>0.00224105240854139</v>
      </c>
      <c r="BJ206" s="34" t="n">
        <v>0.459</v>
      </c>
      <c r="BK206" s="34" t="n">
        <v>0.00488246712100521</v>
      </c>
      <c r="BL206" s="34" t="n">
        <v>1.62748904033507</v>
      </c>
      <c r="BM206" s="34" t="n">
        <v>0.00162748904033507</v>
      </c>
      <c r="BN206" s="35" t="n">
        <v>0.0159666941660872</v>
      </c>
    </row>
    <row r="207" customFormat="false" ht="12.8" hidden="false" customHeight="false" outlineLevel="0" collapsed="false">
      <c r="A207" s="33" t="s">
        <v>65</v>
      </c>
      <c r="B207" s="33" t="s">
        <v>156</v>
      </c>
      <c r="C207" s="33" t="s">
        <v>157</v>
      </c>
      <c r="D207" s="33" t="s">
        <v>83</v>
      </c>
      <c r="E207" s="34"/>
      <c r="F207" s="34"/>
      <c r="G207" s="34"/>
      <c r="H207" s="34" t="s">
        <v>146</v>
      </c>
      <c r="I207" s="34" t="s">
        <v>131</v>
      </c>
      <c r="J207" s="34" t="s">
        <v>135</v>
      </c>
      <c r="K207" s="34" t="s">
        <v>89</v>
      </c>
      <c r="L207" s="34" t="n">
        <v>1</v>
      </c>
      <c r="M207" s="34" t="n">
        <v>333.333333333333</v>
      </c>
      <c r="N207" s="34" t="n">
        <v>822</v>
      </c>
      <c r="O207" s="34" t="n">
        <v>2.466</v>
      </c>
      <c r="P207" s="34" t="n">
        <v>1.351</v>
      </c>
      <c r="Q207" s="34"/>
      <c r="R207" s="34" t="n">
        <v>106.635600084951</v>
      </c>
      <c r="S207" s="34" t="n">
        <v>0.372340546003002</v>
      </c>
      <c r="T207" s="34" t="n">
        <v>16.5431855099844</v>
      </c>
      <c r="U207" s="34" t="n">
        <v>510.402261307175</v>
      </c>
      <c r="V207" s="34" t="n">
        <v>-23.5351756526006</v>
      </c>
      <c r="W207" s="34" t="n">
        <v>-22.5351756526006</v>
      </c>
      <c r="X207" s="34" t="n">
        <v>1.07992721887926</v>
      </c>
      <c r="Y207" s="34" t="n">
        <v>0.003</v>
      </c>
      <c r="Z207" s="34" t="n">
        <v>0.107992721887926</v>
      </c>
      <c r="AA207" s="34" t="n">
        <v>0.0372340546003002</v>
      </c>
      <c r="AB207" s="34" t="n">
        <v>0.266310052175625</v>
      </c>
      <c r="AC207" s="34" t="n">
        <v>0.0918191786443403</v>
      </c>
      <c r="AD207" s="34" t="n">
        <v>266.310052175625</v>
      </c>
      <c r="AE207" s="34" t="n">
        <v>91.8191786443403</v>
      </c>
      <c r="AF207" s="34" t="n">
        <v>88770.0173918752</v>
      </c>
      <c r="AG207" s="34" t="n">
        <v>30606.3928814468</v>
      </c>
      <c r="AH207" s="34" t="n">
        <v>88.7700173918752</v>
      </c>
      <c r="AI207" s="34" t="n">
        <v>30.6063928814468</v>
      </c>
      <c r="AJ207" s="34" t="n">
        <v>80.7978929078684</v>
      </c>
      <c r="AK207" s="34" t="n">
        <v>0.37255887682006</v>
      </c>
      <c r="AL207" s="34" t="n">
        <v>17.1414890415014</v>
      </c>
      <c r="AM207" s="34" t="n">
        <v>314.190512304267</v>
      </c>
      <c r="AN207" s="34" t="n">
        <v>-22.2550949989875</v>
      </c>
      <c r="AO207" s="34" t="n">
        <v>-21.2550949989875</v>
      </c>
      <c r="AP207" s="34" t="n">
        <v>1.08132762337778</v>
      </c>
      <c r="AQ207" s="34" t="n">
        <v>-1.2800806536131</v>
      </c>
      <c r="AR207" s="34" t="n">
        <v>0.0109839677241566</v>
      </c>
      <c r="AS207" s="34" t="n">
        <v>0.0109983522464774</v>
      </c>
      <c r="AT207" s="34" t="n">
        <v>0.0108646309682663</v>
      </c>
      <c r="AU207" s="34" t="n">
        <v>0.0108787044232452</v>
      </c>
      <c r="AV207" s="34" t="n">
        <v>-1.40734549789277E-005</v>
      </c>
      <c r="AW207" s="34" t="n">
        <v>-0.0071831232456494</v>
      </c>
      <c r="AX207" s="34" t="n">
        <v>0.5376</v>
      </c>
      <c r="AY207" s="34" t="n">
        <v>-0.0133614643706276</v>
      </c>
      <c r="AZ207" s="34" t="n">
        <v>-4.45382145687587</v>
      </c>
      <c r="BA207" s="34" t="n">
        <v>-0.00445382145687587</v>
      </c>
      <c r="BB207" s="35" t="n">
        <v>-0.0501725874088148</v>
      </c>
      <c r="BC207" s="34" t="n">
        <v>-0.598303531517001</v>
      </c>
      <c r="BD207" s="34" t="n">
        <v>0.00373732102152746</v>
      </c>
      <c r="BE207" s="34" t="n">
        <v>0.00373952068446108</v>
      </c>
      <c r="BF207" s="34" t="n">
        <v>0.00372340546003002</v>
      </c>
      <c r="BG207" s="34" t="n">
        <v>0.0037255887682006</v>
      </c>
      <c r="BH207" s="34" t="n">
        <v>-2.18330817058042E-006</v>
      </c>
      <c r="BI207" s="34" t="n">
        <v>-0.00023281837694022</v>
      </c>
      <c r="BJ207" s="34" t="n">
        <v>0.459</v>
      </c>
      <c r="BK207" s="34" t="n">
        <v>-0.000507229579390457</v>
      </c>
      <c r="BL207" s="34" t="n">
        <v>-0.169076526463486</v>
      </c>
      <c r="BM207" s="34" t="n">
        <v>-0.000169076526463486</v>
      </c>
      <c r="BN207" s="35" t="n">
        <v>-0.00552422257397009</v>
      </c>
    </row>
    <row r="208" customFormat="false" ht="12.8" hidden="false" customHeight="false" outlineLevel="0" collapsed="false">
      <c r="A208" s="33" t="s">
        <v>65</v>
      </c>
      <c r="B208" s="33" t="s">
        <v>156</v>
      </c>
      <c r="C208" s="33"/>
      <c r="D208" s="33" t="s">
        <v>83</v>
      </c>
      <c r="E208" s="34"/>
      <c r="F208" s="34"/>
      <c r="G208" s="34"/>
      <c r="H208" s="34" t="s">
        <v>146</v>
      </c>
      <c r="I208" s="34" t="s">
        <v>131</v>
      </c>
      <c r="J208" s="34" t="s">
        <v>135</v>
      </c>
      <c r="K208" s="34" t="s">
        <v>71</v>
      </c>
      <c r="L208" s="34" t="n">
        <v>1</v>
      </c>
      <c r="M208" s="34" t="n">
        <v>333.333333333333</v>
      </c>
      <c r="N208" s="34" t="n">
        <v>189.333333333333</v>
      </c>
      <c r="O208" s="34" t="n">
        <v>0.568</v>
      </c>
      <c r="P208" s="34" t="n">
        <v>0.568</v>
      </c>
      <c r="Q208" s="34"/>
      <c r="R208" s="34" t="n">
        <v>42.6012110573479</v>
      </c>
      <c r="S208" s="34" t="n">
        <v>0.382622438276886</v>
      </c>
      <c r="T208" s="34" t="n">
        <v>44.7220472860228</v>
      </c>
      <c r="U208" s="34" t="n">
        <v>184.961642944815</v>
      </c>
      <c r="V208" s="34" t="n">
        <v>-15.8698201346725</v>
      </c>
      <c r="W208" s="34" t="n">
        <v>-14.8698201346725</v>
      </c>
      <c r="X208" s="34" t="n">
        <v>1.08831250329436</v>
      </c>
      <c r="Y208" s="34" t="n">
        <v>0.003</v>
      </c>
      <c r="Z208" s="34" t="n">
        <v>0.108831250329436</v>
      </c>
      <c r="AA208" s="34" t="n">
        <v>0.0382622438276886</v>
      </c>
      <c r="AB208" s="34" t="n">
        <v>0.0618161501871197</v>
      </c>
      <c r="AC208" s="34" t="n">
        <v>0.0217329544941271</v>
      </c>
      <c r="AD208" s="34" t="n">
        <v>61.8161501871197</v>
      </c>
      <c r="AE208" s="34" t="n">
        <v>21.7329544941271</v>
      </c>
      <c r="AF208" s="34" t="n">
        <v>20605.3833957065</v>
      </c>
      <c r="AG208" s="34" t="n">
        <v>7244.31816470904</v>
      </c>
      <c r="AH208" s="34" t="n">
        <v>20.6053833957065</v>
      </c>
      <c r="AI208" s="34" t="n">
        <v>7.24431816470904</v>
      </c>
      <c r="AJ208" s="34" t="n">
        <v>52.6275386679199</v>
      </c>
      <c r="AK208" s="34" t="n">
        <v>0.372235693166644</v>
      </c>
      <c r="AL208" s="34" t="n">
        <v>16.2558526468341</v>
      </c>
      <c r="AM208" s="34" t="n">
        <v>246.606789948162</v>
      </c>
      <c r="AN208" s="34" t="n">
        <v>-24.8609564863586</v>
      </c>
      <c r="AO208" s="34" t="n">
        <v>-23.8609564863586</v>
      </c>
      <c r="AP208" s="34" t="n">
        <v>1.07847677671638</v>
      </c>
      <c r="AQ208" s="34" t="n">
        <v>8.9911363516861</v>
      </c>
      <c r="AR208" s="34" t="n">
        <v>0.0110701048571827</v>
      </c>
      <c r="AS208" s="34" t="n">
        <v>0.0109690696597715</v>
      </c>
      <c r="AT208" s="34" t="n">
        <v>0.0109488993928333</v>
      </c>
      <c r="AU208" s="34" t="n">
        <v>0.0108500546544545</v>
      </c>
      <c r="AV208" s="34" t="n">
        <v>9.8844738378798E-005</v>
      </c>
      <c r="AW208" s="34" t="n">
        <v>0.0182824852069929</v>
      </c>
      <c r="AX208" s="34" t="n">
        <v>0.5376</v>
      </c>
      <c r="AY208" s="34" t="n">
        <v>0.0340075989713409</v>
      </c>
      <c r="AZ208" s="34" t="n">
        <v>11.3358663237803</v>
      </c>
      <c r="BA208" s="34" t="n">
        <v>0.0113358663237803</v>
      </c>
      <c r="BB208" s="35" t="n">
        <v>0.183862980615324</v>
      </c>
      <c r="BC208" s="34" t="n">
        <v>28.4661946391887</v>
      </c>
      <c r="BD208" s="34" t="n">
        <v>0.00384092060684706</v>
      </c>
      <c r="BE208" s="34" t="n">
        <v>0.00373626464225609</v>
      </c>
      <c r="BF208" s="34" t="n">
        <v>0.00382622438276886</v>
      </c>
      <c r="BG208" s="34" t="n">
        <v>0.00372235693166644</v>
      </c>
      <c r="BH208" s="34" t="n">
        <v>0.000103867451102422</v>
      </c>
      <c r="BI208" s="34" t="n">
        <v>0.00442487920640303</v>
      </c>
      <c r="BJ208" s="34" t="n">
        <v>0.459</v>
      </c>
      <c r="BK208" s="34" t="n">
        <v>0.00964025970893905</v>
      </c>
      <c r="BL208" s="34" t="n">
        <v>3.21341990297968</v>
      </c>
      <c r="BM208" s="34" t="n">
        <v>0.00321341990297968</v>
      </c>
      <c r="BN208" s="35" t="n">
        <v>0.226290743142531</v>
      </c>
    </row>
    <row r="209" customFormat="false" ht="12.8" hidden="false" customHeight="false" outlineLevel="0" collapsed="false">
      <c r="A209" s="33" t="s">
        <v>87</v>
      </c>
      <c r="B209" s="33" t="s">
        <v>87</v>
      </c>
      <c r="C209" s="33"/>
      <c r="D209" s="33" t="s">
        <v>85</v>
      </c>
      <c r="E209" s="34"/>
      <c r="F209" s="34"/>
      <c r="G209" s="34"/>
      <c r="H209" s="34" t="s">
        <v>146</v>
      </c>
      <c r="I209" s="34" t="s">
        <v>131</v>
      </c>
      <c r="J209" s="34" t="s">
        <v>137</v>
      </c>
      <c r="K209" s="34" t="s">
        <v>71</v>
      </c>
      <c r="L209" s="34" t="n">
        <v>1</v>
      </c>
      <c r="M209" s="34" t="n">
        <v>333.333333333333</v>
      </c>
      <c r="N209" s="34" t="n">
        <v>1397.33333333333</v>
      </c>
      <c r="O209" s="34" t="n">
        <v>4.192</v>
      </c>
      <c r="P209" s="34" t="s">
        <v>182</v>
      </c>
      <c r="Q209" s="34"/>
      <c r="R209" s="34" t="n">
        <v>96.0279489903285</v>
      </c>
      <c r="S209" s="34" t="n">
        <v>0.373831220935299</v>
      </c>
      <c r="T209" s="34" t="n">
        <v>20.6282133529076</v>
      </c>
      <c r="U209" s="34" t="n">
        <v>391.552022451661</v>
      </c>
      <c r="V209" s="34" t="n">
        <v>-20.5883744157853</v>
      </c>
      <c r="W209" s="34" t="n">
        <v>-19.5883744157853</v>
      </c>
      <c r="X209" s="34" t="n">
        <v>1.08315095140781</v>
      </c>
      <c r="Y209" s="34" t="n">
        <v>0.003</v>
      </c>
      <c r="Z209" s="34" t="n">
        <v>0.108315095140781</v>
      </c>
      <c r="AA209" s="34" t="n">
        <v>0.0373831220935299</v>
      </c>
      <c r="AB209" s="34" t="n">
        <v>0.454056878830154</v>
      </c>
      <c r="AC209" s="34" t="n">
        <v>0.156710047816077</v>
      </c>
      <c r="AD209" s="34" t="n">
        <v>454.056878830154</v>
      </c>
      <c r="AE209" s="34" t="n">
        <v>156.710047816077</v>
      </c>
      <c r="AF209" s="34" t="n">
        <v>151352.292943385</v>
      </c>
      <c r="AG209" s="34" t="n">
        <v>52236.6826053591</v>
      </c>
      <c r="AH209" s="34" t="n">
        <v>151.352292943385</v>
      </c>
      <c r="AI209" s="34" t="n">
        <v>52.2366826053591</v>
      </c>
      <c r="AJ209" s="34" t="n">
        <v>130.418222674421</v>
      </c>
      <c r="AK209" s="34" t="n">
        <v>0.371766238013851</v>
      </c>
      <c r="AL209" s="34" t="n">
        <v>14.9693913522743</v>
      </c>
      <c r="AM209" s="34" t="n">
        <v>564.387698849545</v>
      </c>
      <c r="AN209" s="34" t="n">
        <v>-24.9062667310935</v>
      </c>
      <c r="AO209" s="34" t="n">
        <v>-23.9062667310935</v>
      </c>
      <c r="AP209" s="34" t="n">
        <v>1.07842720526062</v>
      </c>
      <c r="AQ209" s="34" t="n">
        <v>4.3178923153082</v>
      </c>
      <c r="AR209" s="34" t="n">
        <v>0.0110170815190149</v>
      </c>
      <c r="AS209" s="34" t="n">
        <v>0.0109685604994894</v>
      </c>
      <c r="AT209" s="34" t="n">
        <v>0.010897028072426</v>
      </c>
      <c r="AU209" s="34" t="n">
        <v>0.010849556482815</v>
      </c>
      <c r="AV209" s="34" t="n">
        <v>4.7471589611053E-005</v>
      </c>
      <c r="AW209" s="34" t="n">
        <v>0.0185875969212031</v>
      </c>
      <c r="AX209" s="34" t="n">
        <v>0.5376</v>
      </c>
      <c r="AY209" s="34" t="n">
        <v>0.034575143082595</v>
      </c>
      <c r="AZ209" s="34" t="n">
        <v>11.5250476941983</v>
      </c>
      <c r="BA209" s="34" t="n">
        <v>0.0115250476941983</v>
      </c>
      <c r="BB209" s="35" t="n">
        <v>0.0761471628217051</v>
      </c>
      <c r="BC209" s="34" t="n">
        <v>5.6588220006333</v>
      </c>
      <c r="BD209" s="34" t="n">
        <v>0.00375233962639196</v>
      </c>
      <c r="BE209" s="34" t="n">
        <v>0.00373153496730664</v>
      </c>
      <c r="BF209" s="34" t="n">
        <v>0.00373831220935298</v>
      </c>
      <c r="BG209" s="34" t="n">
        <v>0.00371766238013851</v>
      </c>
      <c r="BH209" s="34" t="n">
        <v>2.06498292144755E-005</v>
      </c>
      <c r="BI209" s="34" t="n">
        <v>0.00198296074646665</v>
      </c>
      <c r="BJ209" s="34" t="n">
        <v>0.459</v>
      </c>
      <c r="BK209" s="34" t="n">
        <v>0.00432017591822799</v>
      </c>
      <c r="BL209" s="34" t="n">
        <v>1.44005863940933</v>
      </c>
      <c r="BM209" s="34" t="n">
        <v>0.00144005863940933</v>
      </c>
      <c r="BN209" s="35" t="n">
        <v>0.0275679573737248</v>
      </c>
    </row>
    <row r="210" customFormat="false" ht="12.8" hidden="false" customHeight="false" outlineLevel="0" collapsed="false">
      <c r="A210" s="33" t="s">
        <v>87</v>
      </c>
      <c r="B210" s="33" t="s">
        <v>87</v>
      </c>
      <c r="C210" s="33"/>
      <c r="D210" s="33" t="s">
        <v>85</v>
      </c>
      <c r="E210" s="34"/>
      <c r="F210" s="34"/>
      <c r="G210" s="34"/>
      <c r="H210" s="34" t="s">
        <v>146</v>
      </c>
      <c r="I210" s="34" t="s">
        <v>131</v>
      </c>
      <c r="J210" s="34" t="s">
        <v>133</v>
      </c>
      <c r="K210" s="34" t="s">
        <v>71</v>
      </c>
      <c r="L210" s="34" t="n">
        <v>1</v>
      </c>
      <c r="M210" s="34" t="n">
        <v>333.333333333333</v>
      </c>
      <c r="N210" s="34" t="n">
        <v>82.6666666666667</v>
      </c>
      <c r="O210" s="34" t="n">
        <v>0.248</v>
      </c>
      <c r="P210" s="34" t="n">
        <v>0.248</v>
      </c>
      <c r="Q210" s="34"/>
      <c r="R210" s="34" t="n">
        <v>25.1636945621863</v>
      </c>
      <c r="S210" s="34" t="n">
        <v>0.389949404369196</v>
      </c>
      <c r="T210" s="34" t="n">
        <v>64.8060996965102</v>
      </c>
      <c r="U210" s="34" t="n">
        <v>102.795966291485</v>
      </c>
      <c r="V210" s="34" t="n">
        <v>-2.21318954803864</v>
      </c>
      <c r="W210" s="34" t="n">
        <v>-1.21318954803864</v>
      </c>
      <c r="X210" s="34" t="n">
        <v>1.10324824029887</v>
      </c>
      <c r="Y210" s="34" t="n">
        <v>0.003</v>
      </c>
      <c r="Z210" s="34" t="n">
        <v>0.110324824029887</v>
      </c>
      <c r="AA210" s="34" t="n">
        <v>0.0389949404369196</v>
      </c>
      <c r="AB210" s="34" t="n">
        <v>0.027360556359412</v>
      </c>
      <c r="AC210" s="34" t="n">
        <v>0.00967074522835606</v>
      </c>
      <c r="AD210" s="34" t="n">
        <v>27.360556359412</v>
      </c>
      <c r="AE210" s="34" t="n">
        <v>9.67074522835606</v>
      </c>
      <c r="AF210" s="34" t="n">
        <v>9120.18545313732</v>
      </c>
      <c r="AG210" s="34" t="n">
        <v>3223.58174278535</v>
      </c>
      <c r="AH210" s="34" t="n">
        <v>9.12018545313732</v>
      </c>
      <c r="AI210" s="34" t="n">
        <v>3.22358174278535</v>
      </c>
      <c r="AJ210" s="34" t="n">
        <v>130.418222674421</v>
      </c>
      <c r="AK210" s="34" t="n">
        <v>0.371766238013851</v>
      </c>
      <c r="AL210" s="34" t="n">
        <v>14.9693913522743</v>
      </c>
      <c r="AM210" s="34" t="n">
        <v>564.387698849545</v>
      </c>
      <c r="AN210" s="34" t="n">
        <v>-24.9062667310935</v>
      </c>
      <c r="AO210" s="34" t="n">
        <v>-23.9062667310935</v>
      </c>
      <c r="AP210" s="34" t="n">
        <v>1.07842720526062</v>
      </c>
      <c r="AQ210" s="34" t="n">
        <v>22.6930771830549</v>
      </c>
      <c r="AR210" s="34" t="n">
        <v>0.0112235671464108</v>
      </c>
      <c r="AS210" s="34" t="n">
        <v>0.0109685604994894</v>
      </c>
      <c r="AT210" s="34" t="n">
        <v>0.0110989968104509</v>
      </c>
      <c r="AU210" s="34" t="n">
        <v>0.010849556482815</v>
      </c>
      <c r="AV210" s="34" t="n">
        <v>0.000249440327635913</v>
      </c>
      <c r="AW210" s="34" t="n">
        <v>0.0256414595113983</v>
      </c>
      <c r="AX210" s="34" t="n">
        <v>0.5376</v>
      </c>
      <c r="AY210" s="34" t="n">
        <v>0.0476961672459046</v>
      </c>
      <c r="AZ210" s="34" t="n">
        <v>15.8987224153015</v>
      </c>
      <c r="BA210" s="34" t="n">
        <v>0.0158987224153015</v>
      </c>
      <c r="BB210" s="35" t="n">
        <v>0.463988704679898</v>
      </c>
      <c r="BC210" s="34" t="n">
        <v>49.8367083442359</v>
      </c>
      <c r="BD210" s="34" t="n">
        <v>0.00391475962553422</v>
      </c>
      <c r="BE210" s="34" t="n">
        <v>0.00373153496730664</v>
      </c>
      <c r="BF210" s="34" t="n">
        <v>0.00389949404369196</v>
      </c>
      <c r="BG210" s="34" t="n">
        <v>0.00371766238013851</v>
      </c>
      <c r="BH210" s="34" t="n">
        <v>0.000181831663553453</v>
      </c>
      <c r="BI210" s="34" t="n">
        <v>0.00457555644339333</v>
      </c>
      <c r="BJ210" s="34" t="n">
        <v>0.459</v>
      </c>
      <c r="BK210" s="34" t="n">
        <v>0.00996853255641247</v>
      </c>
      <c r="BL210" s="34" t="n">
        <v>3.32284418547082</v>
      </c>
      <c r="BM210" s="34" t="n">
        <v>0.00332284418547082</v>
      </c>
      <c r="BN210" s="35" t="n">
        <v>0.396147415149136</v>
      </c>
    </row>
    <row r="211" customFormat="false" ht="12.8" hidden="false" customHeight="false" outlineLevel="0" collapsed="false">
      <c r="A211" s="33" t="s">
        <v>87</v>
      </c>
      <c r="B211" s="33" t="s">
        <v>87</v>
      </c>
      <c r="C211" s="33"/>
      <c r="D211" s="33" t="s">
        <v>85</v>
      </c>
      <c r="E211" s="34"/>
      <c r="F211" s="34"/>
      <c r="G211" s="34"/>
      <c r="H211" s="34" t="s">
        <v>146</v>
      </c>
      <c r="I211" s="34" t="s">
        <v>131</v>
      </c>
      <c r="J211" s="34" t="s">
        <v>135</v>
      </c>
      <c r="K211" s="34" t="s">
        <v>71</v>
      </c>
      <c r="L211" s="34" t="n">
        <v>1</v>
      </c>
      <c r="M211" s="34" t="n">
        <v>333.333333333333</v>
      </c>
      <c r="N211" s="34" t="n">
        <v>679.666666666667</v>
      </c>
      <c r="O211" s="34" t="n">
        <v>2.039</v>
      </c>
      <c r="P211" s="34" t="n">
        <v>2.039</v>
      </c>
      <c r="Q211" s="34"/>
      <c r="R211" s="34" t="n">
        <v>161.108226902922</v>
      </c>
      <c r="S211" s="34" t="n">
        <v>0.38072347030269</v>
      </c>
      <c r="T211" s="34" t="n">
        <v>39.5172408606772</v>
      </c>
      <c r="U211" s="34" t="n">
        <v>650.011430716928</v>
      </c>
      <c r="V211" s="34" t="n">
        <v>-17.9938644838573</v>
      </c>
      <c r="W211" s="34" t="n">
        <v>-16.9938644838573</v>
      </c>
      <c r="X211" s="34" t="n">
        <v>1.08598911144604</v>
      </c>
      <c r="Y211" s="34" t="n">
        <v>0.003</v>
      </c>
      <c r="Z211" s="34" t="n">
        <v>0.108598911144604</v>
      </c>
      <c r="AA211" s="34" t="n">
        <v>0.038072347030269</v>
      </c>
      <c r="AB211" s="34" t="n">
        <v>0.221433179823848</v>
      </c>
      <c r="AC211" s="34" t="n">
        <v>0.0776295155947185</v>
      </c>
      <c r="AD211" s="34" t="n">
        <v>221.433179823848</v>
      </c>
      <c r="AE211" s="34" t="n">
        <v>77.6295155947185</v>
      </c>
      <c r="AF211" s="34" t="n">
        <v>73811.0599412825</v>
      </c>
      <c r="AG211" s="34" t="n">
        <v>25876.5051982395</v>
      </c>
      <c r="AH211" s="34" t="n">
        <v>73.8110599412825</v>
      </c>
      <c r="AI211" s="34" t="n">
        <v>25.8765051982395</v>
      </c>
      <c r="AJ211" s="34" t="n">
        <v>130.418222674421</v>
      </c>
      <c r="AK211" s="34" t="n">
        <v>0.371766238013851</v>
      </c>
      <c r="AL211" s="34" t="n">
        <v>14.9693913522743</v>
      </c>
      <c r="AM211" s="34" t="n">
        <v>564.387698849545</v>
      </c>
      <c r="AN211" s="34" t="n">
        <v>-24.9062667310935</v>
      </c>
      <c r="AO211" s="34" t="n">
        <v>-23.9062667310935</v>
      </c>
      <c r="AP211" s="34" t="n">
        <v>1.07842720526062</v>
      </c>
      <c r="AQ211" s="34" t="n">
        <v>6.9124022472362</v>
      </c>
      <c r="AR211" s="34" t="n">
        <v>0.011046236546022</v>
      </c>
      <c r="AS211" s="34" t="n">
        <v>0.0109685604994894</v>
      </c>
      <c r="AT211" s="34" t="n">
        <v>0.0109255503326521</v>
      </c>
      <c r="AU211" s="34" t="n">
        <v>0.010849556482815</v>
      </c>
      <c r="AV211" s="34" t="n">
        <v>7.59938498370825E-005</v>
      </c>
      <c r="AW211" s="34" t="n">
        <v>0.0493968710582894</v>
      </c>
      <c r="AX211" s="34" t="n">
        <v>0.5376</v>
      </c>
      <c r="AY211" s="34" t="n">
        <v>0.0918840607483062</v>
      </c>
      <c r="AZ211" s="34" t="n">
        <v>30.6280202494354</v>
      </c>
      <c r="BA211" s="34" t="n">
        <v>0.0306280202494354</v>
      </c>
      <c r="BB211" s="35" t="n">
        <v>0.141357607583859</v>
      </c>
      <c r="BC211" s="34" t="n">
        <v>24.5478495084029</v>
      </c>
      <c r="BD211" s="34" t="n">
        <v>0.00382178513602428</v>
      </c>
      <c r="BE211" s="34" t="n">
        <v>0.00373153496730664</v>
      </c>
      <c r="BF211" s="34" t="n">
        <v>0.0038072347030269</v>
      </c>
      <c r="BG211" s="34" t="n">
        <v>0.00371766238013851</v>
      </c>
      <c r="BH211" s="34" t="n">
        <v>8.95723228883862E-005</v>
      </c>
      <c r="BI211" s="34" t="n">
        <v>0.0144308381201239</v>
      </c>
      <c r="BJ211" s="34" t="n">
        <v>0.459</v>
      </c>
      <c r="BK211" s="34" t="n">
        <v>0.0314397344665009</v>
      </c>
      <c r="BL211" s="34" t="n">
        <v>10.4799114888336</v>
      </c>
      <c r="BM211" s="34" t="n">
        <v>0.0104799114888336</v>
      </c>
      <c r="BN211" s="35" t="n">
        <v>0.195146672959447</v>
      </c>
    </row>
    <row r="212" customFormat="false" ht="12.8" hidden="false" customHeight="false" outlineLevel="0" collapsed="false">
      <c r="A212" s="33" t="s">
        <v>65</v>
      </c>
      <c r="B212" s="33" t="s">
        <v>90</v>
      </c>
      <c r="C212" s="33"/>
      <c r="D212" s="33" t="s">
        <v>85</v>
      </c>
      <c r="E212" s="34"/>
      <c r="F212" s="34"/>
      <c r="G212" s="34"/>
      <c r="H212" s="34" t="s">
        <v>146</v>
      </c>
      <c r="I212" s="34" t="s">
        <v>131</v>
      </c>
      <c r="J212" s="34" t="s">
        <v>135</v>
      </c>
      <c r="K212" s="34" t="s">
        <v>71</v>
      </c>
      <c r="L212" s="34" t="n">
        <v>1</v>
      </c>
      <c r="M212" s="34" t="n">
        <v>333.333333333333</v>
      </c>
      <c r="N212" s="34" t="n">
        <v>1468.33333333333</v>
      </c>
      <c r="O212" s="34" t="n">
        <v>4.405</v>
      </c>
      <c r="P212" s="34" t="n">
        <v>2.353</v>
      </c>
      <c r="Q212" s="34"/>
      <c r="R212" s="34" t="n">
        <v>194.38348159618</v>
      </c>
      <c r="S212" s="34" t="n">
        <v>0.383042754887698</v>
      </c>
      <c r="T212" s="34" t="n">
        <v>45.8741033289185</v>
      </c>
      <c r="U212" s="34" t="n">
        <v>819.655202245406</v>
      </c>
      <c r="V212" s="34" t="n">
        <v>-13.1384075095234</v>
      </c>
      <c r="W212" s="34" t="n">
        <v>-12.1384075095234</v>
      </c>
      <c r="X212" s="34" t="n">
        <v>1.09130010620689</v>
      </c>
      <c r="Y212" s="34" t="n">
        <v>0.003</v>
      </c>
      <c r="Z212" s="34" t="n">
        <v>0.109130010620689</v>
      </c>
      <c r="AA212" s="34" t="n">
        <v>0.0383042754887698</v>
      </c>
      <c r="AB212" s="34" t="n">
        <v>0.480717696784135</v>
      </c>
      <c r="AC212" s="34" t="n">
        <v>0.168730333528031</v>
      </c>
      <c r="AD212" s="34" t="n">
        <v>480.717696784135</v>
      </c>
      <c r="AE212" s="34" t="n">
        <v>168.730333528031</v>
      </c>
      <c r="AF212" s="34" t="n">
        <v>160239.232261378</v>
      </c>
      <c r="AG212" s="34" t="n">
        <v>56243.4445093437</v>
      </c>
      <c r="AH212" s="34" t="n">
        <v>160.239232261378</v>
      </c>
      <c r="AI212" s="34" t="n">
        <v>56.2434445093437</v>
      </c>
      <c r="AJ212" s="34" t="n">
        <v>13.1557677084986</v>
      </c>
      <c r="AK212" s="34" t="n">
        <v>0.371357612868986</v>
      </c>
      <c r="AL212" s="34" t="n">
        <v>13.8496341260027</v>
      </c>
      <c r="AM212" s="34" t="n">
        <v>56.4226334232035</v>
      </c>
      <c r="AN212" s="34" t="n">
        <v>-24.205448638556</v>
      </c>
      <c r="AO212" s="34" t="n">
        <v>-23.205448638556</v>
      </c>
      <c r="AP212" s="34" t="n">
        <v>1.07919392637221</v>
      </c>
      <c r="AQ212" s="34" t="n">
        <v>11.0670411290326</v>
      </c>
      <c r="AR212" s="34" t="n">
        <v>0.011100798287134</v>
      </c>
      <c r="AS212" s="34" t="n">
        <v>0.0109764357325588</v>
      </c>
      <c r="AT212" s="34" t="n">
        <v>0.0109789234722586</v>
      </c>
      <c r="AU212" s="34" t="n">
        <v>0.0108572616973068</v>
      </c>
      <c r="AV212" s="34" t="n">
        <v>0.000121661774951801</v>
      </c>
      <c r="AW212" s="34" t="n">
        <v>0.0997207067536535</v>
      </c>
      <c r="AX212" s="34" t="n">
        <v>0.5376</v>
      </c>
      <c r="AY212" s="34" t="n">
        <v>0.185492386074504</v>
      </c>
      <c r="AZ212" s="34" t="n">
        <v>61.8307953581681</v>
      </c>
      <c r="BA212" s="34" t="n">
        <v>0.0618307953581681</v>
      </c>
      <c r="BB212" s="35" t="n">
        <v>0.385865524226372</v>
      </c>
      <c r="BC212" s="34" t="n">
        <v>32.0244692029158</v>
      </c>
      <c r="BD212" s="34" t="n">
        <v>0.00384515614088877</v>
      </c>
      <c r="BE212" s="34" t="n">
        <v>0.00372741817986425</v>
      </c>
      <c r="BF212" s="34" t="n">
        <v>0.00383042754887697</v>
      </c>
      <c r="BG212" s="34" t="n">
        <v>0.00371357612868986</v>
      </c>
      <c r="BH212" s="34" t="n">
        <v>0.000116851420187116</v>
      </c>
      <c r="BI212" s="34" t="n">
        <v>0.0227139858854297</v>
      </c>
      <c r="BJ212" s="34" t="n">
        <v>0.459</v>
      </c>
      <c r="BK212" s="34" t="n">
        <v>0.0494858080292587</v>
      </c>
      <c r="BL212" s="34" t="n">
        <v>16.4952693430862</v>
      </c>
      <c r="BM212" s="34" t="n">
        <v>0.0164952693430862</v>
      </c>
      <c r="BN212" s="35" t="n">
        <v>0.293283412617907</v>
      </c>
    </row>
    <row r="213" customFormat="false" ht="12.8" hidden="false" customHeight="false" outlineLevel="0" collapsed="false">
      <c r="A213" s="33" t="s">
        <v>65</v>
      </c>
      <c r="B213" s="33" t="s">
        <v>90</v>
      </c>
      <c r="C213" s="33"/>
      <c r="D213" s="33" t="s">
        <v>85</v>
      </c>
      <c r="E213" s="34"/>
      <c r="F213" s="34"/>
      <c r="G213" s="34"/>
      <c r="H213" s="34" t="s">
        <v>146</v>
      </c>
      <c r="I213" s="34" t="s">
        <v>131</v>
      </c>
      <c r="J213" s="34" t="s">
        <v>135</v>
      </c>
      <c r="K213" s="34" t="s">
        <v>71</v>
      </c>
      <c r="L213" s="34" t="n">
        <v>1</v>
      </c>
      <c r="M213" s="34" t="n">
        <v>333.333333333333</v>
      </c>
      <c r="N213" s="34" t="n">
        <v>50.6666666666667</v>
      </c>
      <c r="O213" s="34" t="n">
        <v>0.152</v>
      </c>
      <c r="P213" s="34" t="n">
        <v>0.152</v>
      </c>
      <c r="Q213" s="34"/>
      <c r="R213" s="34" t="n">
        <v>12.4377484103647</v>
      </c>
      <c r="S213" s="34" t="n">
        <v>0.379902417020738</v>
      </c>
      <c r="T213" s="34" t="n">
        <v>37.2669097470316</v>
      </c>
      <c r="U213" s="34" t="n">
        <v>49.0693627786828</v>
      </c>
      <c r="V213" s="34" t="n">
        <v>-15.6849067011736</v>
      </c>
      <c r="W213" s="34" t="n">
        <v>-14.6849067011736</v>
      </c>
      <c r="X213" s="34" t="n">
        <v>1.08851476620577</v>
      </c>
      <c r="Y213" s="34" t="n">
        <v>0.003</v>
      </c>
      <c r="Z213" s="34" t="n">
        <v>0.108851476620577</v>
      </c>
      <c r="AA213" s="34" t="n">
        <v>0.0379902417020738</v>
      </c>
      <c r="AB213" s="34" t="n">
        <v>0.0165454244463277</v>
      </c>
      <c r="AC213" s="34" t="n">
        <v>0.00577451673871522</v>
      </c>
      <c r="AD213" s="34" t="n">
        <v>16.5454244463277</v>
      </c>
      <c r="AE213" s="34" t="n">
        <v>5.77451673871522</v>
      </c>
      <c r="AF213" s="34" t="n">
        <v>5515.14148210924</v>
      </c>
      <c r="AG213" s="34" t="n">
        <v>1924.83891290507</v>
      </c>
      <c r="AH213" s="34" t="n">
        <v>5.51514148210923</v>
      </c>
      <c r="AI213" s="34" t="n">
        <v>1.92483891290507</v>
      </c>
      <c r="AJ213" s="34" t="n">
        <v>13.1557677084986</v>
      </c>
      <c r="AK213" s="34" t="n">
        <v>0.371357612868986</v>
      </c>
      <c r="AL213" s="34" t="n">
        <v>13.8496341260027</v>
      </c>
      <c r="AM213" s="34" t="n">
        <v>56.4226334232035</v>
      </c>
      <c r="AN213" s="34" t="n">
        <v>-24.205448638556</v>
      </c>
      <c r="AO213" s="34" t="n">
        <v>-23.205448638556</v>
      </c>
      <c r="AP213" s="34" t="n">
        <v>1.07919392637221</v>
      </c>
      <c r="AQ213" s="34" t="n">
        <v>8.5205419373824</v>
      </c>
      <c r="AR213" s="34" t="n">
        <v>0.0110721827664176</v>
      </c>
      <c r="AS213" s="34" t="n">
        <v>0.0109764357325588</v>
      </c>
      <c r="AT213" s="34" t="n">
        <v>0.0109509320453489</v>
      </c>
      <c r="AU213" s="34" t="n">
        <v>0.0108572616973068</v>
      </c>
      <c r="AV213" s="34" t="n">
        <v>9.3670348042094E-005</v>
      </c>
      <c r="AW213" s="34" t="n">
        <v>0.00459634428968299</v>
      </c>
      <c r="AX213" s="34" t="n">
        <v>0.5376</v>
      </c>
      <c r="AY213" s="34" t="n">
        <v>0.00854974756265437</v>
      </c>
      <c r="AZ213" s="34" t="n">
        <v>2.84991585421812</v>
      </c>
      <c r="BA213" s="34" t="n">
        <v>0.00284991585421812</v>
      </c>
      <c r="BB213" s="35" t="n">
        <v>0.174237998590205</v>
      </c>
      <c r="BC213" s="34" t="n">
        <v>23.4172756210289</v>
      </c>
      <c r="BD213" s="34" t="n">
        <v>0.00381351179368496</v>
      </c>
      <c r="BE213" s="34" t="n">
        <v>0.00372741817986425</v>
      </c>
      <c r="BF213" s="34" t="n">
        <v>0.00379902417020738</v>
      </c>
      <c r="BG213" s="34" t="n">
        <v>0.00371357612868986</v>
      </c>
      <c r="BH213" s="34" t="n">
        <v>8.54480415175213E-005</v>
      </c>
      <c r="BI213" s="34" t="n">
        <v>0.00106278124255333</v>
      </c>
      <c r="BJ213" s="34" t="n">
        <v>0.459</v>
      </c>
      <c r="BK213" s="34" t="n">
        <v>0.00231542754368917</v>
      </c>
      <c r="BL213" s="34" t="n">
        <v>0.771809181229722</v>
      </c>
      <c r="BM213" s="34" t="n">
        <v>0.000771809181229722</v>
      </c>
      <c r="BN213" s="35" t="n">
        <v>0.186161310495689</v>
      </c>
    </row>
    <row r="214" customFormat="false" ht="12.8" hidden="false" customHeight="false" outlineLevel="0" collapsed="false">
      <c r="A214" s="33" t="s">
        <v>65</v>
      </c>
      <c r="B214" s="33" t="s">
        <v>124</v>
      </c>
      <c r="C214" s="33" t="s">
        <v>183</v>
      </c>
      <c r="D214" s="33" t="s">
        <v>67</v>
      </c>
      <c r="E214" s="34"/>
      <c r="F214" s="34"/>
      <c r="G214" s="34"/>
      <c r="H214" s="34" t="s">
        <v>146</v>
      </c>
      <c r="I214" s="34" t="s">
        <v>131</v>
      </c>
      <c r="J214" s="34" t="s">
        <v>133</v>
      </c>
      <c r="K214" s="34" t="s">
        <v>89</v>
      </c>
      <c r="L214" s="34" t="n">
        <v>1</v>
      </c>
      <c r="M214" s="34" t="n">
        <v>333.333333333333</v>
      </c>
      <c r="N214" s="34" t="n">
        <v>12.6666666666667</v>
      </c>
      <c r="O214" s="34" t="n">
        <v>0.038</v>
      </c>
      <c r="P214" s="34"/>
      <c r="Q214" s="34"/>
      <c r="R214" s="34"/>
      <c r="S214" s="34"/>
      <c r="T214" s="34"/>
      <c r="U214" s="34"/>
      <c r="V214" s="34"/>
      <c r="W214" s="34"/>
      <c r="X214" s="34"/>
      <c r="Y214" s="34" t="n">
        <v>0.003</v>
      </c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5"/>
      <c r="BC214" s="34"/>
      <c r="BD214" s="34"/>
      <c r="BE214" s="34"/>
      <c r="BF214" s="34"/>
      <c r="BG214" s="34"/>
      <c r="BH214" s="34"/>
      <c r="BI214" s="34"/>
      <c r="BJ214" s="34"/>
      <c r="BK214" s="34"/>
      <c r="BL214" s="34"/>
      <c r="BM214" s="34"/>
      <c r="BN214" s="35"/>
    </row>
    <row r="215" customFormat="false" ht="12.8" hidden="false" customHeight="false" outlineLevel="0" collapsed="false">
      <c r="A215" s="33" t="s">
        <v>75</v>
      </c>
      <c r="B215" s="33" t="s">
        <v>176</v>
      </c>
      <c r="C215" s="33" t="s">
        <v>184</v>
      </c>
      <c r="D215" s="33" t="s">
        <v>83</v>
      </c>
      <c r="E215" s="34"/>
      <c r="F215" s="34"/>
      <c r="G215" s="34"/>
      <c r="H215" s="34" t="s">
        <v>146</v>
      </c>
      <c r="I215" s="34" t="s">
        <v>131</v>
      </c>
      <c r="J215" s="34" t="s">
        <v>134</v>
      </c>
      <c r="K215" s="34" t="s">
        <v>71</v>
      </c>
      <c r="L215" s="34" t="n">
        <v>1</v>
      </c>
      <c r="M215" s="34" t="n">
        <v>333.333333333333</v>
      </c>
      <c r="N215" s="34" t="n">
        <v>533</v>
      </c>
      <c r="O215" s="34" t="n">
        <v>1.599</v>
      </c>
      <c r="P215" s="34" t="n">
        <v>1.599</v>
      </c>
      <c r="Q215" s="34"/>
      <c r="R215" s="34" t="n">
        <v>92.5997767478282</v>
      </c>
      <c r="S215" s="34" t="n">
        <v>0.385313681510705</v>
      </c>
      <c r="T215" s="34" t="n">
        <v>52.0987096216534</v>
      </c>
      <c r="U215" s="34" t="n">
        <v>848.463158953107</v>
      </c>
      <c r="V215" s="34" t="n">
        <v>-7.73002656997139</v>
      </c>
      <c r="W215" s="34" t="n">
        <v>-6.73002656997139</v>
      </c>
      <c r="X215" s="34" t="n">
        <v>1.09721522871888</v>
      </c>
      <c r="Y215" s="34" t="n">
        <v>0.003</v>
      </c>
      <c r="Z215" s="34" t="n">
        <v>0.109721522871888</v>
      </c>
      <c r="AA215" s="34" t="n">
        <v>0.0385313681510705</v>
      </c>
      <c r="AB215" s="34" t="n">
        <v>0.175444715072149</v>
      </c>
      <c r="AC215" s="34" t="n">
        <v>0.0616116576735617</v>
      </c>
      <c r="AD215" s="34" t="n">
        <v>175.444715072149</v>
      </c>
      <c r="AE215" s="34" t="n">
        <v>61.6116576735617</v>
      </c>
      <c r="AF215" s="34" t="n">
        <v>58481.5716907163</v>
      </c>
      <c r="AG215" s="34" t="n">
        <v>20537.2192245206</v>
      </c>
      <c r="AH215" s="34" t="n">
        <v>58.4815716907163</v>
      </c>
      <c r="AI215" s="34" t="n">
        <v>20.5372192245206</v>
      </c>
      <c r="AJ215" s="34" t="n">
        <v>5.30744836504264</v>
      </c>
      <c r="AK215" s="34" t="n">
        <v>0.370164560895268</v>
      </c>
      <c r="AL215" s="34" t="n">
        <v>10.58036127553</v>
      </c>
      <c r="AM215" s="34" t="n">
        <v>31.653695459959</v>
      </c>
      <c r="AN215" s="34" t="n">
        <v>-27.3820708829874</v>
      </c>
      <c r="AO215" s="34" t="n">
        <v>-26.3820708829874</v>
      </c>
      <c r="AP215" s="34" t="n">
        <v>1.07571848808575</v>
      </c>
      <c r="AQ215" s="34" t="n">
        <v>19.652044313016</v>
      </c>
      <c r="AR215" s="34" t="n">
        <v>0.0111615733454279</v>
      </c>
      <c r="AS215" s="34" t="n">
        <v>0.0109407393930737</v>
      </c>
      <c r="AT215" s="34" t="n">
        <v>0.0110383677936849</v>
      </c>
      <c r="AU215" s="34" t="n">
        <v>0.010822335045714</v>
      </c>
      <c r="AV215" s="34" t="n">
        <v>0.000216032747970883</v>
      </c>
      <c r="AW215" s="34" t="n">
        <v>0.183295827780696</v>
      </c>
      <c r="AX215" s="34" t="n">
        <v>0.5376</v>
      </c>
      <c r="AY215" s="34" t="n">
        <v>0.340952060603973</v>
      </c>
      <c r="AZ215" s="34" t="n">
        <v>113.650686867991</v>
      </c>
      <c r="BA215" s="34" t="n">
        <v>0.113650686867991</v>
      </c>
      <c r="BB215" s="35" t="n">
        <v>0.401846629410124</v>
      </c>
      <c r="BC215" s="34" t="n">
        <v>41.5183483461234</v>
      </c>
      <c r="BD215" s="34" t="n">
        <v>0.00386804090592401</v>
      </c>
      <c r="BE215" s="34" t="n">
        <v>0.00371539869822949</v>
      </c>
      <c r="BF215" s="34" t="n">
        <v>0.00385313681510705</v>
      </c>
      <c r="BG215" s="34" t="n">
        <v>0.00370164560895268</v>
      </c>
      <c r="BH215" s="34" t="n">
        <v>0.000151491206154377</v>
      </c>
      <c r="BI215" s="34" t="n">
        <v>0.0140280518691545</v>
      </c>
      <c r="BJ215" s="34" t="n">
        <v>0.459</v>
      </c>
      <c r="BK215" s="34" t="n">
        <v>0.0305622045079619</v>
      </c>
      <c r="BL215" s="34" t="n">
        <v>10.187401502654</v>
      </c>
      <c r="BM215" s="34" t="n">
        <v>0.010187401502654</v>
      </c>
      <c r="BN215" s="35" t="n">
        <v>0.330046200772062</v>
      </c>
    </row>
    <row r="216" customFormat="false" ht="12.8" hidden="false" customHeight="false" outlineLevel="0" collapsed="false">
      <c r="A216" s="33" t="s">
        <v>75</v>
      </c>
      <c r="B216" s="33" t="s">
        <v>160</v>
      </c>
      <c r="C216" s="33"/>
      <c r="D216" s="33" t="s">
        <v>67</v>
      </c>
      <c r="E216" s="34"/>
      <c r="F216" s="34"/>
      <c r="G216" s="34"/>
      <c r="H216" s="34" t="s">
        <v>146</v>
      </c>
      <c r="I216" s="34" t="s">
        <v>131</v>
      </c>
      <c r="J216" s="34" t="s">
        <v>133</v>
      </c>
      <c r="K216" s="34" t="s">
        <v>71</v>
      </c>
      <c r="L216" s="34" t="n">
        <v>1</v>
      </c>
      <c r="M216" s="34" t="n">
        <v>333.333333333333</v>
      </c>
      <c r="N216" s="34" t="n">
        <v>40.6666666666667</v>
      </c>
      <c r="O216" s="34" t="n">
        <v>0.122</v>
      </c>
      <c r="P216" s="34" t="n">
        <v>0.122</v>
      </c>
      <c r="Q216" s="34"/>
      <c r="R216" s="34" t="n">
        <v>5.6058070908986</v>
      </c>
      <c r="S216" s="34" t="n">
        <v>0.371599014745625</v>
      </c>
      <c r="T216" s="34" t="n">
        <v>14.5111476072205</v>
      </c>
      <c r="U216" s="34" t="n">
        <v>49.267077537305</v>
      </c>
      <c r="V216" s="34" t="n">
        <v>-26.7351131447648</v>
      </c>
      <c r="W216" s="34" t="n">
        <v>-25.7351131447648</v>
      </c>
      <c r="X216" s="34" t="n">
        <v>1.07642632314687</v>
      </c>
      <c r="Y216" s="34" t="n">
        <v>0.003</v>
      </c>
      <c r="Z216" s="34" t="n">
        <v>0.107642632314687</v>
      </c>
      <c r="AA216" s="34" t="n">
        <v>0.0371599014745625</v>
      </c>
      <c r="AB216" s="34" t="n">
        <v>0.0131324011423918</v>
      </c>
      <c r="AC216" s="34" t="n">
        <v>0.00453350797989663</v>
      </c>
      <c r="AD216" s="34" t="n">
        <v>13.1324011423918</v>
      </c>
      <c r="AE216" s="34" t="n">
        <v>4.53350797989663</v>
      </c>
      <c r="AF216" s="34" t="n">
        <v>4377.46704746394</v>
      </c>
      <c r="AG216" s="34" t="n">
        <v>1511.16932663221</v>
      </c>
      <c r="AH216" s="34" t="n">
        <v>4.37746704746394</v>
      </c>
      <c r="AI216" s="34" t="n">
        <v>1.51116932663221</v>
      </c>
      <c r="AJ216" s="34" t="n">
        <v>2.99864005464993</v>
      </c>
      <c r="AK216" s="34" t="n">
        <v>0.371347782366618</v>
      </c>
      <c r="AL216" s="34" t="n">
        <v>13.8226956716054</v>
      </c>
      <c r="AM216" s="34" t="n">
        <v>13.2467868536938</v>
      </c>
      <c r="AN216" s="34" t="n">
        <v>-25.3863742957774</v>
      </c>
      <c r="AO216" s="34" t="n">
        <v>-24.3863742957774</v>
      </c>
      <c r="AP216" s="34" t="n">
        <v>1.07790194283177</v>
      </c>
      <c r="AQ216" s="34" t="n">
        <v>-1.3487388489874</v>
      </c>
      <c r="AR216" s="34" t="n">
        <v>0.0109480093865696</v>
      </c>
      <c r="AS216" s="34" t="n">
        <v>0.0109631654347635</v>
      </c>
      <c r="AT216" s="34" t="n">
        <v>0.0108294484829272</v>
      </c>
      <c r="AU216" s="34" t="n">
        <v>0.0108442778229697</v>
      </c>
      <c r="AV216" s="34" t="n">
        <v>-1.48293400425471E-005</v>
      </c>
      <c r="AW216" s="34" t="n">
        <v>-0.000730598245703231</v>
      </c>
      <c r="AX216" s="34" t="n">
        <v>0.5376</v>
      </c>
      <c r="AY216" s="34" t="n">
        <v>-0.00135899971298964</v>
      </c>
      <c r="AZ216" s="34" t="n">
        <v>-0.45299990432988</v>
      </c>
      <c r="BA216" s="34" t="n">
        <v>-0.00045299990432988</v>
      </c>
      <c r="BB216" s="35" t="n">
        <v>-0.0275843378767618</v>
      </c>
      <c r="BC216" s="34" t="n">
        <v>0.688451935615101</v>
      </c>
      <c r="BD216" s="34" t="n">
        <v>0.00372985023417795</v>
      </c>
      <c r="BE216" s="34" t="n">
        <v>0.00372731914063666</v>
      </c>
      <c r="BF216" s="34" t="n">
        <v>0.00371599014745625</v>
      </c>
      <c r="BG216" s="34" t="n">
        <v>0.00371347782366618</v>
      </c>
      <c r="BH216" s="34" t="n">
        <v>2.51232379007687E-006</v>
      </c>
      <c r="BI216" s="34" t="n">
        <v>1.40836025170462E-005</v>
      </c>
      <c r="BJ216" s="34" t="n">
        <v>0.459</v>
      </c>
      <c r="BK216" s="34" t="n">
        <v>3.06832298846321E-005</v>
      </c>
      <c r="BL216" s="34" t="n">
        <v>0.0102277432948774</v>
      </c>
      <c r="BM216" s="34" t="n">
        <v>1.02277432948774E-005</v>
      </c>
      <c r="BN216" s="35" t="n">
        <v>0.00547347230953566</v>
      </c>
    </row>
    <row r="217" customFormat="false" ht="12.8" hidden="false" customHeight="false" outlineLevel="0" collapsed="false">
      <c r="A217" s="33" t="s">
        <v>101</v>
      </c>
      <c r="B217" s="33" t="s">
        <v>101</v>
      </c>
      <c r="C217" s="33"/>
      <c r="D217" s="33" t="s">
        <v>67</v>
      </c>
      <c r="E217" s="34"/>
      <c r="F217" s="34"/>
      <c r="G217" s="34"/>
      <c r="H217" s="34" t="s">
        <v>146</v>
      </c>
      <c r="I217" s="34" t="s">
        <v>131</v>
      </c>
      <c r="J217" s="34" t="s">
        <v>132</v>
      </c>
      <c r="K217" s="34" t="s">
        <v>71</v>
      </c>
      <c r="L217" s="34" t="n">
        <v>1</v>
      </c>
      <c r="M217" s="34" t="n">
        <v>333.333333333333</v>
      </c>
      <c r="N217" s="34" t="n">
        <v>253</v>
      </c>
      <c r="O217" s="34" t="n">
        <v>0.759</v>
      </c>
      <c r="P217" s="34" t="n">
        <v>0.759</v>
      </c>
      <c r="Q217" s="34"/>
      <c r="R217" s="34" t="n">
        <v>51.6972279597261</v>
      </c>
      <c r="S217" s="34" t="n">
        <v>0.396439992792184</v>
      </c>
      <c r="T217" s="34" t="n">
        <v>82.6000133443798</v>
      </c>
      <c r="U217" s="34" t="n">
        <v>201.483422187742</v>
      </c>
      <c r="V217" s="34" t="n">
        <v>-5.39719933091203</v>
      </c>
      <c r="W217" s="34" t="n">
        <v>-4.39719933091203</v>
      </c>
      <c r="X217" s="34" t="n">
        <v>1.09976641324534</v>
      </c>
      <c r="Y217" s="34" t="n">
        <v>0.003</v>
      </c>
      <c r="Z217" s="34" t="n">
        <v>0.109976641324534</v>
      </c>
      <c r="AA217" s="34" t="n">
        <v>0.0396439992792184</v>
      </c>
      <c r="AB217" s="34" t="n">
        <v>0.0834722707653213</v>
      </c>
      <c r="AC217" s="34" t="n">
        <v>0.0300897954529268</v>
      </c>
      <c r="AD217" s="34" t="n">
        <v>83.4722707653213</v>
      </c>
      <c r="AE217" s="34" t="n">
        <v>30.0897954529268</v>
      </c>
      <c r="AF217" s="34" t="n">
        <v>27824.0902551071</v>
      </c>
      <c r="AG217" s="34" t="n">
        <v>10029.9318176423</v>
      </c>
      <c r="AH217" s="34" t="n">
        <v>27.8240902551071</v>
      </c>
      <c r="AI217" s="34" t="n">
        <v>10.0299318176423</v>
      </c>
      <c r="AJ217" s="34" t="n">
        <v>16.3759636334943</v>
      </c>
      <c r="AK217" s="34" t="n">
        <v>0.371726784900014</v>
      </c>
      <c r="AL217" s="34" t="n">
        <v>14.8612774156403</v>
      </c>
      <c r="AM217" s="34" t="n">
        <v>73.9220405301707</v>
      </c>
      <c r="AN217" s="34" t="n">
        <v>-25.0610088084631</v>
      </c>
      <c r="AO217" s="34" t="n">
        <v>-24.0610088084631</v>
      </c>
      <c r="AP217" s="34" t="n">
        <v>1.07825791005909</v>
      </c>
      <c r="AQ217" s="34" t="n">
        <v>19.6638094775511</v>
      </c>
      <c r="AR217" s="34" t="n">
        <v>0.0111877877916787</v>
      </c>
      <c r="AS217" s="34" t="n">
        <v>0.0109668216318175</v>
      </c>
      <c r="AT217" s="34" t="n">
        <v>0.0110640060399776</v>
      </c>
      <c r="AU217" s="34" t="n">
        <v>0.0108478551394158</v>
      </c>
      <c r="AV217" s="34" t="n">
        <v>0.000216150900561785</v>
      </c>
      <c r="AW217" s="34" t="n">
        <v>0.0435508231541507</v>
      </c>
      <c r="AX217" s="34" t="n">
        <v>0.5376</v>
      </c>
      <c r="AY217" s="34" t="n">
        <v>0.0810097156885244</v>
      </c>
      <c r="AZ217" s="34" t="n">
        <v>27.0032385628415</v>
      </c>
      <c r="BA217" s="34" t="n">
        <v>0.0270032385628415</v>
      </c>
      <c r="BB217" s="35" t="n">
        <v>0.402066407294987</v>
      </c>
      <c r="BC217" s="34" t="n">
        <v>67.7387359287395</v>
      </c>
      <c r="BD217" s="34" t="n">
        <v>0.00398017894906061</v>
      </c>
      <c r="BE217" s="34" t="n">
        <v>0.0037311374864186</v>
      </c>
      <c r="BF217" s="34" t="n">
        <v>0.00396439992792184</v>
      </c>
      <c r="BG217" s="34" t="n">
        <v>0.00371726784900014</v>
      </c>
      <c r="BH217" s="34" t="n">
        <v>0.000247132078921703</v>
      </c>
      <c r="BI217" s="34" t="n">
        <v>0.0127760434201763</v>
      </c>
      <c r="BJ217" s="34" t="n">
        <v>0.459</v>
      </c>
      <c r="BK217" s="34" t="n">
        <v>0.027834517255286</v>
      </c>
      <c r="BL217" s="34" t="n">
        <v>9.27817241842867</v>
      </c>
      <c r="BM217" s="34" t="n">
        <v>0.00927817241842867</v>
      </c>
      <c r="BN217" s="35" t="n">
        <v>0.538414115297827</v>
      </c>
    </row>
    <row r="218" customFormat="false" ht="12.8" hidden="false" customHeight="false" outlineLevel="0" collapsed="false">
      <c r="A218" s="33" t="s">
        <v>65</v>
      </c>
      <c r="B218" s="33" t="s">
        <v>102</v>
      </c>
      <c r="C218" s="33" t="s">
        <v>103</v>
      </c>
      <c r="D218" s="33" t="s">
        <v>73</v>
      </c>
      <c r="E218" s="34"/>
      <c r="F218" s="34"/>
      <c r="G218" s="34"/>
      <c r="H218" s="34" t="s">
        <v>146</v>
      </c>
      <c r="I218" s="34" t="s">
        <v>131</v>
      </c>
      <c r="J218" s="34" t="s">
        <v>134</v>
      </c>
      <c r="K218" s="34" t="s">
        <v>71</v>
      </c>
      <c r="L218" s="34" t="n">
        <v>1</v>
      </c>
      <c r="M218" s="34" t="n">
        <v>333.333333333333</v>
      </c>
      <c r="N218" s="34" t="n">
        <v>28.3333333333333</v>
      </c>
      <c r="O218" s="34" t="n">
        <v>0.085</v>
      </c>
      <c r="P218" s="34" t="n">
        <v>0.085</v>
      </c>
      <c r="Q218" s="34"/>
      <c r="R218" s="34" t="n">
        <v>7.63709907414794</v>
      </c>
      <c r="S218" s="34" t="n">
        <v>1.11306904383854</v>
      </c>
      <c r="T218" s="34" t="n">
        <v>2061.60131554123</v>
      </c>
      <c r="U218" s="34" t="n">
        <v>32.4563044774738</v>
      </c>
      <c r="V218" s="34" t="n">
        <v>846.061924526881</v>
      </c>
      <c r="W218" s="34" t="n">
        <v>847.061924526881</v>
      </c>
      <c r="X218" s="34" t="n">
        <v>2.02221505304138</v>
      </c>
      <c r="Y218" s="34" t="n">
        <v>0.003</v>
      </c>
      <c r="Z218" s="34" t="n">
        <v>0.202221505304138</v>
      </c>
      <c r="AA218" s="34" t="n">
        <v>0.111306904383854</v>
      </c>
      <c r="AB218" s="34" t="n">
        <v>0.0171888279508517</v>
      </c>
      <c r="AC218" s="34" t="n">
        <v>0.00946108687262759</v>
      </c>
      <c r="AD218" s="34" t="n">
        <v>17.1888279508517</v>
      </c>
      <c r="AE218" s="34" t="n">
        <v>9.46108687262759</v>
      </c>
      <c r="AF218" s="34" t="n">
        <v>5729.60931695058</v>
      </c>
      <c r="AG218" s="34" t="n">
        <v>3153.6956242092</v>
      </c>
      <c r="AH218" s="34" t="n">
        <v>5.72960931695058</v>
      </c>
      <c r="AI218" s="34" t="n">
        <v>3.1536956242092</v>
      </c>
      <c r="AJ218" s="34" t="n">
        <v>18.6298485034742</v>
      </c>
      <c r="AK218" s="34" t="n">
        <v>0.371116059309832</v>
      </c>
      <c r="AL218" s="34" t="n">
        <v>13.1877081979717</v>
      </c>
      <c r="AM218" s="34" t="n">
        <v>76.5354652769498</v>
      </c>
      <c r="AN218" s="34" t="n">
        <v>-24.4981353986523</v>
      </c>
      <c r="AO218" s="34" t="n">
        <v>-23.4981353986523</v>
      </c>
      <c r="AP218" s="34" t="n">
        <v>1.07887371759407</v>
      </c>
      <c r="AQ218" s="34" t="n">
        <v>870.560059925533</v>
      </c>
      <c r="AR218" s="34" t="n">
        <v>0.0207558042582935</v>
      </c>
      <c r="AS218" s="34" t="n">
        <v>0.0109731467528983</v>
      </c>
      <c r="AT218" s="34" t="n">
        <v>0.0203337607013414</v>
      </c>
      <c r="AU218" s="34" t="n">
        <v>0.0108540437380977</v>
      </c>
      <c r="AV218" s="34" t="n">
        <v>0.00947971696324371</v>
      </c>
      <c r="AW218" s="34" t="n">
        <v>0.307676580119311</v>
      </c>
      <c r="AX218" s="34" t="n">
        <v>0.5376</v>
      </c>
      <c r="AY218" s="34" t="n">
        <v>0.572315067186218</v>
      </c>
      <c r="AZ218" s="34" t="n">
        <v>190.771689062073</v>
      </c>
      <c r="BA218" s="34" t="n">
        <v>0.190771689062073</v>
      </c>
      <c r="BB218" s="35" t="n">
        <v>17.633402089367</v>
      </c>
      <c r="BC218" s="34" t="n">
        <v>2048.41360734326</v>
      </c>
      <c r="BD218" s="34" t="n">
        <v>0.0112559772365873</v>
      </c>
      <c r="BE218" s="34" t="n">
        <v>0.00372498460918984</v>
      </c>
      <c r="BF218" s="34" t="n">
        <v>0.0111306904383854</v>
      </c>
      <c r="BG218" s="34" t="n">
        <v>0.00371116059309832</v>
      </c>
      <c r="BH218" s="34" t="n">
        <v>0.00741952984528705</v>
      </c>
      <c r="BI218" s="34" t="n">
        <v>0.0566636845120547</v>
      </c>
      <c r="BJ218" s="34" t="n">
        <v>0.459</v>
      </c>
      <c r="BK218" s="34" t="n">
        <v>0.123450293054585</v>
      </c>
      <c r="BL218" s="34" t="n">
        <v>41.1500976848618</v>
      </c>
      <c r="BM218" s="34" t="n">
        <v>0.0411500976848618</v>
      </c>
      <c r="BN218" s="35" t="n">
        <v>16.1645530398411</v>
      </c>
    </row>
    <row r="219" customFormat="false" ht="12.8" hidden="false" customHeight="false" outlineLevel="0" collapsed="false">
      <c r="A219" s="33" t="s">
        <v>65</v>
      </c>
      <c r="B219" s="33" t="s">
        <v>102</v>
      </c>
      <c r="C219" s="33" t="s">
        <v>103</v>
      </c>
      <c r="D219" s="33" t="s">
        <v>73</v>
      </c>
      <c r="E219" s="34"/>
      <c r="F219" s="34"/>
      <c r="G219" s="34"/>
      <c r="H219" s="34" t="s">
        <v>146</v>
      </c>
      <c r="I219" s="34" t="s">
        <v>131</v>
      </c>
      <c r="J219" s="34" t="s">
        <v>133</v>
      </c>
      <c r="K219" s="34" t="s">
        <v>71</v>
      </c>
      <c r="L219" s="34" t="n">
        <v>1</v>
      </c>
      <c r="M219" s="34" t="n">
        <v>333.333333333333</v>
      </c>
      <c r="N219" s="34" t="n">
        <v>15.3333333333333</v>
      </c>
      <c r="O219" s="34" t="n">
        <v>0.046</v>
      </c>
      <c r="P219" s="34"/>
      <c r="Q219" s="34"/>
      <c r="R219" s="34"/>
      <c r="S219" s="34"/>
      <c r="T219" s="34"/>
      <c r="U219" s="34"/>
      <c r="V219" s="34"/>
      <c r="W219" s="34"/>
      <c r="X219" s="34"/>
      <c r="Y219" s="34" t="n">
        <v>0.003</v>
      </c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5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5"/>
    </row>
    <row r="220" customFormat="false" ht="12.8" hidden="false" customHeight="false" outlineLevel="0" collapsed="false">
      <c r="A220" s="33" t="s">
        <v>65</v>
      </c>
      <c r="B220" s="33" t="s">
        <v>102</v>
      </c>
      <c r="C220" s="33" t="s">
        <v>103</v>
      </c>
      <c r="D220" s="33" t="s">
        <v>73</v>
      </c>
      <c r="E220" s="34"/>
      <c r="F220" s="34"/>
      <c r="G220" s="34"/>
      <c r="H220" s="34" t="s">
        <v>146</v>
      </c>
      <c r="I220" s="34" t="s">
        <v>131</v>
      </c>
      <c r="J220" s="34" t="s">
        <v>132</v>
      </c>
      <c r="K220" s="34" t="s">
        <v>71</v>
      </c>
      <c r="L220" s="34" t="n">
        <v>1</v>
      </c>
      <c r="M220" s="34" t="n">
        <v>333.333333333333</v>
      </c>
      <c r="N220" s="34" t="n">
        <v>137</v>
      </c>
      <c r="O220" s="34" t="n">
        <v>0.411</v>
      </c>
      <c r="P220" s="34" t="n">
        <v>0.411</v>
      </c>
      <c r="Q220" s="34"/>
      <c r="R220" s="34" t="n">
        <v>33.6141142642916</v>
      </c>
      <c r="S220" s="34" t="n">
        <v>1.12333184197238</v>
      </c>
      <c r="T220" s="34" t="n">
        <v>2090.15081472633</v>
      </c>
      <c r="U220" s="34" t="n">
        <v>136.913554954867</v>
      </c>
      <c r="V220" s="34" t="n">
        <v>1117.24160197472</v>
      </c>
      <c r="W220" s="34" t="n">
        <v>1118.24160197472</v>
      </c>
      <c r="X220" s="34" t="n">
        <v>2.31240184775311</v>
      </c>
      <c r="Y220" s="34" t="n">
        <v>0.003</v>
      </c>
      <c r="Z220" s="34" t="n">
        <v>0.231240184775311</v>
      </c>
      <c r="AA220" s="34" t="n">
        <v>0.112333184197238</v>
      </c>
      <c r="AB220" s="34" t="n">
        <v>0.0950397159426528</v>
      </c>
      <c r="AC220" s="34" t="n">
        <v>0.0461689387050648</v>
      </c>
      <c r="AD220" s="34" t="n">
        <v>95.0397159426528</v>
      </c>
      <c r="AE220" s="34" t="n">
        <v>46.1689387050648</v>
      </c>
      <c r="AF220" s="34" t="n">
        <v>31679.9053142176</v>
      </c>
      <c r="AG220" s="34" t="n">
        <v>15389.6462350216</v>
      </c>
      <c r="AH220" s="34" t="n">
        <v>31.6799053142176</v>
      </c>
      <c r="AI220" s="34" t="n">
        <v>15.3896462350216</v>
      </c>
      <c r="AJ220" s="34" t="n">
        <v>18.6298485034742</v>
      </c>
      <c r="AK220" s="34" t="n">
        <v>0.371116059309832</v>
      </c>
      <c r="AL220" s="34" t="n">
        <v>13.1877081979717</v>
      </c>
      <c r="AM220" s="34" t="n">
        <v>76.5354652769498</v>
      </c>
      <c r="AN220" s="34" t="n">
        <v>-24.4981353986523</v>
      </c>
      <c r="AO220" s="34" t="n">
        <v>-23.4981353986523</v>
      </c>
      <c r="AP220" s="34" t="n">
        <v>1.07887371759407</v>
      </c>
      <c r="AQ220" s="34" t="n">
        <v>1141.73973737337</v>
      </c>
      <c r="AR220" s="34" t="n">
        <v>0.0238031045297103</v>
      </c>
      <c r="AS220" s="34" t="n">
        <v>0.0109731467528983</v>
      </c>
      <c r="AT220" s="34" t="n">
        <v>0.0232496897346726</v>
      </c>
      <c r="AU220" s="34" t="n">
        <v>0.0108540437380977</v>
      </c>
      <c r="AV220" s="34" t="n">
        <v>0.0123956459965748</v>
      </c>
      <c r="AW220" s="34" t="n">
        <v>1.69713195935313</v>
      </c>
      <c r="AX220" s="34" t="n">
        <v>0.5376</v>
      </c>
      <c r="AY220" s="34" t="n">
        <v>3.15686748391579</v>
      </c>
      <c r="AZ220" s="34" t="n">
        <v>1052.28916130526</v>
      </c>
      <c r="BA220" s="34" t="n">
        <v>1.05228916130526</v>
      </c>
      <c r="BB220" s="35" t="n">
        <v>23.0573772257716</v>
      </c>
      <c r="BC220" s="34" t="n">
        <v>2076.96310652836</v>
      </c>
      <c r="BD220" s="34" t="n">
        <v>0.0113609394703414</v>
      </c>
      <c r="BE220" s="34" t="n">
        <v>0.00372498460918984</v>
      </c>
      <c r="BF220" s="34" t="n">
        <v>0.0112333184197238</v>
      </c>
      <c r="BG220" s="34" t="n">
        <v>0.00371116059309832</v>
      </c>
      <c r="BH220" s="34" t="n">
        <v>0.00752215782662548</v>
      </c>
      <c r="BI220" s="34" t="n">
        <v>0.252850672698224</v>
      </c>
      <c r="BJ220" s="34" t="n">
        <v>0.459</v>
      </c>
      <c r="BK220" s="34" t="n">
        <v>0.550872925268462</v>
      </c>
      <c r="BL220" s="34" t="n">
        <v>183.624308422821</v>
      </c>
      <c r="BM220" s="34" t="n">
        <v>0.183624308422821</v>
      </c>
      <c r="BN220" s="35" t="n">
        <v>16.3881434131274</v>
      </c>
    </row>
    <row r="221" customFormat="false" ht="12.8" hidden="false" customHeight="false" outlineLevel="0" collapsed="false">
      <c r="A221" s="33" t="s">
        <v>80</v>
      </c>
      <c r="B221" s="33" t="s">
        <v>105</v>
      </c>
      <c r="C221" s="33" t="s">
        <v>106</v>
      </c>
      <c r="D221" s="33" t="s">
        <v>73</v>
      </c>
      <c r="E221" s="34"/>
      <c r="F221" s="34"/>
      <c r="G221" s="34"/>
      <c r="H221" s="34" t="s">
        <v>146</v>
      </c>
      <c r="I221" s="34" t="s">
        <v>131</v>
      </c>
      <c r="J221" s="34" t="s">
        <v>134</v>
      </c>
      <c r="K221" s="34" t="s">
        <v>71</v>
      </c>
      <c r="L221" s="34" t="n">
        <v>1</v>
      </c>
      <c r="M221" s="34" t="n">
        <v>333.333333333333</v>
      </c>
      <c r="N221" s="34" t="n">
        <v>9.33333333333333</v>
      </c>
      <c r="O221" s="34" t="n">
        <v>0.028</v>
      </c>
      <c r="P221" s="34"/>
      <c r="Q221" s="34"/>
      <c r="R221" s="34"/>
      <c r="S221" s="34"/>
      <c r="T221" s="34"/>
      <c r="U221" s="34"/>
      <c r="V221" s="34"/>
      <c r="W221" s="34"/>
      <c r="X221" s="34"/>
      <c r="Y221" s="34" t="n">
        <v>0.003</v>
      </c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5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5"/>
    </row>
    <row r="222" customFormat="false" ht="12.8" hidden="false" customHeight="false" outlineLevel="0" collapsed="false">
      <c r="A222" s="33" t="s">
        <v>80</v>
      </c>
      <c r="B222" s="33" t="s">
        <v>105</v>
      </c>
      <c r="C222" s="33" t="s">
        <v>106</v>
      </c>
      <c r="D222" s="33" t="s">
        <v>73</v>
      </c>
      <c r="E222" s="34"/>
      <c r="F222" s="34"/>
      <c r="G222" s="34"/>
      <c r="H222" s="34" t="s">
        <v>146</v>
      </c>
      <c r="I222" s="34" t="s">
        <v>131</v>
      </c>
      <c r="J222" s="34" t="s">
        <v>137</v>
      </c>
      <c r="K222" s="34" t="s">
        <v>71</v>
      </c>
      <c r="L222" s="34" t="n">
        <v>1</v>
      </c>
      <c r="M222" s="34" t="n">
        <v>333.333333333333</v>
      </c>
      <c r="N222" s="34" t="n">
        <v>10</v>
      </c>
      <c r="O222" s="34" t="n">
        <v>0.03</v>
      </c>
      <c r="P222" s="34" t="n">
        <v>0.077</v>
      </c>
      <c r="Q222" s="34"/>
      <c r="R222" s="34" t="n">
        <v>8.07544323249304</v>
      </c>
      <c r="S222" s="34" t="n">
        <v>0.379233061328002</v>
      </c>
      <c r="T222" s="34" t="n">
        <v>35.4323766667814</v>
      </c>
      <c r="U222" s="34" t="n">
        <v>34.2367494550454</v>
      </c>
      <c r="V222" s="34" t="n">
        <v>-17.2596406949862</v>
      </c>
      <c r="W222" s="34" t="n">
        <v>-16.2596406949862</v>
      </c>
      <c r="X222" s="34" t="n">
        <v>1.08679225653369</v>
      </c>
      <c r="Y222" s="34" t="n">
        <v>0.003</v>
      </c>
      <c r="Z222" s="34" t="n">
        <v>0.108679225653369</v>
      </c>
      <c r="AA222" s="34" t="n">
        <v>0.00379233061328002</v>
      </c>
      <c r="AB222" s="34" t="n">
        <v>0.00326037676960107</v>
      </c>
      <c r="AC222" s="34" t="n">
        <v>0.000113769918398401</v>
      </c>
      <c r="AD222" s="34" t="n">
        <v>3.26037676960107</v>
      </c>
      <c r="AE222" s="34" t="n">
        <v>0.113769918398401</v>
      </c>
      <c r="AF222" s="34" t="n">
        <v>1086.79225653369</v>
      </c>
      <c r="AG222" s="34" t="n">
        <v>37.9233061328002</v>
      </c>
      <c r="AH222" s="34" t="n">
        <v>1.08679225653369</v>
      </c>
      <c r="AI222" s="34" t="n">
        <v>0.0379233061328002</v>
      </c>
      <c r="AJ222" s="34" t="n">
        <v>7.33687209049757</v>
      </c>
      <c r="AK222" s="34" t="n">
        <v>0.371948703494077</v>
      </c>
      <c r="AL222" s="34" t="n">
        <v>15.469405252065</v>
      </c>
      <c r="AM222" s="34" t="n">
        <v>32.0567084676927</v>
      </c>
      <c r="AN222" s="34" t="n">
        <v>-23.8847912023571</v>
      </c>
      <c r="AO222" s="34" t="n">
        <v>-22.8847912023571</v>
      </c>
      <c r="AP222" s="34" t="n">
        <v>1.07954473359464</v>
      </c>
      <c r="AQ222" s="34" t="n">
        <v>6.6251505073709</v>
      </c>
      <c r="AR222" s="34" t="n">
        <v>0.0110544871655823</v>
      </c>
      <c r="AS222" s="34" t="n">
        <v>0.0109800390243009</v>
      </c>
      <c r="AT222" s="34" t="n">
        <v>0.0109336215860856</v>
      </c>
      <c r="AU222" s="34" t="n">
        <v>0.0108607871574771</v>
      </c>
      <c r="AV222" s="34" t="n">
        <v>7.2834428608436E-005</v>
      </c>
      <c r="AW222" s="34" t="n">
        <v>0.00249361408396841</v>
      </c>
      <c r="AX222" s="34" t="n">
        <v>0.5376</v>
      </c>
      <c r="AY222" s="34" t="n">
        <v>0.00463841905500077</v>
      </c>
      <c r="AZ222" s="34" t="n">
        <v>1.54613968500026</v>
      </c>
      <c r="BA222" s="34" t="n">
        <v>0.00154613968500026</v>
      </c>
      <c r="BB222" s="35" t="n">
        <v>0.135480707977001</v>
      </c>
      <c r="BC222" s="34" t="n">
        <v>19.9629714147164</v>
      </c>
      <c r="BD222" s="34" t="n">
        <v>0.00380676713281542</v>
      </c>
      <c r="BE222" s="34" t="n">
        <v>0.00373337326840922</v>
      </c>
      <c r="BF222" s="34" t="n">
        <v>0.00379233061328002</v>
      </c>
      <c r="BG222" s="34" t="n">
        <v>0.00371948703494077</v>
      </c>
      <c r="BH222" s="34" t="n">
        <v>7.28435783392436E-005</v>
      </c>
      <c r="BI222" s="34" t="n">
        <v>0.000588244181730222</v>
      </c>
      <c r="BJ222" s="34" t="n">
        <v>0.459</v>
      </c>
      <c r="BK222" s="34" t="n">
        <v>0.00128157773797434</v>
      </c>
      <c r="BL222" s="34" t="n">
        <v>0.42719257932478</v>
      </c>
      <c r="BM222" s="34" t="n">
        <v>0.00042719257932478</v>
      </c>
      <c r="BN222" s="35" t="n">
        <v>0.158700606403581</v>
      </c>
    </row>
    <row r="223" customFormat="false" ht="12.8" hidden="false" customHeight="false" outlineLevel="0" collapsed="false">
      <c r="A223" s="33" t="s">
        <v>80</v>
      </c>
      <c r="B223" s="33" t="s">
        <v>105</v>
      </c>
      <c r="C223" s="33" t="s">
        <v>106</v>
      </c>
      <c r="D223" s="33" t="s">
        <v>73</v>
      </c>
      <c r="E223" s="34"/>
      <c r="F223" s="34"/>
      <c r="G223" s="34"/>
      <c r="H223" s="34" t="s">
        <v>146</v>
      </c>
      <c r="I223" s="34" t="s">
        <v>131</v>
      </c>
      <c r="J223" s="34" t="s">
        <v>133</v>
      </c>
      <c r="K223" s="34" t="s">
        <v>71</v>
      </c>
      <c r="L223" s="34" t="n">
        <v>1</v>
      </c>
      <c r="M223" s="34" t="n">
        <v>333.333333333333</v>
      </c>
      <c r="N223" s="34" t="n">
        <v>58.3333333333333</v>
      </c>
      <c r="O223" s="34" t="n">
        <v>0.175</v>
      </c>
      <c r="P223" s="34" t="n">
        <v>0.175</v>
      </c>
      <c r="Q223" s="34"/>
      <c r="R223" s="34" t="n">
        <v>12.5446732734391</v>
      </c>
      <c r="S223" s="34" t="n">
        <v>0.376159805984632</v>
      </c>
      <c r="T223" s="34" t="n">
        <v>27.0096847438769</v>
      </c>
      <c r="U223" s="34" t="n">
        <v>84.8328341961937</v>
      </c>
      <c r="V223" s="34" t="n">
        <v>-14.7292652436776</v>
      </c>
      <c r="W223" s="34" t="n">
        <v>-13.7292652436776</v>
      </c>
      <c r="X223" s="34" t="n">
        <v>1.08956005740964</v>
      </c>
      <c r="Y223" s="34" t="n">
        <v>0.003</v>
      </c>
      <c r="Z223" s="34" t="n">
        <v>0.108956005740964</v>
      </c>
      <c r="AA223" s="34" t="n">
        <v>0.0376159805984632</v>
      </c>
      <c r="AB223" s="34" t="n">
        <v>0.0190673010046687</v>
      </c>
      <c r="AC223" s="34" t="n">
        <v>0.00658279660473106</v>
      </c>
      <c r="AD223" s="34" t="n">
        <v>19.0673010046687</v>
      </c>
      <c r="AE223" s="34" t="n">
        <v>6.58279660473106</v>
      </c>
      <c r="AF223" s="34" t="n">
        <v>6355.76700155623</v>
      </c>
      <c r="AG223" s="34" t="n">
        <v>2194.26553491035</v>
      </c>
      <c r="AH223" s="34" t="n">
        <v>6.35576700155623</v>
      </c>
      <c r="AI223" s="34" t="n">
        <v>2.19426553491035</v>
      </c>
      <c r="AJ223" s="34" t="n">
        <v>48.2330265961054</v>
      </c>
      <c r="AK223" s="34" t="n">
        <v>0.370811643019452</v>
      </c>
      <c r="AL223" s="34" t="n">
        <v>12.3535249551593</v>
      </c>
      <c r="AM223" s="34" t="n">
        <v>268.499926098625</v>
      </c>
      <c r="AN223" s="34" t="n">
        <v>-23.9991248756878</v>
      </c>
      <c r="AO223" s="34" t="n">
        <v>-22.9991248756878</v>
      </c>
      <c r="AP223" s="34" t="n">
        <v>1.07941964999351</v>
      </c>
      <c r="AQ223" s="34" t="n">
        <v>9.2698596320102</v>
      </c>
      <c r="AR223" s="34" t="n">
        <v>0.0110829215006037</v>
      </c>
      <c r="AS223" s="34" t="n">
        <v>0.0109787542339469</v>
      </c>
      <c r="AT223" s="34" t="n">
        <v>0.0109614367574867</v>
      </c>
      <c r="AU223" s="34" t="n">
        <v>0.0108595301216452</v>
      </c>
      <c r="AV223" s="34" t="n">
        <v>0.000101906635841456</v>
      </c>
      <c r="AW223" s="34" t="n">
        <v>0.00864502874183016</v>
      </c>
      <c r="AX223" s="34" t="n">
        <v>0.5376</v>
      </c>
      <c r="AY223" s="34" t="n">
        <v>0.0160807826298924</v>
      </c>
      <c r="AZ223" s="34" t="n">
        <v>5.3602608766308</v>
      </c>
      <c r="BA223" s="34" t="n">
        <v>0.0053602608766308</v>
      </c>
      <c r="BB223" s="35" t="n">
        <v>0.189558474407471</v>
      </c>
      <c r="BC223" s="34" t="n">
        <v>14.6561597887176</v>
      </c>
      <c r="BD223" s="34" t="n">
        <v>0.00377580110596086</v>
      </c>
      <c r="BE223" s="34" t="n">
        <v>0.00372191773449764</v>
      </c>
      <c r="BF223" s="34" t="n">
        <v>0.00376159805984632</v>
      </c>
      <c r="BG223" s="34" t="n">
        <v>0.00370811643019452</v>
      </c>
      <c r="BH223" s="34" t="n">
        <v>5.34816296517957E-005</v>
      </c>
      <c r="BI223" s="34" t="n">
        <v>0.00067090957011285</v>
      </c>
      <c r="BJ223" s="34" t="n">
        <v>0.459</v>
      </c>
      <c r="BK223" s="34" t="n">
        <v>0.00146167662333954</v>
      </c>
      <c r="BL223" s="34" t="n">
        <v>0.487225541113181</v>
      </c>
      <c r="BM223" s="34" t="n">
        <v>0.000487225541113181</v>
      </c>
      <c r="BN223" s="35" t="n">
        <v>0.116517711659686</v>
      </c>
    </row>
    <row r="224" customFormat="false" ht="12.8" hidden="false" customHeight="false" outlineLevel="0" collapsed="false">
      <c r="A224" s="33" t="s">
        <v>80</v>
      </c>
      <c r="B224" s="33" t="s">
        <v>105</v>
      </c>
      <c r="C224" s="33" t="s">
        <v>106</v>
      </c>
      <c r="D224" s="33" t="s">
        <v>73</v>
      </c>
      <c r="E224" s="34"/>
      <c r="F224" s="34"/>
      <c r="G224" s="34"/>
      <c r="H224" s="34" t="s">
        <v>146</v>
      </c>
      <c r="I224" s="34" t="s">
        <v>131</v>
      </c>
      <c r="J224" s="34" t="s">
        <v>132</v>
      </c>
      <c r="K224" s="34" t="s">
        <v>71</v>
      </c>
      <c r="L224" s="34" t="n">
        <v>1</v>
      </c>
      <c r="M224" s="34" t="n">
        <v>333.333333333333</v>
      </c>
      <c r="N224" s="34" t="n">
        <v>8.66666666666667</v>
      </c>
      <c r="O224" s="34" t="n">
        <v>0.026</v>
      </c>
      <c r="P224" s="34"/>
      <c r="Q224" s="34"/>
      <c r="R224" s="34"/>
      <c r="S224" s="34"/>
      <c r="T224" s="34"/>
      <c r="U224" s="34"/>
      <c r="V224" s="34"/>
      <c r="W224" s="34"/>
      <c r="X224" s="34"/>
      <c r="Y224" s="34" t="n">
        <v>0.003</v>
      </c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5"/>
      <c r="BC224" s="34"/>
      <c r="BD224" s="34"/>
      <c r="BE224" s="34"/>
      <c r="BF224" s="34"/>
      <c r="BG224" s="34"/>
      <c r="BH224" s="34"/>
      <c r="BI224" s="34"/>
      <c r="BJ224" s="34"/>
      <c r="BK224" s="34"/>
      <c r="BL224" s="34"/>
      <c r="BM224" s="34"/>
      <c r="BN224" s="35"/>
    </row>
    <row r="225" customFormat="false" ht="12.8" hidden="false" customHeight="false" outlineLevel="0" collapsed="false">
      <c r="A225" s="33" t="s">
        <v>80</v>
      </c>
      <c r="B225" s="33" t="s">
        <v>105</v>
      </c>
      <c r="C225" s="33" t="s">
        <v>106</v>
      </c>
      <c r="D225" s="33" t="s">
        <v>73</v>
      </c>
      <c r="E225" s="34"/>
      <c r="F225" s="34"/>
      <c r="G225" s="34"/>
      <c r="H225" s="34" t="s">
        <v>146</v>
      </c>
      <c r="I225" s="34" t="s">
        <v>131</v>
      </c>
      <c r="J225" s="34" t="s">
        <v>135</v>
      </c>
      <c r="K225" s="34" t="s">
        <v>71</v>
      </c>
      <c r="L225" s="34" t="n">
        <v>1</v>
      </c>
      <c r="M225" s="34" t="n">
        <v>333.333333333333</v>
      </c>
      <c r="N225" s="34" t="n">
        <v>6.66666666666667</v>
      </c>
      <c r="O225" s="34" t="n">
        <v>0.02</v>
      </c>
      <c r="P225" s="34"/>
      <c r="Q225" s="34"/>
      <c r="R225" s="34"/>
      <c r="S225" s="34"/>
      <c r="T225" s="34"/>
      <c r="U225" s="34"/>
      <c r="V225" s="34"/>
      <c r="W225" s="34"/>
      <c r="X225" s="34"/>
      <c r="Y225" s="34" t="n">
        <v>0.003</v>
      </c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5"/>
      <c r="BC225" s="34"/>
      <c r="BD225" s="34"/>
      <c r="BE225" s="34"/>
      <c r="BF225" s="34"/>
      <c r="BG225" s="34"/>
      <c r="BH225" s="34"/>
      <c r="BI225" s="34"/>
      <c r="BJ225" s="34"/>
      <c r="BK225" s="34"/>
      <c r="BL225" s="34"/>
      <c r="BM225" s="34"/>
      <c r="BN225" s="35"/>
    </row>
    <row r="226" customFormat="false" ht="12.8" hidden="false" customHeight="false" outlineLevel="0" collapsed="false">
      <c r="A226" s="33" t="s">
        <v>80</v>
      </c>
      <c r="B226" s="33" t="s">
        <v>126</v>
      </c>
      <c r="C226" s="33" t="s">
        <v>127</v>
      </c>
      <c r="D226" s="33" t="s">
        <v>73</v>
      </c>
      <c r="E226" s="34"/>
      <c r="F226" s="34"/>
      <c r="G226" s="34"/>
      <c r="H226" s="34" t="s">
        <v>146</v>
      </c>
      <c r="I226" s="34" t="s">
        <v>131</v>
      </c>
      <c r="J226" s="34" t="s">
        <v>134</v>
      </c>
      <c r="K226" s="34" t="s">
        <v>71</v>
      </c>
      <c r="L226" s="34" t="n">
        <v>2</v>
      </c>
      <c r="M226" s="34" t="n">
        <v>666.666666666667</v>
      </c>
      <c r="N226" s="34" t="n">
        <v>120</v>
      </c>
      <c r="O226" s="34" t="n">
        <v>0.36</v>
      </c>
      <c r="P226" s="34" t="n">
        <v>0.36</v>
      </c>
      <c r="Q226" s="34"/>
      <c r="R226" s="34" t="n">
        <v>8.38549426822599</v>
      </c>
      <c r="S226" s="34" t="n">
        <v>0.374257574514342</v>
      </c>
      <c r="T226" s="34" t="n">
        <v>21.7966101088032</v>
      </c>
      <c r="U226" s="34" t="n">
        <v>43.335023271364</v>
      </c>
      <c r="V226" s="34" t="n">
        <v>-21.4281576715573</v>
      </c>
      <c r="W226" s="34" t="n">
        <v>-20.4281576715573</v>
      </c>
      <c r="X226" s="34" t="n">
        <v>1.08223226931948</v>
      </c>
      <c r="Y226" s="34" t="n">
        <v>0.003</v>
      </c>
      <c r="Z226" s="34" t="n">
        <v>0.108223226931948</v>
      </c>
      <c r="AA226" s="34" t="n">
        <v>0.0374257574514342</v>
      </c>
      <c r="AB226" s="34" t="n">
        <v>0.0389603616955013</v>
      </c>
      <c r="AC226" s="34" t="n">
        <v>0.0134732726825163</v>
      </c>
      <c r="AD226" s="34" t="n">
        <v>38.9603616955013</v>
      </c>
      <c r="AE226" s="34" t="n">
        <v>13.4732726825163</v>
      </c>
      <c r="AF226" s="34" t="n">
        <v>12986.7872318338</v>
      </c>
      <c r="AG226" s="34" t="n">
        <v>4491.0908941721</v>
      </c>
      <c r="AH226" s="34" t="n">
        <v>12.9867872318338</v>
      </c>
      <c r="AI226" s="34" t="n">
        <v>4.4910908941721</v>
      </c>
      <c r="AJ226" s="34" t="n">
        <v>11.3308018106312</v>
      </c>
      <c r="AK226" s="34" t="n">
        <v>0.372831869126989</v>
      </c>
      <c r="AL226" s="34" t="n">
        <v>17.8895880455982</v>
      </c>
      <c r="AM226" s="34" t="n">
        <v>47.5660217614888</v>
      </c>
      <c r="AN226" s="34" t="n">
        <v>-23.4808024242951</v>
      </c>
      <c r="AO226" s="34" t="n">
        <v>-22.4808024242951</v>
      </c>
      <c r="AP226" s="34" t="n">
        <v>1.07998670383867</v>
      </c>
      <c r="AQ226" s="34" t="n">
        <v>2.0526447527378</v>
      </c>
      <c r="AR226" s="34" t="n">
        <v>0.0110076447066132</v>
      </c>
      <c r="AS226" s="34" t="n">
        <v>0.0109845787269977</v>
      </c>
      <c r="AT226" s="34" t="n">
        <v>0.0108877957196926</v>
      </c>
      <c r="AU226" s="34" t="n">
        <v>0.0108652287662282</v>
      </c>
      <c r="AV226" s="34" t="n">
        <v>2.2566953464382E-005</v>
      </c>
      <c r="AW226" s="34" t="n">
        <v>0.000977939453542783</v>
      </c>
      <c r="AX226" s="34" t="n">
        <v>0.5376</v>
      </c>
      <c r="AY226" s="34" t="n">
        <v>0.00181908380495309</v>
      </c>
      <c r="AZ226" s="34" t="n">
        <v>0.606361268317697</v>
      </c>
      <c r="BA226" s="34" t="n">
        <v>0.000606361268317697</v>
      </c>
      <c r="BB226" s="35" t="n">
        <v>0.0419772199858296</v>
      </c>
      <c r="BC226" s="34" t="n">
        <v>3.907022063205</v>
      </c>
      <c r="BD226" s="34" t="n">
        <v>0.00375663523706501</v>
      </c>
      <c r="BE226" s="34" t="n">
        <v>0.00374227107044964</v>
      </c>
      <c r="BF226" s="34" t="n">
        <v>0.00374257574514342</v>
      </c>
      <c r="BG226" s="34" t="n">
        <v>0.00372831869126989</v>
      </c>
      <c r="BH226" s="34" t="n">
        <v>1.42570538735382E-005</v>
      </c>
      <c r="BI226" s="34" t="n">
        <v>0.000119552443538343</v>
      </c>
      <c r="BJ226" s="34" t="n">
        <v>0.459</v>
      </c>
      <c r="BK226" s="34" t="n">
        <v>0.000260462839952818</v>
      </c>
      <c r="BL226" s="34" t="n">
        <v>0.0868209466509393</v>
      </c>
      <c r="BM226" s="34" t="n">
        <v>8.68209466509393E-005</v>
      </c>
      <c r="BN226" s="35" t="n">
        <v>0.0310611195501921</v>
      </c>
    </row>
    <row r="227" customFormat="false" ht="12.8" hidden="false" customHeight="false" outlineLevel="0" collapsed="false">
      <c r="A227" s="33" t="s">
        <v>80</v>
      </c>
      <c r="B227" s="33" t="s">
        <v>126</v>
      </c>
      <c r="C227" s="33" t="s">
        <v>127</v>
      </c>
      <c r="D227" s="33" t="s">
        <v>73</v>
      </c>
      <c r="E227" s="34"/>
      <c r="F227" s="34"/>
      <c r="G227" s="34"/>
      <c r="H227" s="34" t="s">
        <v>146</v>
      </c>
      <c r="I227" s="34" t="s">
        <v>131</v>
      </c>
      <c r="J227" s="34" t="s">
        <v>132</v>
      </c>
      <c r="K227" s="34" t="s">
        <v>71</v>
      </c>
      <c r="L227" s="34" t="n">
        <v>1</v>
      </c>
      <c r="M227" s="34" t="n">
        <v>333.333333333333</v>
      </c>
      <c r="N227" s="34" t="n">
        <v>6.66666666666667</v>
      </c>
      <c r="O227" s="34" t="n">
        <v>0.02</v>
      </c>
      <c r="P227" s="34"/>
      <c r="Q227" s="34"/>
      <c r="R227" s="34"/>
      <c r="S227" s="34"/>
      <c r="T227" s="34"/>
      <c r="U227" s="34"/>
      <c r="V227" s="34"/>
      <c r="W227" s="34"/>
      <c r="X227" s="34"/>
      <c r="Y227" s="34" t="n">
        <v>0.003</v>
      </c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5"/>
      <c r="BC227" s="34"/>
      <c r="BD227" s="34"/>
      <c r="BE227" s="34"/>
      <c r="BF227" s="34"/>
      <c r="BG227" s="34"/>
      <c r="BH227" s="34"/>
      <c r="BI227" s="34"/>
      <c r="BJ227" s="34"/>
      <c r="BK227" s="34"/>
      <c r="BL227" s="34"/>
      <c r="BM227" s="34"/>
      <c r="BN227" s="35"/>
    </row>
    <row r="228" customFormat="false" ht="12.8" hidden="false" customHeight="false" outlineLevel="0" collapsed="false">
      <c r="A228" s="33" t="s">
        <v>75</v>
      </c>
      <c r="B228" s="33" t="s">
        <v>148</v>
      </c>
      <c r="C228" s="33" t="s">
        <v>185</v>
      </c>
      <c r="D228" s="33" t="s">
        <v>147</v>
      </c>
      <c r="E228" s="34"/>
      <c r="F228" s="34"/>
      <c r="G228" s="34"/>
      <c r="H228" s="34" t="s">
        <v>186</v>
      </c>
      <c r="I228" s="34" t="s">
        <v>69</v>
      </c>
      <c r="J228" s="34" t="s">
        <v>88</v>
      </c>
      <c r="K228" s="34" t="s">
        <v>71</v>
      </c>
      <c r="L228" s="34" t="n">
        <v>1</v>
      </c>
      <c r="M228" s="34" t="n">
        <v>294.117647058824</v>
      </c>
      <c r="N228" s="34" t="n">
        <v>80.6666666666667</v>
      </c>
      <c r="O228" s="34" t="n">
        <v>0.242</v>
      </c>
      <c r="P228" s="34" t="n">
        <v>0.242</v>
      </c>
      <c r="Q228" s="34" t="n">
        <v>1</v>
      </c>
      <c r="R228" s="34" t="n">
        <v>9.55961269179279</v>
      </c>
      <c r="S228" s="34" t="n">
        <v>0.369575604267227</v>
      </c>
      <c r="T228" s="34" t="n">
        <v>8.96649572948882</v>
      </c>
      <c r="U228" s="34" t="n">
        <v>48.5261860710811</v>
      </c>
      <c r="V228" s="34" t="n">
        <v>-25.9241690187904</v>
      </c>
      <c r="W228" s="34" t="n">
        <v>-24.9241690187904</v>
      </c>
      <c r="X228" s="34" t="n">
        <v>1.07731356105368</v>
      </c>
      <c r="Y228" s="34" t="n">
        <v>0.003</v>
      </c>
      <c r="Z228" s="34" t="n">
        <v>0.107731356105368</v>
      </c>
      <c r="AA228" s="34" t="n">
        <v>0.0369575604267227</v>
      </c>
      <c r="AB228" s="34" t="n">
        <v>0.0260709881774991</v>
      </c>
      <c r="AC228" s="34" t="n">
        <v>0.00894372962326689</v>
      </c>
      <c r="AD228" s="34" t="n">
        <v>26.0709881774991</v>
      </c>
      <c r="AE228" s="34" t="n">
        <v>8.94372962326689</v>
      </c>
      <c r="AF228" s="34" t="n">
        <v>8690.32939249968</v>
      </c>
      <c r="AG228" s="34" t="n">
        <v>2981.24320775563</v>
      </c>
      <c r="AH228" s="34" t="n">
        <v>8.69032939249968</v>
      </c>
      <c r="AI228" s="34" t="n">
        <v>2.98124320775563</v>
      </c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5"/>
      <c r="BC228" s="34"/>
      <c r="BD228" s="34"/>
      <c r="BE228" s="34"/>
      <c r="BF228" s="34"/>
      <c r="BG228" s="34"/>
      <c r="BH228" s="34"/>
      <c r="BI228" s="34"/>
      <c r="BJ228" s="34"/>
      <c r="BK228" s="34"/>
      <c r="BL228" s="34"/>
      <c r="BM228" s="34"/>
      <c r="BN228" s="35"/>
    </row>
    <row r="229" customFormat="false" ht="12.8" hidden="false" customHeight="false" outlineLevel="0" collapsed="false">
      <c r="A229" s="33" t="s">
        <v>80</v>
      </c>
      <c r="B229" s="33" t="s">
        <v>187</v>
      </c>
      <c r="C229" s="33" t="s">
        <v>188</v>
      </c>
      <c r="D229" s="33" t="s">
        <v>147</v>
      </c>
      <c r="E229" s="34"/>
      <c r="F229" s="34"/>
      <c r="G229" s="34"/>
      <c r="H229" s="34" t="s">
        <v>186</v>
      </c>
      <c r="I229" s="34" t="s">
        <v>69</v>
      </c>
      <c r="J229" s="34" t="s">
        <v>88</v>
      </c>
      <c r="K229" s="34" t="s">
        <v>71</v>
      </c>
      <c r="L229" s="34" t="n">
        <v>1</v>
      </c>
      <c r="M229" s="34" t="n">
        <v>294.117647058824</v>
      </c>
      <c r="N229" s="34" t="n">
        <v>113</v>
      </c>
      <c r="O229" s="34" t="n">
        <v>0.339</v>
      </c>
      <c r="P229" s="34" t="n">
        <v>0.339</v>
      </c>
      <c r="Q229" s="34" t="n">
        <v>1</v>
      </c>
      <c r="R229" s="34" t="n">
        <v>32.6474151945107</v>
      </c>
      <c r="S229" s="34" t="n">
        <v>0.371318777472738</v>
      </c>
      <c r="T229" s="34" t="n">
        <v>13.743213802091</v>
      </c>
      <c r="U229" s="34" t="n">
        <v>131.873638731345</v>
      </c>
      <c r="V229" s="34" t="n">
        <v>-22.5394057088443</v>
      </c>
      <c r="W229" s="34" t="n">
        <v>-21.5394057088443</v>
      </c>
      <c r="X229" s="34" t="n">
        <v>1.08101659171642</v>
      </c>
      <c r="Y229" s="34" t="n">
        <v>0.003</v>
      </c>
      <c r="Z229" s="34" t="n">
        <v>0.108101659171642</v>
      </c>
      <c r="AA229" s="34" t="n">
        <v>0.0371318777472738</v>
      </c>
      <c r="AB229" s="34" t="n">
        <v>0.0366464624591866</v>
      </c>
      <c r="AC229" s="34" t="n">
        <v>0.0125877065563258</v>
      </c>
      <c r="AD229" s="34" t="n">
        <v>36.6464624591866</v>
      </c>
      <c r="AE229" s="34" t="n">
        <v>12.5877065563258</v>
      </c>
      <c r="AF229" s="34" t="n">
        <v>12215.4874863955</v>
      </c>
      <c r="AG229" s="34" t="n">
        <v>4195.90218544194</v>
      </c>
      <c r="AH229" s="34" t="n">
        <v>12.2154874863955</v>
      </c>
      <c r="AI229" s="34" t="n">
        <v>4.19590218544194</v>
      </c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5"/>
      <c r="BC229" s="34"/>
      <c r="BD229" s="34"/>
      <c r="BE229" s="34"/>
      <c r="BF229" s="34"/>
      <c r="BG229" s="34"/>
      <c r="BH229" s="34"/>
      <c r="BI229" s="34"/>
      <c r="BJ229" s="34"/>
      <c r="BK229" s="34"/>
      <c r="BL229" s="34"/>
      <c r="BM229" s="34"/>
      <c r="BN229" s="35"/>
    </row>
    <row r="230" customFormat="false" ht="12.8" hidden="false" customHeight="false" outlineLevel="0" collapsed="false">
      <c r="A230" s="33" t="s">
        <v>114</v>
      </c>
      <c r="B230" s="33" t="s">
        <v>115</v>
      </c>
      <c r="C230" s="33" t="s">
        <v>189</v>
      </c>
      <c r="D230" s="33" t="s">
        <v>85</v>
      </c>
      <c r="E230" s="34"/>
      <c r="F230" s="34"/>
      <c r="G230" s="34"/>
      <c r="H230" s="34" t="s">
        <v>186</v>
      </c>
      <c r="I230" s="34" t="s">
        <v>69</v>
      </c>
      <c r="J230" s="34" t="s">
        <v>70</v>
      </c>
      <c r="K230" s="34" t="s">
        <v>71</v>
      </c>
      <c r="L230" s="34" t="n">
        <v>1</v>
      </c>
      <c r="M230" s="34" t="n">
        <v>294.117647058824</v>
      </c>
      <c r="N230" s="34" t="n">
        <v>987.333333333333</v>
      </c>
      <c r="O230" s="34" t="n">
        <v>2.962</v>
      </c>
      <c r="P230" s="34" t="n">
        <v>2.125</v>
      </c>
      <c r="Q230" s="34" t="n">
        <v>1</v>
      </c>
      <c r="R230" s="34" t="s">
        <v>190</v>
      </c>
      <c r="S230" s="34" t="n">
        <v>0.371834720338389</v>
      </c>
      <c r="T230" s="34" t="n">
        <v>15.1570546568103</v>
      </c>
      <c r="U230" s="34" t="n">
        <v>453.821262188908</v>
      </c>
      <c r="V230" s="34" t="n">
        <v>-18.789784354069</v>
      </c>
      <c r="W230" s="34" t="n">
        <v>-17.789784354069</v>
      </c>
      <c r="X230" s="34" t="n">
        <v>1.08511846415743</v>
      </c>
      <c r="Y230" s="34" t="n">
        <v>0.003</v>
      </c>
      <c r="Z230" s="34" t="n">
        <v>0.108511846415743</v>
      </c>
      <c r="AA230" s="34" t="n">
        <v>0.0371834720338389</v>
      </c>
      <c r="AB230" s="34" t="n">
        <v>0.321412089083431</v>
      </c>
      <c r="AC230" s="34" t="n">
        <v>0.110137444164231</v>
      </c>
      <c r="AD230" s="34" t="n">
        <v>321.412089083431</v>
      </c>
      <c r="AE230" s="34" t="n">
        <v>110.137444164231</v>
      </c>
      <c r="AF230" s="34" t="n">
        <v>107137.36302781</v>
      </c>
      <c r="AG230" s="34" t="n">
        <v>36712.4813880769</v>
      </c>
      <c r="AH230" s="34" t="n">
        <v>107.13736302781</v>
      </c>
      <c r="AI230" s="34" t="n">
        <v>36.7124813880769</v>
      </c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5"/>
      <c r="BC230" s="34"/>
      <c r="BD230" s="34"/>
      <c r="BE230" s="34"/>
      <c r="BF230" s="34"/>
      <c r="BG230" s="34"/>
      <c r="BH230" s="34"/>
      <c r="BI230" s="34"/>
      <c r="BJ230" s="34"/>
      <c r="BK230" s="34"/>
      <c r="BL230" s="34"/>
      <c r="BM230" s="34"/>
      <c r="BN230" s="35"/>
    </row>
    <row r="231" customFormat="false" ht="12.8" hidden="false" customHeight="false" outlineLevel="0" collapsed="false">
      <c r="A231" s="33" t="s">
        <v>65</v>
      </c>
      <c r="B231" s="33" t="s">
        <v>191</v>
      </c>
      <c r="C231" s="33" t="s">
        <v>192</v>
      </c>
      <c r="D231" s="33" t="s">
        <v>67</v>
      </c>
      <c r="E231" s="34"/>
      <c r="F231" s="34"/>
      <c r="G231" s="34"/>
      <c r="H231" s="34" t="s">
        <v>186</v>
      </c>
      <c r="I231" s="34" t="s">
        <v>69</v>
      </c>
      <c r="J231" s="34" t="s">
        <v>77</v>
      </c>
      <c r="K231" s="34" t="s">
        <v>71</v>
      </c>
      <c r="L231" s="34" t="n">
        <v>1</v>
      </c>
      <c r="M231" s="34" t="n">
        <v>294.117647058824</v>
      </c>
      <c r="N231" s="34" t="n">
        <v>4.67700258397933</v>
      </c>
      <c r="O231" s="34" t="n">
        <v>0.014031007751938</v>
      </c>
      <c r="P231" s="34"/>
      <c r="Q231" s="34"/>
      <c r="R231" s="34"/>
      <c r="S231" s="34"/>
      <c r="T231" s="34"/>
      <c r="U231" s="34"/>
      <c r="V231" s="34"/>
      <c r="W231" s="34"/>
      <c r="X231" s="34"/>
      <c r="Y231" s="34" t="n">
        <v>0.003</v>
      </c>
      <c r="Z231" s="34" t="n">
        <v>0.107797524040848</v>
      </c>
      <c r="AA231" s="34" t="n">
        <v>0.00370240061790462</v>
      </c>
      <c r="AB231" s="34" t="n">
        <v>0.00151250789545686</v>
      </c>
      <c r="AC231" s="34" t="n">
        <v>5.19484117705998E-005</v>
      </c>
      <c r="AD231" s="34" t="n">
        <v>1.51250789545686</v>
      </c>
      <c r="AE231" s="34" t="n">
        <v>0.0519484117705998</v>
      </c>
      <c r="AF231" s="34" t="n">
        <v>504.169298485621</v>
      </c>
      <c r="AG231" s="34" t="n">
        <v>17.3161372568666</v>
      </c>
      <c r="AH231" s="34" t="n">
        <v>0.50416929848562</v>
      </c>
      <c r="AI231" s="34" t="n">
        <v>0.0173161372568666</v>
      </c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5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5"/>
    </row>
    <row r="232" customFormat="false" ht="12.8" hidden="false" customHeight="false" outlineLevel="0" collapsed="false">
      <c r="A232" s="33" t="s">
        <v>65</v>
      </c>
      <c r="B232" s="33" t="s">
        <v>193</v>
      </c>
      <c r="C232" s="33" t="s">
        <v>194</v>
      </c>
      <c r="D232" s="33" t="s">
        <v>67</v>
      </c>
      <c r="E232" s="34"/>
      <c r="F232" s="34"/>
      <c r="G232" s="34"/>
      <c r="H232" s="34" t="s">
        <v>186</v>
      </c>
      <c r="I232" s="34" t="s">
        <v>69</v>
      </c>
      <c r="J232" s="34" t="s">
        <v>86</v>
      </c>
      <c r="K232" s="34" t="s">
        <v>71</v>
      </c>
      <c r="L232" s="34" t="n">
        <v>1</v>
      </c>
      <c r="M232" s="34" t="n">
        <v>294.117647058824</v>
      </c>
      <c r="N232" s="34" t="n">
        <v>4.67700258397933</v>
      </c>
      <c r="O232" s="34" t="n">
        <v>0.014031007751938</v>
      </c>
      <c r="P232" s="34"/>
      <c r="Q232" s="34"/>
      <c r="R232" s="34"/>
      <c r="S232" s="34"/>
      <c r="T232" s="34"/>
      <c r="U232" s="34"/>
      <c r="V232" s="34"/>
      <c r="W232" s="34"/>
      <c r="X232" s="34"/>
      <c r="Y232" s="34" t="n">
        <v>0.003</v>
      </c>
      <c r="Z232" s="34" t="n">
        <v>0.114627066930159</v>
      </c>
      <c r="AA232" s="34" t="n">
        <v>0.0401819323510923</v>
      </c>
      <c r="AB232" s="34" t="n">
        <v>0.00160833326467898</v>
      </c>
      <c r="AC232" s="34" t="n">
        <v>0.000563793004306024</v>
      </c>
      <c r="AD232" s="34" t="n">
        <v>1.60833326467898</v>
      </c>
      <c r="AE232" s="34" t="n">
        <v>0.563793004306024</v>
      </c>
      <c r="AF232" s="34" t="n">
        <v>536.111088226326</v>
      </c>
      <c r="AG232" s="34" t="n">
        <v>187.931001435341</v>
      </c>
      <c r="AH232" s="34" t="n">
        <v>0.536111088226326</v>
      </c>
      <c r="AI232" s="34" t="n">
        <v>0.187931001435341</v>
      </c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5"/>
      <c r="BC232" s="34"/>
      <c r="BD232" s="34"/>
      <c r="BE232" s="34"/>
      <c r="BF232" s="34"/>
      <c r="BG232" s="34"/>
      <c r="BH232" s="34"/>
      <c r="BI232" s="34"/>
      <c r="BJ232" s="34"/>
      <c r="BK232" s="34"/>
      <c r="BL232" s="34"/>
      <c r="BM232" s="34"/>
      <c r="BN232" s="35"/>
    </row>
    <row r="233" customFormat="false" ht="12.8" hidden="false" customHeight="false" outlineLevel="0" collapsed="false">
      <c r="A233" s="33" t="s">
        <v>65</v>
      </c>
      <c r="B233" s="33" t="s">
        <v>193</v>
      </c>
      <c r="C233" s="33" t="s">
        <v>194</v>
      </c>
      <c r="D233" s="33" t="s">
        <v>67</v>
      </c>
      <c r="E233" s="34"/>
      <c r="F233" s="34"/>
      <c r="G233" s="34"/>
      <c r="H233" s="34" t="s">
        <v>186</v>
      </c>
      <c r="I233" s="34" t="s">
        <v>69</v>
      </c>
      <c r="J233" s="34" t="s">
        <v>74</v>
      </c>
      <c r="K233" s="34" t="s">
        <v>71</v>
      </c>
      <c r="L233" s="34" t="n">
        <v>2</v>
      </c>
      <c r="M233" s="34" t="n">
        <v>588.235294117647</v>
      </c>
      <c r="N233" s="34" t="n">
        <v>224.496124031007</v>
      </c>
      <c r="O233" s="34" t="n">
        <v>0.673488372093022</v>
      </c>
      <c r="P233" s="34"/>
      <c r="Q233" s="34"/>
      <c r="R233" s="34"/>
      <c r="S233" s="34"/>
      <c r="T233" s="34"/>
      <c r="U233" s="34"/>
      <c r="V233" s="34"/>
      <c r="W233" s="34"/>
      <c r="X233" s="34"/>
      <c r="Y233" s="34" t="n">
        <v>0.003</v>
      </c>
      <c r="Z233" s="34" t="n">
        <v>0.114627066930159</v>
      </c>
      <c r="AA233" s="34" t="n">
        <v>0.0401819323510923</v>
      </c>
      <c r="AB233" s="34" t="n">
        <v>0.0771999967045907</v>
      </c>
      <c r="AC233" s="34" t="n">
        <v>0.0270620642066891</v>
      </c>
      <c r="AD233" s="34" t="n">
        <v>77.1999967045907</v>
      </c>
      <c r="AE233" s="34" t="n">
        <v>27.0620642066891</v>
      </c>
      <c r="AF233" s="34" t="n">
        <v>25733.3322348636</v>
      </c>
      <c r="AG233" s="34" t="n">
        <v>9020.68806889636</v>
      </c>
      <c r="AH233" s="34" t="n">
        <v>25.7333322348636</v>
      </c>
      <c r="AI233" s="34" t="n">
        <v>9.02068806889636</v>
      </c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5"/>
      <c r="BC233" s="34"/>
      <c r="BD233" s="34"/>
      <c r="BE233" s="34"/>
      <c r="BF233" s="34"/>
      <c r="BG233" s="34"/>
      <c r="BH233" s="34"/>
      <c r="BI233" s="34"/>
      <c r="BJ233" s="34"/>
      <c r="BK233" s="34"/>
      <c r="BL233" s="34"/>
      <c r="BM233" s="34"/>
      <c r="BN233" s="35"/>
    </row>
    <row r="234" customFormat="false" ht="12.8" hidden="false" customHeight="false" outlineLevel="0" collapsed="false">
      <c r="A234" s="33" t="s">
        <v>65</v>
      </c>
      <c r="B234" s="33" t="s">
        <v>193</v>
      </c>
      <c r="C234" s="33" t="s">
        <v>194</v>
      </c>
      <c r="D234" s="33" t="s">
        <v>67</v>
      </c>
      <c r="E234" s="34"/>
      <c r="F234" s="34"/>
      <c r="G234" s="34"/>
      <c r="H234" s="34" t="s">
        <v>186</v>
      </c>
      <c r="I234" s="34" t="s">
        <v>69</v>
      </c>
      <c r="J234" s="34" t="s">
        <v>88</v>
      </c>
      <c r="K234" s="34" t="s">
        <v>89</v>
      </c>
      <c r="L234" s="34" t="n">
        <v>1</v>
      </c>
      <c r="M234" s="34" t="n">
        <v>294.117647058824</v>
      </c>
      <c r="N234" s="34" t="n">
        <v>37.4160206718347</v>
      </c>
      <c r="O234" s="34" t="n">
        <v>0.112248062015504</v>
      </c>
      <c r="P234" s="34"/>
      <c r="Q234" s="34"/>
      <c r="R234" s="34"/>
      <c r="S234" s="34"/>
      <c r="T234" s="34"/>
      <c r="U234" s="34"/>
      <c r="V234" s="34"/>
      <c r="W234" s="34"/>
      <c r="X234" s="34"/>
      <c r="Y234" s="34" t="n">
        <v>0.003</v>
      </c>
      <c r="Z234" s="34" t="n">
        <v>0.114627066930159</v>
      </c>
      <c r="AA234" s="34" t="n">
        <v>0.0401819323510923</v>
      </c>
      <c r="AB234" s="34" t="n">
        <v>0.0128666661174318</v>
      </c>
      <c r="AC234" s="34" t="n">
        <v>0.0045103440344482</v>
      </c>
      <c r="AD234" s="34" t="n">
        <v>12.8666661174318</v>
      </c>
      <c r="AE234" s="34" t="n">
        <v>4.5103440344482</v>
      </c>
      <c r="AF234" s="34" t="n">
        <v>4288.88870581061</v>
      </c>
      <c r="AG234" s="34" t="n">
        <v>1503.44801148273</v>
      </c>
      <c r="AH234" s="34" t="n">
        <v>4.28888870581061</v>
      </c>
      <c r="AI234" s="34" t="n">
        <v>1.50344801148273</v>
      </c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5"/>
      <c r="BC234" s="34"/>
      <c r="BD234" s="34"/>
      <c r="BE234" s="34"/>
      <c r="BF234" s="34"/>
      <c r="BG234" s="34"/>
      <c r="BH234" s="34"/>
      <c r="BI234" s="34"/>
      <c r="BJ234" s="34"/>
      <c r="BK234" s="34"/>
      <c r="BL234" s="34"/>
      <c r="BM234" s="34"/>
      <c r="BN234" s="35"/>
    </row>
    <row r="235" customFormat="false" ht="12.8" hidden="false" customHeight="false" outlineLevel="0" collapsed="false">
      <c r="A235" s="33" t="s">
        <v>78</v>
      </c>
      <c r="B235" s="33" t="s">
        <v>78</v>
      </c>
      <c r="C235" s="33" t="s">
        <v>154</v>
      </c>
      <c r="D235" s="33" t="s">
        <v>73</v>
      </c>
      <c r="E235" s="34"/>
      <c r="F235" s="34"/>
      <c r="G235" s="34"/>
      <c r="H235" s="34" t="s">
        <v>186</v>
      </c>
      <c r="I235" s="34" t="s">
        <v>69</v>
      </c>
      <c r="J235" s="34" t="s">
        <v>74</v>
      </c>
      <c r="K235" s="34" t="s">
        <v>71</v>
      </c>
      <c r="L235" s="34" t="n">
        <v>1</v>
      </c>
      <c r="M235" s="34" t="n">
        <v>294.117647058824</v>
      </c>
      <c r="N235" s="34" t="n">
        <v>295.666666666667</v>
      </c>
      <c r="O235" s="34" t="n">
        <v>0.887</v>
      </c>
      <c r="P235" s="34" t="n">
        <v>0.887</v>
      </c>
      <c r="Q235" s="34" t="n">
        <v>1</v>
      </c>
      <c r="R235" s="34" t="n">
        <v>7.5663275760192</v>
      </c>
      <c r="S235" s="34" t="n">
        <v>0.370211152900377</v>
      </c>
      <c r="T235" s="34" t="n">
        <v>10.7080340240024</v>
      </c>
      <c r="U235" s="34" t="n">
        <v>89.3340123702579</v>
      </c>
      <c r="V235" s="34" t="n">
        <v>-9.53127212122897</v>
      </c>
      <c r="W235" s="34" t="n">
        <v>-8.53127212122897</v>
      </c>
      <c r="X235" s="34" t="n">
        <v>1.09524529293815</v>
      </c>
      <c r="Y235" s="34" t="n">
        <v>0.003</v>
      </c>
      <c r="Z235" s="34" t="n">
        <v>0.109524529293815</v>
      </c>
      <c r="AA235" s="34" t="n">
        <v>0.0370211152900377</v>
      </c>
      <c r="AB235" s="34" t="n">
        <v>0.0971482574836139</v>
      </c>
      <c r="AC235" s="34" t="n">
        <v>0.0328377292622634</v>
      </c>
      <c r="AD235" s="34" t="n">
        <v>97.1482574836139</v>
      </c>
      <c r="AE235" s="34" t="n">
        <v>32.8377292622634</v>
      </c>
      <c r="AF235" s="34" t="n">
        <v>32382.752494538</v>
      </c>
      <c r="AG235" s="34" t="n">
        <v>10945.9097540878</v>
      </c>
      <c r="AH235" s="34" t="n">
        <v>32.382752494538</v>
      </c>
      <c r="AI235" s="34" t="n">
        <v>10.9459097540878</v>
      </c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5"/>
      <c r="BC235" s="34"/>
      <c r="BD235" s="34"/>
      <c r="BE235" s="34"/>
      <c r="BF235" s="34"/>
      <c r="BG235" s="34"/>
      <c r="BH235" s="34"/>
      <c r="BI235" s="34"/>
      <c r="BJ235" s="34"/>
      <c r="BK235" s="34"/>
      <c r="BL235" s="34"/>
      <c r="BM235" s="34"/>
      <c r="BN235" s="35"/>
    </row>
    <row r="236" customFormat="false" ht="12.8" hidden="false" customHeight="false" outlineLevel="0" collapsed="false">
      <c r="A236" s="33" t="s">
        <v>65</v>
      </c>
      <c r="B236" s="33" t="s">
        <v>155</v>
      </c>
      <c r="C236" s="33" t="s">
        <v>121</v>
      </c>
      <c r="D236" s="33" t="s">
        <v>85</v>
      </c>
      <c r="E236" s="34"/>
      <c r="F236" s="34"/>
      <c r="G236" s="34"/>
      <c r="H236" s="34" t="s">
        <v>186</v>
      </c>
      <c r="I236" s="34" t="s">
        <v>69</v>
      </c>
      <c r="J236" s="34" t="s">
        <v>70</v>
      </c>
      <c r="K236" s="34" t="s">
        <v>71</v>
      </c>
      <c r="L236" s="34" t="n">
        <v>1</v>
      </c>
      <c r="M236" s="34" t="n">
        <v>294.117647058824</v>
      </c>
      <c r="N236" s="34" t="n">
        <v>238.333333333333</v>
      </c>
      <c r="O236" s="34" t="n">
        <v>0.715</v>
      </c>
      <c r="P236" s="34" t="n">
        <v>0.715</v>
      </c>
      <c r="Q236" s="34" t="n">
        <v>2</v>
      </c>
      <c r="R236" s="34" t="n">
        <v>45.0841223468657</v>
      </c>
      <c r="S236" s="34" t="n">
        <v>0.370597072986392</v>
      </c>
      <c r="T236" s="34" t="n">
        <v>11.7655479011987</v>
      </c>
      <c r="U236" s="34" t="n">
        <v>183.35199428999</v>
      </c>
      <c r="V236" s="34" t="n">
        <v>-24.4063375547421</v>
      </c>
      <c r="W236" s="34" t="n">
        <v>-23.4063375547421</v>
      </c>
      <c r="X236" s="34" t="n">
        <v>1.07897414762627</v>
      </c>
      <c r="Y236" s="34" t="n">
        <v>0.003</v>
      </c>
      <c r="Z236" s="34" t="n">
        <v>0.107897414762627</v>
      </c>
      <c r="AA236" s="34" t="n">
        <v>0.0370597072986392</v>
      </c>
      <c r="AB236" s="34" t="n">
        <v>0.0771466515552783</v>
      </c>
      <c r="AC236" s="34" t="n">
        <v>0.026497690718527</v>
      </c>
      <c r="AD236" s="34" t="n">
        <v>77.1466515552783</v>
      </c>
      <c r="AE236" s="34" t="n">
        <v>26.497690718527</v>
      </c>
      <c r="AF236" s="34" t="n">
        <v>25715.5505184261</v>
      </c>
      <c r="AG236" s="34" t="n">
        <v>8832.56357284234</v>
      </c>
      <c r="AH236" s="34" t="n">
        <v>25.7155505184261</v>
      </c>
      <c r="AI236" s="34" t="n">
        <v>8.83256357284234</v>
      </c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5"/>
      <c r="BC236" s="34"/>
      <c r="BD236" s="34"/>
      <c r="BE236" s="34"/>
      <c r="BF236" s="34"/>
      <c r="BG236" s="34"/>
      <c r="BH236" s="34"/>
      <c r="BI236" s="34"/>
      <c r="BJ236" s="34"/>
      <c r="BK236" s="34"/>
      <c r="BL236" s="34"/>
      <c r="BM236" s="34"/>
      <c r="BN236" s="35"/>
    </row>
    <row r="237" customFormat="false" ht="12.8" hidden="false" customHeight="false" outlineLevel="0" collapsed="false">
      <c r="A237" s="33" t="s">
        <v>65</v>
      </c>
      <c r="B237" s="33" t="s">
        <v>156</v>
      </c>
      <c r="C237" s="33" t="s">
        <v>195</v>
      </c>
      <c r="D237" s="33" t="s">
        <v>83</v>
      </c>
      <c r="E237" s="34"/>
      <c r="F237" s="34"/>
      <c r="G237" s="34"/>
      <c r="H237" s="34" t="s">
        <v>186</v>
      </c>
      <c r="I237" s="34" t="s">
        <v>69</v>
      </c>
      <c r="J237" s="34" t="s">
        <v>86</v>
      </c>
      <c r="K237" s="34" t="s">
        <v>71</v>
      </c>
      <c r="L237" s="34" t="n">
        <v>1</v>
      </c>
      <c r="M237" s="34" t="n">
        <v>294.117647058824</v>
      </c>
      <c r="N237" s="34" t="n">
        <v>165.052631578948</v>
      </c>
      <c r="O237" s="34" t="n">
        <v>0.495157894736843</v>
      </c>
      <c r="P237" s="34"/>
      <c r="Q237" s="34"/>
      <c r="R237" s="34"/>
      <c r="S237" s="34"/>
      <c r="T237" s="34"/>
      <c r="U237" s="34"/>
      <c r="V237" s="34"/>
      <c r="W237" s="34"/>
      <c r="X237" s="34"/>
      <c r="Y237" s="34" t="n">
        <v>0.003</v>
      </c>
      <c r="Z237" s="34" t="n">
        <v>0.108081445011202</v>
      </c>
      <c r="AA237" s="34" t="n">
        <v>0.0372552172483664</v>
      </c>
      <c r="AB237" s="34" t="n">
        <v>0.0535173807718626</v>
      </c>
      <c r="AC237" s="34" t="n">
        <v>0.0184472149406648</v>
      </c>
      <c r="AD237" s="34" t="n">
        <v>53.5173807718626</v>
      </c>
      <c r="AE237" s="34" t="n">
        <v>18.4472149406648</v>
      </c>
      <c r="AF237" s="34" t="n">
        <v>17839.1269239542</v>
      </c>
      <c r="AG237" s="34" t="n">
        <v>6149.07164688828</v>
      </c>
      <c r="AH237" s="34" t="n">
        <v>17.8391269239542</v>
      </c>
      <c r="AI237" s="34" t="n">
        <v>6.14907164688828</v>
      </c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5"/>
      <c r="BC237" s="34"/>
      <c r="BD237" s="34"/>
      <c r="BE237" s="34"/>
      <c r="BF237" s="34"/>
      <c r="BG237" s="34"/>
      <c r="BH237" s="34"/>
      <c r="BI237" s="34"/>
      <c r="BJ237" s="34"/>
      <c r="BK237" s="34"/>
      <c r="BL237" s="34"/>
      <c r="BM237" s="34"/>
      <c r="BN237" s="35"/>
    </row>
    <row r="238" customFormat="false" ht="12.8" hidden="false" customHeight="false" outlineLevel="0" collapsed="false">
      <c r="A238" s="33" t="s">
        <v>65</v>
      </c>
      <c r="B238" s="33" t="s">
        <v>156</v>
      </c>
      <c r="C238" s="33" t="s">
        <v>196</v>
      </c>
      <c r="D238" s="33" t="s">
        <v>83</v>
      </c>
      <c r="E238" s="34"/>
      <c r="F238" s="34"/>
      <c r="G238" s="34"/>
      <c r="H238" s="34" t="s">
        <v>186</v>
      </c>
      <c r="I238" s="34" t="s">
        <v>69</v>
      </c>
      <c r="J238" s="34" t="s">
        <v>77</v>
      </c>
      <c r="K238" s="34" t="s">
        <v>89</v>
      </c>
      <c r="L238" s="34" t="n">
        <v>1</v>
      </c>
      <c r="M238" s="34" t="n">
        <v>294.117647058824</v>
      </c>
      <c r="N238" s="34" t="n">
        <v>894.666666666667</v>
      </c>
      <c r="O238" s="34" t="n">
        <v>2.684</v>
      </c>
      <c r="P238" s="34" t="n">
        <v>1.184</v>
      </c>
      <c r="Q238" s="34" t="n">
        <v>1</v>
      </c>
      <c r="R238" s="34" t="n">
        <v>116.882568463263</v>
      </c>
      <c r="S238" s="34" t="n">
        <v>0.372206251590055</v>
      </c>
      <c r="T238" s="34" t="n">
        <v>16.1751727016097</v>
      </c>
      <c r="U238" s="34" t="n">
        <v>585.050024136758</v>
      </c>
      <c r="V238" s="34" t="n">
        <v>-23.5223433116757</v>
      </c>
      <c r="W238" s="34" t="n">
        <v>-22.5223433116757</v>
      </c>
      <c r="X238" s="34" t="n">
        <v>1.07994125761953</v>
      </c>
      <c r="Y238" s="34" t="n">
        <v>0.003</v>
      </c>
      <c r="Z238" s="34" t="n">
        <v>0.107994125761953</v>
      </c>
      <c r="AA238" s="34" t="n">
        <v>0.0372206251590055</v>
      </c>
      <c r="AB238" s="34" t="n">
        <v>0.289856233545082</v>
      </c>
      <c r="AC238" s="34" t="n">
        <v>0.0999001579267708</v>
      </c>
      <c r="AD238" s="34" t="n">
        <v>289.856233545082</v>
      </c>
      <c r="AE238" s="34" t="n">
        <v>99.9001579267708</v>
      </c>
      <c r="AF238" s="34" t="n">
        <v>96618.7445150273</v>
      </c>
      <c r="AG238" s="34" t="n">
        <v>33300.0526422569</v>
      </c>
      <c r="AH238" s="34" t="n">
        <v>96.6187445150273</v>
      </c>
      <c r="AI238" s="34" t="n">
        <v>33.3000526422569</v>
      </c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5"/>
      <c r="BC238" s="34"/>
      <c r="BD238" s="34"/>
      <c r="BE238" s="34"/>
      <c r="BF238" s="34"/>
      <c r="BG238" s="34"/>
      <c r="BH238" s="34"/>
      <c r="BI238" s="34"/>
      <c r="BJ238" s="34"/>
      <c r="BK238" s="34"/>
      <c r="BL238" s="34"/>
      <c r="BM238" s="34"/>
      <c r="BN238" s="35"/>
    </row>
    <row r="239" customFormat="false" ht="12.8" hidden="false" customHeight="false" outlineLevel="0" collapsed="false">
      <c r="A239" s="33" t="s">
        <v>65</v>
      </c>
      <c r="B239" s="33" t="s">
        <v>156</v>
      </c>
      <c r="C239" s="33" t="s">
        <v>196</v>
      </c>
      <c r="D239" s="33" t="s">
        <v>83</v>
      </c>
      <c r="E239" s="34"/>
      <c r="F239" s="34"/>
      <c r="G239" s="34"/>
      <c r="H239" s="34" t="s">
        <v>186</v>
      </c>
      <c r="I239" s="34" t="s">
        <v>69</v>
      </c>
      <c r="J239" s="34" t="s">
        <v>77</v>
      </c>
      <c r="K239" s="34" t="s">
        <v>71</v>
      </c>
      <c r="L239" s="34" t="n">
        <v>1</v>
      </c>
      <c r="M239" s="34" t="n">
        <v>294.117647058824</v>
      </c>
      <c r="N239" s="34" t="n">
        <v>376.666666666667</v>
      </c>
      <c r="O239" s="34" t="n">
        <v>1.13</v>
      </c>
      <c r="P239" s="34" t="n">
        <v>1.13</v>
      </c>
      <c r="Q239" s="34" t="n">
        <v>1</v>
      </c>
      <c r="R239" s="34" t="n">
        <v>81.8678896026793</v>
      </c>
      <c r="S239" s="34" t="n">
        <v>0.372074445412114</v>
      </c>
      <c r="T239" s="34" t="n">
        <v>15.8139794763426</v>
      </c>
      <c r="U239" s="34" t="n">
        <v>362.333603985054</v>
      </c>
      <c r="V239" s="34" t="n">
        <v>-22.5610683672335</v>
      </c>
      <c r="W239" s="34" t="n">
        <v>-21.5610683672335</v>
      </c>
      <c r="X239" s="34" t="n">
        <v>1.08099289301217</v>
      </c>
      <c r="Y239" s="34" t="n">
        <v>0.003</v>
      </c>
      <c r="Z239" s="34" t="n">
        <v>0.108099289301217</v>
      </c>
      <c r="AA239" s="34" t="n">
        <v>0.0372074445412114</v>
      </c>
      <c r="AB239" s="34" t="n">
        <v>0.122152196910375</v>
      </c>
      <c r="AC239" s="34" t="n">
        <v>0.0420444123315689</v>
      </c>
      <c r="AD239" s="34" t="n">
        <v>122.152196910375</v>
      </c>
      <c r="AE239" s="34" t="n">
        <v>42.0444123315689</v>
      </c>
      <c r="AF239" s="34" t="n">
        <v>40717.3989701251</v>
      </c>
      <c r="AG239" s="34" t="n">
        <v>14014.804110523</v>
      </c>
      <c r="AH239" s="34" t="n">
        <v>40.7173989701251</v>
      </c>
      <c r="AI239" s="34" t="n">
        <v>14.014804110523</v>
      </c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5"/>
      <c r="BC239" s="34"/>
      <c r="BD239" s="34"/>
      <c r="BE239" s="34"/>
      <c r="BF239" s="34"/>
      <c r="BG239" s="34"/>
      <c r="BH239" s="34"/>
      <c r="BI239" s="34"/>
      <c r="BJ239" s="34"/>
      <c r="BK239" s="34"/>
      <c r="BL239" s="34"/>
      <c r="BM239" s="34"/>
      <c r="BN239" s="35"/>
    </row>
    <row r="240" customFormat="false" ht="12.8" hidden="false" customHeight="false" outlineLevel="0" collapsed="false">
      <c r="A240" s="33" t="s">
        <v>84</v>
      </c>
      <c r="B240" s="33" t="s">
        <v>84</v>
      </c>
      <c r="C240" s="33" t="s">
        <v>84</v>
      </c>
      <c r="D240" s="33"/>
      <c r="E240" s="34"/>
      <c r="F240" s="34"/>
      <c r="G240" s="34"/>
      <c r="H240" s="34" t="s">
        <v>186</v>
      </c>
      <c r="I240" s="34" t="s">
        <v>69</v>
      </c>
      <c r="J240" s="34" t="s">
        <v>86</v>
      </c>
      <c r="K240" s="34" t="s">
        <v>71</v>
      </c>
      <c r="L240" s="34" t="n">
        <v>4</v>
      </c>
      <c r="M240" s="34" t="n">
        <v>1176.47058823529</v>
      </c>
      <c r="N240" s="34" t="n">
        <v>17.9166666666667</v>
      </c>
      <c r="O240" s="34" t="n">
        <v>0.05375</v>
      </c>
      <c r="P240" s="34" t="n">
        <v>0.215</v>
      </c>
      <c r="Q240" s="34" t="n">
        <v>15</v>
      </c>
      <c r="R240" s="34" t="n">
        <v>17.0683814710213</v>
      </c>
      <c r="S240" s="34" t="n">
        <v>0.371645025082122</v>
      </c>
      <c r="T240" s="34" t="n">
        <v>14.6372300805455</v>
      </c>
      <c r="U240" s="34" t="n">
        <v>73.7000769194293</v>
      </c>
      <c r="V240" s="34" t="n">
        <v>-23.2328207296383</v>
      </c>
      <c r="W240" s="34" t="n">
        <v>-22.2328207296383</v>
      </c>
      <c r="X240" s="34" t="n">
        <v>1.08025799785915</v>
      </c>
      <c r="Y240" s="34" t="n">
        <v>0.003</v>
      </c>
      <c r="Z240" s="34" t="n">
        <v>0.108025799785915</v>
      </c>
      <c r="AA240" s="34" t="n">
        <v>0.0371645025082122</v>
      </c>
      <c r="AB240" s="34" t="n">
        <v>0.00580638673849293</v>
      </c>
      <c r="AC240" s="34" t="n">
        <v>0.00199759200981641</v>
      </c>
      <c r="AD240" s="34" t="n">
        <v>5.80638673849293</v>
      </c>
      <c r="AE240" s="34" t="n">
        <v>1.99759200981641</v>
      </c>
      <c r="AF240" s="34" t="n">
        <v>1935.46224616431</v>
      </c>
      <c r="AG240" s="34" t="n">
        <v>665.864003272135</v>
      </c>
      <c r="AH240" s="34" t="n">
        <v>1.93546224616431</v>
      </c>
      <c r="AI240" s="34" t="n">
        <v>0.665864003272135</v>
      </c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5"/>
      <c r="BC240" s="34"/>
      <c r="BD240" s="34"/>
      <c r="BE240" s="34"/>
      <c r="BF240" s="34"/>
      <c r="BG240" s="34"/>
      <c r="BH240" s="34"/>
      <c r="BI240" s="34"/>
      <c r="BJ240" s="34"/>
      <c r="BK240" s="34"/>
      <c r="BL240" s="34"/>
      <c r="BM240" s="34"/>
      <c r="BN240" s="35"/>
    </row>
    <row r="241" customFormat="false" ht="12.8" hidden="false" customHeight="false" outlineLevel="0" collapsed="false">
      <c r="A241" s="33" t="s">
        <v>84</v>
      </c>
      <c r="B241" s="33" t="s">
        <v>84</v>
      </c>
      <c r="C241" s="33" t="s">
        <v>84</v>
      </c>
      <c r="D241" s="33"/>
      <c r="E241" s="34"/>
      <c r="F241" s="34"/>
      <c r="G241" s="34"/>
      <c r="H241" s="34" t="s">
        <v>186</v>
      </c>
      <c r="I241" s="34" t="s">
        <v>69</v>
      </c>
      <c r="J241" s="34" t="s">
        <v>74</v>
      </c>
      <c r="K241" s="34" t="s">
        <v>71</v>
      </c>
      <c r="L241" s="34" t="n">
        <v>4</v>
      </c>
      <c r="M241" s="34" t="n">
        <v>1176.47058823529</v>
      </c>
      <c r="N241" s="34" t="n">
        <v>17.9166666666667</v>
      </c>
      <c r="O241" s="34" t="n">
        <v>0.05375</v>
      </c>
      <c r="P241" s="34"/>
      <c r="Q241" s="34"/>
      <c r="R241" s="34"/>
      <c r="S241" s="34"/>
      <c r="T241" s="34"/>
      <c r="U241" s="34"/>
      <c r="V241" s="34"/>
      <c r="W241" s="34"/>
      <c r="X241" s="34"/>
      <c r="Y241" s="34" t="n">
        <v>0.003</v>
      </c>
      <c r="Z241" s="34" t="n">
        <v>0.108025799785915</v>
      </c>
      <c r="AA241" s="34" t="n">
        <v>0.0371645025082122</v>
      </c>
      <c r="AB241" s="34" t="n">
        <v>0.00580638673849293</v>
      </c>
      <c r="AC241" s="34" t="n">
        <v>0.00199759200981641</v>
      </c>
      <c r="AD241" s="34" t="n">
        <v>5.80638673849293</v>
      </c>
      <c r="AE241" s="34" t="n">
        <v>1.99759200981641</v>
      </c>
      <c r="AF241" s="34" t="n">
        <v>1935.46224616431</v>
      </c>
      <c r="AG241" s="34" t="n">
        <v>665.864003272135</v>
      </c>
      <c r="AH241" s="34" t="n">
        <v>1.93546224616431</v>
      </c>
      <c r="AI241" s="34" t="n">
        <v>0.665864003272135</v>
      </c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5"/>
      <c r="BC241" s="34"/>
      <c r="BD241" s="34"/>
      <c r="BE241" s="34"/>
      <c r="BF241" s="34"/>
      <c r="BG241" s="34"/>
      <c r="BH241" s="34"/>
      <c r="BI241" s="34"/>
      <c r="BJ241" s="34"/>
      <c r="BK241" s="34"/>
      <c r="BL241" s="34"/>
      <c r="BM241" s="34"/>
      <c r="BN241" s="35"/>
    </row>
    <row r="242" customFormat="false" ht="12.8" hidden="false" customHeight="false" outlineLevel="0" collapsed="false">
      <c r="A242" s="33" t="s">
        <v>84</v>
      </c>
      <c r="B242" s="33" t="s">
        <v>84</v>
      </c>
      <c r="C242" s="33" t="s">
        <v>84</v>
      </c>
      <c r="D242" s="33"/>
      <c r="E242" s="34"/>
      <c r="F242" s="34"/>
      <c r="G242" s="34"/>
      <c r="H242" s="34" t="s">
        <v>186</v>
      </c>
      <c r="I242" s="34" t="s">
        <v>69</v>
      </c>
      <c r="J242" s="34" t="s">
        <v>88</v>
      </c>
      <c r="K242" s="34" t="s">
        <v>71</v>
      </c>
      <c r="L242" s="34" t="n">
        <v>3</v>
      </c>
      <c r="M242" s="34" t="n">
        <v>882.352941176471</v>
      </c>
      <c r="N242" s="34" t="n">
        <v>13.4375</v>
      </c>
      <c r="O242" s="34" t="n">
        <v>0.0403125</v>
      </c>
      <c r="P242" s="34"/>
      <c r="Q242" s="34"/>
      <c r="R242" s="34"/>
      <c r="S242" s="34"/>
      <c r="T242" s="34"/>
      <c r="U242" s="34"/>
      <c r="V242" s="34"/>
      <c r="W242" s="34"/>
      <c r="X242" s="34"/>
      <c r="Y242" s="34" t="n">
        <v>0.003</v>
      </c>
      <c r="Z242" s="34" t="n">
        <v>0.108025799785915</v>
      </c>
      <c r="AA242" s="34" t="n">
        <v>0.0371645025082122</v>
      </c>
      <c r="AB242" s="34" t="n">
        <v>0.0043547900538697</v>
      </c>
      <c r="AC242" s="34" t="n">
        <v>0.0014981940073623</v>
      </c>
      <c r="AD242" s="34" t="n">
        <v>4.3547900538697</v>
      </c>
      <c r="AE242" s="34" t="n">
        <v>1.4981940073623</v>
      </c>
      <c r="AF242" s="34" t="n">
        <v>1451.59668462323</v>
      </c>
      <c r="AG242" s="34" t="n">
        <v>499.398002454102</v>
      </c>
      <c r="AH242" s="34" t="n">
        <v>1.45159668462323</v>
      </c>
      <c r="AI242" s="34" t="n">
        <v>0.499398002454101</v>
      </c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5"/>
      <c r="BC242" s="34"/>
      <c r="BD242" s="34"/>
      <c r="BE242" s="34"/>
      <c r="BF242" s="34"/>
      <c r="BG242" s="34"/>
      <c r="BH242" s="34"/>
      <c r="BI242" s="34"/>
      <c r="BJ242" s="34"/>
      <c r="BK242" s="34"/>
      <c r="BL242" s="34"/>
      <c r="BM242" s="34"/>
      <c r="BN242" s="35"/>
    </row>
    <row r="243" customFormat="false" ht="12.8" hidden="false" customHeight="false" outlineLevel="0" collapsed="false">
      <c r="A243" s="33" t="s">
        <v>84</v>
      </c>
      <c r="B243" s="33" t="s">
        <v>84</v>
      </c>
      <c r="C243" s="33" t="s">
        <v>84</v>
      </c>
      <c r="D243" s="33"/>
      <c r="E243" s="34"/>
      <c r="F243" s="34"/>
      <c r="G243" s="34"/>
      <c r="H243" s="34" t="s">
        <v>186</v>
      </c>
      <c r="I243" s="34" t="s">
        <v>69</v>
      </c>
      <c r="J243" s="34" t="s">
        <v>77</v>
      </c>
      <c r="K243" s="34" t="s">
        <v>71</v>
      </c>
      <c r="L243" s="34" t="n">
        <v>3</v>
      </c>
      <c r="M243" s="34" t="n">
        <v>882.352941176471</v>
      </c>
      <c r="N243" s="34" t="n">
        <v>13.4375</v>
      </c>
      <c r="O243" s="34" t="n">
        <v>0.0403125</v>
      </c>
      <c r="P243" s="34"/>
      <c r="Q243" s="34"/>
      <c r="R243" s="34"/>
      <c r="S243" s="34"/>
      <c r="T243" s="34"/>
      <c r="U243" s="34"/>
      <c r="V243" s="34"/>
      <c r="W243" s="34"/>
      <c r="X243" s="34"/>
      <c r="Y243" s="34" t="n">
        <v>0.003</v>
      </c>
      <c r="Z243" s="34" t="n">
        <v>0.108025799785915</v>
      </c>
      <c r="AA243" s="34" t="n">
        <v>0.0371645025082122</v>
      </c>
      <c r="AB243" s="34" t="n">
        <v>0.0043547900538697</v>
      </c>
      <c r="AC243" s="34" t="n">
        <v>0.0014981940073623</v>
      </c>
      <c r="AD243" s="34" t="n">
        <v>4.3547900538697</v>
      </c>
      <c r="AE243" s="34" t="n">
        <v>1.4981940073623</v>
      </c>
      <c r="AF243" s="34" t="n">
        <v>1451.59668462323</v>
      </c>
      <c r="AG243" s="34" t="n">
        <v>499.398002454102</v>
      </c>
      <c r="AH243" s="34" t="n">
        <v>1.45159668462323</v>
      </c>
      <c r="AI243" s="34" t="n">
        <v>0.499398002454101</v>
      </c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5"/>
      <c r="BC243" s="34"/>
      <c r="BD243" s="34"/>
      <c r="BE243" s="34"/>
      <c r="BF243" s="34"/>
      <c r="BG243" s="34"/>
      <c r="BH243" s="34"/>
      <c r="BI243" s="34"/>
      <c r="BJ243" s="34"/>
      <c r="BK243" s="34"/>
      <c r="BL243" s="34"/>
      <c r="BM243" s="34"/>
      <c r="BN243" s="35"/>
    </row>
    <row r="244" customFormat="false" ht="12.8" hidden="false" customHeight="false" outlineLevel="0" collapsed="false">
      <c r="A244" s="33" t="s">
        <v>84</v>
      </c>
      <c r="B244" s="33" t="s">
        <v>84</v>
      </c>
      <c r="C244" s="33" t="s">
        <v>84</v>
      </c>
      <c r="D244" s="33"/>
      <c r="E244" s="34"/>
      <c r="F244" s="34"/>
      <c r="G244" s="34"/>
      <c r="H244" s="34" t="s">
        <v>186</v>
      </c>
      <c r="I244" s="34" t="s">
        <v>69</v>
      </c>
      <c r="J244" s="34" t="s">
        <v>70</v>
      </c>
      <c r="K244" s="34" t="s">
        <v>71</v>
      </c>
      <c r="L244" s="34" t="n">
        <v>1</v>
      </c>
      <c r="M244" s="34" t="n">
        <v>294.117647058824</v>
      </c>
      <c r="N244" s="34" t="n">
        <v>4.77777777777777</v>
      </c>
      <c r="O244" s="34" t="n">
        <v>0.0143333333333333</v>
      </c>
      <c r="P244" s="34"/>
      <c r="Q244" s="34"/>
      <c r="R244" s="34"/>
      <c r="S244" s="34"/>
      <c r="T244" s="34"/>
      <c r="U244" s="34"/>
      <c r="V244" s="34"/>
      <c r="W244" s="34"/>
      <c r="X244" s="34"/>
      <c r="Y244" s="34" t="n">
        <v>0.003</v>
      </c>
      <c r="Z244" s="34" t="n">
        <v>0.108025799785915</v>
      </c>
      <c r="AA244" s="34" t="n">
        <v>0.0371645025082122</v>
      </c>
      <c r="AB244" s="34" t="n">
        <v>0.00154836979693144</v>
      </c>
      <c r="AC244" s="34" t="n">
        <v>0.000532691202617707</v>
      </c>
      <c r="AD244" s="34" t="n">
        <v>1.54836979693145</v>
      </c>
      <c r="AE244" s="34" t="n">
        <v>0.532691202617707</v>
      </c>
      <c r="AF244" s="34" t="n">
        <v>516.123265643815</v>
      </c>
      <c r="AG244" s="34" t="n">
        <v>177.563734205902</v>
      </c>
      <c r="AH244" s="34" t="n">
        <v>0.516123265643815</v>
      </c>
      <c r="AI244" s="34" t="n">
        <v>0.177563734205902</v>
      </c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5"/>
      <c r="BC244" s="34"/>
      <c r="BD244" s="34"/>
      <c r="BE244" s="34"/>
      <c r="BF244" s="34"/>
      <c r="BG244" s="34"/>
      <c r="BH244" s="34"/>
      <c r="BI244" s="34"/>
      <c r="BJ244" s="34"/>
      <c r="BK244" s="34"/>
      <c r="BL244" s="34"/>
      <c r="BM244" s="34"/>
      <c r="BN244" s="35"/>
    </row>
    <row r="245" customFormat="false" ht="12.8" hidden="false" customHeight="false" outlineLevel="0" collapsed="false">
      <c r="A245" s="33" t="s">
        <v>84</v>
      </c>
      <c r="B245" s="33" t="s">
        <v>84</v>
      </c>
      <c r="C245" s="33" t="s">
        <v>84</v>
      </c>
      <c r="D245" s="33"/>
      <c r="E245" s="34"/>
      <c r="F245" s="34"/>
      <c r="G245" s="34"/>
      <c r="H245" s="34" t="s">
        <v>186</v>
      </c>
      <c r="I245" s="34" t="s">
        <v>69</v>
      </c>
      <c r="J245" s="34" t="s">
        <v>70</v>
      </c>
      <c r="K245" s="34" t="s">
        <v>89</v>
      </c>
      <c r="L245" s="34" t="n">
        <v>1</v>
      </c>
      <c r="M245" s="34" t="n">
        <v>294.117647058824</v>
      </c>
      <c r="N245" s="34" t="n">
        <v>4.47916666666667</v>
      </c>
      <c r="O245" s="34" t="n">
        <v>0.0134375</v>
      </c>
      <c r="P245" s="34"/>
      <c r="Q245" s="34"/>
      <c r="R245" s="34"/>
      <c r="S245" s="34"/>
      <c r="T245" s="34"/>
      <c r="U245" s="34"/>
      <c r="V245" s="34"/>
      <c r="W245" s="34"/>
      <c r="X245" s="34"/>
      <c r="Y245" s="34" t="n">
        <v>0.003</v>
      </c>
      <c r="Z245" s="34" t="n">
        <v>0.108025799785915</v>
      </c>
      <c r="AA245" s="34" t="n">
        <v>0.0371645025082122</v>
      </c>
      <c r="AB245" s="34" t="n">
        <v>0.00145159668462323</v>
      </c>
      <c r="AC245" s="34" t="n">
        <v>0.000499398002454101</v>
      </c>
      <c r="AD245" s="34" t="n">
        <v>1.45159668462323</v>
      </c>
      <c r="AE245" s="34" t="n">
        <v>0.499398002454101</v>
      </c>
      <c r="AF245" s="34" t="n">
        <v>483.865561541078</v>
      </c>
      <c r="AG245" s="34" t="n">
        <v>166.466000818034</v>
      </c>
      <c r="AH245" s="34" t="n">
        <v>0.483865561541078</v>
      </c>
      <c r="AI245" s="34" t="n">
        <v>0.166466000818034</v>
      </c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5"/>
      <c r="BC245" s="34"/>
      <c r="BD245" s="34"/>
      <c r="BE245" s="34"/>
      <c r="BF245" s="34"/>
      <c r="BG245" s="34"/>
      <c r="BH245" s="34"/>
      <c r="BI245" s="34"/>
      <c r="BJ245" s="34"/>
      <c r="BK245" s="34"/>
      <c r="BL245" s="34"/>
      <c r="BM245" s="34"/>
      <c r="BN245" s="35"/>
    </row>
    <row r="246" customFormat="false" ht="12.8" hidden="false" customHeight="false" outlineLevel="0" collapsed="false">
      <c r="A246" s="33" t="s">
        <v>65</v>
      </c>
      <c r="B246" s="33" t="s">
        <v>197</v>
      </c>
      <c r="C246" s="33" t="s">
        <v>198</v>
      </c>
      <c r="D246" s="33" t="s">
        <v>85</v>
      </c>
      <c r="E246" s="34"/>
      <c r="F246" s="34"/>
      <c r="G246" s="34"/>
      <c r="H246" s="34" t="s">
        <v>186</v>
      </c>
      <c r="I246" s="34" t="s">
        <v>69</v>
      </c>
      <c r="J246" s="34" t="s">
        <v>74</v>
      </c>
      <c r="K246" s="34" t="s">
        <v>71</v>
      </c>
      <c r="L246" s="34" t="n">
        <v>1</v>
      </c>
      <c r="M246" s="34" t="n">
        <v>294.117647058824</v>
      </c>
      <c r="N246" s="34" t="n">
        <v>95.6666666666667</v>
      </c>
      <c r="O246" s="34" t="n">
        <v>0.287</v>
      </c>
      <c r="P246" s="34" t="n">
        <v>0.287</v>
      </c>
      <c r="Q246" s="34" t="n">
        <v>1</v>
      </c>
      <c r="R246" s="34" t="n">
        <v>11.1779145753752</v>
      </c>
      <c r="S246" s="34" t="n">
        <v>0.372947647267893</v>
      </c>
      <c r="T246" s="34" t="n">
        <v>18.2068638357822</v>
      </c>
      <c r="U246" s="34" t="n">
        <v>43.7616380042725</v>
      </c>
      <c r="V246" s="34" t="n">
        <v>-23.1000765450225</v>
      </c>
      <c r="W246" s="34" t="n">
        <v>-22.1000765450225</v>
      </c>
      <c r="X246" s="34" t="n">
        <v>1.08040322048114</v>
      </c>
      <c r="Y246" s="34" t="n">
        <v>0.003</v>
      </c>
      <c r="Z246" s="34" t="n">
        <v>0.108040322048114</v>
      </c>
      <c r="AA246" s="34" t="n">
        <v>0.0372947647267893</v>
      </c>
      <c r="AB246" s="34" t="n">
        <v>0.0310075724278087</v>
      </c>
      <c r="AC246" s="34" t="n">
        <v>0.0107035974765885</v>
      </c>
      <c r="AD246" s="34" t="n">
        <v>31.0075724278087</v>
      </c>
      <c r="AE246" s="34" t="n">
        <v>10.7035974765885</v>
      </c>
      <c r="AF246" s="34" t="n">
        <v>10335.8574759362</v>
      </c>
      <c r="AG246" s="34" t="n">
        <v>3567.86582552951</v>
      </c>
      <c r="AH246" s="34" t="n">
        <v>10.3358574759362</v>
      </c>
      <c r="AI246" s="34" t="n">
        <v>3.56786582552951</v>
      </c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5"/>
      <c r="BC246" s="34"/>
      <c r="BD246" s="34"/>
      <c r="BE246" s="34"/>
      <c r="BF246" s="34"/>
      <c r="BG246" s="34"/>
      <c r="BH246" s="34"/>
      <c r="BI246" s="34"/>
      <c r="BJ246" s="34"/>
      <c r="BK246" s="34"/>
      <c r="BL246" s="34"/>
      <c r="BM246" s="34"/>
      <c r="BN246" s="35"/>
    </row>
    <row r="247" customFormat="false" ht="12.8" hidden="false" customHeight="false" outlineLevel="0" collapsed="false">
      <c r="A247" s="33" t="s">
        <v>80</v>
      </c>
      <c r="B247" s="33" t="s">
        <v>199</v>
      </c>
      <c r="C247" s="33" t="s">
        <v>200</v>
      </c>
      <c r="D247" s="33" t="s">
        <v>73</v>
      </c>
      <c r="E247" s="34"/>
      <c r="F247" s="34"/>
      <c r="G247" s="34"/>
      <c r="H247" s="34" t="s">
        <v>186</v>
      </c>
      <c r="I247" s="34" t="s">
        <v>69</v>
      </c>
      <c r="J247" s="34" t="s">
        <v>74</v>
      </c>
      <c r="K247" s="34" t="s">
        <v>71</v>
      </c>
      <c r="L247" s="34" t="n">
        <v>1</v>
      </c>
      <c r="M247" s="34" t="n">
        <v>294.117647058824</v>
      </c>
      <c r="N247" s="34" t="n">
        <v>741</v>
      </c>
      <c r="O247" s="34" t="n">
        <v>2.223</v>
      </c>
      <c r="P247" s="34" t="n">
        <v>1.32</v>
      </c>
      <c r="Q247" s="34" t="n">
        <v>1</v>
      </c>
      <c r="R247" s="34" t="n">
        <v>110.120266800466</v>
      </c>
      <c r="S247" s="34" t="n">
        <v>0.370632922711842</v>
      </c>
      <c r="T247" s="34" t="n">
        <v>11.8637851892411</v>
      </c>
      <c r="U247" s="34" t="n">
        <v>480.522865466573</v>
      </c>
      <c r="V247" s="34" t="n">
        <v>-22.6085735695308</v>
      </c>
      <c r="W247" s="34" t="n">
        <v>-21.6085735695308</v>
      </c>
      <c r="X247" s="34" t="n">
        <v>1.08094092281624</v>
      </c>
      <c r="Y247" s="34" t="n">
        <v>0.003</v>
      </c>
      <c r="Z247" s="34" t="n">
        <v>0.108094092281624</v>
      </c>
      <c r="AA247" s="34" t="n">
        <v>0.0370632922711842</v>
      </c>
      <c r="AB247" s="34" t="n">
        <v>0.24029316714205</v>
      </c>
      <c r="AC247" s="34" t="n">
        <v>0.0823916987188425</v>
      </c>
      <c r="AD247" s="34" t="n">
        <v>240.29316714205</v>
      </c>
      <c r="AE247" s="34" t="n">
        <v>82.3916987188425</v>
      </c>
      <c r="AF247" s="34" t="n">
        <v>80097.7223806834</v>
      </c>
      <c r="AG247" s="34" t="n">
        <v>27463.8995729475</v>
      </c>
      <c r="AH247" s="34" t="n">
        <v>80.0977223806834</v>
      </c>
      <c r="AI247" s="34" t="n">
        <v>27.4638995729475</v>
      </c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  <c r="BA247" s="34"/>
      <c r="BB247" s="35"/>
      <c r="BC247" s="34"/>
      <c r="BD247" s="34"/>
      <c r="BE247" s="34"/>
      <c r="BF247" s="34"/>
      <c r="BG247" s="34"/>
      <c r="BH247" s="34"/>
      <c r="BI247" s="34"/>
      <c r="BJ247" s="34"/>
      <c r="BK247" s="34"/>
      <c r="BL247" s="34"/>
      <c r="BM247" s="34"/>
      <c r="BN247" s="35"/>
    </row>
    <row r="248" customFormat="false" ht="12.8" hidden="false" customHeight="false" outlineLevel="0" collapsed="false">
      <c r="A248" s="33" t="s">
        <v>65</v>
      </c>
      <c r="B248" s="33" t="s">
        <v>201</v>
      </c>
      <c r="C248" s="33" t="s">
        <v>125</v>
      </c>
      <c r="D248" s="33" t="s">
        <v>67</v>
      </c>
      <c r="E248" s="34"/>
      <c r="F248" s="34"/>
      <c r="G248" s="34"/>
      <c r="H248" s="34" t="s">
        <v>186</v>
      </c>
      <c r="I248" s="34" t="s">
        <v>69</v>
      </c>
      <c r="J248" s="34" t="s">
        <v>86</v>
      </c>
      <c r="K248" s="34" t="s">
        <v>71</v>
      </c>
      <c r="L248" s="34" t="n">
        <v>2</v>
      </c>
      <c r="M248" s="34" t="n">
        <v>588.235294117647</v>
      </c>
      <c r="N248" s="34" t="n">
        <v>65.4780361757107</v>
      </c>
      <c r="O248" s="34" t="n">
        <v>0.196434108527132</v>
      </c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5"/>
      <c r="BC248" s="34"/>
      <c r="BD248" s="34"/>
      <c r="BE248" s="34"/>
      <c r="BF248" s="34"/>
      <c r="BG248" s="34"/>
      <c r="BH248" s="34"/>
      <c r="BI248" s="34"/>
      <c r="BJ248" s="34"/>
      <c r="BK248" s="34"/>
      <c r="BL248" s="34"/>
      <c r="BM248" s="34"/>
      <c r="BN248" s="35"/>
    </row>
    <row r="249" customFormat="false" ht="12.8" hidden="false" customHeight="false" outlineLevel="0" collapsed="false">
      <c r="A249" s="33" t="s">
        <v>65</v>
      </c>
      <c r="B249" s="33" t="s">
        <v>201</v>
      </c>
      <c r="C249" s="33" t="s">
        <v>125</v>
      </c>
      <c r="D249" s="33" t="s">
        <v>67</v>
      </c>
      <c r="E249" s="34"/>
      <c r="F249" s="34"/>
      <c r="G249" s="34"/>
      <c r="H249" s="34" t="s">
        <v>186</v>
      </c>
      <c r="I249" s="34" t="s">
        <v>69</v>
      </c>
      <c r="J249" s="34" t="s">
        <v>77</v>
      </c>
      <c r="K249" s="34" t="s">
        <v>71</v>
      </c>
      <c r="L249" s="34" t="n">
        <v>2</v>
      </c>
      <c r="M249" s="34" t="n">
        <v>588.235294117647</v>
      </c>
      <c r="N249" s="34" t="n">
        <v>126.279069767442</v>
      </c>
      <c r="O249" s="34" t="n">
        <v>0.378837209302326</v>
      </c>
      <c r="P249" s="34" t="n">
        <v>1</v>
      </c>
      <c r="Q249" s="34" t="n">
        <v>3</v>
      </c>
      <c r="R249" s="34" t="n">
        <v>46.1457338614664</v>
      </c>
      <c r="S249" s="34" t="n">
        <v>0.372395147986566</v>
      </c>
      <c r="T249" s="34" t="n">
        <v>16.6928139790525</v>
      </c>
      <c r="U249" s="34" t="n">
        <v>192.821428069242</v>
      </c>
      <c r="V249" s="34" t="n">
        <v>-23.0245393700612</v>
      </c>
      <c r="W249" s="34" t="n">
        <v>-22.0245393700612</v>
      </c>
      <c r="X249" s="34" t="n">
        <v>1.08048585823562</v>
      </c>
      <c r="Y249" s="34" t="n">
        <v>0.003</v>
      </c>
      <c r="Z249" s="34" t="n">
        <v>0.108048585823562</v>
      </c>
      <c r="AA249" s="34" t="n">
        <v>0.0372395147986566</v>
      </c>
      <c r="AB249" s="34" t="n">
        <v>0.0409328247224611</v>
      </c>
      <c r="AC249" s="34" t="n">
        <v>0.0141077138620957</v>
      </c>
      <c r="AD249" s="34" t="n">
        <v>40.9328247224611</v>
      </c>
      <c r="AE249" s="34" t="n">
        <v>14.1077138620957</v>
      </c>
      <c r="AF249" s="34" t="n">
        <v>13644.274907487</v>
      </c>
      <c r="AG249" s="34" t="n">
        <v>4702.57128736525</v>
      </c>
      <c r="AH249" s="34" t="n">
        <v>13.644274907487</v>
      </c>
      <c r="AI249" s="34" t="n">
        <v>4.70257128736525</v>
      </c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4"/>
      <c r="BB249" s="35"/>
      <c r="BC249" s="34"/>
      <c r="BD249" s="34"/>
      <c r="BE249" s="34"/>
      <c r="BF249" s="34"/>
      <c r="BG249" s="34"/>
      <c r="BH249" s="34"/>
      <c r="BI249" s="34"/>
      <c r="BJ249" s="34"/>
      <c r="BK249" s="34"/>
      <c r="BL249" s="34"/>
      <c r="BM249" s="34"/>
      <c r="BN249" s="35"/>
    </row>
    <row r="250" customFormat="false" ht="12.8" hidden="false" customHeight="false" outlineLevel="0" collapsed="false">
      <c r="A250" s="33" t="s">
        <v>65</v>
      </c>
      <c r="B250" s="33" t="s">
        <v>201</v>
      </c>
      <c r="C250" s="33" t="s">
        <v>125</v>
      </c>
      <c r="D250" s="33" t="s">
        <v>67</v>
      </c>
      <c r="E250" s="34"/>
      <c r="F250" s="34"/>
      <c r="G250" s="34"/>
      <c r="H250" s="34" t="s">
        <v>186</v>
      </c>
      <c r="I250" s="34" t="s">
        <v>69</v>
      </c>
      <c r="J250" s="34" t="s">
        <v>70</v>
      </c>
      <c r="K250" s="34" t="s">
        <v>89</v>
      </c>
      <c r="L250" s="34" t="n">
        <v>1</v>
      </c>
      <c r="M250" s="34" t="n">
        <v>294.117647058824</v>
      </c>
      <c r="N250" s="34" t="n">
        <v>100</v>
      </c>
      <c r="O250" s="34" t="n">
        <v>0.3</v>
      </c>
      <c r="P250" s="34"/>
      <c r="Q250" s="34"/>
      <c r="R250" s="34"/>
      <c r="S250" s="34"/>
      <c r="T250" s="34"/>
      <c r="U250" s="34"/>
      <c r="V250" s="34"/>
      <c r="W250" s="34"/>
      <c r="X250" s="34"/>
      <c r="Y250" s="34" t="n">
        <v>0.003</v>
      </c>
      <c r="Z250" s="34" t="n">
        <v>0.108048585823562</v>
      </c>
      <c r="AA250" s="34" t="n">
        <v>0.0372395147986566</v>
      </c>
      <c r="AB250" s="34" t="n">
        <v>0.0324145757470686</v>
      </c>
      <c r="AC250" s="34" t="n">
        <v>0.011171854439597</v>
      </c>
      <c r="AD250" s="34" t="n">
        <v>32.4145757470686</v>
      </c>
      <c r="AE250" s="34" t="n">
        <v>11.171854439597</v>
      </c>
      <c r="AF250" s="34" t="n">
        <v>10804.8585823562</v>
      </c>
      <c r="AG250" s="34" t="n">
        <v>3723.95147986566</v>
      </c>
      <c r="AH250" s="34" t="n">
        <v>10.8048585823562</v>
      </c>
      <c r="AI250" s="34" t="n">
        <v>3.72395147986566</v>
      </c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34"/>
      <c r="AU250" s="34"/>
      <c r="AV250" s="34"/>
      <c r="AW250" s="34"/>
      <c r="AX250" s="34"/>
      <c r="AY250" s="34"/>
      <c r="AZ250" s="34"/>
      <c r="BA250" s="34"/>
      <c r="BB250" s="35"/>
      <c r="BC250" s="34"/>
      <c r="BD250" s="34"/>
      <c r="BE250" s="34"/>
      <c r="BF250" s="34"/>
      <c r="BG250" s="34"/>
      <c r="BH250" s="34"/>
      <c r="BI250" s="34"/>
      <c r="BJ250" s="34"/>
      <c r="BK250" s="34"/>
      <c r="BL250" s="34"/>
      <c r="BM250" s="34"/>
      <c r="BN250" s="35"/>
    </row>
    <row r="251" customFormat="false" ht="12.8" hidden="false" customHeight="false" outlineLevel="0" collapsed="false">
      <c r="A251" s="33" t="s">
        <v>65</v>
      </c>
      <c r="B251" s="33" t="s">
        <v>202</v>
      </c>
      <c r="C251" s="33" t="s">
        <v>203</v>
      </c>
      <c r="D251" s="33" t="s">
        <v>147</v>
      </c>
      <c r="E251" s="34"/>
      <c r="F251" s="34"/>
      <c r="G251" s="34"/>
      <c r="H251" s="34" t="s">
        <v>186</v>
      </c>
      <c r="I251" s="34" t="s">
        <v>69</v>
      </c>
      <c r="J251" s="34" t="s">
        <v>74</v>
      </c>
      <c r="K251" s="34" t="s">
        <v>71</v>
      </c>
      <c r="L251" s="34" t="n">
        <v>1</v>
      </c>
      <c r="M251" s="34" t="n">
        <v>294.117647058824</v>
      </c>
      <c r="N251" s="34" t="n">
        <v>4.67700258397933</v>
      </c>
      <c r="O251" s="34" t="n">
        <v>0.014031007751938</v>
      </c>
      <c r="P251" s="34"/>
      <c r="Q251" s="34"/>
      <c r="R251" s="34"/>
      <c r="S251" s="34"/>
      <c r="T251" s="34"/>
      <c r="U251" s="34"/>
      <c r="V251" s="34"/>
      <c r="W251" s="34"/>
      <c r="X251" s="34"/>
      <c r="Y251" s="34" t="n">
        <v>0.003</v>
      </c>
      <c r="Z251" s="34" t="n">
        <v>0.108048585823562</v>
      </c>
      <c r="AA251" s="34" t="n">
        <v>0.0372395147986566</v>
      </c>
      <c r="AB251" s="34" t="n">
        <v>0.00151603054527634</v>
      </c>
      <c r="AC251" s="34" t="n">
        <v>0.000522507920818361</v>
      </c>
      <c r="AD251" s="34" t="n">
        <v>1.51603054527634</v>
      </c>
      <c r="AE251" s="34" t="n">
        <v>0.522507920818361</v>
      </c>
      <c r="AF251" s="34" t="n">
        <v>505.343515092112</v>
      </c>
      <c r="AG251" s="34" t="n">
        <v>174.169306939454</v>
      </c>
      <c r="AH251" s="34" t="n">
        <v>0.505343515092112</v>
      </c>
      <c r="AI251" s="34" t="n">
        <v>0.174169306939454</v>
      </c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5"/>
      <c r="BC251" s="34"/>
      <c r="BD251" s="34"/>
      <c r="BE251" s="34"/>
      <c r="BF251" s="34"/>
      <c r="BG251" s="34"/>
      <c r="BH251" s="34"/>
      <c r="BI251" s="34"/>
      <c r="BJ251" s="34"/>
      <c r="BK251" s="34"/>
      <c r="BL251" s="34"/>
      <c r="BM251" s="34"/>
      <c r="BN251" s="35"/>
    </row>
    <row r="252" customFormat="false" ht="12.8" hidden="false" customHeight="false" outlineLevel="0" collapsed="false">
      <c r="A252" s="33" t="s">
        <v>65</v>
      </c>
      <c r="B252" s="33" t="s">
        <v>202</v>
      </c>
      <c r="C252" s="33" t="s">
        <v>204</v>
      </c>
      <c r="D252" s="33" t="s">
        <v>147</v>
      </c>
      <c r="E252" s="34"/>
      <c r="F252" s="34"/>
      <c r="G252" s="34"/>
      <c r="H252" s="34" t="s">
        <v>186</v>
      </c>
      <c r="I252" s="34" t="s">
        <v>69</v>
      </c>
      <c r="J252" s="34" t="s">
        <v>77</v>
      </c>
      <c r="K252" s="34" t="s">
        <v>89</v>
      </c>
      <c r="L252" s="34" t="n">
        <v>1</v>
      </c>
      <c r="M252" s="34" t="n">
        <v>294.117647058824</v>
      </c>
      <c r="N252" s="34" t="n">
        <v>894.666666666667</v>
      </c>
      <c r="O252" s="34" t="n">
        <v>2.684</v>
      </c>
      <c r="P252" s="34"/>
      <c r="Q252" s="34"/>
      <c r="R252" s="34"/>
      <c r="S252" s="34"/>
      <c r="T252" s="34"/>
      <c r="U252" s="34"/>
      <c r="V252" s="34"/>
      <c r="W252" s="34"/>
      <c r="X252" s="34"/>
      <c r="Y252" s="34" t="n">
        <v>0.003</v>
      </c>
      <c r="Z252" s="34" t="n">
        <v>0.108048585823562</v>
      </c>
      <c r="AA252" s="34" t="n">
        <v>0.0372395147986566</v>
      </c>
      <c r="AB252" s="34" t="n">
        <v>0.29000240435044</v>
      </c>
      <c r="AC252" s="34" t="n">
        <v>0.0999508577195943</v>
      </c>
      <c r="AD252" s="34" t="n">
        <v>290.00240435044</v>
      </c>
      <c r="AE252" s="34" t="n">
        <v>99.9508577195943</v>
      </c>
      <c r="AF252" s="34" t="n">
        <v>96667.4681168135</v>
      </c>
      <c r="AG252" s="34" t="n">
        <v>33316.9525731981</v>
      </c>
      <c r="AH252" s="34" t="n">
        <v>96.6674681168135</v>
      </c>
      <c r="AI252" s="34" t="n">
        <v>33.3169525731981</v>
      </c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5"/>
      <c r="BC252" s="34"/>
      <c r="BD252" s="34"/>
      <c r="BE252" s="34"/>
      <c r="BF252" s="34"/>
      <c r="BG252" s="34"/>
      <c r="BH252" s="34"/>
      <c r="BI252" s="34"/>
      <c r="BJ252" s="34"/>
      <c r="BK252" s="34"/>
      <c r="BL252" s="34"/>
      <c r="BM252" s="34"/>
      <c r="BN252" s="35"/>
    </row>
    <row r="253" customFormat="false" ht="12.8" hidden="false" customHeight="false" outlineLevel="0" collapsed="false">
      <c r="A253" s="33" t="s">
        <v>65</v>
      </c>
      <c r="B253" s="33" t="s">
        <v>202</v>
      </c>
      <c r="C253" s="33" t="s">
        <v>204</v>
      </c>
      <c r="D253" s="33" t="s">
        <v>147</v>
      </c>
      <c r="E253" s="34"/>
      <c r="F253" s="34"/>
      <c r="G253" s="34"/>
      <c r="H253" s="34" t="s">
        <v>186</v>
      </c>
      <c r="I253" s="34" t="s">
        <v>69</v>
      </c>
      <c r="J253" s="34" t="s">
        <v>77</v>
      </c>
      <c r="K253" s="34" t="s">
        <v>71</v>
      </c>
      <c r="L253" s="34" t="n">
        <v>1</v>
      </c>
      <c r="M253" s="34" t="n">
        <v>294.117647058824</v>
      </c>
      <c r="N253" s="34" t="n">
        <v>140.31007751938</v>
      </c>
      <c r="O253" s="34" t="n">
        <v>0.42093023255814</v>
      </c>
      <c r="P253" s="34"/>
      <c r="Q253" s="34"/>
      <c r="R253" s="34"/>
      <c r="S253" s="34"/>
      <c r="T253" s="34"/>
      <c r="U253" s="34"/>
      <c r="V253" s="34"/>
      <c r="W253" s="34"/>
      <c r="X253" s="34"/>
      <c r="Y253" s="34" t="n">
        <v>0.003</v>
      </c>
      <c r="Z253" s="34" t="n">
        <v>0.108048585823562</v>
      </c>
      <c r="AA253" s="34" t="n">
        <v>0.0372395147986566</v>
      </c>
      <c r="AB253" s="34" t="n">
        <v>0.0454809163582901</v>
      </c>
      <c r="AC253" s="34" t="n">
        <v>0.0156752376245508</v>
      </c>
      <c r="AD253" s="34" t="n">
        <v>45.4809163582901</v>
      </c>
      <c r="AE253" s="34" t="n">
        <v>15.6752376245508</v>
      </c>
      <c r="AF253" s="34" t="n">
        <v>15160.3054527634</v>
      </c>
      <c r="AG253" s="34" t="n">
        <v>5225.07920818361</v>
      </c>
      <c r="AH253" s="34" t="n">
        <v>15.1603054527634</v>
      </c>
      <c r="AI253" s="34" t="n">
        <v>5.22507920818361</v>
      </c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  <c r="BA253" s="34"/>
      <c r="BB253" s="35"/>
      <c r="BC253" s="34"/>
      <c r="BD253" s="34"/>
      <c r="BE253" s="34"/>
      <c r="BF253" s="34"/>
      <c r="BG253" s="34"/>
      <c r="BH253" s="34"/>
      <c r="BI253" s="34"/>
      <c r="BJ253" s="34"/>
      <c r="BK253" s="34"/>
      <c r="BL253" s="34"/>
      <c r="BM253" s="34"/>
      <c r="BN253" s="35"/>
    </row>
    <row r="254" customFormat="false" ht="12.8" hidden="false" customHeight="false" outlineLevel="0" collapsed="false">
      <c r="A254" s="33" t="s">
        <v>65</v>
      </c>
      <c r="B254" s="33" t="s">
        <v>102</v>
      </c>
      <c r="C254" s="33" t="s">
        <v>103</v>
      </c>
      <c r="D254" s="33" t="s">
        <v>73</v>
      </c>
      <c r="E254" s="34"/>
      <c r="F254" s="34"/>
      <c r="G254" s="34"/>
      <c r="H254" s="34" t="s">
        <v>186</v>
      </c>
      <c r="I254" s="34" t="s">
        <v>69</v>
      </c>
      <c r="J254" s="34" t="s">
        <v>86</v>
      </c>
      <c r="K254" s="34" t="s">
        <v>71</v>
      </c>
      <c r="L254" s="34" t="n">
        <v>7</v>
      </c>
      <c r="M254" s="34" t="n">
        <v>2058.82352941176</v>
      </c>
      <c r="N254" s="34" t="n">
        <v>2708</v>
      </c>
      <c r="O254" s="34" t="n">
        <v>8.124</v>
      </c>
      <c r="P254" s="34" t="n">
        <v>1.315</v>
      </c>
      <c r="Q254" s="34" t="n">
        <v>1</v>
      </c>
      <c r="R254" s="34" t="n">
        <v>96.2069627130554</v>
      </c>
      <c r="S254" s="34" t="n">
        <v>0.371099757531026</v>
      </c>
      <c r="T254" s="34" t="n">
        <v>13.1430367711691</v>
      </c>
      <c r="U254" s="34" t="n">
        <v>398.083445813064</v>
      </c>
      <c r="V254" s="34" t="n">
        <v>-23.4364671736911</v>
      </c>
      <c r="W254" s="34" t="n">
        <v>-22.4364671736911</v>
      </c>
      <c r="X254" s="34" t="n">
        <v>1.08003520707796</v>
      </c>
      <c r="Y254" s="34" t="n">
        <v>0.003</v>
      </c>
      <c r="Z254" s="34" t="n">
        <v>0.108003520707796</v>
      </c>
      <c r="AA254" s="34" t="n">
        <v>0.0371099757531026</v>
      </c>
      <c r="AB254" s="34" t="n">
        <v>0.877420602230135</v>
      </c>
      <c r="AC254" s="34" t="n">
        <v>0.301481443018206</v>
      </c>
      <c r="AD254" s="34" t="n">
        <v>877.420602230135</v>
      </c>
      <c r="AE254" s="34" t="n">
        <v>301.481443018206</v>
      </c>
      <c r="AF254" s="34" t="n">
        <v>292473.534076712</v>
      </c>
      <c r="AG254" s="34" t="n">
        <v>100493.814339402</v>
      </c>
      <c r="AH254" s="34" t="n">
        <v>292.473534076712</v>
      </c>
      <c r="AI254" s="34" t="n">
        <v>100.493814339402</v>
      </c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  <c r="BA254" s="34"/>
      <c r="BB254" s="35"/>
      <c r="BC254" s="34"/>
      <c r="BD254" s="34"/>
      <c r="BE254" s="34"/>
      <c r="BF254" s="34"/>
      <c r="BG254" s="34"/>
      <c r="BH254" s="34"/>
      <c r="BI254" s="34"/>
      <c r="BJ254" s="34"/>
      <c r="BK254" s="34"/>
      <c r="BL254" s="34"/>
      <c r="BM254" s="34"/>
      <c r="BN254" s="35"/>
    </row>
    <row r="255" customFormat="false" ht="12.8" hidden="false" customHeight="false" outlineLevel="0" collapsed="false">
      <c r="A255" s="33" t="s">
        <v>65</v>
      </c>
      <c r="B255" s="33" t="s">
        <v>102</v>
      </c>
      <c r="C255" s="33" t="s">
        <v>103</v>
      </c>
      <c r="D255" s="33" t="s">
        <v>73</v>
      </c>
      <c r="E255" s="34"/>
      <c r="F255" s="34"/>
      <c r="G255" s="34"/>
      <c r="H255" s="34" t="s">
        <v>186</v>
      </c>
      <c r="I255" s="34" t="s">
        <v>69</v>
      </c>
      <c r="J255" s="34" t="s">
        <v>74</v>
      </c>
      <c r="K255" s="34" t="s">
        <v>71</v>
      </c>
      <c r="L255" s="34" t="n">
        <v>6</v>
      </c>
      <c r="M255" s="34" t="n">
        <v>1764.70588235294</v>
      </c>
      <c r="N255" s="34" t="n">
        <v>1441.66666666667</v>
      </c>
      <c r="O255" s="34" t="n">
        <v>4.325</v>
      </c>
      <c r="P255" s="34" t="n">
        <v>1.009</v>
      </c>
      <c r="Q255" s="34" t="n">
        <v>1</v>
      </c>
      <c r="R255" s="34" t="n">
        <v>78.8577860451276</v>
      </c>
      <c r="S255" s="34" t="n">
        <v>0.37122525045366</v>
      </c>
      <c r="T255" s="34" t="n">
        <v>13.4869228046248</v>
      </c>
      <c r="U255" s="34" t="n">
        <v>324.283001198385</v>
      </c>
      <c r="V255" s="34" t="n">
        <v>-23.3130574716097</v>
      </c>
      <c r="W255" s="34" t="n">
        <v>-22.3130574716097</v>
      </c>
      <c r="X255" s="34" t="n">
        <v>1.08017021836411</v>
      </c>
      <c r="Y255" s="34" t="n">
        <v>0.003</v>
      </c>
      <c r="Z255" s="34" t="n">
        <v>0.108017021836411</v>
      </c>
      <c r="AA255" s="34" t="n">
        <v>0.037122525045366</v>
      </c>
      <c r="AB255" s="34" t="n">
        <v>0.467173619442478</v>
      </c>
      <c r="AC255" s="34" t="n">
        <v>0.160554920821208</v>
      </c>
      <c r="AD255" s="34" t="n">
        <v>467.173619442478</v>
      </c>
      <c r="AE255" s="34" t="n">
        <v>160.554920821208</v>
      </c>
      <c r="AF255" s="34" t="n">
        <v>155724.539814159</v>
      </c>
      <c r="AG255" s="34" t="n">
        <v>53518.3069404027</v>
      </c>
      <c r="AH255" s="34" t="n">
        <v>155.724539814159</v>
      </c>
      <c r="AI255" s="34" t="n">
        <v>53.5183069404027</v>
      </c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5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34"/>
      <c r="BN255" s="35"/>
    </row>
    <row r="256" customFormat="false" ht="12.8" hidden="false" customHeight="false" outlineLevel="0" collapsed="false">
      <c r="A256" s="33" t="s">
        <v>65</v>
      </c>
      <c r="B256" s="33" t="s">
        <v>102</v>
      </c>
      <c r="C256" s="33" t="s">
        <v>103</v>
      </c>
      <c r="D256" s="33" t="s">
        <v>73</v>
      </c>
      <c r="E256" s="34"/>
      <c r="F256" s="34"/>
      <c r="G256" s="34"/>
      <c r="H256" s="34" t="s">
        <v>186</v>
      </c>
      <c r="I256" s="34" t="s">
        <v>69</v>
      </c>
      <c r="J256" s="34" t="s">
        <v>88</v>
      </c>
      <c r="K256" s="34" t="s">
        <v>71</v>
      </c>
      <c r="L256" s="34" t="n">
        <v>11</v>
      </c>
      <c r="M256" s="34" t="n">
        <v>3235.29411764706</v>
      </c>
      <c r="N256" s="34" t="n">
        <v>4144</v>
      </c>
      <c r="O256" s="34" t="n">
        <v>12.432</v>
      </c>
      <c r="P256" s="34" t="n">
        <v>0.902</v>
      </c>
      <c r="Q256" s="34" t="n">
        <v>1</v>
      </c>
      <c r="R256" s="34" t="n">
        <v>78.2888691238587</v>
      </c>
      <c r="S256" s="34" t="n">
        <v>0.371196984134757</v>
      </c>
      <c r="T256" s="34" t="n">
        <v>13.4094650359318</v>
      </c>
      <c r="U256" s="34" t="n">
        <v>319.801962292846</v>
      </c>
      <c r="V256" s="34" t="n">
        <v>-23.3236098040419</v>
      </c>
      <c r="W256" s="34" t="n">
        <v>-22.3236098040419</v>
      </c>
      <c r="X256" s="34" t="n">
        <v>1.08015867403517</v>
      </c>
      <c r="Y256" s="34" t="n">
        <v>0.003</v>
      </c>
      <c r="Z256" s="34" t="n">
        <v>0.108015867403517</v>
      </c>
      <c r="AA256" s="34" t="n">
        <v>0.0371196984134757</v>
      </c>
      <c r="AB256" s="34" t="n">
        <v>1.34285326356052</v>
      </c>
      <c r="AC256" s="34" t="n">
        <v>0.46147209067633</v>
      </c>
      <c r="AD256" s="34" t="n">
        <v>1342.85326356052</v>
      </c>
      <c r="AE256" s="34" t="n">
        <v>461.47209067633</v>
      </c>
      <c r="AF256" s="34" t="n">
        <v>447617.754520175</v>
      </c>
      <c r="AG256" s="34" t="n">
        <v>153824.030225443</v>
      </c>
      <c r="AH256" s="34" t="n">
        <v>447.617754520175</v>
      </c>
      <c r="AI256" s="34" t="n">
        <v>153.824030225443</v>
      </c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  <c r="BA256" s="34"/>
      <c r="BB256" s="35"/>
      <c r="BC256" s="34"/>
      <c r="BD256" s="34"/>
      <c r="BE256" s="34"/>
      <c r="BF256" s="34"/>
      <c r="BG256" s="34"/>
      <c r="BH256" s="34"/>
      <c r="BI256" s="34"/>
      <c r="BJ256" s="34"/>
      <c r="BK256" s="34"/>
      <c r="BL256" s="34"/>
      <c r="BM256" s="34"/>
      <c r="BN256" s="35"/>
    </row>
    <row r="257" customFormat="false" ht="12.8" hidden="false" customHeight="false" outlineLevel="0" collapsed="false">
      <c r="A257" s="33" t="s">
        <v>65</v>
      </c>
      <c r="B257" s="33" t="s">
        <v>102</v>
      </c>
      <c r="C257" s="33" t="s">
        <v>103</v>
      </c>
      <c r="D257" s="33" t="s">
        <v>73</v>
      </c>
      <c r="E257" s="34"/>
      <c r="F257" s="34"/>
      <c r="G257" s="34"/>
      <c r="H257" s="34" t="s">
        <v>186</v>
      </c>
      <c r="I257" s="34" t="s">
        <v>69</v>
      </c>
      <c r="J257" s="34" t="s">
        <v>77</v>
      </c>
      <c r="K257" s="34" t="s">
        <v>89</v>
      </c>
      <c r="L257" s="34" t="n">
        <v>1</v>
      </c>
      <c r="M257" s="34" t="n">
        <v>294.117647058824</v>
      </c>
      <c r="N257" s="34" t="n">
        <v>105.105782792666</v>
      </c>
      <c r="O257" s="34" t="n">
        <v>0.315317348377997</v>
      </c>
      <c r="P257" s="34"/>
      <c r="Q257" s="34"/>
      <c r="R257" s="34"/>
      <c r="S257" s="34"/>
      <c r="T257" s="34"/>
      <c r="U257" s="34"/>
      <c r="V257" s="34"/>
      <c r="W257" s="34"/>
      <c r="X257" s="34"/>
      <c r="Y257" s="34" t="n">
        <v>0.003</v>
      </c>
      <c r="Z257" s="34" t="n">
        <v>0.108015867403517</v>
      </c>
      <c r="AA257" s="34" t="n">
        <v>0.0371196984134757</v>
      </c>
      <c r="AB257" s="34" t="n">
        <v>0.0340592768924263</v>
      </c>
      <c r="AC257" s="34" t="n">
        <v>0.0117044848763281</v>
      </c>
      <c r="AD257" s="34" t="n">
        <v>34.0592768924263</v>
      </c>
      <c r="AE257" s="34" t="n">
        <v>11.7044848763281</v>
      </c>
      <c r="AF257" s="34" t="n">
        <v>11353.0922974754</v>
      </c>
      <c r="AG257" s="34" t="n">
        <v>3901.49495877603</v>
      </c>
      <c r="AH257" s="34" t="n">
        <v>11.3530922974754</v>
      </c>
      <c r="AI257" s="34" t="n">
        <v>3.90149495877604</v>
      </c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5"/>
      <c r="BC257" s="34"/>
      <c r="BD257" s="34"/>
      <c r="BE257" s="34"/>
      <c r="BF257" s="34"/>
      <c r="BG257" s="34"/>
      <c r="BH257" s="34"/>
      <c r="BI257" s="34"/>
      <c r="BJ257" s="34"/>
      <c r="BK257" s="34"/>
      <c r="BL257" s="34"/>
      <c r="BM257" s="34"/>
      <c r="BN257" s="35"/>
    </row>
    <row r="258" customFormat="false" ht="12.8" hidden="false" customHeight="false" outlineLevel="0" collapsed="false">
      <c r="A258" s="33" t="s">
        <v>65</v>
      </c>
      <c r="B258" s="33" t="s">
        <v>102</v>
      </c>
      <c r="C258" s="33" t="s">
        <v>103</v>
      </c>
      <c r="D258" s="33" t="s">
        <v>73</v>
      </c>
      <c r="E258" s="34"/>
      <c r="F258" s="34"/>
      <c r="G258" s="34"/>
      <c r="H258" s="34" t="s">
        <v>186</v>
      </c>
      <c r="I258" s="34" t="s">
        <v>69</v>
      </c>
      <c r="J258" s="34" t="s">
        <v>77</v>
      </c>
      <c r="K258" s="34" t="s">
        <v>71</v>
      </c>
      <c r="L258" s="34" t="n">
        <v>4</v>
      </c>
      <c r="M258" s="34" t="n">
        <v>1176.47058823529</v>
      </c>
      <c r="N258" s="34" t="n">
        <v>1681</v>
      </c>
      <c r="O258" s="34" t="n">
        <v>5.043</v>
      </c>
      <c r="P258" s="34" t="n">
        <v>1.081</v>
      </c>
      <c r="Q258" s="34" t="n">
        <v>1</v>
      </c>
      <c r="R258" s="34" t="n">
        <v>86.5234415519558</v>
      </c>
      <c r="S258" s="34" t="n">
        <v>0.371101996055109</v>
      </c>
      <c r="T258" s="34" t="n">
        <v>13.1491709514804</v>
      </c>
      <c r="U258" s="34" t="n">
        <v>366.805648088142</v>
      </c>
      <c r="V258" s="34" t="n">
        <v>-23.5635803258447</v>
      </c>
      <c r="W258" s="34" t="n">
        <v>-22.5635803258447</v>
      </c>
      <c r="X258" s="34" t="n">
        <v>1.07989614379996</v>
      </c>
      <c r="Y258" s="34" t="n">
        <v>0.003</v>
      </c>
      <c r="Z258" s="34" t="n">
        <v>0.107989614379996</v>
      </c>
      <c r="AA258" s="34" t="n">
        <v>0.0371101996055109</v>
      </c>
      <c r="AB258" s="34" t="n">
        <v>0.54459162531832</v>
      </c>
      <c r="AC258" s="34" t="n">
        <v>0.187146736610591</v>
      </c>
      <c r="AD258" s="34" t="n">
        <v>544.59162531832</v>
      </c>
      <c r="AE258" s="34" t="n">
        <v>187.146736610591</v>
      </c>
      <c r="AF258" s="34" t="n">
        <v>181530.541772773</v>
      </c>
      <c r="AG258" s="34" t="n">
        <v>62382.2455368638</v>
      </c>
      <c r="AH258" s="34" t="n">
        <v>181.530541772773</v>
      </c>
      <c r="AI258" s="34" t="n">
        <v>62.3822455368638</v>
      </c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34"/>
      <c r="AU258" s="34"/>
      <c r="AV258" s="34"/>
      <c r="AW258" s="34"/>
      <c r="AX258" s="34"/>
      <c r="AY258" s="34"/>
      <c r="AZ258" s="34"/>
      <c r="BA258" s="34"/>
      <c r="BB258" s="35"/>
      <c r="BC258" s="34"/>
      <c r="BD258" s="34"/>
      <c r="BE258" s="34"/>
      <c r="BF258" s="34"/>
      <c r="BG258" s="34"/>
      <c r="BH258" s="34"/>
      <c r="BI258" s="34"/>
      <c r="BJ258" s="34"/>
      <c r="BK258" s="34"/>
      <c r="BL258" s="34"/>
      <c r="BM258" s="34"/>
      <c r="BN258" s="35"/>
    </row>
    <row r="259" customFormat="false" ht="12.8" hidden="false" customHeight="false" outlineLevel="0" collapsed="false">
      <c r="A259" s="33" t="s">
        <v>65</v>
      </c>
      <c r="B259" s="33" t="s">
        <v>102</v>
      </c>
      <c r="C259" s="33" t="s">
        <v>103</v>
      </c>
      <c r="D259" s="33" t="s">
        <v>73</v>
      </c>
      <c r="E259" s="34"/>
      <c r="F259" s="34"/>
      <c r="G259" s="34"/>
      <c r="H259" s="34" t="s">
        <v>186</v>
      </c>
      <c r="I259" s="34" t="s">
        <v>69</v>
      </c>
      <c r="J259" s="34" t="s">
        <v>70</v>
      </c>
      <c r="K259" s="34" t="s">
        <v>71</v>
      </c>
      <c r="L259" s="34" t="n">
        <v>6</v>
      </c>
      <c r="M259" s="34" t="n">
        <v>1764.70588235294</v>
      </c>
      <c r="N259" s="34" t="n">
        <v>1836.33333333333</v>
      </c>
      <c r="O259" s="34" t="n">
        <v>5.509</v>
      </c>
      <c r="P259" s="34" t="n">
        <v>0.928</v>
      </c>
      <c r="Q259" s="34" t="n">
        <v>1</v>
      </c>
      <c r="R259" s="34" t="n">
        <v>69.9065715911094</v>
      </c>
      <c r="S259" s="34" t="n">
        <v>0.37111170294071</v>
      </c>
      <c r="T259" s="34" t="n">
        <v>13.1757705284701</v>
      </c>
      <c r="U259" s="34" t="n">
        <v>286.163990572024</v>
      </c>
      <c r="V259" s="34" t="n">
        <v>-23.4822765147651</v>
      </c>
      <c r="W259" s="34" t="n">
        <v>-22.4822765147651</v>
      </c>
      <c r="X259" s="34" t="n">
        <v>1.07998509116708</v>
      </c>
      <c r="Y259" s="34" t="n">
        <v>0.003</v>
      </c>
      <c r="Z259" s="34" t="n">
        <v>0.107998509116708</v>
      </c>
      <c r="AA259" s="34" t="n">
        <v>0.037111170294071</v>
      </c>
      <c r="AB259" s="34" t="n">
        <v>0.594963786723944</v>
      </c>
      <c r="AC259" s="34" t="n">
        <v>0.204445437150037</v>
      </c>
      <c r="AD259" s="34" t="n">
        <v>594.963786723945</v>
      </c>
      <c r="AE259" s="34" t="n">
        <v>204.445437150037</v>
      </c>
      <c r="AF259" s="34" t="n">
        <v>198321.262241315</v>
      </c>
      <c r="AG259" s="34" t="n">
        <v>68148.4790500124</v>
      </c>
      <c r="AH259" s="34" t="n">
        <v>198.321262241315</v>
      </c>
      <c r="AI259" s="34" t="n">
        <v>68.1484790500124</v>
      </c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5"/>
      <c r="BC259" s="34"/>
      <c r="BD259" s="34"/>
      <c r="BE259" s="34"/>
      <c r="BF259" s="34"/>
      <c r="BG259" s="34"/>
      <c r="BH259" s="34"/>
      <c r="BI259" s="34"/>
      <c r="BJ259" s="34"/>
      <c r="BK259" s="34"/>
      <c r="BL259" s="34"/>
      <c r="BM259" s="34"/>
      <c r="BN259" s="35"/>
    </row>
    <row r="260" customFormat="false" ht="12.8" hidden="false" customHeight="false" outlineLevel="0" collapsed="false">
      <c r="A260" s="33" t="s">
        <v>80</v>
      </c>
      <c r="B260" s="33" t="s">
        <v>105</v>
      </c>
      <c r="C260" s="33" t="s">
        <v>106</v>
      </c>
      <c r="D260" s="33" t="s">
        <v>73</v>
      </c>
      <c r="E260" s="34"/>
      <c r="F260" s="34"/>
      <c r="G260" s="34"/>
      <c r="H260" s="34" t="s">
        <v>186</v>
      </c>
      <c r="I260" s="34" t="s">
        <v>69</v>
      </c>
      <c r="J260" s="34" t="s">
        <v>86</v>
      </c>
      <c r="K260" s="34" t="s">
        <v>71</v>
      </c>
      <c r="L260" s="34" t="n">
        <v>23</v>
      </c>
      <c r="M260" s="34" t="n">
        <v>6764.70588235294</v>
      </c>
      <c r="N260" s="34" t="n">
        <v>192.333333333333</v>
      </c>
      <c r="O260" s="34" t="n">
        <v>0.577</v>
      </c>
      <c r="P260" s="34" t="n">
        <v>0.577</v>
      </c>
      <c r="Q260" s="34" t="n">
        <v>23</v>
      </c>
      <c r="R260" s="34" t="n">
        <v>56.5653294078269</v>
      </c>
      <c r="S260" s="34" t="n">
        <v>0.370932135998516</v>
      </c>
      <c r="T260" s="34" t="n">
        <v>12.6837078055275</v>
      </c>
      <c r="U260" s="34" t="n">
        <v>283.919565481348</v>
      </c>
      <c r="V260" s="34" t="n">
        <v>-23.3876498977723</v>
      </c>
      <c r="W260" s="34" t="n">
        <v>-22.3876498977723</v>
      </c>
      <c r="X260" s="34" t="n">
        <v>1.08008861364595</v>
      </c>
      <c r="Y260" s="34" t="n">
        <v>0.003</v>
      </c>
      <c r="Z260" s="34" t="n">
        <v>0.108008861364595</v>
      </c>
      <c r="AA260" s="34" t="n">
        <v>0.0370932135998516</v>
      </c>
      <c r="AB260" s="34" t="n">
        <v>0.0623211130073713</v>
      </c>
      <c r="AC260" s="34" t="n">
        <v>0.0214027842471144</v>
      </c>
      <c r="AD260" s="34" t="n">
        <v>62.3211130073713</v>
      </c>
      <c r="AE260" s="34" t="n">
        <v>21.4027842471144</v>
      </c>
      <c r="AF260" s="34" t="n">
        <v>20773.7043357904</v>
      </c>
      <c r="AG260" s="34" t="n">
        <v>7134.26141570479</v>
      </c>
      <c r="AH260" s="34" t="n">
        <v>20.7737043357904</v>
      </c>
      <c r="AI260" s="34" t="n">
        <v>7.13426141570479</v>
      </c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34"/>
      <c r="AU260" s="34"/>
      <c r="AV260" s="34"/>
      <c r="AW260" s="34"/>
      <c r="AX260" s="34"/>
      <c r="AY260" s="34"/>
      <c r="AZ260" s="34"/>
      <c r="BA260" s="34"/>
      <c r="BB260" s="35"/>
      <c r="BC260" s="34"/>
      <c r="BD260" s="34"/>
      <c r="BE260" s="34"/>
      <c r="BF260" s="34"/>
      <c r="BG260" s="34"/>
      <c r="BH260" s="34"/>
      <c r="BI260" s="34"/>
      <c r="BJ260" s="34"/>
      <c r="BK260" s="34"/>
      <c r="BL260" s="34"/>
      <c r="BM260" s="34"/>
      <c r="BN260" s="35"/>
    </row>
    <row r="261" customFormat="false" ht="12.8" hidden="false" customHeight="false" outlineLevel="0" collapsed="false">
      <c r="A261" s="33" t="s">
        <v>80</v>
      </c>
      <c r="B261" s="33" t="s">
        <v>105</v>
      </c>
      <c r="C261" s="33" t="s">
        <v>106</v>
      </c>
      <c r="D261" s="33" t="s">
        <v>73</v>
      </c>
      <c r="E261" s="34"/>
      <c r="F261" s="34"/>
      <c r="G261" s="34"/>
      <c r="H261" s="34" t="s">
        <v>186</v>
      </c>
      <c r="I261" s="34" t="s">
        <v>69</v>
      </c>
      <c r="J261" s="34" t="s">
        <v>74</v>
      </c>
      <c r="K261" s="34" t="s">
        <v>71</v>
      </c>
      <c r="L261" s="34" t="n">
        <v>25</v>
      </c>
      <c r="M261" s="34" t="n">
        <v>7352.94117647059</v>
      </c>
      <c r="N261" s="34" t="n">
        <v>497.333333333333</v>
      </c>
      <c r="O261" s="34" t="n">
        <v>1.492</v>
      </c>
      <c r="P261" s="34" t="n">
        <v>1.492</v>
      </c>
      <c r="Q261" s="34" t="n">
        <v>25</v>
      </c>
      <c r="R261" s="34" t="n">
        <v>120.760914664199</v>
      </c>
      <c r="S261" s="34" t="n">
        <v>0.371026855790992</v>
      </c>
      <c r="T261" s="34" t="n">
        <v>12.9432658218303</v>
      </c>
      <c r="U261" s="34" t="n">
        <v>591.412652532313</v>
      </c>
      <c r="V261" s="34" t="n">
        <v>-22.8714863606962</v>
      </c>
      <c r="W261" s="34" t="n">
        <v>-21.8714863606962</v>
      </c>
      <c r="X261" s="34" t="n">
        <v>1.08065329797693</v>
      </c>
      <c r="Y261" s="34" t="n">
        <v>0.003</v>
      </c>
      <c r="Z261" s="34" t="n">
        <v>0.108065329797693</v>
      </c>
      <c r="AA261" s="34" t="n">
        <v>0.0371026855790992</v>
      </c>
      <c r="AB261" s="34" t="n">
        <v>0.161233472058158</v>
      </c>
      <c r="AC261" s="34" t="n">
        <v>0.055357206884016</v>
      </c>
      <c r="AD261" s="34" t="n">
        <v>161.233472058158</v>
      </c>
      <c r="AE261" s="34" t="n">
        <v>55.357206884016</v>
      </c>
      <c r="AF261" s="34" t="n">
        <v>53744.4906860527</v>
      </c>
      <c r="AG261" s="34" t="n">
        <v>18452.402294672</v>
      </c>
      <c r="AH261" s="34" t="n">
        <v>53.7444906860527</v>
      </c>
      <c r="AI261" s="34" t="n">
        <v>18.452402294672</v>
      </c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/>
      <c r="AU261" s="34"/>
      <c r="AV261" s="34"/>
      <c r="AW261" s="34"/>
      <c r="AX261" s="34"/>
      <c r="AY261" s="34"/>
      <c r="AZ261" s="34"/>
      <c r="BA261" s="34"/>
      <c r="BB261" s="35"/>
      <c r="BC261" s="34"/>
      <c r="BD261" s="34"/>
      <c r="BE261" s="34"/>
      <c r="BF261" s="34"/>
      <c r="BG261" s="34"/>
      <c r="BH261" s="34"/>
      <c r="BI261" s="34"/>
      <c r="BJ261" s="34"/>
      <c r="BK261" s="34"/>
      <c r="BL261" s="34"/>
      <c r="BM261" s="34"/>
      <c r="BN261" s="35"/>
    </row>
    <row r="262" customFormat="false" ht="12.8" hidden="false" customHeight="false" outlineLevel="0" collapsed="false">
      <c r="A262" s="33" t="s">
        <v>80</v>
      </c>
      <c r="B262" s="33" t="s">
        <v>105</v>
      </c>
      <c r="C262" s="33" t="s">
        <v>106</v>
      </c>
      <c r="D262" s="33" t="s">
        <v>73</v>
      </c>
      <c r="E262" s="34"/>
      <c r="F262" s="34"/>
      <c r="G262" s="34"/>
      <c r="H262" s="34" t="s">
        <v>186</v>
      </c>
      <c r="I262" s="34" t="s">
        <v>69</v>
      </c>
      <c r="J262" s="34" t="s">
        <v>88</v>
      </c>
      <c r="K262" s="34" t="s">
        <v>71</v>
      </c>
      <c r="L262" s="34" t="n">
        <v>20</v>
      </c>
      <c r="M262" s="34" t="n">
        <v>5882.35294117647</v>
      </c>
      <c r="N262" s="34" t="n">
        <v>510.666666666667</v>
      </c>
      <c r="O262" s="34" t="n">
        <v>1.532</v>
      </c>
      <c r="P262" s="34" t="n">
        <v>1.532</v>
      </c>
      <c r="Q262" s="34" t="n">
        <v>20</v>
      </c>
      <c r="R262" s="34" t="n">
        <v>127.661086911167</v>
      </c>
      <c r="S262" s="34" t="n">
        <v>0.371087128973324</v>
      </c>
      <c r="T262" s="34" t="n">
        <v>13.1084310061202</v>
      </c>
      <c r="U262" s="34" t="n">
        <v>659.8671369742</v>
      </c>
      <c r="V262" s="34" t="n">
        <v>-23.0958566916769</v>
      </c>
      <c r="W262" s="34" t="n">
        <v>-22.0958566916769</v>
      </c>
      <c r="X262" s="34" t="n">
        <v>1.08040783700909</v>
      </c>
      <c r="Y262" s="34" t="n">
        <v>0.003</v>
      </c>
      <c r="Z262" s="34" t="n">
        <v>0.108040783700909</v>
      </c>
      <c r="AA262" s="34" t="n">
        <v>0.0371087128973324</v>
      </c>
      <c r="AB262" s="34" t="n">
        <v>0.165518480629793</v>
      </c>
      <c r="AC262" s="34" t="n">
        <v>0.0568505481587132</v>
      </c>
      <c r="AD262" s="34" t="n">
        <v>165.518480629793</v>
      </c>
      <c r="AE262" s="34" t="n">
        <v>56.8505481587132</v>
      </c>
      <c r="AF262" s="34" t="n">
        <v>55172.8268765975</v>
      </c>
      <c r="AG262" s="34" t="n">
        <v>18950.1827195711</v>
      </c>
      <c r="AH262" s="34" t="n">
        <v>55.1728268765975</v>
      </c>
      <c r="AI262" s="34" t="n">
        <v>18.9501827195711</v>
      </c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5"/>
      <c r="BC262" s="34"/>
      <c r="BD262" s="34"/>
      <c r="BE262" s="34"/>
      <c r="BF262" s="34"/>
      <c r="BG262" s="34"/>
      <c r="BH262" s="34"/>
      <c r="BI262" s="34"/>
      <c r="BJ262" s="34"/>
      <c r="BK262" s="34"/>
      <c r="BL262" s="34"/>
      <c r="BM262" s="34"/>
      <c r="BN262" s="35"/>
    </row>
    <row r="263" customFormat="false" ht="12.8" hidden="false" customHeight="false" outlineLevel="0" collapsed="false">
      <c r="A263" s="33" t="s">
        <v>80</v>
      </c>
      <c r="B263" s="33" t="s">
        <v>105</v>
      </c>
      <c r="C263" s="33" t="s">
        <v>106</v>
      </c>
      <c r="D263" s="33" t="s">
        <v>73</v>
      </c>
      <c r="E263" s="34"/>
      <c r="F263" s="34"/>
      <c r="G263" s="34"/>
      <c r="H263" s="34" t="s">
        <v>186</v>
      </c>
      <c r="I263" s="34" t="s">
        <v>69</v>
      </c>
      <c r="J263" s="34" t="s">
        <v>88</v>
      </c>
      <c r="K263" s="34" t="s">
        <v>89</v>
      </c>
      <c r="L263" s="34" t="n">
        <v>1</v>
      </c>
      <c r="M263" s="34" t="n">
        <v>294.117647058824</v>
      </c>
      <c r="N263" s="34" t="n">
        <v>0.819047619047614</v>
      </c>
      <c r="O263" s="34" t="n">
        <v>0.00245714285714284</v>
      </c>
      <c r="P263" s="34"/>
      <c r="Q263" s="34"/>
      <c r="R263" s="34"/>
      <c r="S263" s="34"/>
      <c r="T263" s="34"/>
      <c r="U263" s="34"/>
      <c r="V263" s="34"/>
      <c r="W263" s="34"/>
      <c r="X263" s="34"/>
      <c r="Y263" s="34" t="n">
        <v>0.003</v>
      </c>
      <c r="Z263" s="34" t="n">
        <v>0.108040783700909</v>
      </c>
      <c r="AA263" s="34" t="n">
        <v>0.0371087128973324</v>
      </c>
      <c r="AB263" s="34" t="n">
        <v>0.000265471639950803</v>
      </c>
      <c r="AC263" s="34" t="n">
        <v>9.11814088334448E-005</v>
      </c>
      <c r="AD263" s="34" t="n">
        <v>0.265471639950803</v>
      </c>
      <c r="AE263" s="34" t="n">
        <v>0.0911814088334448</v>
      </c>
      <c r="AF263" s="34" t="n">
        <v>88.4905466502678</v>
      </c>
      <c r="AG263" s="34" t="n">
        <v>30.3938029444816</v>
      </c>
      <c r="AH263" s="34" t="n">
        <v>0.0884905466502678</v>
      </c>
      <c r="AI263" s="34" t="n">
        <v>0.0303938029444816</v>
      </c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/>
      <c r="AU263" s="34"/>
      <c r="AV263" s="34"/>
      <c r="AW263" s="34"/>
      <c r="AX263" s="34"/>
      <c r="AY263" s="34"/>
      <c r="AZ263" s="34"/>
      <c r="BA263" s="34"/>
      <c r="BB263" s="35"/>
      <c r="BC263" s="34"/>
      <c r="BD263" s="34"/>
      <c r="BE263" s="34"/>
      <c r="BF263" s="34"/>
      <c r="BG263" s="34"/>
      <c r="BH263" s="34"/>
      <c r="BI263" s="34"/>
      <c r="BJ263" s="34"/>
      <c r="BK263" s="34"/>
      <c r="BL263" s="34"/>
      <c r="BM263" s="34"/>
      <c r="BN263" s="35"/>
    </row>
    <row r="264" customFormat="false" ht="12.8" hidden="false" customHeight="false" outlineLevel="0" collapsed="false">
      <c r="A264" s="33" t="s">
        <v>80</v>
      </c>
      <c r="B264" s="33" t="s">
        <v>105</v>
      </c>
      <c r="C264" s="33" t="s">
        <v>106</v>
      </c>
      <c r="D264" s="33" t="s">
        <v>73</v>
      </c>
      <c r="E264" s="34"/>
      <c r="F264" s="34"/>
      <c r="G264" s="34"/>
      <c r="H264" s="34" t="s">
        <v>186</v>
      </c>
      <c r="I264" s="34" t="s">
        <v>69</v>
      </c>
      <c r="J264" s="34" t="s">
        <v>77</v>
      </c>
      <c r="K264" s="34" t="s">
        <v>71</v>
      </c>
      <c r="L264" s="34" t="n">
        <v>25</v>
      </c>
      <c r="M264" s="34" t="n">
        <v>7352.94117647059</v>
      </c>
      <c r="N264" s="34" t="n">
        <v>440.333333333333</v>
      </c>
      <c r="O264" s="34" t="n">
        <v>1.321</v>
      </c>
      <c r="P264" s="34" t="n">
        <v>1.321</v>
      </c>
      <c r="Q264" s="34" t="n">
        <v>25</v>
      </c>
      <c r="R264" s="34" t="n">
        <v>87.933704288468</v>
      </c>
      <c r="S264" s="34" t="n">
        <v>0.371349312630222</v>
      </c>
      <c r="T264" s="34" t="n">
        <v>13.8268890415214</v>
      </c>
      <c r="U264" s="34" t="n">
        <v>398.083445813064</v>
      </c>
      <c r="V264" s="34" t="n">
        <v>-22.6047075127748</v>
      </c>
      <c r="W264" s="34" t="n">
        <v>-21.6047075127748</v>
      </c>
      <c r="X264" s="34" t="n">
        <v>1.08094515224406</v>
      </c>
      <c r="Y264" s="34" t="n">
        <v>0.003</v>
      </c>
      <c r="Z264" s="34" t="n">
        <v>0.108094515224406</v>
      </c>
      <c r="AA264" s="34" t="n">
        <v>0.0371349312630222</v>
      </c>
      <c r="AB264" s="34" t="n">
        <v>0.14279285461144</v>
      </c>
      <c r="AC264" s="34" t="n">
        <v>0.0490552441984523</v>
      </c>
      <c r="AD264" s="34" t="n">
        <v>142.79285461144</v>
      </c>
      <c r="AE264" s="34" t="n">
        <v>49.0552441984523</v>
      </c>
      <c r="AF264" s="34" t="n">
        <v>47597.6182038134</v>
      </c>
      <c r="AG264" s="34" t="n">
        <v>16351.7480661508</v>
      </c>
      <c r="AH264" s="34" t="n">
        <v>47.5976182038134</v>
      </c>
      <c r="AI264" s="34" t="n">
        <v>16.3517480661508</v>
      </c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34"/>
      <c r="AU264" s="34"/>
      <c r="AV264" s="34"/>
      <c r="AW264" s="34"/>
      <c r="AX264" s="34"/>
      <c r="AY264" s="34"/>
      <c r="AZ264" s="34"/>
      <c r="BA264" s="34"/>
      <c r="BB264" s="35"/>
      <c r="BC264" s="34"/>
      <c r="BD264" s="34"/>
      <c r="BE264" s="34"/>
      <c r="BF264" s="34"/>
      <c r="BG264" s="34"/>
      <c r="BH264" s="34"/>
      <c r="BI264" s="34"/>
      <c r="BJ264" s="34"/>
      <c r="BK264" s="34"/>
      <c r="BL264" s="34"/>
      <c r="BM264" s="34"/>
      <c r="BN264" s="35"/>
    </row>
    <row r="265" customFormat="false" ht="12.8" hidden="false" customHeight="false" outlineLevel="0" collapsed="false">
      <c r="A265" s="33" t="s">
        <v>80</v>
      </c>
      <c r="B265" s="33" t="s">
        <v>105</v>
      </c>
      <c r="C265" s="33" t="s">
        <v>106</v>
      </c>
      <c r="D265" s="33" t="s">
        <v>73</v>
      </c>
      <c r="E265" s="34"/>
      <c r="F265" s="34"/>
      <c r="G265" s="34"/>
      <c r="H265" s="34" t="s">
        <v>186</v>
      </c>
      <c r="I265" s="34" t="s">
        <v>69</v>
      </c>
      <c r="J265" s="34" t="s">
        <v>70</v>
      </c>
      <c r="K265" s="34" t="s">
        <v>89</v>
      </c>
      <c r="L265" s="34" t="n">
        <v>1</v>
      </c>
      <c r="M265" s="34" t="n">
        <v>294.117647058824</v>
      </c>
      <c r="N265" s="34" t="n">
        <v>7.89283874291601</v>
      </c>
      <c r="O265" s="34" t="n">
        <v>0.023678516228748</v>
      </c>
      <c r="P265" s="34"/>
      <c r="Q265" s="34"/>
      <c r="R265" s="34"/>
      <c r="S265" s="34"/>
      <c r="T265" s="34"/>
      <c r="U265" s="34"/>
      <c r="V265" s="34"/>
      <c r="W265" s="34"/>
      <c r="X265" s="34"/>
      <c r="Y265" s="34" t="n">
        <v>0.003</v>
      </c>
      <c r="Z265" s="34" t="n">
        <v>0.108094515224406</v>
      </c>
      <c r="AA265" s="34" t="n">
        <v>0.0371349312630222</v>
      </c>
      <c r="AB265" s="34" t="n">
        <v>0.00255951773297975</v>
      </c>
      <c r="AC265" s="34" t="n">
        <v>0.000879300072564913</v>
      </c>
      <c r="AD265" s="34" t="n">
        <v>2.55951773297975</v>
      </c>
      <c r="AE265" s="34" t="n">
        <v>0.879300072564913</v>
      </c>
      <c r="AF265" s="34" t="n">
        <v>853.172577659915</v>
      </c>
      <c r="AG265" s="34" t="n">
        <v>293.100024188304</v>
      </c>
      <c r="AH265" s="34" t="n">
        <v>0.853172577659915</v>
      </c>
      <c r="AI265" s="34" t="n">
        <v>0.293100024188304</v>
      </c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5"/>
      <c r="BC265" s="34"/>
      <c r="BD265" s="34"/>
      <c r="BE265" s="34"/>
      <c r="BF265" s="34"/>
      <c r="BG265" s="34"/>
      <c r="BH265" s="34"/>
      <c r="BI265" s="34"/>
      <c r="BJ265" s="34"/>
      <c r="BK265" s="34"/>
      <c r="BL265" s="34"/>
      <c r="BM265" s="34"/>
      <c r="BN265" s="35"/>
    </row>
    <row r="266" customFormat="false" ht="12.8" hidden="false" customHeight="false" outlineLevel="0" collapsed="false">
      <c r="A266" s="33" t="s">
        <v>80</v>
      </c>
      <c r="B266" s="33" t="s">
        <v>105</v>
      </c>
      <c r="C266" s="33" t="s">
        <v>106</v>
      </c>
      <c r="D266" s="33" t="s">
        <v>73</v>
      </c>
      <c r="E266" s="34"/>
      <c r="F266" s="34"/>
      <c r="G266" s="34"/>
      <c r="H266" s="34" t="s">
        <v>186</v>
      </c>
      <c r="I266" s="34" t="s">
        <v>69</v>
      </c>
      <c r="J266" s="34" t="s">
        <v>70</v>
      </c>
      <c r="K266" s="34" t="s">
        <v>71</v>
      </c>
      <c r="L266" s="34" t="n">
        <v>12</v>
      </c>
      <c r="M266" s="34" t="n">
        <v>3529.41176470588</v>
      </c>
      <c r="N266" s="34" t="n">
        <v>401.333333333333</v>
      </c>
      <c r="O266" s="34" t="n">
        <v>1.204</v>
      </c>
      <c r="P266" s="34" t="n">
        <v>1.204</v>
      </c>
      <c r="Q266" s="34" t="n">
        <v>12</v>
      </c>
      <c r="R266" s="34" t="n">
        <v>88.2974092572174</v>
      </c>
      <c r="S266" s="34" t="n">
        <v>0.371165268974163</v>
      </c>
      <c r="T266" s="34" t="n">
        <v>13.3225565105306</v>
      </c>
      <c r="U266" s="34" t="n">
        <v>456.047697674682</v>
      </c>
      <c r="V266" s="34" t="n">
        <v>-22.9122972159297</v>
      </c>
      <c r="W266" s="34" t="n">
        <v>-21.9122972159297</v>
      </c>
      <c r="X266" s="34" t="n">
        <v>1.08060865102364</v>
      </c>
      <c r="Y266" s="34" t="n">
        <v>0.003</v>
      </c>
      <c r="Z266" s="34" t="n">
        <v>0.108060865102364</v>
      </c>
      <c r="AA266" s="34" t="n">
        <v>0.0371165268974163</v>
      </c>
      <c r="AB266" s="34" t="n">
        <v>0.130105281583246</v>
      </c>
      <c r="AC266" s="34" t="n">
        <v>0.0446882983844892</v>
      </c>
      <c r="AD266" s="34" t="n">
        <v>130.105281583246</v>
      </c>
      <c r="AE266" s="34" t="n">
        <v>44.6882983844892</v>
      </c>
      <c r="AF266" s="34" t="n">
        <v>43368.4271944154</v>
      </c>
      <c r="AG266" s="34" t="n">
        <v>14896.0994614964</v>
      </c>
      <c r="AH266" s="34" t="n">
        <v>43.3684271944154</v>
      </c>
      <c r="AI266" s="34" t="n">
        <v>14.8960994614964</v>
      </c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34"/>
      <c r="AU266" s="34"/>
      <c r="AV266" s="34"/>
      <c r="AW266" s="34"/>
      <c r="AX266" s="34"/>
      <c r="AY266" s="34"/>
      <c r="AZ266" s="34"/>
      <c r="BA266" s="34"/>
      <c r="BB266" s="35"/>
      <c r="BC266" s="34"/>
      <c r="BD266" s="34"/>
      <c r="BE266" s="34"/>
      <c r="BF266" s="34"/>
      <c r="BG266" s="34"/>
      <c r="BH266" s="34"/>
      <c r="BI266" s="34"/>
      <c r="BJ266" s="34"/>
      <c r="BK266" s="34"/>
      <c r="BL266" s="34"/>
      <c r="BM266" s="34"/>
      <c r="BN266" s="35"/>
    </row>
    <row r="267" customFormat="false" ht="12.8" hidden="false" customHeight="false" outlineLevel="0" collapsed="false">
      <c r="A267" s="33" t="s">
        <v>80</v>
      </c>
      <c r="B267" s="33" t="s">
        <v>105</v>
      </c>
      <c r="C267" s="33" t="s">
        <v>106</v>
      </c>
      <c r="D267" s="33" t="s">
        <v>73</v>
      </c>
      <c r="E267" s="34"/>
      <c r="F267" s="34"/>
      <c r="G267" s="34"/>
      <c r="H267" s="34" t="s">
        <v>186</v>
      </c>
      <c r="I267" s="34" t="s">
        <v>69</v>
      </c>
      <c r="J267" s="34" t="s">
        <v>70</v>
      </c>
      <c r="K267" s="34" t="s">
        <v>71</v>
      </c>
      <c r="L267" s="34" t="n">
        <v>1</v>
      </c>
      <c r="M267" s="34" t="n">
        <v>294.117647058824</v>
      </c>
      <c r="N267" s="34" t="n">
        <v>261.411221122112</v>
      </c>
      <c r="O267" s="34" t="n">
        <v>0.784233663366337</v>
      </c>
      <c r="P267" s="34"/>
      <c r="Q267" s="34"/>
      <c r="R267" s="34"/>
      <c r="S267" s="34"/>
      <c r="T267" s="34"/>
      <c r="U267" s="34"/>
      <c r="V267" s="34"/>
      <c r="W267" s="34"/>
      <c r="X267" s="34"/>
      <c r="Y267" s="34" t="n">
        <v>0.003</v>
      </c>
      <c r="Z267" s="34" t="n">
        <v>0.108094515224406</v>
      </c>
      <c r="AA267" s="34" t="n">
        <v>0.0371349312630222</v>
      </c>
      <c r="AB267" s="34" t="n">
        <v>0.0847713576642442</v>
      </c>
      <c r="AC267" s="34" t="n">
        <v>0.029122463183257</v>
      </c>
      <c r="AD267" s="34" t="n">
        <v>84.7713576642442</v>
      </c>
      <c r="AE267" s="34" t="n">
        <v>29.122463183257</v>
      </c>
      <c r="AF267" s="34" t="n">
        <v>28257.1192214147</v>
      </c>
      <c r="AG267" s="34" t="n">
        <v>9707.48772775234</v>
      </c>
      <c r="AH267" s="34" t="n">
        <v>28.2571192214147</v>
      </c>
      <c r="AI267" s="34" t="n">
        <v>9.70748772775234</v>
      </c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/>
      <c r="AU267" s="34"/>
      <c r="AV267" s="34"/>
      <c r="AW267" s="34"/>
      <c r="AX267" s="34"/>
      <c r="AY267" s="34"/>
      <c r="AZ267" s="34"/>
      <c r="BA267" s="34"/>
      <c r="BB267" s="35"/>
      <c r="BC267" s="34"/>
      <c r="BD267" s="34"/>
      <c r="BE267" s="34"/>
      <c r="BF267" s="34"/>
      <c r="BG267" s="34"/>
      <c r="BH267" s="34"/>
      <c r="BI267" s="34"/>
      <c r="BJ267" s="34"/>
      <c r="BK267" s="34"/>
      <c r="BL267" s="34"/>
      <c r="BM267" s="34"/>
      <c r="BN267" s="35"/>
    </row>
    <row r="268" customFormat="false" ht="12.8" hidden="false" customHeight="false" outlineLevel="0" collapsed="false">
      <c r="A268" s="33" t="s">
        <v>65</v>
      </c>
      <c r="B268" s="33" t="s">
        <v>205</v>
      </c>
      <c r="C268" s="33" t="s">
        <v>206</v>
      </c>
      <c r="D268" s="33" t="s">
        <v>147</v>
      </c>
      <c r="E268" s="34"/>
      <c r="F268" s="34"/>
      <c r="G268" s="34"/>
      <c r="H268" s="34" t="s">
        <v>186</v>
      </c>
      <c r="I268" s="34" t="s">
        <v>69</v>
      </c>
      <c r="J268" s="34" t="s">
        <v>88</v>
      </c>
      <c r="K268" s="34" t="s">
        <v>71</v>
      </c>
      <c r="L268" s="34" t="n">
        <v>1</v>
      </c>
      <c r="M268" s="34" t="n">
        <v>294.117647058824</v>
      </c>
      <c r="N268" s="34" t="n">
        <v>37.4160206718347</v>
      </c>
      <c r="O268" s="34" t="n">
        <v>0.112248062015504</v>
      </c>
      <c r="P268" s="34"/>
      <c r="Q268" s="34"/>
      <c r="R268" s="34"/>
      <c r="S268" s="34"/>
      <c r="T268" s="34"/>
      <c r="U268" s="34"/>
      <c r="V268" s="34"/>
      <c r="W268" s="34"/>
      <c r="X268" s="34"/>
      <c r="Y268" s="34" t="n">
        <v>0.003</v>
      </c>
      <c r="Z268" s="34" t="n">
        <v>0</v>
      </c>
      <c r="AA268" s="34" t="n">
        <v>0</v>
      </c>
      <c r="AB268" s="34" t="n">
        <v>0</v>
      </c>
      <c r="AC268" s="34" t="n">
        <v>0</v>
      </c>
      <c r="AD268" s="34" t="n">
        <v>0</v>
      </c>
      <c r="AE268" s="34" t="n">
        <v>0</v>
      </c>
      <c r="AF268" s="34" t="n">
        <v>0</v>
      </c>
      <c r="AG268" s="34" t="n">
        <v>0</v>
      </c>
      <c r="AH268" s="34" t="n">
        <v>0</v>
      </c>
      <c r="AI268" s="34" t="n">
        <v>0</v>
      </c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34"/>
      <c r="AU268" s="34"/>
      <c r="AV268" s="34"/>
      <c r="AW268" s="34"/>
      <c r="AX268" s="34"/>
      <c r="AY268" s="34"/>
      <c r="AZ268" s="34"/>
      <c r="BA268" s="34"/>
      <c r="BB268" s="35"/>
      <c r="BC268" s="34"/>
      <c r="BD268" s="34"/>
      <c r="BE268" s="34"/>
      <c r="BF268" s="34"/>
      <c r="BG268" s="34"/>
      <c r="BH268" s="34"/>
      <c r="BI268" s="34"/>
      <c r="BJ268" s="34"/>
      <c r="BK268" s="34"/>
      <c r="BL268" s="34"/>
      <c r="BM268" s="34"/>
      <c r="BN268" s="35"/>
    </row>
    <row r="269" customFormat="false" ht="12.8" hidden="false" customHeight="false" outlineLevel="0" collapsed="false">
      <c r="A269" s="33" t="s">
        <v>80</v>
      </c>
      <c r="B269" s="33" t="s">
        <v>126</v>
      </c>
      <c r="C269" s="33" t="s">
        <v>127</v>
      </c>
      <c r="D269" s="33" t="s">
        <v>73</v>
      </c>
      <c r="E269" s="34"/>
      <c r="F269" s="34"/>
      <c r="G269" s="34"/>
      <c r="H269" s="34" t="s">
        <v>186</v>
      </c>
      <c r="I269" s="34" t="s">
        <v>69</v>
      </c>
      <c r="J269" s="34" t="s">
        <v>86</v>
      </c>
      <c r="K269" s="34" t="s">
        <v>71</v>
      </c>
      <c r="L269" s="34" t="n">
        <v>3</v>
      </c>
      <c r="M269" s="34" t="n">
        <v>882.352941176471</v>
      </c>
      <c r="N269" s="34" t="n">
        <v>492.333333333333</v>
      </c>
      <c r="O269" s="34" t="n">
        <v>1.477</v>
      </c>
      <c r="P269" s="34" t="n">
        <v>1.477</v>
      </c>
      <c r="Q269" s="34" t="n">
        <v>3</v>
      </c>
      <c r="R269" s="34" t="n">
        <v>134.899245347638</v>
      </c>
      <c r="S269" s="34" t="n">
        <v>0.370217751350591</v>
      </c>
      <c r="T269" s="34" t="n">
        <v>10.7261152961471</v>
      </c>
      <c r="U269" s="34" t="n">
        <v>555.992304520398</v>
      </c>
      <c r="V269" s="34" t="n">
        <v>-23.4620024660281</v>
      </c>
      <c r="W269" s="34" t="n">
        <v>-22.4620024660281</v>
      </c>
      <c r="X269" s="34" t="n">
        <v>1.0800072712003</v>
      </c>
      <c r="Y269" s="34" t="n">
        <v>0.003</v>
      </c>
      <c r="Z269" s="34" t="n">
        <v>0.10800072712003</v>
      </c>
      <c r="AA269" s="34" t="n">
        <v>0.0370217751350591</v>
      </c>
      <c r="AB269" s="34" t="n">
        <v>0.159517073956284</v>
      </c>
      <c r="AC269" s="34" t="n">
        <v>0.0546811618744823</v>
      </c>
      <c r="AD269" s="34" t="n">
        <v>159.517073956284</v>
      </c>
      <c r="AE269" s="34" t="n">
        <v>54.6811618744823</v>
      </c>
      <c r="AF269" s="34" t="n">
        <v>53172.3579854281</v>
      </c>
      <c r="AG269" s="34" t="n">
        <v>18227.0539581608</v>
      </c>
      <c r="AH269" s="34" t="n">
        <v>53.1723579854281</v>
      </c>
      <c r="AI269" s="34" t="n">
        <v>18.2270539581608</v>
      </c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34"/>
      <c r="AU269" s="34"/>
      <c r="AV269" s="34"/>
      <c r="AW269" s="34"/>
      <c r="AX269" s="34"/>
      <c r="AY269" s="34"/>
      <c r="AZ269" s="34"/>
      <c r="BA269" s="34"/>
      <c r="BB269" s="35"/>
      <c r="BC269" s="34"/>
      <c r="BD269" s="34"/>
      <c r="BE269" s="34"/>
      <c r="BF269" s="34"/>
      <c r="BG269" s="34"/>
      <c r="BH269" s="34"/>
      <c r="BI269" s="34"/>
      <c r="BJ269" s="34"/>
      <c r="BK269" s="34"/>
      <c r="BL269" s="34"/>
      <c r="BM269" s="34"/>
      <c r="BN269" s="35"/>
    </row>
    <row r="270" customFormat="false" ht="12.8" hidden="false" customHeight="false" outlineLevel="0" collapsed="false">
      <c r="A270" s="33" t="s">
        <v>80</v>
      </c>
      <c r="B270" s="33" t="s">
        <v>126</v>
      </c>
      <c r="C270" s="33" t="s">
        <v>127</v>
      </c>
      <c r="D270" s="33" t="s">
        <v>73</v>
      </c>
      <c r="E270" s="34"/>
      <c r="F270" s="34"/>
      <c r="G270" s="34"/>
      <c r="H270" s="34" t="s">
        <v>186</v>
      </c>
      <c r="I270" s="34" t="s">
        <v>69</v>
      </c>
      <c r="J270" s="34" t="s">
        <v>74</v>
      </c>
      <c r="K270" s="34" t="s">
        <v>71</v>
      </c>
      <c r="L270" s="34" t="n">
        <v>6</v>
      </c>
      <c r="M270" s="34" t="n">
        <v>1764.70588235294</v>
      </c>
      <c r="N270" s="34" t="n">
        <v>170.505555555555</v>
      </c>
      <c r="O270" s="34" t="n">
        <v>0.511516666666666</v>
      </c>
      <c r="P270" s="34" t="n">
        <v>0.653</v>
      </c>
      <c r="Q270" s="34" t="n">
        <v>9</v>
      </c>
      <c r="R270" s="34" t="n">
        <v>63.9214283126395</v>
      </c>
      <c r="S270" s="34" t="n">
        <v>0.370325096844173</v>
      </c>
      <c r="T270" s="34" t="n">
        <v>11.0202669893524</v>
      </c>
      <c r="U270" s="34" t="n">
        <v>283.919565481348</v>
      </c>
      <c r="V270" s="34" t="n">
        <v>-23.5902326893385</v>
      </c>
      <c r="W270" s="34" t="n">
        <v>-22.5902326893385</v>
      </c>
      <c r="X270" s="34" t="n">
        <v>1.07986698575239</v>
      </c>
      <c r="Y270" s="34" t="n">
        <v>0.003</v>
      </c>
      <c r="Z270" s="34" t="n">
        <v>0.107986698575239</v>
      </c>
      <c r="AA270" s="34" t="n">
        <v>0.0370325096844173</v>
      </c>
      <c r="AB270" s="34" t="n">
        <v>0.0552369960995443</v>
      </c>
      <c r="AC270" s="34" t="n">
        <v>0.0189427459120742</v>
      </c>
      <c r="AD270" s="34" t="n">
        <v>55.2369960995443</v>
      </c>
      <c r="AE270" s="34" t="n">
        <v>18.9427459120742</v>
      </c>
      <c r="AF270" s="34" t="n">
        <v>18412.3320331814</v>
      </c>
      <c r="AG270" s="34" t="n">
        <v>6314.24863735806</v>
      </c>
      <c r="AH270" s="34" t="n">
        <v>18.4123320331814</v>
      </c>
      <c r="AI270" s="34" t="n">
        <v>6.31424863735806</v>
      </c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5"/>
      <c r="BC270" s="34"/>
      <c r="BD270" s="34"/>
      <c r="BE270" s="34"/>
      <c r="BF270" s="34"/>
      <c r="BG270" s="34"/>
      <c r="BH270" s="34"/>
      <c r="BI270" s="34"/>
      <c r="BJ270" s="34"/>
      <c r="BK270" s="34"/>
      <c r="BL270" s="34"/>
      <c r="BM270" s="34"/>
      <c r="BN270" s="35"/>
    </row>
    <row r="271" customFormat="false" ht="12.8" hidden="false" customHeight="false" outlineLevel="0" collapsed="false">
      <c r="A271" s="33" t="s">
        <v>80</v>
      </c>
      <c r="B271" s="33" t="s">
        <v>126</v>
      </c>
      <c r="C271" s="33" t="s">
        <v>127</v>
      </c>
      <c r="D271" s="33" t="s">
        <v>73</v>
      </c>
      <c r="E271" s="34"/>
      <c r="F271" s="34"/>
      <c r="G271" s="34"/>
      <c r="H271" s="34" t="s">
        <v>186</v>
      </c>
      <c r="I271" s="34" t="s">
        <v>69</v>
      </c>
      <c r="J271" s="34" t="s">
        <v>88</v>
      </c>
      <c r="K271" s="34" t="s">
        <v>71</v>
      </c>
      <c r="L271" s="34" t="n">
        <v>3</v>
      </c>
      <c r="M271" s="34" t="n">
        <v>882.352941176471</v>
      </c>
      <c r="N271" s="34" t="n">
        <v>47.161111111111</v>
      </c>
      <c r="O271" s="34" t="n">
        <v>0.141483333333333</v>
      </c>
      <c r="P271" s="34" t="n">
        <v>0.653</v>
      </c>
      <c r="Q271" s="34" t="n">
        <v>9</v>
      </c>
      <c r="R271" s="34"/>
      <c r="S271" s="34"/>
      <c r="T271" s="34"/>
      <c r="U271" s="34"/>
      <c r="V271" s="34"/>
      <c r="W271" s="34"/>
      <c r="X271" s="34"/>
      <c r="Y271" s="34" t="n">
        <v>0.003</v>
      </c>
      <c r="Z271" s="34" t="n">
        <v>0</v>
      </c>
      <c r="AA271" s="34" t="n">
        <v>0</v>
      </c>
      <c r="AB271" s="34" t="n">
        <v>0</v>
      </c>
      <c r="AC271" s="34" t="n">
        <v>0</v>
      </c>
      <c r="AD271" s="34" t="n">
        <v>0</v>
      </c>
      <c r="AE271" s="34" t="n">
        <v>0</v>
      </c>
      <c r="AF271" s="34" t="n">
        <v>0</v>
      </c>
      <c r="AG271" s="34" t="n">
        <v>0</v>
      </c>
      <c r="AH271" s="34" t="n">
        <v>0</v>
      </c>
      <c r="AI271" s="34" t="n">
        <v>0</v>
      </c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  <c r="AU271" s="34"/>
      <c r="AV271" s="34"/>
      <c r="AW271" s="34"/>
      <c r="AX271" s="34"/>
      <c r="AY271" s="34"/>
      <c r="AZ271" s="34"/>
      <c r="BA271" s="34"/>
      <c r="BB271" s="35"/>
      <c r="BC271" s="34"/>
      <c r="BD271" s="34"/>
      <c r="BE271" s="34"/>
      <c r="BF271" s="34"/>
      <c r="BG271" s="34"/>
      <c r="BH271" s="34"/>
      <c r="BI271" s="34"/>
      <c r="BJ271" s="34"/>
      <c r="BK271" s="34"/>
      <c r="BL271" s="34"/>
      <c r="BM271" s="34"/>
      <c r="BN271" s="35"/>
    </row>
    <row r="272" customFormat="false" ht="12.8" hidden="false" customHeight="false" outlineLevel="0" collapsed="false">
      <c r="A272" s="33" t="s">
        <v>80</v>
      </c>
      <c r="B272" s="33" t="s">
        <v>126</v>
      </c>
      <c r="C272" s="33" t="s">
        <v>127</v>
      </c>
      <c r="D272" s="33" t="s">
        <v>73</v>
      </c>
      <c r="E272" s="34"/>
      <c r="F272" s="34"/>
      <c r="G272" s="34"/>
      <c r="H272" s="34" t="s">
        <v>186</v>
      </c>
      <c r="I272" s="34" t="s">
        <v>69</v>
      </c>
      <c r="J272" s="34" t="s">
        <v>77</v>
      </c>
      <c r="K272" s="34" t="s">
        <v>71</v>
      </c>
      <c r="L272" s="34" t="n">
        <v>7</v>
      </c>
      <c r="M272" s="34" t="n">
        <v>2058.82352941176</v>
      </c>
      <c r="N272" s="34" t="n">
        <v>720.666666666667</v>
      </c>
      <c r="O272" s="34" t="n">
        <v>2.162</v>
      </c>
      <c r="P272" s="34" t="n">
        <v>2.162</v>
      </c>
      <c r="Q272" s="34" t="n">
        <v>7</v>
      </c>
      <c r="R272" s="34" t="n">
        <v>202.947266529895</v>
      </c>
      <c r="S272" s="34" t="n">
        <v>0.37040292905654</v>
      </c>
      <c r="T272" s="34" t="n">
        <v>11.2335458037909</v>
      </c>
      <c r="U272" s="34" t="n">
        <v>879.137634632535</v>
      </c>
      <c r="V272" s="34" t="n">
        <v>-23.3995957477199</v>
      </c>
      <c r="W272" s="34" t="n">
        <v>-22.3995957477199</v>
      </c>
      <c r="X272" s="34" t="n">
        <v>1.08007554477688</v>
      </c>
      <c r="Y272" s="34" t="n">
        <v>0.003</v>
      </c>
      <c r="Z272" s="34" t="n">
        <v>0.108007554477688</v>
      </c>
      <c r="AA272" s="34" t="n">
        <v>0.037040292905654</v>
      </c>
      <c r="AB272" s="34" t="n">
        <v>0.233512332780761</v>
      </c>
      <c r="AC272" s="34" t="n">
        <v>0.0800811132620239</v>
      </c>
      <c r="AD272" s="34" t="n">
        <v>233.512332780761</v>
      </c>
      <c r="AE272" s="34" t="n">
        <v>80.0811132620239</v>
      </c>
      <c r="AF272" s="34" t="n">
        <v>77837.4442602538</v>
      </c>
      <c r="AG272" s="34" t="n">
        <v>26693.7044206746</v>
      </c>
      <c r="AH272" s="34" t="n">
        <v>77.8374442602538</v>
      </c>
      <c r="AI272" s="34" t="n">
        <v>26.6937044206746</v>
      </c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34"/>
      <c r="AV272" s="34"/>
      <c r="AW272" s="34"/>
      <c r="AX272" s="34"/>
      <c r="AY272" s="34"/>
      <c r="AZ272" s="34"/>
      <c r="BA272" s="34"/>
      <c r="BB272" s="35"/>
      <c r="BC272" s="34"/>
      <c r="BD272" s="34"/>
      <c r="BE272" s="34"/>
      <c r="BF272" s="34"/>
      <c r="BG272" s="34"/>
      <c r="BH272" s="34"/>
      <c r="BI272" s="34"/>
      <c r="BJ272" s="34"/>
      <c r="BK272" s="34"/>
      <c r="BL272" s="34"/>
      <c r="BM272" s="34"/>
      <c r="BN272" s="35"/>
    </row>
    <row r="273" customFormat="false" ht="12.8" hidden="false" customHeight="false" outlineLevel="0" collapsed="false">
      <c r="A273" s="33" t="s">
        <v>80</v>
      </c>
      <c r="B273" s="33" t="s">
        <v>126</v>
      </c>
      <c r="C273" s="33" t="s">
        <v>127</v>
      </c>
      <c r="D273" s="33" t="s">
        <v>73</v>
      </c>
      <c r="E273" s="34"/>
      <c r="F273" s="34"/>
      <c r="G273" s="34"/>
      <c r="H273" s="34" t="s">
        <v>186</v>
      </c>
      <c r="I273" s="34" t="s">
        <v>69</v>
      </c>
      <c r="J273" s="34" t="s">
        <v>70</v>
      </c>
      <c r="K273" s="34" t="s">
        <v>71</v>
      </c>
      <c r="L273" s="34" t="n">
        <v>3</v>
      </c>
      <c r="M273" s="34" t="n">
        <v>882.352941176471</v>
      </c>
      <c r="N273" s="34" t="n">
        <v>559</v>
      </c>
      <c r="O273" s="34" t="n">
        <v>1.677</v>
      </c>
      <c r="P273" s="34" t="n">
        <v>1.677</v>
      </c>
      <c r="Q273" s="34" t="n">
        <v>3</v>
      </c>
      <c r="R273" s="34" t="n">
        <v>159.55584475307</v>
      </c>
      <c r="S273" s="34" t="n">
        <v>0.37031493772077</v>
      </c>
      <c r="T273" s="34" t="n">
        <v>10.9924285942233</v>
      </c>
      <c r="U273" s="34" t="n">
        <v>655.457583077613</v>
      </c>
      <c r="V273" s="34" t="n">
        <v>-23.3526151521535</v>
      </c>
      <c r="W273" s="34" t="n">
        <v>-22.3526151521535</v>
      </c>
      <c r="X273" s="34" t="n">
        <v>1.08012694195808</v>
      </c>
      <c r="Y273" s="34" t="n">
        <v>0.003</v>
      </c>
      <c r="Z273" s="34" t="n">
        <v>0.108012694195808</v>
      </c>
      <c r="AA273" s="34" t="n">
        <v>0.037031493772077</v>
      </c>
      <c r="AB273" s="34" t="n">
        <v>0.18113728816637</v>
      </c>
      <c r="AC273" s="34" t="n">
        <v>0.0621018150557731</v>
      </c>
      <c r="AD273" s="34" t="n">
        <v>181.13728816637</v>
      </c>
      <c r="AE273" s="34" t="n">
        <v>62.1018150557731</v>
      </c>
      <c r="AF273" s="34" t="n">
        <v>60379.0960554567</v>
      </c>
      <c r="AG273" s="34" t="n">
        <v>20700.605018591</v>
      </c>
      <c r="AH273" s="34" t="n">
        <v>60.3790960554567</v>
      </c>
      <c r="AI273" s="34" t="n">
        <v>20.700605018591</v>
      </c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  <c r="BA273" s="34"/>
      <c r="BB273" s="35"/>
      <c r="BC273" s="34"/>
      <c r="BD273" s="34"/>
      <c r="BE273" s="34"/>
      <c r="BF273" s="34"/>
      <c r="BG273" s="34"/>
      <c r="BH273" s="34"/>
      <c r="BI273" s="34"/>
      <c r="BJ273" s="34"/>
      <c r="BK273" s="34"/>
      <c r="BL273" s="34"/>
      <c r="BM273" s="34"/>
      <c r="BN273" s="35"/>
    </row>
    <row r="274" customFormat="false" ht="12.8" hidden="false" customHeight="false" outlineLevel="0" collapsed="false">
      <c r="A274" s="33" t="s">
        <v>107</v>
      </c>
      <c r="B274" s="33"/>
      <c r="C274" s="33" t="s">
        <v>107</v>
      </c>
      <c r="D274" s="33"/>
      <c r="E274" s="34"/>
      <c r="F274" s="34"/>
      <c r="G274" s="34"/>
      <c r="H274" s="34" t="s">
        <v>186</v>
      </c>
      <c r="I274" s="34" t="s">
        <v>69</v>
      </c>
      <c r="J274" s="34" t="s">
        <v>86</v>
      </c>
      <c r="K274" s="34"/>
      <c r="L274" s="34"/>
      <c r="M274" s="34"/>
      <c r="N274" s="34"/>
      <c r="O274" s="34"/>
      <c r="P274" s="34"/>
      <c r="Q274" s="34"/>
      <c r="R274" s="34"/>
      <c r="S274" s="34"/>
      <c r="T274" s="34" t="n">
        <v>7.8339114872561</v>
      </c>
      <c r="U274" s="34"/>
      <c r="V274" s="34" t="n">
        <v>-21.4262812928769</v>
      </c>
      <c r="W274" s="34" t="n">
        <v>-21.4262812928769</v>
      </c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34"/>
      <c r="AU274" s="34"/>
      <c r="AV274" s="34"/>
      <c r="AW274" s="34"/>
      <c r="AX274" s="34"/>
      <c r="AY274" s="34"/>
      <c r="AZ274" s="34"/>
      <c r="BA274" s="34"/>
      <c r="BB274" s="35"/>
      <c r="BC274" s="34"/>
      <c r="BD274" s="34"/>
      <c r="BE274" s="34"/>
      <c r="BF274" s="34"/>
      <c r="BG274" s="34"/>
      <c r="BH274" s="34"/>
      <c r="BI274" s="34"/>
      <c r="BJ274" s="34"/>
      <c r="BK274" s="34"/>
      <c r="BL274" s="34"/>
      <c r="BM274" s="34"/>
      <c r="BN274" s="35"/>
    </row>
    <row r="275" customFormat="false" ht="12.8" hidden="false" customHeight="false" outlineLevel="0" collapsed="false">
      <c r="A275" s="33" t="s">
        <v>107</v>
      </c>
      <c r="B275" s="33"/>
      <c r="C275" s="33" t="s">
        <v>107</v>
      </c>
      <c r="D275" s="33"/>
      <c r="E275" s="34"/>
      <c r="F275" s="34"/>
      <c r="G275" s="34"/>
      <c r="H275" s="34" t="s">
        <v>186</v>
      </c>
      <c r="I275" s="34" t="s">
        <v>69</v>
      </c>
      <c r="J275" s="34" t="s">
        <v>74</v>
      </c>
      <c r="K275" s="34"/>
      <c r="L275" s="34"/>
      <c r="M275" s="34"/>
      <c r="N275" s="34"/>
      <c r="O275" s="34"/>
      <c r="P275" s="34"/>
      <c r="Q275" s="34"/>
      <c r="R275" s="34"/>
      <c r="S275" s="34"/>
      <c r="T275" s="34" t="n">
        <v>6.72113208659586</v>
      </c>
      <c r="U275" s="34"/>
      <c r="V275" s="34" t="n">
        <v>-21.2829492015433</v>
      </c>
      <c r="W275" s="34" t="n">
        <v>-21.2829492015433</v>
      </c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  <c r="BA275" s="34"/>
      <c r="BB275" s="35"/>
      <c r="BC275" s="34"/>
      <c r="BD275" s="34"/>
      <c r="BE275" s="34"/>
      <c r="BF275" s="34"/>
      <c r="BG275" s="34"/>
      <c r="BH275" s="34"/>
      <c r="BI275" s="34"/>
      <c r="BJ275" s="34"/>
      <c r="BK275" s="34"/>
      <c r="BL275" s="34"/>
      <c r="BM275" s="34"/>
      <c r="BN275" s="35"/>
    </row>
    <row r="276" customFormat="false" ht="12.8" hidden="false" customHeight="false" outlineLevel="0" collapsed="false">
      <c r="A276" s="33" t="s">
        <v>107</v>
      </c>
      <c r="B276" s="33"/>
      <c r="C276" s="33" t="s">
        <v>107</v>
      </c>
      <c r="D276" s="33"/>
      <c r="E276" s="34"/>
      <c r="F276" s="34"/>
      <c r="G276" s="34"/>
      <c r="H276" s="34" t="s">
        <v>186</v>
      </c>
      <c r="I276" s="34" t="s">
        <v>69</v>
      </c>
      <c r="J276" s="34" t="s">
        <v>88</v>
      </c>
      <c r="K276" s="34"/>
      <c r="L276" s="34"/>
      <c r="M276" s="34"/>
      <c r="N276" s="34"/>
      <c r="O276" s="34"/>
      <c r="P276" s="34"/>
      <c r="Q276" s="34"/>
      <c r="R276" s="34"/>
      <c r="S276" s="34"/>
      <c r="T276" s="34" t="n">
        <v>9.09958041362202</v>
      </c>
      <c r="U276" s="34"/>
      <c r="V276" s="34" t="n">
        <v>-20.8937228114115</v>
      </c>
      <c r="W276" s="34" t="n">
        <v>-20.8937228114115</v>
      </c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34"/>
      <c r="AU276" s="34"/>
      <c r="AV276" s="34"/>
      <c r="AW276" s="34"/>
      <c r="AX276" s="34"/>
      <c r="AY276" s="34"/>
      <c r="AZ276" s="34"/>
      <c r="BA276" s="34"/>
      <c r="BB276" s="35"/>
      <c r="BC276" s="34"/>
      <c r="BD276" s="34"/>
      <c r="BE276" s="34"/>
      <c r="BF276" s="34"/>
      <c r="BG276" s="34"/>
      <c r="BH276" s="34"/>
      <c r="BI276" s="34"/>
      <c r="BJ276" s="34"/>
      <c r="BK276" s="34"/>
      <c r="BL276" s="34"/>
      <c r="BM276" s="34"/>
      <c r="BN276" s="35"/>
    </row>
    <row r="277" customFormat="false" ht="12.8" hidden="false" customHeight="false" outlineLevel="0" collapsed="false">
      <c r="A277" s="33" t="s">
        <v>75</v>
      </c>
      <c r="B277" s="33" t="s">
        <v>148</v>
      </c>
      <c r="C277" s="33" t="s">
        <v>185</v>
      </c>
      <c r="D277" s="33" t="s">
        <v>147</v>
      </c>
      <c r="E277" s="34"/>
      <c r="F277" s="34"/>
      <c r="G277" s="34"/>
      <c r="H277" s="34" t="s">
        <v>186</v>
      </c>
      <c r="I277" s="34" t="s">
        <v>111</v>
      </c>
      <c r="J277" s="34" t="s">
        <v>118</v>
      </c>
      <c r="K277" s="34" t="s">
        <v>71</v>
      </c>
      <c r="L277" s="34" t="n">
        <v>1</v>
      </c>
      <c r="M277" s="34" t="n">
        <v>294.117647058824</v>
      </c>
      <c r="N277" s="34" t="n">
        <v>87.6666666666667</v>
      </c>
      <c r="O277" s="34" t="n">
        <v>0.263</v>
      </c>
      <c r="P277" s="34" t="n">
        <v>0.263</v>
      </c>
      <c r="Q277" s="34" t="n">
        <v>1</v>
      </c>
      <c r="R277" s="34" t="n">
        <v>9.16993277230326</v>
      </c>
      <c r="S277" s="34" t="n">
        <v>0.38634574816949</v>
      </c>
      <c r="T277" s="34" t="n">
        <v>54.9276965065026</v>
      </c>
      <c r="U277" s="34" t="n">
        <v>40.3257989925088</v>
      </c>
      <c r="V277" s="34" t="n">
        <v>0.240866679544242</v>
      </c>
      <c r="W277" s="34" t="n">
        <v>1.24086667954424</v>
      </c>
      <c r="X277" s="34" t="n">
        <v>1.10593167009094</v>
      </c>
      <c r="Y277" s="34" t="n">
        <v>0.003</v>
      </c>
      <c r="Z277" s="34" t="n">
        <v>0.110593167009094</v>
      </c>
      <c r="AA277" s="34" t="n">
        <v>0.038634574816949</v>
      </c>
      <c r="AB277" s="34" t="n">
        <v>0.0290860029233917</v>
      </c>
      <c r="AC277" s="34" t="n">
        <v>0.0101608931768576</v>
      </c>
      <c r="AD277" s="34" t="n">
        <v>29.0860029233917</v>
      </c>
      <c r="AE277" s="34" t="n">
        <v>10.1608931768576</v>
      </c>
      <c r="AF277" s="34" t="n">
        <v>9695.33430779724</v>
      </c>
      <c r="AG277" s="34" t="n">
        <v>3386.96439228586</v>
      </c>
      <c r="AH277" s="34" t="n">
        <v>9.69533430779724</v>
      </c>
      <c r="AI277" s="34" t="n">
        <v>3.38696439228586</v>
      </c>
      <c r="AJ277" s="34" t="n">
        <v>9.55961269179279</v>
      </c>
      <c r="AK277" s="34" t="n">
        <v>0.369575604267227</v>
      </c>
      <c r="AL277" s="34" t="n">
        <v>8.96649572948882</v>
      </c>
      <c r="AM277" s="34" t="n">
        <v>48.5261860710811</v>
      </c>
      <c r="AN277" s="34" t="n">
        <v>-25.9241690187904</v>
      </c>
      <c r="AO277" s="34" t="n">
        <v>-24.9241690187904</v>
      </c>
      <c r="AP277" s="34" t="n">
        <v>1.07731356105368</v>
      </c>
      <c r="AQ277" s="34" t="n">
        <v>26.1650356983346</v>
      </c>
      <c r="AR277" s="34" t="n">
        <v>0.0112511438670514</v>
      </c>
      <c r="AS277" s="34" t="n">
        <v>0.010957122127902</v>
      </c>
      <c r="AT277" s="34" t="n">
        <v>0.0111259640449223</v>
      </c>
      <c r="AU277" s="34" t="n">
        <v>0.010838364840676</v>
      </c>
      <c r="AV277" s="34" t="n">
        <v>0.000287599204246312</v>
      </c>
      <c r="AW277" s="34" t="n">
        <v>0.0115976677008423</v>
      </c>
      <c r="AX277" s="34" t="n">
        <v>0.6101</v>
      </c>
      <c r="AY277" s="34" t="n">
        <v>0.0190094536974959</v>
      </c>
      <c r="AZ277" s="34" t="n">
        <v>6.33648456583197</v>
      </c>
      <c r="BA277" s="34" t="n">
        <v>0.00633648456583197</v>
      </c>
      <c r="BB277" s="35" t="n">
        <v>0.471396827153437</v>
      </c>
      <c r="BC277" s="34" t="n">
        <v>45.9612007770138</v>
      </c>
      <c r="BD277" s="34" t="n">
        <v>0.00387844167620616</v>
      </c>
      <c r="BE277" s="34" t="n">
        <v>0.00370946532154946</v>
      </c>
      <c r="BF277" s="34" t="n">
        <v>0.0038634574816949</v>
      </c>
      <c r="BG277" s="34" t="n">
        <v>0.00369575604267227</v>
      </c>
      <c r="BH277" s="34" t="n">
        <v>0.000167701439022635</v>
      </c>
      <c r="BI277" s="34" t="n">
        <v>0.00153781092165608</v>
      </c>
      <c r="BJ277" s="34" t="n">
        <v>0.365</v>
      </c>
      <c r="BK277" s="34" t="n">
        <v>0.00421318060727693</v>
      </c>
      <c r="BL277" s="34" t="n">
        <v>1.40439353575898</v>
      </c>
      <c r="BM277" s="34" t="n">
        <v>0.00140439353575898</v>
      </c>
      <c r="BN277" s="35" t="n">
        <v>0.459455997322288</v>
      </c>
    </row>
    <row r="278" customFormat="false" ht="12.8" hidden="false" customHeight="false" outlineLevel="0" collapsed="false">
      <c r="A278" s="33" t="s">
        <v>80</v>
      </c>
      <c r="B278" s="33" t="s">
        <v>187</v>
      </c>
      <c r="C278" s="33" t="s">
        <v>188</v>
      </c>
      <c r="D278" s="33" t="s">
        <v>147</v>
      </c>
      <c r="E278" s="34"/>
      <c r="F278" s="34"/>
      <c r="G278" s="34"/>
      <c r="H278" s="34" t="s">
        <v>186</v>
      </c>
      <c r="I278" s="34" t="s">
        <v>111</v>
      </c>
      <c r="J278" s="34" t="s">
        <v>119</v>
      </c>
      <c r="K278" s="34" t="s">
        <v>71</v>
      </c>
      <c r="L278" s="34" t="n">
        <v>1</v>
      </c>
      <c r="M278" s="34" t="n">
        <v>294.117647058824</v>
      </c>
      <c r="N278" s="34" t="n">
        <v>379.333333333333</v>
      </c>
      <c r="O278" s="34" t="n">
        <v>1.138</v>
      </c>
      <c r="P278" s="34" t="n">
        <v>1.138</v>
      </c>
      <c r="Q278" s="34" t="n">
        <v>1</v>
      </c>
      <c r="R278" s="34" t="n">
        <v>108.234520918326</v>
      </c>
      <c r="S278" s="34" t="n">
        <v>0.374278960893792</v>
      </c>
      <c r="T278" s="34" t="n">
        <v>21.8552184796443</v>
      </c>
      <c r="U278" s="34" t="n">
        <v>482.212324208928</v>
      </c>
      <c r="V278" s="34" t="n">
        <v>-17.0426612497435</v>
      </c>
      <c r="W278" s="34" t="n">
        <v>-16.0426612497435</v>
      </c>
      <c r="X278" s="34" t="n">
        <v>1.08702960125757</v>
      </c>
      <c r="Y278" s="34" t="n">
        <v>0.003</v>
      </c>
      <c r="Z278" s="34" t="n">
        <v>0.108702960125757</v>
      </c>
      <c r="AA278" s="34" t="n">
        <v>0.0374278960893792</v>
      </c>
      <c r="AB278" s="34" t="n">
        <v>0.123703968623111</v>
      </c>
      <c r="AC278" s="34" t="n">
        <v>0.0425929457497135</v>
      </c>
      <c r="AD278" s="34" t="n">
        <v>123.703968623111</v>
      </c>
      <c r="AE278" s="34" t="n">
        <v>42.5929457497135</v>
      </c>
      <c r="AF278" s="34" t="n">
        <v>41234.6562077038</v>
      </c>
      <c r="AG278" s="34" t="n">
        <v>14197.6485832378</v>
      </c>
      <c r="AH278" s="34" t="n">
        <v>41.2346562077038</v>
      </c>
      <c r="AI278" s="34" t="n">
        <v>14.1976485832378</v>
      </c>
      <c r="AJ278" s="34" t="n">
        <v>32.6474151945107</v>
      </c>
      <c r="AK278" s="34" t="n">
        <v>0.371318777472738</v>
      </c>
      <c r="AL278" s="34" t="n">
        <v>13.743213802091</v>
      </c>
      <c r="AM278" s="34" t="n">
        <v>131.873638731345</v>
      </c>
      <c r="AN278" s="34" t="n">
        <v>-22.5394057088443</v>
      </c>
      <c r="AO278" s="34" t="n">
        <v>-21.5394057088443</v>
      </c>
      <c r="AP278" s="34" t="n">
        <v>1.08101659171642</v>
      </c>
      <c r="AQ278" s="34" t="n">
        <v>5.4967444591008</v>
      </c>
      <c r="AR278" s="34" t="n">
        <v>0.0110569254070044</v>
      </c>
      <c r="AS278" s="34" t="n">
        <v>0.0109951573901686</v>
      </c>
      <c r="AT278" s="34" t="n">
        <v>0.0109360067956148</v>
      </c>
      <c r="AU278" s="34" t="n">
        <v>0.0108755786907546</v>
      </c>
      <c r="AV278" s="34" t="n">
        <v>6.04281048602121E-005</v>
      </c>
      <c r="AW278" s="34" t="n">
        <v>0.0291391768921837</v>
      </c>
      <c r="AX278" s="34" t="n">
        <v>0.6101</v>
      </c>
      <c r="AY278" s="34" t="n">
        <v>0.0477613127228056</v>
      </c>
      <c r="AZ278" s="34" t="n">
        <v>15.9204375742685</v>
      </c>
      <c r="BA278" s="34" t="n">
        <v>0.0159204375742685</v>
      </c>
      <c r="BB278" s="35" t="n">
        <v>0.0990462298970858</v>
      </c>
      <c r="BC278" s="34" t="n">
        <v>8.1120046775533</v>
      </c>
      <c r="BD278" s="34" t="n">
        <v>0.00375685071074041</v>
      </c>
      <c r="BE278" s="34" t="n">
        <v>0.00372702692554339</v>
      </c>
      <c r="BF278" s="34" t="n">
        <v>0.00374278960893792</v>
      </c>
      <c r="BG278" s="34" t="n">
        <v>0.00371318777472738</v>
      </c>
      <c r="BH278" s="34" t="n">
        <v>2.96018342105424E-005</v>
      </c>
      <c r="BI278" s="34" t="n">
        <v>0.00320394034408177</v>
      </c>
      <c r="BJ278" s="34" t="n">
        <v>0.365</v>
      </c>
      <c r="BK278" s="34" t="n">
        <v>0.00877791875090896</v>
      </c>
      <c r="BL278" s="34" t="n">
        <v>2.92597291696965</v>
      </c>
      <c r="BM278" s="34" t="n">
        <v>0.00292597291696965</v>
      </c>
      <c r="BN278" s="35" t="n">
        <v>0.0811009156453217</v>
      </c>
    </row>
    <row r="279" customFormat="false" ht="12.8" hidden="false" customHeight="false" outlineLevel="0" collapsed="false">
      <c r="A279" s="33" t="s">
        <v>80</v>
      </c>
      <c r="B279" s="33" t="s">
        <v>187</v>
      </c>
      <c r="C279" s="33" t="s">
        <v>188</v>
      </c>
      <c r="D279" s="33" t="s">
        <v>147</v>
      </c>
      <c r="E279" s="34"/>
      <c r="F279" s="34"/>
      <c r="G279" s="34"/>
      <c r="H279" s="34" t="s">
        <v>186</v>
      </c>
      <c r="I279" s="34" t="s">
        <v>111</v>
      </c>
      <c r="J279" s="34" t="s">
        <v>113</v>
      </c>
      <c r="K279" s="34" t="s">
        <v>71</v>
      </c>
      <c r="L279" s="34" t="n">
        <v>1</v>
      </c>
      <c r="M279" s="34" t="n">
        <v>294.117647058824</v>
      </c>
      <c r="N279" s="34" t="n">
        <v>253.666666666667</v>
      </c>
      <c r="O279" s="34" t="n">
        <v>0.761</v>
      </c>
      <c r="P279" s="34" t="n">
        <v>0.761</v>
      </c>
      <c r="Q279" s="34" t="n">
        <v>1</v>
      </c>
      <c r="R279" s="34" t="n">
        <v>87.0506439774738</v>
      </c>
      <c r="S279" s="34" t="n">
        <v>0.408989035766127</v>
      </c>
      <c r="T279" s="34" t="n">
        <v>117.009725057571</v>
      </c>
      <c r="U279" s="34" t="n">
        <v>378.839345251187</v>
      </c>
      <c r="V279" s="34" t="n">
        <v>99.1507292458637</v>
      </c>
      <c r="W279" s="34" t="n">
        <v>100.150729245864</v>
      </c>
      <c r="X279" s="34" t="n">
        <v>1.21396527103092</v>
      </c>
      <c r="Y279" s="34" t="n">
        <v>0.003</v>
      </c>
      <c r="Z279" s="34" t="n">
        <v>0.121396527103092</v>
      </c>
      <c r="AA279" s="34" t="n">
        <v>0.0408989035766127</v>
      </c>
      <c r="AB279" s="34" t="n">
        <v>0.092382757125453</v>
      </c>
      <c r="AC279" s="34" t="n">
        <v>0.0311240656218023</v>
      </c>
      <c r="AD279" s="34" t="n">
        <v>92.382757125453</v>
      </c>
      <c r="AE279" s="34" t="n">
        <v>31.1240656218023</v>
      </c>
      <c r="AF279" s="34" t="n">
        <v>30794.252375151</v>
      </c>
      <c r="AG279" s="34" t="n">
        <v>10374.6885406008</v>
      </c>
      <c r="AH279" s="34" t="n">
        <v>30.794252375151</v>
      </c>
      <c r="AI279" s="34" t="n">
        <v>10.3746885406008</v>
      </c>
      <c r="AJ279" s="34" t="n">
        <v>32.6474151945107</v>
      </c>
      <c r="AK279" s="34" t="n">
        <v>0.371318777472738</v>
      </c>
      <c r="AL279" s="34" t="n">
        <v>13.743213802091</v>
      </c>
      <c r="AM279" s="34" t="n">
        <v>131.873638731345</v>
      </c>
      <c r="AN279" s="34" t="n">
        <v>-22.5394057088443</v>
      </c>
      <c r="AO279" s="34" t="n">
        <v>-21.5394057088443</v>
      </c>
      <c r="AP279" s="34" t="n">
        <v>1.08101659171642</v>
      </c>
      <c r="AQ279" s="34" t="n">
        <v>121.690134954708</v>
      </c>
      <c r="AR279" s="34" t="n">
        <v>0.0123626137746816</v>
      </c>
      <c r="AS279" s="34" t="n">
        <v>0.0109951573901686</v>
      </c>
      <c r="AT279" s="34" t="n">
        <v>0.0122116459127096</v>
      </c>
      <c r="AU279" s="34" t="n">
        <v>0.0108755786907546</v>
      </c>
      <c r="AV279" s="34" t="n">
        <v>0.00133606722195506</v>
      </c>
      <c r="AW279" s="34" t="n">
        <v>0.506154831577025</v>
      </c>
      <c r="AX279" s="34" t="n">
        <v>0.6101</v>
      </c>
      <c r="AY279" s="34" t="n">
        <v>0.829626014714023</v>
      </c>
      <c r="AZ279" s="34" t="n">
        <v>276.542004904674</v>
      </c>
      <c r="BA279" s="34" t="n">
        <v>0.276542004904674</v>
      </c>
      <c r="BB279" s="35" t="n">
        <v>2.18991513187191</v>
      </c>
      <c r="BC279" s="34" t="n">
        <v>103.26651125548</v>
      </c>
      <c r="BD279" s="34" t="n">
        <v>0.00410668625417416</v>
      </c>
      <c r="BE279" s="34" t="n">
        <v>0.00372702692554339</v>
      </c>
      <c r="BF279" s="34" t="n">
        <v>0.00408989035766127</v>
      </c>
      <c r="BG279" s="34" t="n">
        <v>0.00371318777472738</v>
      </c>
      <c r="BH279" s="34" t="n">
        <v>0.000376702582933893</v>
      </c>
      <c r="BI279" s="34" t="n">
        <v>0.0327922024323731</v>
      </c>
      <c r="BJ279" s="34" t="n">
        <v>0.365</v>
      </c>
      <c r="BK279" s="34" t="n">
        <v>0.0898416504996524</v>
      </c>
      <c r="BL279" s="34" t="n">
        <v>29.9472168332175</v>
      </c>
      <c r="BM279" s="34" t="n">
        <v>0.0299472168332175</v>
      </c>
      <c r="BN279" s="35" t="n">
        <v>1.03206187105176</v>
      </c>
    </row>
    <row r="280" customFormat="false" ht="12.8" hidden="false" customHeight="false" outlineLevel="0" collapsed="false">
      <c r="A280" s="33" t="s">
        <v>65</v>
      </c>
      <c r="B280" s="33" t="s">
        <v>193</v>
      </c>
      <c r="C280" s="33" t="s">
        <v>194</v>
      </c>
      <c r="D280" s="33" t="s">
        <v>67</v>
      </c>
      <c r="E280" s="34"/>
      <c r="F280" s="34"/>
      <c r="G280" s="34"/>
      <c r="H280" s="34" t="s">
        <v>186</v>
      </c>
      <c r="I280" s="34" t="s">
        <v>111</v>
      </c>
      <c r="J280" s="34" t="s">
        <v>113</v>
      </c>
      <c r="K280" s="34" t="s">
        <v>71</v>
      </c>
      <c r="L280" s="34" t="n">
        <v>2</v>
      </c>
      <c r="M280" s="34" t="n">
        <v>588.235294117647</v>
      </c>
      <c r="N280" s="34" t="n">
        <v>60</v>
      </c>
      <c r="O280" s="34" t="n">
        <v>0.18</v>
      </c>
      <c r="P280" s="34"/>
      <c r="Q280" s="34"/>
      <c r="R280" s="34"/>
      <c r="S280" s="34"/>
      <c r="T280" s="34"/>
      <c r="U280" s="34"/>
      <c r="V280" s="34"/>
      <c r="W280" s="34"/>
      <c r="X280" s="34"/>
      <c r="Y280" s="34" t="n">
        <v>0.003</v>
      </c>
      <c r="Z280" s="34" t="n">
        <v>0.114627066930159</v>
      </c>
      <c r="AA280" s="34" t="n">
        <v>0.0401819323510923</v>
      </c>
      <c r="AB280" s="34" t="n">
        <v>0.00160833326467898</v>
      </c>
      <c r="AC280" s="34" t="n">
        <v>0.000563793004306024</v>
      </c>
      <c r="AD280" s="34" t="n">
        <v>1.60833326467898</v>
      </c>
      <c r="AE280" s="34" t="n">
        <v>0.563793004306024</v>
      </c>
      <c r="AF280" s="34" t="n">
        <v>536.111088226326</v>
      </c>
      <c r="AG280" s="34" t="n">
        <v>187.931001435341</v>
      </c>
      <c r="AH280" s="34" t="n">
        <v>0.536111088226326</v>
      </c>
      <c r="AI280" s="34" t="n">
        <v>0.187931001435341</v>
      </c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  <c r="BA280" s="34"/>
      <c r="BB280" s="35"/>
      <c r="BC280" s="34"/>
      <c r="BD280" s="34"/>
      <c r="BE280" s="34"/>
      <c r="BF280" s="34"/>
      <c r="BG280" s="34"/>
      <c r="BH280" s="34"/>
      <c r="BI280" s="34"/>
      <c r="BJ280" s="34"/>
      <c r="BK280" s="34"/>
      <c r="BL280" s="34"/>
      <c r="BM280" s="34"/>
      <c r="BN280" s="35"/>
    </row>
    <row r="281" customFormat="false" ht="12.8" hidden="false" customHeight="false" outlineLevel="0" collapsed="false">
      <c r="A281" s="33" t="s">
        <v>80</v>
      </c>
      <c r="B281" s="33" t="s">
        <v>168</v>
      </c>
      <c r="C281" s="33" t="s">
        <v>169</v>
      </c>
      <c r="D281" s="33" t="s">
        <v>85</v>
      </c>
      <c r="E281" s="34"/>
      <c r="F281" s="34"/>
      <c r="G281" s="34"/>
      <c r="H281" s="34" t="s">
        <v>186</v>
      </c>
      <c r="I281" s="34" t="s">
        <v>111</v>
      </c>
      <c r="J281" s="34" t="s">
        <v>117</v>
      </c>
      <c r="K281" s="34" t="s">
        <v>71</v>
      </c>
      <c r="L281" s="34" t="n">
        <v>1</v>
      </c>
      <c r="M281" s="34" t="n">
        <v>294.117647058824</v>
      </c>
      <c r="N281" s="34" t="n">
        <v>229.666666666667</v>
      </c>
      <c r="O281" s="34" t="n">
        <v>0.689</v>
      </c>
      <c r="P281" s="34" t="n">
        <v>0.689</v>
      </c>
      <c r="Q281" s="34" t="n">
        <v>1</v>
      </c>
      <c r="R281" s="34" t="n">
        <v>75.4486389776178</v>
      </c>
      <c r="S281" s="34" t="n">
        <v>0.38805021058538</v>
      </c>
      <c r="T281" s="34" t="n">
        <v>59.5999085637464</v>
      </c>
      <c r="U281" s="34" t="n">
        <v>288.514694394058</v>
      </c>
      <c r="V281" s="34" t="n">
        <v>8.15152505162982</v>
      </c>
      <c r="W281" s="34" t="n">
        <v>9.15152505162982</v>
      </c>
      <c r="X281" s="34" t="n">
        <v>1.11458072370706</v>
      </c>
      <c r="Y281" s="34" t="n">
        <v>0.003</v>
      </c>
      <c r="Z281" s="34" t="n">
        <v>0.111458072370706</v>
      </c>
      <c r="AA281" s="34" t="n">
        <v>0.038805021058538</v>
      </c>
      <c r="AB281" s="34" t="n">
        <v>0.0767946118634164</v>
      </c>
      <c r="AC281" s="34" t="n">
        <v>0.0267366595093327</v>
      </c>
      <c r="AD281" s="34" t="n">
        <v>76.7946118634164</v>
      </c>
      <c r="AE281" s="34" t="n">
        <v>26.7366595093327</v>
      </c>
      <c r="AF281" s="34" t="n">
        <v>25598.2039544721</v>
      </c>
      <c r="AG281" s="34" t="n">
        <v>8912.21983644423</v>
      </c>
      <c r="AH281" s="34" t="n">
        <v>25.5982039544721</v>
      </c>
      <c r="AI281" s="34" t="n">
        <v>8.91221983644423</v>
      </c>
      <c r="AJ281" s="34" t="n">
        <v>32.6474151945107</v>
      </c>
      <c r="AK281" s="34" t="n">
        <v>0.371318777472738</v>
      </c>
      <c r="AL281" s="34" t="n">
        <v>13.743213802091</v>
      </c>
      <c r="AM281" s="34" t="n">
        <v>131.873638731345</v>
      </c>
      <c r="AN281" s="34" t="n">
        <v>-22.5394057088443</v>
      </c>
      <c r="AO281" s="34" t="n">
        <v>-21.5394057088443</v>
      </c>
      <c r="AP281" s="34" t="n">
        <v>1.08101659171642</v>
      </c>
      <c r="AQ281" s="34" t="n">
        <v>30.6909307604741</v>
      </c>
      <c r="AR281" s="34" t="n">
        <v>0.0113400375173102</v>
      </c>
      <c r="AS281" s="34" t="n">
        <v>0.0109951573901686</v>
      </c>
      <c r="AT281" s="34" t="n">
        <v>0.0112128830033747</v>
      </c>
      <c r="AU281" s="34" t="n">
        <v>0.0108755786907546</v>
      </c>
      <c r="AV281" s="34" t="n">
        <v>0.000337304312620129</v>
      </c>
      <c r="AW281" s="34" t="n">
        <v>0.0973172506733945</v>
      </c>
      <c r="AX281" s="34" t="n">
        <v>0.6101</v>
      </c>
      <c r="AY281" s="34" t="n">
        <v>0.159510327279781</v>
      </c>
      <c r="AZ281" s="34" t="n">
        <v>53.1701090932604</v>
      </c>
      <c r="BA281" s="34" t="n">
        <v>0.0531701090932604</v>
      </c>
      <c r="BB281" s="35" t="n">
        <v>0.552867255564874</v>
      </c>
      <c r="BC281" s="34" t="n">
        <v>45.8566947616554</v>
      </c>
      <c r="BD281" s="34" t="n">
        <v>0.00389561906383461</v>
      </c>
      <c r="BE281" s="34" t="n">
        <v>0.00372702692554339</v>
      </c>
      <c r="BF281" s="34" t="n">
        <v>0.0038805021058538</v>
      </c>
      <c r="BG281" s="34" t="n">
        <v>0.00371318777472738</v>
      </c>
      <c r="BH281" s="34" t="n">
        <v>0.000167314331126419</v>
      </c>
      <c r="BI281" s="34" t="n">
        <v>0.0126236385649388</v>
      </c>
      <c r="BJ281" s="34" t="n">
        <v>0.365</v>
      </c>
      <c r="BK281" s="34" t="n">
        <v>0.0345853111368186</v>
      </c>
      <c r="BL281" s="34" t="n">
        <v>11.5284370456062</v>
      </c>
      <c r="BM281" s="34" t="n">
        <v>0.0115284370456062</v>
      </c>
      <c r="BN281" s="35" t="n">
        <v>0.458395427743614</v>
      </c>
    </row>
    <row r="282" customFormat="false" ht="12.8" hidden="false" customHeight="false" outlineLevel="0" collapsed="false">
      <c r="A282" s="33" t="s">
        <v>80</v>
      </c>
      <c r="B282" s="33" t="s">
        <v>168</v>
      </c>
      <c r="C282" s="33" t="s">
        <v>169</v>
      </c>
      <c r="D282" s="33" t="s">
        <v>85</v>
      </c>
      <c r="E282" s="34"/>
      <c r="F282" s="34"/>
      <c r="G282" s="34"/>
      <c r="H282" s="34" t="s">
        <v>186</v>
      </c>
      <c r="I282" s="34" t="s">
        <v>111</v>
      </c>
      <c r="J282" s="34" t="s">
        <v>113</v>
      </c>
      <c r="K282" s="34" t="s">
        <v>71</v>
      </c>
      <c r="L282" s="34" t="n">
        <v>1</v>
      </c>
      <c r="M282" s="34" t="n">
        <v>294.117647058824</v>
      </c>
      <c r="N282" s="34" t="n">
        <v>56</v>
      </c>
      <c r="O282" s="34" t="n">
        <v>0.168</v>
      </c>
      <c r="P282" s="34" t="n">
        <v>0.168</v>
      </c>
      <c r="Q282" s="34" t="n">
        <v>1</v>
      </c>
      <c r="R282" s="34" t="n">
        <v>14.0514023671168</v>
      </c>
      <c r="S282" s="34" t="n">
        <v>0.389088092469103</v>
      </c>
      <c r="T282" s="34" t="n">
        <v>62.4449919796275</v>
      </c>
      <c r="U282" s="34" t="n">
        <v>55.6681398861841</v>
      </c>
      <c r="V282" s="34" t="n">
        <v>5.82523131730324</v>
      </c>
      <c r="W282" s="34" t="n">
        <v>6.82523131730324</v>
      </c>
      <c r="X282" s="34" t="n">
        <v>1.11203744651651</v>
      </c>
      <c r="Y282" s="34" t="n">
        <v>0.003</v>
      </c>
      <c r="Z282" s="34" t="n">
        <v>0.111203744651651</v>
      </c>
      <c r="AA282" s="34" t="n">
        <v>0.0389088092469103</v>
      </c>
      <c r="AB282" s="34" t="n">
        <v>0.0186822291014774</v>
      </c>
      <c r="AC282" s="34" t="n">
        <v>0.00653667995348093</v>
      </c>
      <c r="AD282" s="34" t="n">
        <v>18.6822291014774</v>
      </c>
      <c r="AE282" s="34" t="n">
        <v>6.53667995348093</v>
      </c>
      <c r="AF282" s="34" t="n">
        <v>6227.40970049246</v>
      </c>
      <c r="AG282" s="34" t="n">
        <v>2178.89331782698</v>
      </c>
      <c r="AH282" s="34" t="n">
        <v>6.22740970049246</v>
      </c>
      <c r="AI282" s="34" t="n">
        <v>2.17889331782698</v>
      </c>
      <c r="AJ282" s="34" t="n">
        <v>32.6474151945107</v>
      </c>
      <c r="AK282" s="34" t="n">
        <v>0.371318777472738</v>
      </c>
      <c r="AL282" s="34" t="n">
        <v>13.743213802091</v>
      </c>
      <c r="AM282" s="34" t="n">
        <v>131.873638731345</v>
      </c>
      <c r="AN282" s="34" t="n">
        <v>-22.5394057088443</v>
      </c>
      <c r="AO282" s="34" t="n">
        <v>-21.5394057088443</v>
      </c>
      <c r="AP282" s="34" t="n">
        <v>1.08101659171642</v>
      </c>
      <c r="AQ282" s="34" t="n">
        <v>28.3646370261475</v>
      </c>
      <c r="AR282" s="34" t="n">
        <v>0.0113138964893588</v>
      </c>
      <c r="AS282" s="34" t="n">
        <v>0.0109951573901686</v>
      </c>
      <c r="AT282" s="34" t="n">
        <v>0.0111873242606806</v>
      </c>
      <c r="AU282" s="34" t="n">
        <v>0.0108755786907546</v>
      </c>
      <c r="AV282" s="34" t="n">
        <v>0.000311745569926001</v>
      </c>
      <c r="AW282" s="34" t="n">
        <v>0.0173542959955388</v>
      </c>
      <c r="AX282" s="34" t="n">
        <v>0.6101</v>
      </c>
      <c r="AY282" s="34" t="n">
        <v>0.0284450024513011</v>
      </c>
      <c r="AZ282" s="34" t="n">
        <v>9.48166748376704</v>
      </c>
      <c r="BA282" s="34" t="n">
        <v>0.00948166748376704</v>
      </c>
      <c r="BB282" s="35" t="n">
        <v>0.510974545035242</v>
      </c>
      <c r="BC282" s="34" t="n">
        <v>48.7017781775365</v>
      </c>
      <c r="BD282" s="34" t="n">
        <v>0.0039060790130131</v>
      </c>
      <c r="BE282" s="34" t="n">
        <v>0.00372702692554339</v>
      </c>
      <c r="BF282" s="34" t="n">
        <v>0.00389088092469103</v>
      </c>
      <c r="BG282" s="34" t="n">
        <v>0.00371318777472738</v>
      </c>
      <c r="BH282" s="34" t="n">
        <v>0.000177693149963651</v>
      </c>
      <c r="BI282" s="34" t="n">
        <v>0.00249683794801969</v>
      </c>
      <c r="BJ282" s="34" t="n">
        <v>0.365</v>
      </c>
      <c r="BK282" s="34" t="n">
        <v>0.00684065191238271</v>
      </c>
      <c r="BL282" s="34" t="n">
        <v>2.28021730412757</v>
      </c>
      <c r="BM282" s="34" t="n">
        <v>0.00228021730412757</v>
      </c>
      <c r="BN282" s="35" t="n">
        <v>0.48683054784562</v>
      </c>
    </row>
    <row r="283" customFormat="false" ht="12.8" hidden="false" customHeight="false" outlineLevel="0" collapsed="false">
      <c r="A283" s="33" t="s">
        <v>80</v>
      </c>
      <c r="B283" s="33" t="s">
        <v>168</v>
      </c>
      <c r="C283" s="33" t="s">
        <v>169</v>
      </c>
      <c r="D283" s="33" t="s">
        <v>85</v>
      </c>
      <c r="E283" s="34"/>
      <c r="F283" s="34"/>
      <c r="G283" s="34"/>
      <c r="H283" s="34" t="s">
        <v>186</v>
      </c>
      <c r="I283" s="34" t="s">
        <v>111</v>
      </c>
      <c r="J283" s="34" t="s">
        <v>118</v>
      </c>
      <c r="K283" s="34" t="s">
        <v>71</v>
      </c>
      <c r="L283" s="34" t="n">
        <v>2</v>
      </c>
      <c r="M283" s="34" t="n">
        <v>588.235294117647</v>
      </c>
      <c r="N283" s="34" t="n">
        <v>7.78531073446323</v>
      </c>
      <c r="O283" s="34" t="n">
        <v>0.0233559322033897</v>
      </c>
      <c r="P283" s="34"/>
      <c r="Q283" s="34"/>
      <c r="R283" s="34"/>
      <c r="S283" s="34"/>
      <c r="T283" s="34"/>
      <c r="U283" s="34"/>
      <c r="V283" s="34"/>
      <c r="W283" s="34"/>
      <c r="X283" s="34"/>
      <c r="Y283" s="34" t="n">
        <v>0.003</v>
      </c>
      <c r="Z283" s="34" t="n">
        <v>0.111203744651651</v>
      </c>
      <c r="AA283" s="34" t="n">
        <v>0.0389088092469103</v>
      </c>
      <c r="AB283" s="34" t="n">
        <v>0.00259726712084702</v>
      </c>
      <c r="AC283" s="34" t="n">
        <v>0.000908751510885459</v>
      </c>
      <c r="AD283" s="34" t="n">
        <v>2.59726712084702</v>
      </c>
      <c r="AE283" s="34" t="n">
        <v>0.908751510885459</v>
      </c>
      <c r="AF283" s="34" t="n">
        <v>865.755706949007</v>
      </c>
      <c r="AG283" s="34" t="n">
        <v>302.917170295153</v>
      </c>
      <c r="AH283" s="34" t="n">
        <v>0.865755706949007</v>
      </c>
      <c r="AI283" s="34" t="n">
        <v>0.302917170295153</v>
      </c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5"/>
      <c r="BC283" s="34"/>
      <c r="BD283" s="34"/>
      <c r="BE283" s="34"/>
      <c r="BF283" s="34"/>
      <c r="BG283" s="34"/>
      <c r="BH283" s="34"/>
      <c r="BI283" s="34"/>
      <c r="BJ283" s="34"/>
      <c r="BK283" s="34"/>
      <c r="BL283" s="34"/>
      <c r="BM283" s="34"/>
      <c r="BN283" s="35"/>
    </row>
    <row r="284" customFormat="false" ht="12.8" hidden="false" customHeight="false" outlineLevel="0" collapsed="false">
      <c r="A284" s="33" t="s">
        <v>78</v>
      </c>
      <c r="B284" s="33" t="s">
        <v>207</v>
      </c>
      <c r="C284" s="33" t="s">
        <v>208</v>
      </c>
      <c r="D284" s="33" t="s">
        <v>83</v>
      </c>
      <c r="E284" s="34"/>
      <c r="F284" s="34"/>
      <c r="G284" s="34"/>
      <c r="H284" s="34" t="s">
        <v>186</v>
      </c>
      <c r="I284" s="34" t="s">
        <v>111</v>
      </c>
      <c r="J284" s="34" t="s">
        <v>117</v>
      </c>
      <c r="K284" s="34" t="s">
        <v>71</v>
      </c>
      <c r="L284" s="34" t="n">
        <v>1</v>
      </c>
      <c r="M284" s="34" t="n">
        <v>294.117647058824</v>
      </c>
      <c r="N284" s="34" t="n">
        <v>504.666666666667</v>
      </c>
      <c r="O284" s="34" t="n">
        <v>1.514</v>
      </c>
      <c r="P284" s="34" t="n">
        <v>1.514</v>
      </c>
      <c r="Q284" s="34"/>
      <c r="R284" s="34" t="n">
        <v>63.4373517053299</v>
      </c>
      <c r="S284" s="34" t="n">
        <v>0.394980188165665</v>
      </c>
      <c r="T284" s="34" t="n">
        <v>78.5977645906017</v>
      </c>
      <c r="U284" s="34" t="n">
        <v>250.004155071842</v>
      </c>
      <c r="V284" s="34" t="n">
        <v>21.7816924346106</v>
      </c>
      <c r="W284" s="34" t="n">
        <v>20.7816924346106</v>
      </c>
      <c r="X284" s="34" t="n">
        <v>1.12947960725161</v>
      </c>
      <c r="Y284" s="34" t="n">
        <v>0.003</v>
      </c>
      <c r="Z284" s="34" t="n">
        <v>0.112947960725161</v>
      </c>
      <c r="AA284" s="34" t="n">
        <v>0.00394980188165665</v>
      </c>
      <c r="AB284" s="34" t="n">
        <v>0.171003212537894</v>
      </c>
      <c r="AC284" s="34" t="n">
        <v>0.00598000004882817</v>
      </c>
      <c r="AD284" s="34" t="n">
        <v>171.003212537894</v>
      </c>
      <c r="AE284" s="34" t="n">
        <v>5.98000004882817</v>
      </c>
      <c r="AF284" s="34" t="n">
        <v>57001.0708459646</v>
      </c>
      <c r="AG284" s="34" t="n">
        <v>1993.33334960939</v>
      </c>
      <c r="AH284" s="34" t="n">
        <v>57.0010708459646</v>
      </c>
      <c r="AI284" s="34" t="n">
        <v>1.99333334960939</v>
      </c>
      <c r="AJ284" s="34" t="n">
        <v>7.5663275760192</v>
      </c>
      <c r="AK284" s="34" t="n">
        <v>0.370211152900377</v>
      </c>
      <c r="AL284" s="34" t="n">
        <v>12.9</v>
      </c>
      <c r="AM284" s="34" t="n">
        <v>89.3340123702579</v>
      </c>
      <c r="AN284" s="34" t="n">
        <v>-9.53127212122897</v>
      </c>
      <c r="AO284" s="34" t="n">
        <v>-19.64</v>
      </c>
      <c r="AP284" s="34" t="n">
        <v>1.09524529293815</v>
      </c>
      <c r="AQ284" s="34" t="n">
        <v>40.4216924346106</v>
      </c>
      <c r="AR284" s="34" t="n">
        <v>0.0112498921882426</v>
      </c>
      <c r="AS284" s="34" t="n">
        <v>0.011016501392</v>
      </c>
      <c r="AT284" s="34" t="n">
        <v>0.0111247400619237</v>
      </c>
      <c r="AU284" s="34" t="n">
        <v>0.0108964605195188</v>
      </c>
      <c r="AV284" s="34" t="n">
        <v>0.000228279542404893</v>
      </c>
      <c r="AW284" s="34" t="n">
        <v>0.0570708341191221</v>
      </c>
      <c r="AX284" s="34" t="n">
        <v>0.6101</v>
      </c>
      <c r="AY284" s="34" t="n">
        <v>0.0935434094724177</v>
      </c>
      <c r="AZ284" s="34" t="n">
        <v>31.1811364908059</v>
      </c>
      <c r="BA284" s="34" t="n">
        <v>0.0311811364908059</v>
      </c>
      <c r="BB284" s="35" t="n">
        <v>0.374167419119641</v>
      </c>
      <c r="BC284" s="34" t="n">
        <v>65.6977645906017</v>
      </c>
      <c r="BD284" s="34" t="n">
        <v>0.00396546468151735</v>
      </c>
      <c r="BE284" s="34" t="n">
        <v>0.00372392685</v>
      </c>
      <c r="BF284" s="34" t="n">
        <v>0.00394980188165665</v>
      </c>
      <c r="BG284" s="34" t="n">
        <v>0.00371011066926226</v>
      </c>
      <c r="BH284" s="34" t="n">
        <v>0.000239691212394385</v>
      </c>
      <c r="BI284" s="34" t="n">
        <v>0.0152053757413395</v>
      </c>
      <c r="BJ284" s="34" t="n">
        <v>0.365</v>
      </c>
      <c r="BK284" s="34" t="n">
        <v>0.0416585636749028</v>
      </c>
      <c r="BL284" s="34" t="n">
        <v>13.8861878916343</v>
      </c>
      <c r="BM284" s="34" t="n">
        <v>0.0138861878916343</v>
      </c>
      <c r="BN284" s="35" t="n">
        <v>0.656688253135301</v>
      </c>
    </row>
    <row r="285" customFormat="false" ht="12.8" hidden="false" customHeight="false" outlineLevel="0" collapsed="false">
      <c r="A285" s="33" t="s">
        <v>65</v>
      </c>
      <c r="B285" s="33" t="s">
        <v>155</v>
      </c>
      <c r="C285" s="33" t="s">
        <v>121</v>
      </c>
      <c r="D285" s="33" t="s">
        <v>85</v>
      </c>
      <c r="E285" s="34"/>
      <c r="F285" s="34"/>
      <c r="G285" s="34"/>
      <c r="H285" s="34" t="s">
        <v>186</v>
      </c>
      <c r="I285" s="34" t="s">
        <v>111</v>
      </c>
      <c r="J285" s="34" t="s">
        <v>119</v>
      </c>
      <c r="K285" s="34" t="s">
        <v>89</v>
      </c>
      <c r="L285" s="34" t="n">
        <v>2</v>
      </c>
      <c r="M285" s="34" t="n">
        <v>588.235294117647</v>
      </c>
      <c r="N285" s="34" t="n">
        <v>414</v>
      </c>
      <c r="O285" s="34" t="n">
        <v>1.242</v>
      </c>
      <c r="P285" s="34" t="n">
        <v>1.242</v>
      </c>
      <c r="Q285" s="34" t="n">
        <v>2</v>
      </c>
      <c r="R285" s="34" t="n">
        <v>74.8261918645674</v>
      </c>
      <c r="S285" s="34" t="n">
        <v>0.372235398737495</v>
      </c>
      <c r="T285" s="34" t="n">
        <v>16.25504581047</v>
      </c>
      <c r="U285" s="34" t="n">
        <v>311.133802219156</v>
      </c>
      <c r="V285" s="34" t="n">
        <v>-21.9368151860059</v>
      </c>
      <c r="W285" s="34" t="n">
        <v>-20.9368151860059</v>
      </c>
      <c r="X285" s="34" t="n">
        <v>1.0816758144091</v>
      </c>
      <c r="Y285" s="34" t="n">
        <v>0.003</v>
      </c>
      <c r="Z285" s="34" t="n">
        <v>0.10816758144091</v>
      </c>
      <c r="AA285" s="34" t="n">
        <v>0.0372235398737495</v>
      </c>
      <c r="AB285" s="34" t="n">
        <v>0.13434413614961</v>
      </c>
      <c r="AC285" s="34" t="n">
        <v>0.0462316365231969</v>
      </c>
      <c r="AD285" s="34" t="n">
        <v>134.34413614961</v>
      </c>
      <c r="AE285" s="34" t="n">
        <v>46.2316365231969</v>
      </c>
      <c r="AF285" s="34" t="n">
        <v>44781.3787165368</v>
      </c>
      <c r="AG285" s="34" t="n">
        <v>15410.5455077323</v>
      </c>
      <c r="AH285" s="34" t="n">
        <v>44.7813787165368</v>
      </c>
      <c r="AI285" s="34" t="n">
        <v>15.4105455077323</v>
      </c>
      <c r="AJ285" s="34" t="n">
        <v>45.0841223468657</v>
      </c>
      <c r="AK285" s="34" t="n">
        <v>0.370597072986392</v>
      </c>
      <c r="AL285" s="34" t="n">
        <v>11.7655479011987</v>
      </c>
      <c r="AM285" s="34" t="n">
        <v>183.35199428999</v>
      </c>
      <c r="AN285" s="34" t="n">
        <v>-24.4063375547421</v>
      </c>
      <c r="AO285" s="34" t="n">
        <v>-23.4063375547421</v>
      </c>
      <c r="AP285" s="34" t="n">
        <v>1.07897414762627</v>
      </c>
      <c r="AQ285" s="34" t="n">
        <v>2.4695223687362</v>
      </c>
      <c r="AR285" s="34" t="n">
        <v>0.0110019288203918</v>
      </c>
      <c r="AS285" s="34" t="n">
        <v>0.0109741783036299</v>
      </c>
      <c r="AT285" s="34" t="n">
        <v>0.0108822035910738</v>
      </c>
      <c r="AU285" s="34" t="n">
        <v>0.0108550530163333</v>
      </c>
      <c r="AV285" s="34" t="n">
        <v>2.71505747405556E-005</v>
      </c>
      <c r="AW285" s="34" t="n">
        <v>0.00844746155146443</v>
      </c>
      <c r="AX285" s="34" t="n">
        <v>0.6101</v>
      </c>
      <c r="AY285" s="34" t="n">
        <v>0.0138460277847311</v>
      </c>
      <c r="AZ285" s="34" t="n">
        <v>4.61534259491036</v>
      </c>
      <c r="BA285" s="34" t="n">
        <v>0.00461534259491036</v>
      </c>
      <c r="BB285" s="35" t="n">
        <v>0.0445018435347576</v>
      </c>
      <c r="BC285" s="34" t="n">
        <v>4.4894979092713</v>
      </c>
      <c r="BD285" s="34" t="n">
        <v>0.00373626167592219</v>
      </c>
      <c r="BE285" s="34" t="n">
        <v>0.00371975603685876</v>
      </c>
      <c r="BF285" s="34" t="n">
        <v>0.00372235398737495</v>
      </c>
      <c r="BG285" s="34" t="n">
        <v>0.00370597072986392</v>
      </c>
      <c r="BH285" s="34" t="n">
        <v>1.63832575110238E-005</v>
      </c>
      <c r="BI285" s="34" t="n">
        <v>0.00122589676988648</v>
      </c>
      <c r="BJ285" s="34" t="n">
        <v>0.365</v>
      </c>
      <c r="BK285" s="34" t="n">
        <v>0.00335862128736023</v>
      </c>
      <c r="BL285" s="34" t="n">
        <v>1.11954042912008</v>
      </c>
      <c r="BM285" s="34" t="n">
        <v>0.00111954042912008</v>
      </c>
      <c r="BN285" s="35" t="n">
        <v>0.0448856370165036</v>
      </c>
    </row>
    <row r="286" customFormat="false" ht="12.8" hidden="false" customHeight="false" outlineLevel="0" collapsed="false">
      <c r="A286" s="33" t="s">
        <v>65</v>
      </c>
      <c r="B286" s="33" t="s">
        <v>155</v>
      </c>
      <c r="C286" s="33" t="s">
        <v>121</v>
      </c>
      <c r="D286" s="33" t="s">
        <v>85</v>
      </c>
      <c r="E286" s="34"/>
      <c r="F286" s="34"/>
      <c r="G286" s="34"/>
      <c r="H286" s="34" t="s">
        <v>186</v>
      </c>
      <c r="I286" s="34" t="s">
        <v>111</v>
      </c>
      <c r="J286" s="34" t="s">
        <v>112</v>
      </c>
      <c r="K286" s="34" t="s">
        <v>71</v>
      </c>
      <c r="L286" s="34" t="n">
        <v>2</v>
      </c>
      <c r="M286" s="34" t="n">
        <v>588.235294117647</v>
      </c>
      <c r="N286" s="34" t="n">
        <v>376.666666666667</v>
      </c>
      <c r="O286" s="34" t="n">
        <v>1.13</v>
      </c>
      <c r="P286" s="34" t="n">
        <v>1.13</v>
      </c>
      <c r="Q286" s="34" t="n">
        <v>2</v>
      </c>
      <c r="R286" s="34" t="n">
        <v>67.9672253715172</v>
      </c>
      <c r="S286" s="34" t="n">
        <v>0.388419859698054</v>
      </c>
      <c r="T286" s="34" t="n">
        <v>60.6131987286152</v>
      </c>
      <c r="U286" s="34" t="n">
        <v>286.251392290818</v>
      </c>
      <c r="V286" s="34" t="n">
        <v>9.12726176523335</v>
      </c>
      <c r="W286" s="34" t="n">
        <v>10.1272617652333</v>
      </c>
      <c r="X286" s="34" t="n">
        <v>1.11564743265244</v>
      </c>
      <c r="Y286" s="34" t="n">
        <v>0.003</v>
      </c>
      <c r="Z286" s="34" t="n">
        <v>0.111564743265244</v>
      </c>
      <c r="AA286" s="34" t="n">
        <v>0.0388419859698054</v>
      </c>
      <c r="AB286" s="34" t="n">
        <v>0.126068159889726</v>
      </c>
      <c r="AC286" s="34" t="n">
        <v>0.0438914441458801</v>
      </c>
      <c r="AD286" s="34" t="n">
        <v>126.068159889726</v>
      </c>
      <c r="AE286" s="34" t="n">
        <v>43.8914441458801</v>
      </c>
      <c r="AF286" s="34" t="n">
        <v>42022.7199632419</v>
      </c>
      <c r="AG286" s="34" t="n">
        <v>14630.48138196</v>
      </c>
      <c r="AH286" s="34" t="n">
        <v>42.0227199632419</v>
      </c>
      <c r="AI286" s="34" t="n">
        <v>14.63048138196</v>
      </c>
      <c r="AJ286" s="34" t="n">
        <v>45.0841223468657</v>
      </c>
      <c r="AK286" s="34" t="n">
        <v>0.370597072986392</v>
      </c>
      <c r="AL286" s="34" t="n">
        <v>11.7655479011987</v>
      </c>
      <c r="AM286" s="34" t="n">
        <v>183.35199428999</v>
      </c>
      <c r="AN286" s="34" t="n">
        <v>-24.4063375547421</v>
      </c>
      <c r="AO286" s="34" t="n">
        <v>-23.4063375547421</v>
      </c>
      <c r="AP286" s="34" t="n">
        <v>1.07897414762627</v>
      </c>
      <c r="AQ286" s="34" t="n">
        <v>33.5335993199755</v>
      </c>
      <c r="AR286" s="34" t="n">
        <v>0.0113510020659083</v>
      </c>
      <c r="AS286" s="34" t="n">
        <v>0.0109741783036299</v>
      </c>
      <c r="AT286" s="34" t="n">
        <v>0.0112236029259093</v>
      </c>
      <c r="AU286" s="34" t="n">
        <v>0.0108550530163333</v>
      </c>
      <c r="AV286" s="34" t="n">
        <v>0.000368549909576092</v>
      </c>
      <c r="AW286" s="34" t="n">
        <v>0.105497924744812</v>
      </c>
      <c r="AX286" s="34" t="n">
        <v>0.6101</v>
      </c>
      <c r="AY286" s="34" t="n">
        <v>0.172919070225884</v>
      </c>
      <c r="AZ286" s="34" t="n">
        <v>57.6396900752945</v>
      </c>
      <c r="BA286" s="34" t="n">
        <v>0.0576396900752945</v>
      </c>
      <c r="BB286" s="35" t="n">
        <v>0.604081149936228</v>
      </c>
      <c r="BC286" s="34" t="n">
        <v>48.8476508274165</v>
      </c>
      <c r="BD286" s="34" t="n">
        <v>0.00389934442512575</v>
      </c>
      <c r="BE286" s="34" t="n">
        <v>0.00371975603685876</v>
      </c>
      <c r="BF286" s="34" t="n">
        <v>0.00388419859698054</v>
      </c>
      <c r="BG286" s="34" t="n">
        <v>0.00370597072986392</v>
      </c>
      <c r="BH286" s="34" t="n">
        <v>0.000178227867116612</v>
      </c>
      <c r="BI286" s="34" t="n">
        <v>0.0121136536117996</v>
      </c>
      <c r="BJ286" s="34" t="n">
        <v>0.365</v>
      </c>
      <c r="BK286" s="34" t="n">
        <v>0.0331880920871222</v>
      </c>
      <c r="BL286" s="34" t="n">
        <v>11.0626973623741</v>
      </c>
      <c r="BM286" s="34" t="n">
        <v>0.0110626973623741</v>
      </c>
      <c r="BN286" s="35" t="n">
        <v>0.488295526346882</v>
      </c>
    </row>
    <row r="287" customFormat="false" ht="12.8" hidden="false" customHeight="false" outlineLevel="0" collapsed="false">
      <c r="A287" s="33" t="s">
        <v>65</v>
      </c>
      <c r="B287" s="33" t="s">
        <v>155</v>
      </c>
      <c r="C287" s="33" t="s">
        <v>121</v>
      </c>
      <c r="D287" s="33" t="s">
        <v>85</v>
      </c>
      <c r="E287" s="34"/>
      <c r="F287" s="34"/>
      <c r="G287" s="34"/>
      <c r="H287" s="34" t="s">
        <v>186</v>
      </c>
      <c r="I287" s="34" t="s">
        <v>111</v>
      </c>
      <c r="J287" s="34" t="s">
        <v>117</v>
      </c>
      <c r="K287" s="34" t="s">
        <v>71</v>
      </c>
      <c r="L287" s="34" t="n">
        <v>1</v>
      </c>
      <c r="M287" s="34" t="n">
        <v>294.117647058824</v>
      </c>
      <c r="N287" s="34" t="n">
        <v>286.333333333333</v>
      </c>
      <c r="O287" s="34" t="n">
        <v>0.859</v>
      </c>
      <c r="P287" s="34" t="n">
        <v>0.859</v>
      </c>
      <c r="Q287" s="34" t="n">
        <v>1</v>
      </c>
      <c r="R287" s="34" t="n">
        <v>45.9872939673699</v>
      </c>
      <c r="S287" s="34" t="n">
        <v>0.388505978603485</v>
      </c>
      <c r="T287" s="34" t="n">
        <v>60.8492708201223</v>
      </c>
      <c r="U287" s="34" t="n">
        <v>199.831158120605</v>
      </c>
      <c r="V287" s="34" t="n">
        <v>4.97988133960738</v>
      </c>
      <c r="W287" s="34" t="n">
        <v>5.97988133960738</v>
      </c>
      <c r="X287" s="34" t="n">
        <v>1.1111132146902</v>
      </c>
      <c r="Y287" s="34" t="n">
        <v>0.003</v>
      </c>
      <c r="Z287" s="34" t="n">
        <v>0.11111132146902</v>
      </c>
      <c r="AA287" s="34" t="n">
        <v>0.0388505978603485</v>
      </c>
      <c r="AB287" s="34" t="n">
        <v>0.0954446251418882</v>
      </c>
      <c r="AC287" s="34" t="n">
        <v>0.0333726635620394</v>
      </c>
      <c r="AD287" s="34" t="n">
        <v>95.4446251418882</v>
      </c>
      <c r="AE287" s="34" t="n">
        <v>33.3726635620394</v>
      </c>
      <c r="AF287" s="34" t="n">
        <v>31814.8750472961</v>
      </c>
      <c r="AG287" s="34" t="n">
        <v>11124.2211873465</v>
      </c>
      <c r="AH287" s="34" t="n">
        <v>31.8148750472961</v>
      </c>
      <c r="AI287" s="34" t="n">
        <v>11.1242211873465</v>
      </c>
      <c r="AJ287" s="34" t="n">
        <v>45.0841223468657</v>
      </c>
      <c r="AK287" s="34" t="n">
        <v>0.370597072986392</v>
      </c>
      <c r="AL287" s="34" t="n">
        <v>11.7655479011987</v>
      </c>
      <c r="AM287" s="34" t="n">
        <v>183.35199428999</v>
      </c>
      <c r="AN287" s="34" t="n">
        <v>-24.4063375547421</v>
      </c>
      <c r="AO287" s="34" t="n">
        <v>-23.4063375547421</v>
      </c>
      <c r="AP287" s="34" t="n">
        <v>1.07897414762627</v>
      </c>
      <c r="AQ287" s="34" t="n">
        <v>29.3862188943495</v>
      </c>
      <c r="AR287" s="34" t="n">
        <v>0.0113043971225894</v>
      </c>
      <c r="AS287" s="34" t="n">
        <v>0.0109741783036299</v>
      </c>
      <c r="AT287" s="34" t="n">
        <v>0.011178036162755</v>
      </c>
      <c r="AU287" s="34" t="n">
        <v>0.0108550530163333</v>
      </c>
      <c r="AV287" s="34" t="n">
        <v>0.000322983146421733</v>
      </c>
      <c r="AW287" s="34" t="n">
        <v>0.0645420962028919</v>
      </c>
      <c r="AX287" s="34" t="n">
        <v>0.6101</v>
      </c>
      <c r="AY287" s="34" t="n">
        <v>0.105789372566615</v>
      </c>
      <c r="AZ287" s="34" t="n">
        <v>35.2631241888717</v>
      </c>
      <c r="BA287" s="34" t="n">
        <v>0.0352631241888717</v>
      </c>
      <c r="BB287" s="35" t="n">
        <v>0.529393782038572</v>
      </c>
      <c r="BC287" s="34" t="n">
        <v>49.0837229189236</v>
      </c>
      <c r="BD287" s="34" t="n">
        <v>0.00390021234417018</v>
      </c>
      <c r="BE287" s="34" t="n">
        <v>0.00371975603685876</v>
      </c>
      <c r="BF287" s="34" t="n">
        <v>0.00388505978603485</v>
      </c>
      <c r="BG287" s="34" t="n">
        <v>0.00370597072986392</v>
      </c>
      <c r="BH287" s="34" t="n">
        <v>0.000179089056170923</v>
      </c>
      <c r="BI287" s="34" t="n">
        <v>0.00823582107247105</v>
      </c>
      <c r="BJ287" s="34" t="n">
        <v>0.365</v>
      </c>
      <c r="BK287" s="34" t="n">
        <v>0.0225638933492357</v>
      </c>
      <c r="BL287" s="34" t="n">
        <v>7.52129778307858</v>
      </c>
      <c r="BM287" s="34" t="n">
        <v>0.00752129778307858</v>
      </c>
      <c r="BN287" s="35" t="n">
        <v>0.490654948413487</v>
      </c>
    </row>
    <row r="288" customFormat="false" ht="12.8" hidden="false" customHeight="false" outlineLevel="0" collapsed="false">
      <c r="A288" s="33" t="s">
        <v>65</v>
      </c>
      <c r="B288" s="33" t="s">
        <v>155</v>
      </c>
      <c r="C288" s="33" t="s">
        <v>121</v>
      </c>
      <c r="D288" s="33" t="s">
        <v>85</v>
      </c>
      <c r="E288" s="34"/>
      <c r="F288" s="34"/>
      <c r="G288" s="34"/>
      <c r="H288" s="34" t="s">
        <v>186</v>
      </c>
      <c r="I288" s="34" t="s">
        <v>111</v>
      </c>
      <c r="J288" s="34" t="s">
        <v>113</v>
      </c>
      <c r="K288" s="34" t="s">
        <v>71</v>
      </c>
      <c r="L288" s="34" t="n">
        <v>1</v>
      </c>
      <c r="M288" s="34" t="n">
        <v>294.117647058824</v>
      </c>
      <c r="N288" s="34" t="n">
        <v>441.333333333333</v>
      </c>
      <c r="O288" s="34" t="n">
        <v>1.324</v>
      </c>
      <c r="P288" s="34" t="n">
        <v>1.324</v>
      </c>
      <c r="Q288" s="34" t="n">
        <v>1</v>
      </c>
      <c r="R288" s="34" t="n">
        <v>104.265232012848</v>
      </c>
      <c r="S288" s="34" t="n">
        <v>0.391796691549747</v>
      </c>
      <c r="T288" s="34" t="n">
        <v>69.870191602081</v>
      </c>
      <c r="U288" s="34" t="n">
        <v>417.104759157532</v>
      </c>
      <c r="V288" s="34" t="n">
        <v>16.6185344321039</v>
      </c>
      <c r="W288" s="34" t="n">
        <v>17.6185344321039</v>
      </c>
      <c r="X288" s="34" t="n">
        <v>1.1238363831117</v>
      </c>
      <c r="Y288" s="34" t="n">
        <v>0.003</v>
      </c>
      <c r="Z288" s="34" t="n">
        <v>0.11238363831117</v>
      </c>
      <c r="AA288" s="34" t="n">
        <v>0.0391796691549747</v>
      </c>
      <c r="AB288" s="34" t="n">
        <v>0.148795937123989</v>
      </c>
      <c r="AC288" s="34" t="n">
        <v>0.0518738819611865</v>
      </c>
      <c r="AD288" s="34" t="n">
        <v>148.795937123989</v>
      </c>
      <c r="AE288" s="34" t="n">
        <v>51.8738819611865</v>
      </c>
      <c r="AF288" s="34" t="n">
        <v>49598.6457079964</v>
      </c>
      <c r="AG288" s="34" t="n">
        <v>17291.2939870622</v>
      </c>
      <c r="AH288" s="34" t="n">
        <v>49.5986457079964</v>
      </c>
      <c r="AI288" s="34" t="n">
        <v>17.2912939870622</v>
      </c>
      <c r="AJ288" s="34" t="n">
        <v>45.0841223468657</v>
      </c>
      <c r="AK288" s="34" t="n">
        <v>0.370597072986392</v>
      </c>
      <c r="AL288" s="34" t="n">
        <v>11.7655479011987</v>
      </c>
      <c r="AM288" s="34" t="n">
        <v>183.35199428999</v>
      </c>
      <c r="AN288" s="34" t="n">
        <v>-24.4063375547421</v>
      </c>
      <c r="AO288" s="34" t="n">
        <v>-23.4063375547421</v>
      </c>
      <c r="AP288" s="34" t="n">
        <v>1.07897414762627</v>
      </c>
      <c r="AQ288" s="34" t="n">
        <v>41.024871986846</v>
      </c>
      <c r="AR288" s="34" t="n">
        <v>0.0114351829951204</v>
      </c>
      <c r="AS288" s="34" t="n">
        <v>0.0109741783036299</v>
      </c>
      <c r="AT288" s="34" t="n">
        <v>0.0113058979827634</v>
      </c>
      <c r="AU288" s="34" t="n">
        <v>0.0108550530163333</v>
      </c>
      <c r="AV288" s="34" t="n">
        <v>0.000450844966430119</v>
      </c>
      <c r="AW288" s="34" t="n">
        <v>0.18804958114022</v>
      </c>
      <c r="AX288" s="34" t="n">
        <v>0.6101</v>
      </c>
      <c r="AY288" s="34" t="n">
        <v>0.308227472775316</v>
      </c>
      <c r="AZ288" s="34" t="n">
        <v>102.742490925105</v>
      </c>
      <c r="BA288" s="34" t="n">
        <v>0.102742490925105</v>
      </c>
      <c r="BB288" s="35" t="n">
        <v>0.738968966448318</v>
      </c>
      <c r="BC288" s="34" t="n">
        <v>58.1046437008823</v>
      </c>
      <c r="BD288" s="34" t="n">
        <v>0.00393337775942505</v>
      </c>
      <c r="BE288" s="34" t="n">
        <v>0.00371975603685876</v>
      </c>
      <c r="BF288" s="34" t="n">
        <v>0.00391796691549747</v>
      </c>
      <c r="BG288" s="34" t="n">
        <v>0.00370597072986392</v>
      </c>
      <c r="BH288" s="34" t="n">
        <v>0.000211996185633546</v>
      </c>
      <c r="BI288" s="34" t="n">
        <v>0.0221038314809205</v>
      </c>
      <c r="BJ288" s="34" t="n">
        <v>0.365</v>
      </c>
      <c r="BK288" s="34" t="n">
        <v>0.0605584424134808</v>
      </c>
      <c r="BL288" s="34" t="n">
        <v>20.1861474711603</v>
      </c>
      <c r="BM288" s="34" t="n">
        <v>0.0201861474711603</v>
      </c>
      <c r="BN288" s="35" t="n">
        <v>0.580811467489168</v>
      </c>
    </row>
    <row r="289" customFormat="false" ht="12.8" hidden="false" customHeight="false" outlineLevel="0" collapsed="false">
      <c r="A289" s="33" t="s">
        <v>65</v>
      </c>
      <c r="B289" s="33" t="s">
        <v>156</v>
      </c>
      <c r="C289" s="33" t="s">
        <v>196</v>
      </c>
      <c r="D289" s="33" t="s">
        <v>83</v>
      </c>
      <c r="E289" s="34"/>
      <c r="F289" s="34"/>
      <c r="G289" s="34"/>
      <c r="H289" s="34" t="s">
        <v>186</v>
      </c>
      <c r="I289" s="34" t="s">
        <v>111</v>
      </c>
      <c r="J289" s="34" t="s">
        <v>119</v>
      </c>
      <c r="K289" s="34" t="s">
        <v>71</v>
      </c>
      <c r="L289" s="34" t="n">
        <v>2</v>
      </c>
      <c r="M289" s="34" t="n">
        <v>588.235294117647</v>
      </c>
      <c r="N289" s="34" t="n">
        <v>343</v>
      </c>
      <c r="O289" s="34" t="n">
        <v>1.029</v>
      </c>
      <c r="P289" s="34" t="n">
        <v>1.029</v>
      </c>
      <c r="Q289" s="34" t="n">
        <v>2</v>
      </c>
      <c r="R289" s="34" t="n">
        <v>66.4310601650563</v>
      </c>
      <c r="S289" s="34" t="n">
        <v>0.37984973616199</v>
      </c>
      <c r="T289" s="34" t="n">
        <v>37.122524067827</v>
      </c>
      <c r="U289" s="34" t="n">
        <v>283.987837220173</v>
      </c>
      <c r="V289" s="34" t="n">
        <v>-11.5692236255368</v>
      </c>
      <c r="W289" s="34" t="n">
        <v>-10.5692236255368</v>
      </c>
      <c r="X289" s="34" t="n">
        <v>1.09301638859857</v>
      </c>
      <c r="Y289" s="34" t="n">
        <v>0.003</v>
      </c>
      <c r="Z289" s="34" t="n">
        <v>0.109301638859857</v>
      </c>
      <c r="AA289" s="34" t="n">
        <v>0.037984973616199</v>
      </c>
      <c r="AB289" s="34" t="n">
        <v>0.112471386386793</v>
      </c>
      <c r="AC289" s="34" t="n">
        <v>0.0390865378510688</v>
      </c>
      <c r="AD289" s="34" t="n">
        <v>112.471386386793</v>
      </c>
      <c r="AE289" s="34" t="n">
        <v>39.0865378510688</v>
      </c>
      <c r="AF289" s="34" t="n">
        <v>37490.4621289309</v>
      </c>
      <c r="AG289" s="34" t="n">
        <v>13028.8459503563</v>
      </c>
      <c r="AH289" s="34" t="n">
        <v>37.4904621289309</v>
      </c>
      <c r="AI289" s="34" t="n">
        <v>13.0288459503563</v>
      </c>
      <c r="AJ289" s="34" t="n">
        <v>81.8678896026793</v>
      </c>
      <c r="AK289" s="34" t="n">
        <v>0.372074445412114</v>
      </c>
      <c r="AL289" s="34" t="n">
        <v>15.8139794763426</v>
      </c>
      <c r="AM289" s="34" t="n">
        <v>362.333603985054</v>
      </c>
      <c r="AN289" s="34" t="n">
        <v>-22.5610683672335</v>
      </c>
      <c r="AO289" s="34" t="n">
        <v>-21.5610683672335</v>
      </c>
      <c r="AP289" s="34" t="n">
        <v>1.08099289301217</v>
      </c>
      <c r="AQ289" s="34" t="n">
        <v>10.9918447416967</v>
      </c>
      <c r="AR289" s="34" t="n">
        <v>0.0111184315202751</v>
      </c>
      <c r="AS289" s="34" t="n">
        <v>0.0109949139625437</v>
      </c>
      <c r="AT289" s="34" t="n">
        <v>0.0109961713422214</v>
      </c>
      <c r="AU289" s="34" t="n">
        <v>0.0108753405291128</v>
      </c>
      <c r="AV289" s="34" t="n">
        <v>0.000120830813108656</v>
      </c>
      <c r="AW289" s="34" t="n">
        <v>0.034314481284282</v>
      </c>
      <c r="AX289" s="34" t="n">
        <v>0.6101</v>
      </c>
      <c r="AY289" s="34" t="n">
        <v>0.0562440276746141</v>
      </c>
      <c r="AZ289" s="34" t="n">
        <v>18.7480092248714</v>
      </c>
      <c r="BA289" s="34" t="n">
        <v>0.0187480092248714</v>
      </c>
      <c r="BB289" s="35" t="n">
        <v>0.19805083282848</v>
      </c>
      <c r="BC289" s="34" t="n">
        <v>21.3085445914844</v>
      </c>
      <c r="BD289" s="34" t="n">
        <v>0.00381298095973537</v>
      </c>
      <c r="BE289" s="34" t="n">
        <v>0.00373464009554477</v>
      </c>
      <c r="BF289" s="34" t="n">
        <v>0.0037984973616199</v>
      </c>
      <c r="BG289" s="34" t="n">
        <v>0.00372074445412114</v>
      </c>
      <c r="BH289" s="34" t="n">
        <v>7.7752907498767E-005</v>
      </c>
      <c r="BI289" s="34" t="n">
        <v>0.00516520807605865</v>
      </c>
      <c r="BJ289" s="34" t="n">
        <v>0.365</v>
      </c>
      <c r="BK289" s="34" t="n">
        <v>0.0141512550029004</v>
      </c>
      <c r="BL289" s="34" t="n">
        <v>4.7170850009668</v>
      </c>
      <c r="BM289" s="34" t="n">
        <v>0.0047170850009668</v>
      </c>
      <c r="BN289" s="35" t="n">
        <v>0.213021664380184</v>
      </c>
    </row>
    <row r="290" customFormat="false" ht="12.8" hidden="false" customHeight="false" outlineLevel="0" collapsed="false">
      <c r="A290" s="33" t="s">
        <v>65</v>
      </c>
      <c r="B290" s="33" t="s">
        <v>156</v>
      </c>
      <c r="C290" s="33" t="s">
        <v>196</v>
      </c>
      <c r="D290" s="33" t="s">
        <v>83</v>
      </c>
      <c r="E290" s="34"/>
      <c r="F290" s="34"/>
      <c r="G290" s="34"/>
      <c r="H290" s="34" t="s">
        <v>186</v>
      </c>
      <c r="I290" s="34" t="s">
        <v>111</v>
      </c>
      <c r="J290" s="34" t="s">
        <v>112</v>
      </c>
      <c r="K290" s="34" t="s">
        <v>71</v>
      </c>
      <c r="L290" s="34" t="n">
        <v>1</v>
      </c>
      <c r="M290" s="34" t="n">
        <v>294.117647058824</v>
      </c>
      <c r="N290" s="34" t="n">
        <v>257.333333333333</v>
      </c>
      <c r="O290" s="34" t="n">
        <v>0.772</v>
      </c>
      <c r="P290" s="34" t="n">
        <v>0.772</v>
      </c>
      <c r="Q290" s="34" t="n">
        <v>1</v>
      </c>
      <c r="R290" s="34" t="n">
        <v>21.2007246452598</v>
      </c>
      <c r="S290" s="34" t="n">
        <v>0.388292853219897</v>
      </c>
      <c r="T290" s="34" t="n">
        <v>60.2650449680275</v>
      </c>
      <c r="U290" s="34" t="n">
        <v>86.5473197303954</v>
      </c>
      <c r="V290" s="34" t="n">
        <v>13.9862393561412</v>
      </c>
      <c r="W290" s="34" t="n">
        <v>14.9862393561412</v>
      </c>
      <c r="X290" s="34" t="n">
        <v>1.1209590914892</v>
      </c>
      <c r="Y290" s="34" t="n">
        <v>0.003</v>
      </c>
      <c r="Z290" s="34" t="n">
        <v>0.11209590914892</v>
      </c>
      <c r="AA290" s="34" t="n">
        <v>0.0388292853219897</v>
      </c>
      <c r="AB290" s="34" t="n">
        <v>0.0865380418629663</v>
      </c>
      <c r="AC290" s="34" t="n">
        <v>0.029976208268576</v>
      </c>
      <c r="AD290" s="34" t="n">
        <v>86.5380418629663</v>
      </c>
      <c r="AE290" s="34" t="n">
        <v>29.976208268576</v>
      </c>
      <c r="AF290" s="34" t="n">
        <v>28846.0139543221</v>
      </c>
      <c r="AG290" s="34" t="n">
        <v>9992.06942285868</v>
      </c>
      <c r="AH290" s="34" t="n">
        <v>28.8460139543221</v>
      </c>
      <c r="AI290" s="34" t="n">
        <v>9.99206942285868</v>
      </c>
      <c r="AJ290" s="34" t="n">
        <v>81.8678896026793</v>
      </c>
      <c r="AK290" s="34" t="n">
        <v>0.372074445412114</v>
      </c>
      <c r="AL290" s="34" t="n">
        <v>15.8139794763426</v>
      </c>
      <c r="AM290" s="34" t="n">
        <v>362.333603985054</v>
      </c>
      <c r="AN290" s="34" t="n">
        <v>-22.5610683672335</v>
      </c>
      <c r="AO290" s="34" t="n">
        <v>-21.5610683672335</v>
      </c>
      <c r="AP290" s="34" t="n">
        <v>1.08099289301217</v>
      </c>
      <c r="AQ290" s="34" t="n">
        <v>36.5473077233747</v>
      </c>
      <c r="AR290" s="34" t="n">
        <v>0.0114056033688928</v>
      </c>
      <c r="AS290" s="34" t="n">
        <v>0.0109949139625437</v>
      </c>
      <c r="AT290" s="34" t="n">
        <v>0.0112769825784056</v>
      </c>
      <c r="AU290" s="34" t="n">
        <v>0.0108753405291128</v>
      </c>
      <c r="AV290" s="34" t="n">
        <v>0.000401642049292859</v>
      </c>
      <c r="AW290" s="34" t="n">
        <v>0.0347610428573203</v>
      </c>
      <c r="AX290" s="34" t="n">
        <v>0.6101</v>
      </c>
      <c r="AY290" s="34" t="n">
        <v>0.056975975835634</v>
      </c>
      <c r="AZ290" s="34" t="n">
        <v>18.9919919452113</v>
      </c>
      <c r="BA290" s="34" t="n">
        <v>0.0189919919452113</v>
      </c>
      <c r="BB290" s="35" t="n">
        <v>0.658321667419864</v>
      </c>
      <c r="BC290" s="34" t="n">
        <v>44.4510654916849</v>
      </c>
      <c r="BD290" s="34" t="n">
        <v>0.00389806443782495</v>
      </c>
      <c r="BE290" s="34" t="n">
        <v>0.00373464009554477</v>
      </c>
      <c r="BF290" s="34" t="n">
        <v>0.00388292853219897</v>
      </c>
      <c r="BG290" s="34" t="n">
        <v>0.00372074445412114</v>
      </c>
      <c r="BH290" s="34" t="n">
        <v>0.000162184078077836</v>
      </c>
      <c r="BI290" s="34" t="n">
        <v>0.00343841998117351</v>
      </c>
      <c r="BJ290" s="34" t="n">
        <v>0.365</v>
      </c>
      <c r="BK290" s="34" t="n">
        <v>0.00942032871554386</v>
      </c>
      <c r="BL290" s="34" t="n">
        <v>3.14010957184795</v>
      </c>
      <c r="BM290" s="34" t="n">
        <v>0.00314010957184795</v>
      </c>
      <c r="BN290" s="35" t="n">
        <v>0.444339939939276</v>
      </c>
    </row>
    <row r="291" customFormat="false" ht="12.8" hidden="false" customHeight="false" outlineLevel="0" collapsed="false">
      <c r="A291" s="33" t="s">
        <v>65</v>
      </c>
      <c r="B291" s="33" t="s">
        <v>156</v>
      </c>
      <c r="C291" s="33" t="s">
        <v>196</v>
      </c>
      <c r="D291" s="33" t="s">
        <v>83</v>
      </c>
      <c r="E291" s="34"/>
      <c r="F291" s="34"/>
      <c r="G291" s="34"/>
      <c r="H291" s="34" t="s">
        <v>186</v>
      </c>
      <c r="I291" s="34" t="s">
        <v>111</v>
      </c>
      <c r="J291" s="34" t="s">
        <v>112</v>
      </c>
      <c r="K291" s="34" t="s">
        <v>89</v>
      </c>
      <c r="L291" s="34" t="n">
        <v>1</v>
      </c>
      <c r="M291" s="34" t="n">
        <v>294.117647058824</v>
      </c>
      <c r="N291" s="34" t="n">
        <v>117.666666666667</v>
      </c>
      <c r="O291" s="34" t="n">
        <v>0.353</v>
      </c>
      <c r="P291" s="34" t="n">
        <v>0.353</v>
      </c>
      <c r="Q291" s="34" t="n">
        <v>1</v>
      </c>
      <c r="R291" s="34" t="n">
        <v>18.5458453445725</v>
      </c>
      <c r="S291" s="34" t="n">
        <v>0.372425587516798</v>
      </c>
      <c r="T291" s="34" t="n">
        <v>16.776228974225</v>
      </c>
      <c r="U291" s="34" t="n">
        <v>75.8020218172441</v>
      </c>
      <c r="V291" s="34" t="n">
        <v>-22.2793468653953</v>
      </c>
      <c r="W291" s="34" t="n">
        <v>-21.2793468653953</v>
      </c>
      <c r="X291" s="34" t="n">
        <v>1.08130109227521</v>
      </c>
      <c r="Y291" s="34" t="n">
        <v>0.003</v>
      </c>
      <c r="Z291" s="34" t="n">
        <v>0.108130109227521</v>
      </c>
      <c r="AA291" s="34" t="n">
        <v>0.0372425587516798</v>
      </c>
      <c r="AB291" s="34" t="n">
        <v>0.0381699285573149</v>
      </c>
      <c r="AC291" s="34" t="n">
        <v>0.013146623239343</v>
      </c>
      <c r="AD291" s="34" t="n">
        <v>38.1699285573149</v>
      </c>
      <c r="AE291" s="34" t="n">
        <v>13.146623239343</v>
      </c>
      <c r="AF291" s="34" t="n">
        <v>12723.309519105</v>
      </c>
      <c r="AG291" s="34" t="n">
        <v>4382.20774644766</v>
      </c>
      <c r="AH291" s="34" t="n">
        <v>12.723309519105</v>
      </c>
      <c r="AI291" s="34" t="n">
        <v>4.38220774644766</v>
      </c>
      <c r="AJ291" s="34" t="n">
        <v>81.8678896026793</v>
      </c>
      <c r="AK291" s="34" t="n">
        <v>0.372074445412114</v>
      </c>
      <c r="AL291" s="34" t="n">
        <v>15.8139794763426</v>
      </c>
      <c r="AM291" s="34" t="n">
        <v>362.333603985054</v>
      </c>
      <c r="AN291" s="34" t="n">
        <v>-22.5610683672335</v>
      </c>
      <c r="AO291" s="34" t="n">
        <v>-21.5610683672335</v>
      </c>
      <c r="AP291" s="34" t="n">
        <v>1.08099289301217</v>
      </c>
      <c r="AQ291" s="34" t="n">
        <v>0.281721501838199</v>
      </c>
      <c r="AR291" s="34" t="n">
        <v>0.0109980797234042</v>
      </c>
      <c r="AS291" s="34" t="n">
        <v>0.0109949139625437</v>
      </c>
      <c r="AT291" s="34" t="n">
        <v>0.010878437797244</v>
      </c>
      <c r="AU291" s="34" t="n">
        <v>0.0108753405291128</v>
      </c>
      <c r="AV291" s="34" t="n">
        <v>3.09726813123301E-006</v>
      </c>
      <c r="AW291" s="34" t="n">
        <v>0.00023477918645758</v>
      </c>
      <c r="AX291" s="34" t="n">
        <v>0.6101</v>
      </c>
      <c r="AY291" s="34" t="n">
        <v>0.00038482082684409</v>
      </c>
      <c r="AZ291" s="34" t="n">
        <v>0.12827360894803</v>
      </c>
      <c r="BA291" s="34" t="n">
        <v>0.00012827360894803</v>
      </c>
      <c r="BB291" s="35" t="n">
        <v>0.0050766565009556</v>
      </c>
      <c r="BC291" s="34" t="n">
        <v>0.962249497882398</v>
      </c>
      <c r="BD291" s="34" t="n">
        <v>0.00373817780582374</v>
      </c>
      <c r="BE291" s="34" t="n">
        <v>0.00373464009554477</v>
      </c>
      <c r="BF291" s="34" t="n">
        <v>0.00372425587516798</v>
      </c>
      <c r="BG291" s="34" t="n">
        <v>0.00372074445412114</v>
      </c>
      <c r="BH291" s="34" t="n">
        <v>3.51142104684007E-006</v>
      </c>
      <c r="BI291" s="34" t="n">
        <v>6.51222716743728E-005</v>
      </c>
      <c r="BJ291" s="34" t="n">
        <v>0.365</v>
      </c>
      <c r="BK291" s="34" t="n">
        <v>0.000178417182669514</v>
      </c>
      <c r="BL291" s="34" t="n">
        <v>0.0594723942231715</v>
      </c>
      <c r="BM291" s="34" t="n">
        <v>5.94723942231715E-005</v>
      </c>
      <c r="BN291" s="35" t="n">
        <v>0.00962033163517827</v>
      </c>
    </row>
    <row r="292" customFormat="false" ht="12.8" hidden="false" customHeight="false" outlineLevel="0" collapsed="false">
      <c r="A292" s="33" t="s">
        <v>84</v>
      </c>
      <c r="B292" s="33" t="s">
        <v>84</v>
      </c>
      <c r="C292" s="33" t="s">
        <v>84</v>
      </c>
      <c r="D292" s="33"/>
      <c r="E292" s="34"/>
      <c r="F292" s="34"/>
      <c r="G292" s="34"/>
      <c r="H292" s="34" t="s">
        <v>186</v>
      </c>
      <c r="I292" s="34" t="s">
        <v>111</v>
      </c>
      <c r="J292" s="34" t="s">
        <v>119</v>
      </c>
      <c r="K292" s="34" t="s">
        <v>71</v>
      </c>
      <c r="L292" s="34" t="n">
        <v>2</v>
      </c>
      <c r="M292" s="34" t="n">
        <v>588.235294117647</v>
      </c>
      <c r="N292" s="34" t="n">
        <v>237.666666666667</v>
      </c>
      <c r="O292" s="34" t="n">
        <v>0.0594166666666667</v>
      </c>
      <c r="P292" s="34" t="n">
        <v>0.713</v>
      </c>
      <c r="Q292" s="34" t="n">
        <v>15</v>
      </c>
      <c r="R292" s="34" t="n">
        <v>55.0662509502985</v>
      </c>
      <c r="S292" s="34" t="n">
        <v>0.38114831459911</v>
      </c>
      <c r="T292" s="34" t="n">
        <v>40.6816626059687</v>
      </c>
      <c r="U292" s="34" t="n">
        <v>231.856251591432</v>
      </c>
      <c r="V292" s="34" t="n">
        <v>-8.91278103790322</v>
      </c>
      <c r="W292" s="34" t="n">
        <v>-7.91278103790322</v>
      </c>
      <c r="X292" s="34" t="n">
        <v>1.09592171578849</v>
      </c>
      <c r="Y292" s="34" t="n">
        <v>0.003</v>
      </c>
      <c r="Z292" s="34" t="n">
        <v>0.109592171578849</v>
      </c>
      <c r="AA292" s="34" t="n">
        <v>0.038114831459911</v>
      </c>
      <c r="AB292" s="34" t="n">
        <v>0.0781392183357193</v>
      </c>
      <c r="AC292" s="34" t="n">
        <v>0.0271758748309165</v>
      </c>
      <c r="AD292" s="34" t="n">
        <v>78.1392183357193</v>
      </c>
      <c r="AE292" s="34" t="n">
        <v>27.1758748309165</v>
      </c>
      <c r="AF292" s="34" t="n">
        <v>26046.4061119064</v>
      </c>
      <c r="AG292" s="34" t="n">
        <v>9058.62494363885</v>
      </c>
      <c r="AH292" s="34" t="n">
        <v>26.0464061119064</v>
      </c>
      <c r="AI292" s="34" t="n">
        <v>9.05862494363885</v>
      </c>
      <c r="AJ292" s="34" t="n">
        <v>17.0683814710213</v>
      </c>
      <c r="AK292" s="34" t="n">
        <v>0.371645025082122</v>
      </c>
      <c r="AL292" s="34" t="n">
        <v>14.6372300805455</v>
      </c>
      <c r="AM292" s="34" t="n">
        <v>73.7000769194293</v>
      </c>
      <c r="AN292" s="34" t="n">
        <v>-23.2328207296383</v>
      </c>
      <c r="AO292" s="34" t="n">
        <v>-22.2328207296383</v>
      </c>
      <c r="AP292" s="34" t="n">
        <v>1.08025799785915</v>
      </c>
      <c r="AQ292" s="34" t="n">
        <v>14.3200396917351</v>
      </c>
      <c r="AR292" s="34" t="n">
        <v>0.0111482824969209</v>
      </c>
      <c r="AS292" s="34" t="n">
        <v>0.0109873653468969</v>
      </c>
      <c r="AT292" s="34" t="n">
        <v>0.0110253685734316</v>
      </c>
      <c r="AU292" s="34" t="n">
        <v>0.0108679551530566</v>
      </c>
      <c r="AV292" s="34" t="n">
        <v>0.000157413420374999</v>
      </c>
      <c r="AW292" s="34" t="n">
        <v>0.0364972855983336</v>
      </c>
      <c r="AX292" s="34" t="n">
        <v>0.6101</v>
      </c>
      <c r="AY292" s="34" t="n">
        <v>0.0598218088810582</v>
      </c>
      <c r="AZ292" s="34" t="n">
        <v>3.98812059207055</v>
      </c>
      <c r="BA292" s="34" t="n">
        <v>0.00398812059207055</v>
      </c>
      <c r="BB292" s="35" t="n">
        <v>0.0516024980740859</v>
      </c>
      <c r="BC292" s="34" t="n">
        <v>26.0444325254232</v>
      </c>
      <c r="BD292" s="34" t="n">
        <v>0.00382606613257084</v>
      </c>
      <c r="BE292" s="34" t="n">
        <v>0.00373031377639113</v>
      </c>
      <c r="BF292" s="34" t="n">
        <v>0.0038114831459911</v>
      </c>
      <c r="BG292" s="34" t="n">
        <v>0.00371645025082121</v>
      </c>
      <c r="BH292" s="34" t="n">
        <v>9.5032895169888E-005</v>
      </c>
      <c r="BI292" s="34" t="n">
        <v>0.00523310525395846</v>
      </c>
      <c r="BJ292" s="34" t="n">
        <v>0.365</v>
      </c>
      <c r="BK292" s="34" t="n">
        <v>0.0143372746683793</v>
      </c>
      <c r="BL292" s="34" t="n">
        <v>0.955818311225289</v>
      </c>
      <c r="BM292" s="34" t="n">
        <v>0.000955818311225289</v>
      </c>
      <c r="BN292" s="35" t="n">
        <v>0.0520728192711715</v>
      </c>
    </row>
    <row r="293" customFormat="false" ht="12.8" hidden="false" customHeight="false" outlineLevel="0" collapsed="false">
      <c r="A293" s="33" t="s">
        <v>84</v>
      </c>
      <c r="B293" s="33" t="s">
        <v>84</v>
      </c>
      <c r="C293" s="33" t="s">
        <v>84</v>
      </c>
      <c r="D293" s="33"/>
      <c r="E293" s="34"/>
      <c r="F293" s="34"/>
      <c r="G293" s="34"/>
      <c r="H293" s="34" t="s">
        <v>186</v>
      </c>
      <c r="I293" s="34" t="s">
        <v>111</v>
      </c>
      <c r="J293" s="34" t="s">
        <v>112</v>
      </c>
      <c r="K293" s="34" t="s">
        <v>71</v>
      </c>
      <c r="L293" s="34" t="n">
        <v>2</v>
      </c>
      <c r="M293" s="34" t="n">
        <v>588.235294117647</v>
      </c>
      <c r="N293" s="34" t="n">
        <v>22.6349206349206</v>
      </c>
      <c r="O293" s="34" t="n">
        <v>0.0594166666666667</v>
      </c>
      <c r="P293" s="34"/>
      <c r="Q293" s="34"/>
      <c r="R293" s="34"/>
      <c r="S293" s="34"/>
      <c r="T293" s="34"/>
      <c r="U293" s="34"/>
      <c r="V293" s="34"/>
      <c r="W293" s="34"/>
      <c r="X293" s="34"/>
      <c r="Y293" s="34" t="n">
        <v>0.003</v>
      </c>
      <c r="Z293" s="34" t="n">
        <v>0.109592171578849</v>
      </c>
      <c r="AA293" s="34" t="n">
        <v>0.038114831459911</v>
      </c>
      <c r="AB293" s="34" t="n">
        <v>0.00651160152797662</v>
      </c>
      <c r="AC293" s="34" t="n">
        <v>0.00226465623590971</v>
      </c>
      <c r="AD293" s="34" t="n">
        <v>6.51160152797662</v>
      </c>
      <c r="AE293" s="34" t="n">
        <v>2.26465623590971</v>
      </c>
      <c r="AF293" s="34" t="n">
        <v>2170.53384265887</v>
      </c>
      <c r="AG293" s="34" t="n">
        <v>754.885411969904</v>
      </c>
      <c r="AH293" s="34" t="n">
        <v>2.17053384265887</v>
      </c>
      <c r="AI293" s="34" t="n">
        <v>0.754885411969904</v>
      </c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 t="n">
        <v>3.98812059207055</v>
      </c>
      <c r="BA293" s="34" t="n">
        <v>0.00398812059207055</v>
      </c>
      <c r="BB293" s="35" t="n">
        <v>0.0516024980740859</v>
      </c>
      <c r="BC293" s="34"/>
      <c r="BD293" s="34"/>
      <c r="BE293" s="34"/>
      <c r="BF293" s="34"/>
      <c r="BG293" s="34"/>
      <c r="BH293" s="34"/>
      <c r="BI293" s="34"/>
      <c r="BJ293" s="34"/>
      <c r="BK293" s="34"/>
      <c r="BL293" s="34" t="n">
        <v>0.955818311225289</v>
      </c>
      <c r="BM293" s="34" t="n">
        <v>0.000955818311225289</v>
      </c>
      <c r="BN293" s="35" t="n">
        <v>0.0520728192711715</v>
      </c>
    </row>
    <row r="294" customFormat="false" ht="12.8" hidden="false" customHeight="false" outlineLevel="0" collapsed="false">
      <c r="A294" s="33" t="s">
        <v>84</v>
      </c>
      <c r="B294" s="33" t="s">
        <v>84</v>
      </c>
      <c r="C294" s="33" t="s">
        <v>84</v>
      </c>
      <c r="D294" s="33"/>
      <c r="E294" s="34"/>
      <c r="F294" s="34"/>
      <c r="G294" s="34"/>
      <c r="H294" s="34" t="s">
        <v>186</v>
      </c>
      <c r="I294" s="34" t="s">
        <v>111</v>
      </c>
      <c r="J294" s="34" t="s">
        <v>112</v>
      </c>
      <c r="K294" s="34" t="s">
        <v>89</v>
      </c>
      <c r="L294" s="34" t="n">
        <v>1</v>
      </c>
      <c r="M294" s="34" t="n">
        <v>294.117647058824</v>
      </c>
      <c r="N294" s="34" t="n">
        <v>9.90277777777777</v>
      </c>
      <c r="O294" s="34" t="n">
        <v>0.0297083333333333</v>
      </c>
      <c r="P294" s="34"/>
      <c r="Q294" s="34"/>
      <c r="R294" s="34"/>
      <c r="S294" s="34"/>
      <c r="T294" s="34"/>
      <c r="U294" s="34"/>
      <c r="V294" s="34"/>
      <c r="W294" s="34"/>
      <c r="X294" s="34"/>
      <c r="Y294" s="34" t="n">
        <v>0.003</v>
      </c>
      <c r="Z294" s="34" t="n">
        <v>0.109592171578849</v>
      </c>
      <c r="AA294" s="34" t="n">
        <v>0.038114831459911</v>
      </c>
      <c r="AB294" s="34" t="n">
        <v>0.0032558007639883</v>
      </c>
      <c r="AC294" s="34" t="n">
        <v>0.00113232811795485</v>
      </c>
      <c r="AD294" s="34" t="n">
        <v>3.2558007639883</v>
      </c>
      <c r="AE294" s="34" t="n">
        <v>1.13232811795485</v>
      </c>
      <c r="AF294" s="34" t="n">
        <v>1085.26692132943</v>
      </c>
      <c r="AG294" s="34" t="n">
        <v>377.442705984951</v>
      </c>
      <c r="AH294" s="34" t="n">
        <v>1.08526692132943</v>
      </c>
      <c r="AI294" s="34" t="n">
        <v>0.377442705984951</v>
      </c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5"/>
      <c r="BC294" s="34"/>
      <c r="BD294" s="34"/>
      <c r="BE294" s="34"/>
      <c r="BF294" s="34"/>
      <c r="BG294" s="34"/>
      <c r="BH294" s="34"/>
      <c r="BI294" s="34"/>
      <c r="BJ294" s="34"/>
      <c r="BK294" s="34"/>
      <c r="BL294" s="34"/>
      <c r="BM294" s="34"/>
      <c r="BN294" s="35"/>
    </row>
    <row r="295" customFormat="false" ht="12.8" hidden="false" customHeight="false" outlineLevel="0" collapsed="false">
      <c r="A295" s="33" t="s">
        <v>84</v>
      </c>
      <c r="B295" s="33" t="s">
        <v>84</v>
      </c>
      <c r="C295" s="33" t="s">
        <v>84</v>
      </c>
      <c r="D295" s="33"/>
      <c r="E295" s="34"/>
      <c r="F295" s="34"/>
      <c r="G295" s="34"/>
      <c r="H295" s="34" t="s">
        <v>186</v>
      </c>
      <c r="I295" s="34" t="s">
        <v>111</v>
      </c>
      <c r="J295" s="34" t="s">
        <v>117</v>
      </c>
      <c r="K295" s="34" t="s">
        <v>71</v>
      </c>
      <c r="L295" s="34" t="n">
        <v>4</v>
      </c>
      <c r="M295" s="34" t="n">
        <v>1176.47058823529</v>
      </c>
      <c r="N295" s="34" t="n">
        <v>45.2698412698413</v>
      </c>
      <c r="O295" s="34" t="n">
        <v>0.118833333333333</v>
      </c>
      <c r="P295" s="34"/>
      <c r="Q295" s="34"/>
      <c r="R295" s="34"/>
      <c r="S295" s="34"/>
      <c r="T295" s="34"/>
      <c r="U295" s="34"/>
      <c r="V295" s="34"/>
      <c r="W295" s="34"/>
      <c r="X295" s="34"/>
      <c r="Y295" s="34" t="n">
        <v>0.003</v>
      </c>
      <c r="Z295" s="34" t="n">
        <v>0.109592171578849</v>
      </c>
      <c r="AA295" s="34" t="n">
        <v>0.038114831459911</v>
      </c>
      <c r="AB295" s="34" t="n">
        <v>0.0130232030559532</v>
      </c>
      <c r="AC295" s="34" t="n">
        <v>0.00452931247181941</v>
      </c>
      <c r="AD295" s="34" t="n">
        <v>13.0232030559532</v>
      </c>
      <c r="AE295" s="34" t="n">
        <v>4.52931247181941</v>
      </c>
      <c r="AF295" s="34" t="n">
        <v>4341.06768531773</v>
      </c>
      <c r="AG295" s="34" t="n">
        <v>1509.7708239398</v>
      </c>
      <c r="AH295" s="34" t="n">
        <v>4.34106768531773</v>
      </c>
      <c r="AI295" s="34" t="n">
        <v>1.5097708239398</v>
      </c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 t="n">
        <v>3.98812059207055</v>
      </c>
      <c r="BA295" s="34" t="n">
        <v>0.00398812059207055</v>
      </c>
      <c r="BB295" s="35" t="n">
        <v>0.0516024980740859</v>
      </c>
      <c r="BC295" s="34"/>
      <c r="BD295" s="34"/>
      <c r="BE295" s="34"/>
      <c r="BF295" s="34"/>
      <c r="BG295" s="34"/>
      <c r="BH295" s="34"/>
      <c r="BI295" s="34"/>
      <c r="BJ295" s="34"/>
      <c r="BK295" s="34"/>
      <c r="BL295" s="34" t="n">
        <v>0.955818311225289</v>
      </c>
      <c r="BM295" s="34" t="n">
        <v>0.000955818311225289</v>
      </c>
      <c r="BN295" s="35" t="n">
        <v>0.0520728192711715</v>
      </c>
    </row>
    <row r="296" customFormat="false" ht="12.8" hidden="false" customHeight="false" outlineLevel="0" collapsed="false">
      <c r="A296" s="33" t="s">
        <v>84</v>
      </c>
      <c r="B296" s="33" t="s">
        <v>84</v>
      </c>
      <c r="C296" s="33" t="s">
        <v>84</v>
      </c>
      <c r="D296" s="33"/>
      <c r="E296" s="34"/>
      <c r="F296" s="34"/>
      <c r="G296" s="34"/>
      <c r="H296" s="34" t="s">
        <v>186</v>
      </c>
      <c r="I296" s="34" t="s">
        <v>111</v>
      </c>
      <c r="J296" s="34" t="s">
        <v>113</v>
      </c>
      <c r="K296" s="34" t="s">
        <v>71</v>
      </c>
      <c r="L296" s="34" t="n">
        <v>6</v>
      </c>
      <c r="M296" s="34" t="n">
        <v>1764.70588235294</v>
      </c>
      <c r="N296" s="34" t="n">
        <v>67.904761904762</v>
      </c>
      <c r="O296" s="34" t="n">
        <v>0.17825</v>
      </c>
      <c r="P296" s="34"/>
      <c r="Q296" s="34"/>
      <c r="R296" s="34"/>
      <c r="S296" s="34"/>
      <c r="T296" s="34"/>
      <c r="U296" s="34"/>
      <c r="V296" s="34"/>
      <c r="W296" s="34"/>
      <c r="X296" s="34"/>
      <c r="Y296" s="34" t="n">
        <v>0.003</v>
      </c>
      <c r="Z296" s="34" t="n">
        <v>0.109592171578849</v>
      </c>
      <c r="AA296" s="34" t="n">
        <v>0.038114831459911</v>
      </c>
      <c r="AB296" s="34" t="n">
        <v>0.0195348045839298</v>
      </c>
      <c r="AC296" s="34" t="n">
        <v>0.00679396870772914</v>
      </c>
      <c r="AD296" s="34" t="n">
        <v>19.5348045839298</v>
      </c>
      <c r="AE296" s="34" t="n">
        <v>6.79396870772914</v>
      </c>
      <c r="AF296" s="34" t="n">
        <v>6511.60152797661</v>
      </c>
      <c r="AG296" s="34" t="n">
        <v>2264.65623590971</v>
      </c>
      <c r="AH296" s="34" t="n">
        <v>6.51160152797661</v>
      </c>
      <c r="AI296" s="34" t="n">
        <v>2.26465623590971</v>
      </c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 t="n">
        <v>3.98812059207055</v>
      </c>
      <c r="BA296" s="34" t="n">
        <v>0.00398812059207055</v>
      </c>
      <c r="BB296" s="35" t="n">
        <v>0.0516024980740859</v>
      </c>
      <c r="BC296" s="34"/>
      <c r="BD296" s="34"/>
      <c r="BE296" s="34"/>
      <c r="BF296" s="34"/>
      <c r="BG296" s="34"/>
      <c r="BH296" s="34"/>
      <c r="BI296" s="34"/>
      <c r="BJ296" s="34"/>
      <c r="BK296" s="34"/>
      <c r="BL296" s="34" t="n">
        <v>0.955818311225289</v>
      </c>
      <c r="BM296" s="34" t="n">
        <v>0.000955818311225289</v>
      </c>
      <c r="BN296" s="35" t="n">
        <v>0.0520728192711715</v>
      </c>
    </row>
    <row r="297" customFormat="false" ht="12.8" hidden="false" customHeight="false" outlineLevel="0" collapsed="false">
      <c r="A297" s="33" t="s">
        <v>84</v>
      </c>
      <c r="B297" s="33" t="s">
        <v>84</v>
      </c>
      <c r="C297" s="33" t="s">
        <v>84</v>
      </c>
      <c r="D297" s="33"/>
      <c r="E297" s="34"/>
      <c r="F297" s="34"/>
      <c r="G297" s="34"/>
      <c r="H297" s="34" t="s">
        <v>186</v>
      </c>
      <c r="I297" s="34" t="s">
        <v>111</v>
      </c>
      <c r="J297" s="34" t="s">
        <v>113</v>
      </c>
      <c r="K297" s="34" t="s">
        <v>89</v>
      </c>
      <c r="L297" s="34" t="n">
        <v>2</v>
      </c>
      <c r="M297" s="34" t="n">
        <v>588.235294117647</v>
      </c>
      <c r="N297" s="34" t="n">
        <v>19.8055555555556</v>
      </c>
      <c r="O297" s="34" t="n">
        <v>0.0594166666666667</v>
      </c>
      <c r="P297" s="34"/>
      <c r="Q297" s="34"/>
      <c r="R297" s="34"/>
      <c r="S297" s="34"/>
      <c r="T297" s="34"/>
      <c r="U297" s="34"/>
      <c r="V297" s="34"/>
      <c r="W297" s="34"/>
      <c r="X297" s="34"/>
      <c r="Y297" s="34" t="n">
        <v>0.003</v>
      </c>
      <c r="Z297" s="34" t="n">
        <v>0.109592171578849</v>
      </c>
      <c r="AA297" s="34" t="n">
        <v>0.038114831459911</v>
      </c>
      <c r="AB297" s="34" t="n">
        <v>0.00651160152797662</v>
      </c>
      <c r="AC297" s="34" t="n">
        <v>0.00226465623590971</v>
      </c>
      <c r="AD297" s="34" t="n">
        <v>6.51160152797662</v>
      </c>
      <c r="AE297" s="34" t="n">
        <v>2.26465623590971</v>
      </c>
      <c r="AF297" s="34" t="n">
        <v>2170.53384265887</v>
      </c>
      <c r="AG297" s="34" t="n">
        <v>754.885411969904</v>
      </c>
      <c r="AH297" s="34" t="n">
        <v>2.17053384265887</v>
      </c>
      <c r="AI297" s="34" t="n">
        <v>0.754885411969904</v>
      </c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5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  <c r="BM297" s="34"/>
      <c r="BN297" s="35"/>
    </row>
    <row r="298" customFormat="false" ht="12.8" hidden="false" customHeight="false" outlineLevel="0" collapsed="false">
      <c r="A298" s="33" t="s">
        <v>84</v>
      </c>
      <c r="B298" s="33" t="s">
        <v>84</v>
      </c>
      <c r="C298" s="33" t="s">
        <v>84</v>
      </c>
      <c r="D298" s="33"/>
      <c r="E298" s="34"/>
      <c r="F298" s="34"/>
      <c r="G298" s="34"/>
      <c r="H298" s="34" t="s">
        <v>186</v>
      </c>
      <c r="I298" s="34" t="s">
        <v>111</v>
      </c>
      <c r="J298" s="34" t="s">
        <v>118</v>
      </c>
      <c r="K298" s="34" t="s">
        <v>71</v>
      </c>
      <c r="L298" s="34" t="n">
        <v>7</v>
      </c>
      <c r="M298" s="34" t="n">
        <v>2058.82352941176</v>
      </c>
      <c r="N298" s="34" t="n">
        <v>79.2222222222223</v>
      </c>
      <c r="O298" s="34" t="n">
        <v>0.207958333333333</v>
      </c>
      <c r="P298" s="34"/>
      <c r="Q298" s="34"/>
      <c r="R298" s="34"/>
      <c r="S298" s="34"/>
      <c r="T298" s="34"/>
      <c r="U298" s="34"/>
      <c r="V298" s="34"/>
      <c r="W298" s="34"/>
      <c r="X298" s="34"/>
      <c r="Y298" s="34" t="n">
        <v>0.003</v>
      </c>
      <c r="Z298" s="34" t="n">
        <v>0.109592171578849</v>
      </c>
      <c r="AA298" s="34" t="n">
        <v>0.038114831459911</v>
      </c>
      <c r="AB298" s="34" t="n">
        <v>0.0227906053479181</v>
      </c>
      <c r="AC298" s="34" t="n">
        <v>0.00792629682568398</v>
      </c>
      <c r="AD298" s="34" t="n">
        <v>22.7906053479181</v>
      </c>
      <c r="AE298" s="34" t="n">
        <v>7.92629682568398</v>
      </c>
      <c r="AF298" s="34" t="n">
        <v>7596.86844930604</v>
      </c>
      <c r="AG298" s="34" t="n">
        <v>2642.09894189466</v>
      </c>
      <c r="AH298" s="34" t="n">
        <v>7.59686844930604</v>
      </c>
      <c r="AI298" s="34" t="n">
        <v>2.64209894189466</v>
      </c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 t="n">
        <v>3.98812059207055</v>
      </c>
      <c r="BA298" s="34" t="n">
        <v>0.00398812059207055</v>
      </c>
      <c r="BB298" s="35" t="n">
        <v>0.0516024980740859</v>
      </c>
      <c r="BC298" s="34"/>
      <c r="BD298" s="34"/>
      <c r="BE298" s="34"/>
      <c r="BF298" s="34"/>
      <c r="BG298" s="34"/>
      <c r="BH298" s="34"/>
      <c r="BI298" s="34"/>
      <c r="BJ298" s="34"/>
      <c r="BK298" s="34"/>
      <c r="BL298" s="34" t="n">
        <v>0.955818311225289</v>
      </c>
      <c r="BM298" s="34" t="n">
        <v>0.000955818311225289</v>
      </c>
      <c r="BN298" s="35" t="n">
        <v>0.0520728192711715</v>
      </c>
    </row>
    <row r="299" customFormat="false" ht="12.8" hidden="false" customHeight="false" outlineLevel="0" collapsed="false">
      <c r="A299" s="33" t="s">
        <v>65</v>
      </c>
      <c r="B299" s="33" t="s">
        <v>201</v>
      </c>
      <c r="C299" s="33" t="s">
        <v>125</v>
      </c>
      <c r="D299" s="33" t="s">
        <v>67</v>
      </c>
      <c r="E299" s="34"/>
      <c r="F299" s="34"/>
      <c r="G299" s="34"/>
      <c r="H299" s="34" t="s">
        <v>186</v>
      </c>
      <c r="I299" s="34" t="s">
        <v>111</v>
      </c>
      <c r="J299" s="34" t="s">
        <v>117</v>
      </c>
      <c r="K299" s="34" t="s">
        <v>71</v>
      </c>
      <c r="L299" s="34" t="n">
        <v>2</v>
      </c>
      <c r="M299" s="34" t="n">
        <v>588.235294117647</v>
      </c>
      <c r="N299" s="34" t="n">
        <v>120</v>
      </c>
      <c r="O299" s="34" t="n">
        <v>0.36</v>
      </c>
      <c r="P299" s="34" t="n">
        <v>0.774</v>
      </c>
      <c r="Q299" s="34" t="n">
        <v>2</v>
      </c>
      <c r="R299" s="34" t="n">
        <v>30.8248227741053</v>
      </c>
      <c r="S299" s="34" t="n">
        <v>0.401819323510923</v>
      </c>
      <c r="T299" s="34" t="n">
        <v>97.3491774726527</v>
      </c>
      <c r="U299" s="34" t="n">
        <v>130.841115351757</v>
      </c>
      <c r="V299" s="34" t="n">
        <v>37.1478340506891</v>
      </c>
      <c r="W299" s="34" t="n">
        <v>38.1478340506891</v>
      </c>
      <c r="X299" s="34" t="n">
        <v>1.14627066930159</v>
      </c>
      <c r="Y299" s="34" t="n">
        <v>0.003</v>
      </c>
      <c r="Z299" s="34" t="n">
        <v>0.114627066930159</v>
      </c>
      <c r="AA299" s="34" t="n">
        <v>0.0401819323510923</v>
      </c>
      <c r="AB299" s="34" t="n">
        <v>0.0887213498039431</v>
      </c>
      <c r="AC299" s="34" t="n">
        <v>0.0311008156397454</v>
      </c>
      <c r="AD299" s="34" t="n">
        <v>88.7213498039431</v>
      </c>
      <c r="AE299" s="34" t="n">
        <v>31.1008156397454</v>
      </c>
      <c r="AF299" s="34" t="n">
        <v>29573.783267981</v>
      </c>
      <c r="AG299" s="34" t="n">
        <v>10366.9385465818</v>
      </c>
      <c r="AH299" s="34" t="n">
        <v>29.573783267981</v>
      </c>
      <c r="AI299" s="34" t="n">
        <v>10.3669385465818</v>
      </c>
      <c r="AJ299" s="34" t="n">
        <v>33.90783192153</v>
      </c>
      <c r="AK299" s="34" t="n">
        <v>0.373034308787453</v>
      </c>
      <c r="AL299" s="34" t="n">
        <v>18.4443495800906</v>
      </c>
      <c r="AM299" s="34" t="n">
        <v>147.027933366372</v>
      </c>
      <c r="AN299" s="34" t="n">
        <v>-21.2773383765328</v>
      </c>
      <c r="AO299" s="34" t="n">
        <v>-20.2773383765328</v>
      </c>
      <c r="AP299" s="34" t="n">
        <v>1.08239725955914</v>
      </c>
      <c r="AQ299" s="34" t="n">
        <v>58.4251724272219</v>
      </c>
      <c r="AR299" s="34" t="n">
        <v>0.0116658748407944</v>
      </c>
      <c r="AS299" s="34" t="n">
        <v>0.0110093394931952</v>
      </c>
      <c r="AT299" s="34" t="n">
        <v>0.0115313515370183</v>
      </c>
      <c r="AU299" s="34" t="n">
        <v>0.0108894537994219</v>
      </c>
      <c r="AV299" s="34" t="n">
        <v>0.000641897737596417</v>
      </c>
      <c r="AW299" s="34" t="n">
        <v>0.0839866159288846</v>
      </c>
      <c r="AX299" s="34" t="n">
        <v>0.6101</v>
      </c>
      <c r="AY299" s="34" t="n">
        <v>0.137660409652327</v>
      </c>
      <c r="AZ299" s="34" t="n">
        <v>22.9434016087211</v>
      </c>
      <c r="BA299" s="34" t="n">
        <v>0.0229434016087211</v>
      </c>
      <c r="BB299" s="35" t="n">
        <v>0.526059447300784</v>
      </c>
      <c r="BC299" s="34" t="n">
        <v>78.9048278925621</v>
      </c>
      <c r="BD299" s="34" t="n">
        <v>0.00403440425097821</v>
      </c>
      <c r="BE299" s="34" t="n">
        <v>0.0037443106512312</v>
      </c>
      <c r="BF299" s="34" t="n">
        <v>0.00401819323510923</v>
      </c>
      <c r="BG299" s="34" t="n">
        <v>0.00373034308787453</v>
      </c>
      <c r="BH299" s="34" t="n">
        <v>0.000287850147234703</v>
      </c>
      <c r="BI299" s="34" t="n">
        <v>0.00887292977400984</v>
      </c>
      <c r="BJ299" s="34" t="n">
        <v>0.365</v>
      </c>
      <c r="BK299" s="34" t="n">
        <v>0.0243093966411229</v>
      </c>
      <c r="BL299" s="34" t="n">
        <v>4.05156610685381</v>
      </c>
      <c r="BM299" s="34" t="n">
        <v>0.00405156610685381</v>
      </c>
      <c r="BN299" s="35" t="n">
        <v>0.394315270184525</v>
      </c>
    </row>
    <row r="300" customFormat="false" ht="12.8" hidden="false" customHeight="false" outlineLevel="0" collapsed="false">
      <c r="A300" s="33" t="s">
        <v>65</v>
      </c>
      <c r="B300" s="33" t="s">
        <v>201</v>
      </c>
      <c r="C300" s="33" t="s">
        <v>125</v>
      </c>
      <c r="D300" s="33" t="s">
        <v>67</v>
      </c>
      <c r="E300" s="34"/>
      <c r="F300" s="34"/>
      <c r="G300" s="34"/>
      <c r="H300" s="34" t="s">
        <v>186</v>
      </c>
      <c r="I300" s="34" t="s">
        <v>111</v>
      </c>
      <c r="J300" s="34" t="s">
        <v>113</v>
      </c>
      <c r="K300" s="34" t="s">
        <v>89</v>
      </c>
      <c r="L300" s="34" t="n">
        <v>2</v>
      </c>
      <c r="M300" s="34" t="n">
        <v>588.235294117647</v>
      </c>
      <c r="N300" s="34" t="n">
        <v>179.0625</v>
      </c>
      <c r="O300" s="34" t="n">
        <v>0.5371875</v>
      </c>
      <c r="P300" s="34" t="n">
        <v>0.573</v>
      </c>
      <c r="Q300" s="34" t="n">
        <v>2</v>
      </c>
      <c r="R300" s="34" t="n">
        <v>33.90783192153</v>
      </c>
      <c r="S300" s="34" t="n">
        <v>0.373034308787453</v>
      </c>
      <c r="T300" s="34" t="n">
        <v>18.4443495800906</v>
      </c>
      <c r="U300" s="34" t="n">
        <v>147.027933366372</v>
      </c>
      <c r="V300" s="34" t="n">
        <v>-21.2773383765328</v>
      </c>
      <c r="W300" s="34" t="n">
        <v>-20.2773383765328</v>
      </c>
      <c r="X300" s="34" t="n">
        <v>1.08239725955914</v>
      </c>
      <c r="Y300" s="34" t="n">
        <v>0.003</v>
      </c>
      <c r="Z300" s="34" t="n">
        <v>0.108239725955914</v>
      </c>
      <c r="AA300" s="34" t="n">
        <v>0.0373034308787453</v>
      </c>
      <c r="AB300" s="34" t="n">
        <v>0.0581450277869425</v>
      </c>
      <c r="AC300" s="34" t="n">
        <v>0.020038936775176</v>
      </c>
      <c r="AD300" s="34" t="n">
        <v>58.1450277869425</v>
      </c>
      <c r="AE300" s="34" t="n">
        <v>20.038936775176</v>
      </c>
      <c r="AF300" s="34" t="n">
        <v>19381.6759289808</v>
      </c>
      <c r="AG300" s="34" t="n">
        <v>6679.64559172533</v>
      </c>
      <c r="AH300" s="34" t="n">
        <v>19.3816759289808</v>
      </c>
      <c r="AI300" s="34" t="n">
        <v>6.67964559172533</v>
      </c>
      <c r="AJ300" s="34" t="n">
        <v>46.1457338614664</v>
      </c>
      <c r="AK300" s="34" t="n">
        <v>0.372395147986566</v>
      </c>
      <c r="AL300" s="34" t="n">
        <v>16.6928139790525</v>
      </c>
      <c r="AM300" s="34" t="n">
        <v>192.821428069242</v>
      </c>
      <c r="AN300" s="34" t="n">
        <v>-23.0245393700612</v>
      </c>
      <c r="AO300" s="34" t="n">
        <v>-22.0245393700612</v>
      </c>
      <c r="AP300" s="34" t="n">
        <v>1.08048585823562</v>
      </c>
      <c r="AQ300" s="34" t="n">
        <v>1.7472009935284</v>
      </c>
      <c r="AR300" s="34" t="n">
        <v>0.0110093394931952</v>
      </c>
      <c r="AS300" s="34" t="n">
        <v>0.0109897058461907</v>
      </c>
      <c r="AT300" s="34" t="n">
        <v>0.0108894537994219</v>
      </c>
      <c r="AU300" s="34" t="n">
        <v>0.0108702450506085</v>
      </c>
      <c r="AV300" s="34" t="n">
        <v>1.92087488133791E-005</v>
      </c>
      <c r="AW300" s="34" t="n">
        <v>0.00282422264058488</v>
      </c>
      <c r="AX300" s="34" t="n">
        <v>0.6101</v>
      </c>
      <c r="AY300" s="34" t="n">
        <v>0.00462911431008831</v>
      </c>
      <c r="AZ300" s="34" t="n">
        <v>1.54303810336277</v>
      </c>
      <c r="BA300" s="34" t="n">
        <v>0.00154303810336277</v>
      </c>
      <c r="BB300" s="35" t="n">
        <v>0.0314845907447617</v>
      </c>
      <c r="BC300" s="34" t="n">
        <v>1.7515356010381</v>
      </c>
      <c r="BD300" s="34" t="n">
        <v>0.0037443106512312</v>
      </c>
      <c r="BE300" s="34" t="n">
        <v>0.00373787113059399</v>
      </c>
      <c r="BF300" s="34" t="n">
        <v>0.00373034308787453</v>
      </c>
      <c r="BG300" s="34" t="n">
        <v>0.00372395147986566</v>
      </c>
      <c r="BH300" s="34" t="n">
        <v>6.39160800886343E-006</v>
      </c>
      <c r="BI300" s="34" t="n">
        <v>0.000216725570072846</v>
      </c>
      <c r="BJ300" s="34" t="n">
        <v>0.365</v>
      </c>
      <c r="BK300" s="34" t="n">
        <v>0.000593768685131086</v>
      </c>
      <c r="BL300" s="34" t="n">
        <v>0.197922895043695</v>
      </c>
      <c r="BM300" s="34" t="n">
        <v>0.000197922895043695</v>
      </c>
      <c r="BN300" s="35" t="n">
        <v>0.0175112548188039</v>
      </c>
    </row>
    <row r="301" customFormat="false" ht="12.8" hidden="false" customHeight="false" outlineLevel="0" collapsed="false">
      <c r="A301" s="33" t="s">
        <v>65</v>
      </c>
      <c r="B301" s="33" t="s">
        <v>201</v>
      </c>
      <c r="C301" s="33" t="s">
        <v>125</v>
      </c>
      <c r="D301" s="33" t="s">
        <v>67</v>
      </c>
      <c r="E301" s="34"/>
      <c r="F301" s="34"/>
      <c r="G301" s="34"/>
      <c r="H301" s="34" t="s">
        <v>186</v>
      </c>
      <c r="I301" s="34" t="s">
        <v>111</v>
      </c>
      <c r="J301" s="34" t="s">
        <v>113</v>
      </c>
      <c r="K301" s="34" t="s">
        <v>71</v>
      </c>
      <c r="L301" s="34" t="n">
        <v>1</v>
      </c>
      <c r="M301" s="34" t="n">
        <v>294.117647058824</v>
      </c>
      <c r="N301" s="34" t="n">
        <v>0.857142857142857</v>
      </c>
      <c r="O301" s="34" t="n">
        <v>0.00257142857142857</v>
      </c>
      <c r="P301" s="34"/>
      <c r="Q301" s="34"/>
      <c r="R301" s="34"/>
      <c r="S301" s="34"/>
      <c r="T301" s="34"/>
      <c r="U301" s="34"/>
      <c r="V301" s="34"/>
      <c r="W301" s="34"/>
      <c r="X301" s="34"/>
      <c r="Y301" s="34" t="n">
        <v>0.003</v>
      </c>
      <c r="Z301" s="34" t="n">
        <v>0.108048585823562</v>
      </c>
      <c r="AA301" s="34" t="n">
        <v>0.0372395147986566</v>
      </c>
      <c r="AB301" s="34" t="n">
        <v>0.000277839220689159</v>
      </c>
      <c r="AC301" s="34" t="n">
        <v>9.57587523394026E-005</v>
      </c>
      <c r="AD301" s="34" t="n">
        <v>0.277839220689159</v>
      </c>
      <c r="AE301" s="34" t="n">
        <v>0.0957587523394026</v>
      </c>
      <c r="AF301" s="34" t="n">
        <v>92.6130735630531</v>
      </c>
      <c r="AG301" s="34" t="n">
        <v>31.9195841131342</v>
      </c>
      <c r="AH301" s="34" t="n">
        <v>0.0926130735630531</v>
      </c>
      <c r="AI301" s="34" t="n">
        <v>0.0319195841131342</v>
      </c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5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34"/>
      <c r="BN301" s="35"/>
    </row>
    <row r="302" customFormat="false" ht="12.8" hidden="false" customHeight="false" outlineLevel="0" collapsed="false">
      <c r="A302" s="33" t="s">
        <v>65</v>
      </c>
      <c r="B302" s="33" t="s">
        <v>201</v>
      </c>
      <c r="C302" s="33" t="s">
        <v>125</v>
      </c>
      <c r="D302" s="33" t="s">
        <v>67</v>
      </c>
      <c r="E302" s="34"/>
      <c r="F302" s="34"/>
      <c r="G302" s="34"/>
      <c r="H302" s="34" t="s">
        <v>186</v>
      </c>
      <c r="I302" s="34" t="s">
        <v>111</v>
      </c>
      <c r="J302" s="34" t="s">
        <v>118</v>
      </c>
      <c r="K302" s="34" t="s">
        <v>71</v>
      </c>
      <c r="L302" s="34" t="n">
        <v>2</v>
      </c>
      <c r="M302" s="34" t="n">
        <v>588.235294117647</v>
      </c>
      <c r="N302" s="34" t="n">
        <v>77.142857142857</v>
      </c>
      <c r="O302" s="34" t="n">
        <v>0.231428571428571</v>
      </c>
      <c r="P302" s="34"/>
      <c r="Q302" s="34"/>
      <c r="R302" s="34"/>
      <c r="S302" s="34"/>
      <c r="T302" s="34"/>
      <c r="U302" s="34"/>
      <c r="V302" s="34"/>
      <c r="W302" s="34"/>
      <c r="X302" s="34"/>
      <c r="Y302" s="34" t="n">
        <v>0.003</v>
      </c>
      <c r="Z302" s="34" t="n">
        <v>0.108048585823562</v>
      </c>
      <c r="AA302" s="34" t="n">
        <v>0.0372395147986566</v>
      </c>
      <c r="AB302" s="34" t="n">
        <v>0.0250055298620243</v>
      </c>
      <c r="AC302" s="34" t="n">
        <v>0.00861828771054623</v>
      </c>
      <c r="AD302" s="34" t="n">
        <v>25.0055298620243</v>
      </c>
      <c r="AE302" s="34" t="n">
        <v>8.61828771054623</v>
      </c>
      <c r="AF302" s="34" t="n">
        <v>8335.17662067477</v>
      </c>
      <c r="AG302" s="34" t="n">
        <v>2872.76257018208</v>
      </c>
      <c r="AH302" s="34" t="n">
        <v>8.33517662067477</v>
      </c>
      <c r="AI302" s="34" t="n">
        <v>2.87276257018208</v>
      </c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 t="n">
        <v>22.9434016087212</v>
      </c>
      <c r="BA302" s="34" t="n">
        <v>0.0229434016087212</v>
      </c>
      <c r="BB302" s="35" t="n">
        <v>0.526059447300785</v>
      </c>
      <c r="BC302" s="34"/>
      <c r="BD302" s="34"/>
      <c r="BE302" s="34"/>
      <c r="BF302" s="34"/>
      <c r="BG302" s="34"/>
      <c r="BH302" s="34"/>
      <c r="BI302" s="34"/>
      <c r="BJ302" s="34"/>
      <c r="BK302" s="34"/>
      <c r="BL302" s="34" t="n">
        <v>4.05156610685381</v>
      </c>
      <c r="BM302" s="34" t="n">
        <v>0.00405156610685381</v>
      </c>
      <c r="BN302" s="35" t="n">
        <v>0.394315270184525</v>
      </c>
    </row>
    <row r="303" customFormat="false" ht="12.8" hidden="false" customHeight="false" outlineLevel="0" collapsed="false">
      <c r="A303" s="33" t="s">
        <v>65</v>
      </c>
      <c r="B303" s="33" t="s">
        <v>201</v>
      </c>
      <c r="C303" s="33" t="s">
        <v>125</v>
      </c>
      <c r="D303" s="33" t="s">
        <v>67</v>
      </c>
      <c r="E303" s="34"/>
      <c r="F303" s="34"/>
      <c r="G303" s="34"/>
      <c r="H303" s="34" t="s">
        <v>186</v>
      </c>
      <c r="I303" s="34" t="s">
        <v>111</v>
      </c>
      <c r="J303" s="34" t="s">
        <v>118</v>
      </c>
      <c r="K303" s="34" t="s">
        <v>89</v>
      </c>
      <c r="L303" s="34" t="n">
        <v>1</v>
      </c>
      <c r="M303" s="34" t="n">
        <v>294.117647058824</v>
      </c>
      <c r="N303" s="34" t="n">
        <v>11.9375</v>
      </c>
      <c r="O303" s="34" t="n">
        <v>0.0358125</v>
      </c>
      <c r="P303" s="34"/>
      <c r="Q303" s="34"/>
      <c r="R303" s="34"/>
      <c r="S303" s="34"/>
      <c r="T303" s="34"/>
      <c r="U303" s="34"/>
      <c r="V303" s="34"/>
      <c r="W303" s="34"/>
      <c r="X303" s="34"/>
      <c r="Y303" s="34" t="n">
        <v>0.003</v>
      </c>
      <c r="Z303" s="34" t="n">
        <v>0.108048585823562</v>
      </c>
      <c r="AA303" s="34" t="n">
        <v>0.0372395147986566</v>
      </c>
      <c r="AB303" s="34" t="n">
        <v>0.00386948997980631</v>
      </c>
      <c r="AC303" s="34" t="n">
        <v>0.00133364012372689</v>
      </c>
      <c r="AD303" s="34" t="n">
        <v>3.86948997980631</v>
      </c>
      <c r="AE303" s="34" t="n">
        <v>1.33364012372689</v>
      </c>
      <c r="AF303" s="34" t="n">
        <v>1289.82999326877</v>
      </c>
      <c r="AG303" s="34" t="n">
        <v>444.546707908963</v>
      </c>
      <c r="AH303" s="34" t="n">
        <v>1.28982999326877</v>
      </c>
      <c r="AI303" s="34" t="n">
        <v>0.444546707908963</v>
      </c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5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5"/>
    </row>
    <row r="304" customFormat="false" ht="12.8" hidden="false" customHeight="false" outlineLevel="0" collapsed="false">
      <c r="A304" s="33" t="s">
        <v>65</v>
      </c>
      <c r="B304" s="33" t="s">
        <v>102</v>
      </c>
      <c r="C304" s="33" t="s">
        <v>103</v>
      </c>
      <c r="D304" s="33" t="s">
        <v>73</v>
      </c>
      <c r="E304" s="34"/>
      <c r="F304" s="34"/>
      <c r="G304" s="34"/>
      <c r="H304" s="34" t="s">
        <v>186</v>
      </c>
      <c r="I304" s="34" t="s">
        <v>111</v>
      </c>
      <c r="J304" s="34" t="s">
        <v>119</v>
      </c>
      <c r="K304" s="34" t="s">
        <v>71</v>
      </c>
      <c r="L304" s="34" t="n">
        <v>8</v>
      </c>
      <c r="M304" s="34" t="n">
        <v>2352.94117647059</v>
      </c>
      <c r="N304" s="34" t="n">
        <v>1961.66666666667</v>
      </c>
      <c r="O304" s="34" t="n">
        <v>5.885</v>
      </c>
      <c r="P304" s="34" t="n">
        <v>1.467</v>
      </c>
      <c r="Q304" s="34" t="n">
        <v>2</v>
      </c>
      <c r="R304" s="34" t="n">
        <v>101.86049819998</v>
      </c>
      <c r="S304" s="34" t="n">
        <v>0.449680022083572</v>
      </c>
      <c r="T304" s="34" t="n">
        <v>228.644845520982</v>
      </c>
      <c r="U304" s="34" t="n">
        <v>435.086716019974</v>
      </c>
      <c r="V304" s="34" t="n">
        <v>136.74018931558</v>
      </c>
      <c r="W304" s="34" t="n">
        <v>137.74018931558</v>
      </c>
      <c r="X304" s="34" t="n">
        <v>1.25496022347918</v>
      </c>
      <c r="Y304" s="34" t="n">
        <v>0.003</v>
      </c>
      <c r="Z304" s="34" t="n">
        <v>0.125496022347918</v>
      </c>
      <c r="AA304" s="34" t="n">
        <v>0.0449680022083572</v>
      </c>
      <c r="AB304" s="34" t="n">
        <v>0.738544091517497</v>
      </c>
      <c r="AC304" s="34" t="n">
        <v>0.264636692996182</v>
      </c>
      <c r="AD304" s="34" t="n">
        <v>738.544091517498</v>
      </c>
      <c r="AE304" s="34" t="n">
        <v>264.636692996182</v>
      </c>
      <c r="AF304" s="34" t="n">
        <v>246181.363839166</v>
      </c>
      <c r="AG304" s="34" t="n">
        <v>88212.2309987274</v>
      </c>
      <c r="AH304" s="34" t="n">
        <v>246.181363839166</v>
      </c>
      <c r="AI304" s="34" t="n">
        <v>88.2122309987274</v>
      </c>
      <c r="AJ304" s="34" t="n">
        <v>96.2069627130554</v>
      </c>
      <c r="AK304" s="34" t="n">
        <v>0.371099757531026</v>
      </c>
      <c r="AL304" s="34" t="n">
        <v>13.1430367711691</v>
      </c>
      <c r="AM304" s="34" t="n">
        <v>398.083445813064</v>
      </c>
      <c r="AN304" s="34" t="n">
        <v>-23.4364671736911</v>
      </c>
      <c r="AO304" s="34" t="n">
        <v>-22.4364671736911</v>
      </c>
      <c r="AP304" s="34" t="n">
        <v>1.08003520707796</v>
      </c>
      <c r="AQ304" s="34" t="n">
        <v>160.176656489271</v>
      </c>
      <c r="AR304" s="34" t="n">
        <v>0.012785014055377</v>
      </c>
      <c r="AS304" s="34" t="n">
        <v>0.0109850769310758</v>
      </c>
      <c r="AT304" s="34" t="n">
        <v>0.0126236208849334</v>
      </c>
      <c r="AU304" s="34" t="n">
        <v>0.0108657162026781</v>
      </c>
      <c r="AV304" s="34" t="n">
        <v>0.00175790468225527</v>
      </c>
      <c r="AW304" s="34" t="n">
        <v>0.76484097527858</v>
      </c>
      <c r="AX304" s="34" t="n">
        <v>0.6101</v>
      </c>
      <c r="AY304" s="34" t="n">
        <v>1.25363215092375</v>
      </c>
      <c r="AZ304" s="34" t="n">
        <v>417.87738364125</v>
      </c>
      <c r="BA304" s="34" t="n">
        <v>0.41787738364125</v>
      </c>
      <c r="BB304" s="35" t="n">
        <v>1.69743711353495</v>
      </c>
      <c r="BC304" s="34" t="n">
        <v>215.501808749813</v>
      </c>
      <c r="BD304" s="34" t="n">
        <v>0.00451711277455789</v>
      </c>
      <c r="BE304" s="34" t="n">
        <v>0.0037248203746892</v>
      </c>
      <c r="BF304" s="34" t="n">
        <v>0.00449680022083572</v>
      </c>
      <c r="BG304" s="34" t="n">
        <v>0.00371099757531026</v>
      </c>
      <c r="BH304" s="34" t="n">
        <v>0.000785802645525453</v>
      </c>
      <c r="BI304" s="34" t="n">
        <v>0.0800422489600849</v>
      </c>
      <c r="BJ304" s="34" t="n">
        <v>0.365</v>
      </c>
      <c r="BK304" s="34" t="n">
        <v>0.219293832767356</v>
      </c>
      <c r="BL304" s="34" t="n">
        <v>73.0979442557853</v>
      </c>
      <c r="BM304" s="34" t="n">
        <v>0.0730979442557853</v>
      </c>
      <c r="BN304" s="35" t="n">
        <v>0.828659965043168</v>
      </c>
    </row>
    <row r="305" customFormat="false" ht="12.8" hidden="false" customHeight="false" outlineLevel="0" collapsed="false">
      <c r="A305" s="33" t="s">
        <v>65</v>
      </c>
      <c r="B305" s="33" t="s">
        <v>102</v>
      </c>
      <c r="C305" s="33" t="s">
        <v>103</v>
      </c>
      <c r="D305" s="33" t="s">
        <v>73</v>
      </c>
      <c r="E305" s="34"/>
      <c r="F305" s="34"/>
      <c r="G305" s="34"/>
      <c r="H305" s="34" t="s">
        <v>186</v>
      </c>
      <c r="I305" s="34" t="s">
        <v>111</v>
      </c>
      <c r="J305" s="34" t="s">
        <v>112</v>
      </c>
      <c r="K305" s="34" t="s">
        <v>71</v>
      </c>
      <c r="L305" s="34" t="n">
        <v>9</v>
      </c>
      <c r="M305" s="34" t="n">
        <v>2647.05882352941</v>
      </c>
      <c r="N305" s="34" t="n">
        <v>2228</v>
      </c>
      <c r="O305" s="34" t="n">
        <v>6.684</v>
      </c>
      <c r="P305" s="34" t="n">
        <v>1.344</v>
      </c>
      <c r="Q305" s="34" t="n">
        <v>2</v>
      </c>
      <c r="R305" s="34" t="n">
        <v>115.215875103533</v>
      </c>
      <c r="S305" s="34" t="n">
        <v>0.573743423498277</v>
      </c>
      <c r="T305" s="34" t="n">
        <v>569.574960470871</v>
      </c>
      <c r="U305" s="34" t="n">
        <v>471.002060003013</v>
      </c>
      <c r="V305" s="34" t="n">
        <v>423.673515429469</v>
      </c>
      <c r="W305" s="34" t="n">
        <v>424.673515429469</v>
      </c>
      <c r="X305" s="34" t="n">
        <v>1.5667712504778</v>
      </c>
      <c r="Y305" s="34" t="n">
        <v>0.003</v>
      </c>
      <c r="Z305" s="34" t="n">
        <v>0.15667712504778</v>
      </c>
      <c r="AA305" s="34" t="n">
        <v>0.0573743423498277</v>
      </c>
      <c r="AB305" s="34" t="n">
        <v>1.04722990381936</v>
      </c>
      <c r="AC305" s="34" t="n">
        <v>0.383490104266248</v>
      </c>
      <c r="AD305" s="34" t="n">
        <v>1047.22990381936</v>
      </c>
      <c r="AE305" s="34" t="n">
        <v>383.490104266248</v>
      </c>
      <c r="AF305" s="34" t="n">
        <v>349076.634606454</v>
      </c>
      <c r="AG305" s="34" t="n">
        <v>127830.034755416</v>
      </c>
      <c r="AH305" s="34" t="n">
        <v>349.076634606454</v>
      </c>
      <c r="AI305" s="34" t="n">
        <v>127.830034755416</v>
      </c>
      <c r="AJ305" s="34" t="n">
        <v>78.8577860451276</v>
      </c>
      <c r="AK305" s="34" t="n">
        <v>0.37122525045366</v>
      </c>
      <c r="AL305" s="34" t="n">
        <v>13.4869228046248</v>
      </c>
      <c r="AM305" s="34" t="n">
        <v>324.283001198385</v>
      </c>
      <c r="AN305" s="34" t="n">
        <v>-23.3130574716097</v>
      </c>
      <c r="AO305" s="34" t="n">
        <v>-22.3130574716097</v>
      </c>
      <c r="AP305" s="34" t="n">
        <v>1.08017021836411</v>
      </c>
      <c r="AQ305" s="34" t="n">
        <v>446.986572901079</v>
      </c>
      <c r="AR305" s="34" t="n">
        <v>0.016009341227584</v>
      </c>
      <c r="AS305" s="34" t="n">
        <v>0.01098646371058</v>
      </c>
      <c r="AT305" s="34" t="n">
        <v>0.0157570807451838</v>
      </c>
      <c r="AU305" s="34" t="n">
        <v>0.0108670730073446</v>
      </c>
      <c r="AV305" s="34" t="n">
        <v>0.00489000773783918</v>
      </c>
      <c r="AW305" s="34" t="n">
        <v>2.30320371795292</v>
      </c>
      <c r="AX305" s="34" t="n">
        <v>0.6101</v>
      </c>
      <c r="AY305" s="34" t="n">
        <v>3.77512492698398</v>
      </c>
      <c r="AZ305" s="34" t="n">
        <v>1258.37497566133</v>
      </c>
      <c r="BA305" s="34" t="n">
        <v>1.25837497566133</v>
      </c>
      <c r="BB305" s="35" t="n">
        <v>3.60486738701376</v>
      </c>
      <c r="BC305" s="34" t="n">
        <v>556.088037666246</v>
      </c>
      <c r="BD305" s="34" t="n">
        <v>0.00577054234217116</v>
      </c>
      <c r="BE305" s="34" t="n">
        <v>0.0037260846716912</v>
      </c>
      <c r="BF305" s="34" t="n">
        <v>0.00573743423498277</v>
      </c>
      <c r="BG305" s="34" t="n">
        <v>0.0037122525045366</v>
      </c>
      <c r="BH305" s="34" t="n">
        <v>0.00202518173044616</v>
      </c>
      <c r="BI305" s="34" t="n">
        <v>0.233333085317042</v>
      </c>
      <c r="BJ305" s="34" t="n">
        <v>0.365</v>
      </c>
      <c r="BK305" s="34" t="n">
        <v>0.639268726896006</v>
      </c>
      <c r="BL305" s="34" t="n">
        <v>213.089575632002</v>
      </c>
      <c r="BM305" s="34" t="n">
        <v>0.213089575632002</v>
      </c>
      <c r="BN305" s="35" t="n">
        <v>1.66697580924324</v>
      </c>
    </row>
    <row r="306" customFormat="false" ht="12.8" hidden="false" customHeight="false" outlineLevel="0" collapsed="false">
      <c r="A306" s="33" t="s">
        <v>65</v>
      </c>
      <c r="B306" s="33" t="s">
        <v>102</v>
      </c>
      <c r="C306" s="33" t="s">
        <v>103</v>
      </c>
      <c r="D306" s="33" t="s">
        <v>73</v>
      </c>
      <c r="E306" s="34"/>
      <c r="F306" s="34"/>
      <c r="G306" s="34"/>
      <c r="H306" s="34" t="s">
        <v>186</v>
      </c>
      <c r="I306" s="34" t="s">
        <v>111</v>
      </c>
      <c r="J306" s="34" t="s">
        <v>117</v>
      </c>
      <c r="K306" s="34" t="s">
        <v>71</v>
      </c>
      <c r="L306" s="34" t="n">
        <v>8</v>
      </c>
      <c r="M306" s="34" t="n">
        <v>2352.94117647059</v>
      </c>
      <c r="N306" s="34" t="n">
        <v>2029.33333333333</v>
      </c>
      <c r="O306" s="34" t="n">
        <v>6.088</v>
      </c>
      <c r="P306" s="34" t="n">
        <v>0.978</v>
      </c>
      <c r="Q306" s="34" t="n">
        <v>1</v>
      </c>
      <c r="R306" s="34" t="n">
        <v>76.5578292296509</v>
      </c>
      <c r="S306" s="34" t="n">
        <v>0.746229704526117</v>
      </c>
      <c r="T306" s="34" t="n">
        <v>1044.98887290645</v>
      </c>
      <c r="U306" s="34" t="n">
        <v>317.914601702279</v>
      </c>
      <c r="V306" s="34" t="n">
        <v>681.576946388005</v>
      </c>
      <c r="W306" s="34" t="n">
        <v>682.576946388005</v>
      </c>
      <c r="X306" s="34" t="n">
        <v>1.84535972378695</v>
      </c>
      <c r="Y306" s="34" t="n">
        <v>0.003</v>
      </c>
      <c r="Z306" s="34" t="n">
        <v>0.184535972378695</v>
      </c>
      <c r="AA306" s="34" t="n">
        <v>0.0746229704526117</v>
      </c>
      <c r="AB306" s="34" t="n">
        <v>1.1234549998415</v>
      </c>
      <c r="AC306" s="34" t="n">
        <v>0.4543046441155</v>
      </c>
      <c r="AD306" s="34" t="n">
        <v>1123.4549998415</v>
      </c>
      <c r="AE306" s="34" t="n">
        <v>454.3046441155</v>
      </c>
      <c r="AF306" s="34" t="n">
        <v>374484.999947165</v>
      </c>
      <c r="AG306" s="34" t="n">
        <v>151434.881371833</v>
      </c>
      <c r="AH306" s="34" t="n">
        <v>374.484999947165</v>
      </c>
      <c r="AI306" s="34" t="n">
        <v>151.434881371833</v>
      </c>
      <c r="AJ306" s="34" t="n">
        <v>78.2888691238587</v>
      </c>
      <c r="AK306" s="34" t="n">
        <v>0.371196984134757</v>
      </c>
      <c r="AL306" s="34" t="n">
        <v>13.4094650359318</v>
      </c>
      <c r="AM306" s="34" t="n">
        <v>319.801962292846</v>
      </c>
      <c r="AN306" s="34" t="n">
        <v>-23.3236098040419</v>
      </c>
      <c r="AO306" s="34" t="n">
        <v>-22.3236098040419</v>
      </c>
      <c r="AP306" s="34" t="n">
        <v>1.08015867403517</v>
      </c>
      <c r="AQ306" s="34" t="n">
        <v>704.900556192047</v>
      </c>
      <c r="AR306" s="34" t="n">
        <v>0.0189074536619513</v>
      </c>
      <c r="AS306" s="34" t="n">
        <v>0.01098634513191</v>
      </c>
      <c r="AT306" s="34" t="n">
        <v>0.018556595688841</v>
      </c>
      <c r="AU306" s="34" t="n">
        <v>0.0108669569918638</v>
      </c>
      <c r="AV306" s="34" t="n">
        <v>0.00768963869697718</v>
      </c>
      <c r="AW306" s="34" t="n">
        <v>2.44464842358393</v>
      </c>
      <c r="AX306" s="34" t="n">
        <v>0.6101</v>
      </c>
      <c r="AY306" s="34" t="n">
        <v>4.00696348727083</v>
      </c>
      <c r="AZ306" s="34" t="n">
        <v>1335.65449575694</v>
      </c>
      <c r="BA306" s="34" t="n">
        <v>1.33565449575694</v>
      </c>
      <c r="BB306" s="35" t="n">
        <v>3.56664351294547</v>
      </c>
      <c r="BC306" s="34" t="n">
        <v>1031.57940787052</v>
      </c>
      <c r="BD306" s="34" t="n">
        <v>0.00751840159124056</v>
      </c>
      <c r="BE306" s="34" t="n">
        <v>0.0037257998982046</v>
      </c>
      <c r="BF306" s="34" t="n">
        <v>0.00746229704526116</v>
      </c>
      <c r="BG306" s="34" t="n">
        <v>0.00371196984134757</v>
      </c>
      <c r="BH306" s="34" t="n">
        <v>0.00375032720391359</v>
      </c>
      <c r="BI306" s="34" t="n">
        <v>0.287116909632531</v>
      </c>
      <c r="BJ306" s="34" t="n">
        <v>0.365</v>
      </c>
      <c r="BK306" s="34" t="n">
        <v>0.786621670226112</v>
      </c>
      <c r="BL306" s="34" t="n">
        <v>262.207223408704</v>
      </c>
      <c r="BM306" s="34" t="n">
        <v>0.262207223408704</v>
      </c>
      <c r="BN306" s="35" t="n">
        <v>1.73148498571396</v>
      </c>
    </row>
    <row r="307" customFormat="false" ht="12.8" hidden="false" customHeight="false" outlineLevel="0" collapsed="false">
      <c r="A307" s="33" t="s">
        <v>65</v>
      </c>
      <c r="B307" s="33" t="s">
        <v>102</v>
      </c>
      <c r="C307" s="33" t="s">
        <v>103</v>
      </c>
      <c r="D307" s="33" t="s">
        <v>73</v>
      </c>
      <c r="E307" s="34"/>
      <c r="F307" s="34"/>
      <c r="G307" s="34"/>
      <c r="H307" s="34" t="s">
        <v>186</v>
      </c>
      <c r="I307" s="34" t="s">
        <v>111</v>
      </c>
      <c r="J307" s="34" t="s">
        <v>113</v>
      </c>
      <c r="K307" s="34" t="s">
        <v>71</v>
      </c>
      <c r="L307" s="34" t="n">
        <v>9</v>
      </c>
      <c r="M307" s="34" t="n">
        <v>2647.05882352941</v>
      </c>
      <c r="N307" s="34" t="n">
        <v>3858.66666666667</v>
      </c>
      <c r="O307" s="34" t="n">
        <v>11.576</v>
      </c>
      <c r="P307" s="34" t="n">
        <v>0.996</v>
      </c>
      <c r="Q307" s="34" t="n">
        <v>1</v>
      </c>
      <c r="R307" s="34" t="n">
        <v>74.5863450224381</v>
      </c>
      <c r="S307" s="34" t="n">
        <v>0.468678804836511</v>
      </c>
      <c r="T307" s="34" t="n">
        <v>280.798984157411</v>
      </c>
      <c r="U307" s="34" t="n">
        <v>315.65458817531</v>
      </c>
      <c r="V307" s="34" t="n">
        <v>194.043892144055</v>
      </c>
      <c r="W307" s="34" t="n">
        <v>195.043892144055</v>
      </c>
      <c r="X307" s="34" t="n">
        <v>1.31739004011116</v>
      </c>
      <c r="Y307" s="34" t="n">
        <v>0.003</v>
      </c>
      <c r="Z307" s="34" t="n">
        <v>0.131739004011116</v>
      </c>
      <c r="AA307" s="34" t="n">
        <v>0.0468678804836511</v>
      </c>
      <c r="AB307" s="34" t="n">
        <v>1.52501071043268</v>
      </c>
      <c r="AC307" s="34" t="n">
        <v>0.542542584478745</v>
      </c>
      <c r="AD307" s="34" t="n">
        <v>1525.01071043268</v>
      </c>
      <c r="AE307" s="34" t="n">
        <v>542.542584478745</v>
      </c>
      <c r="AF307" s="34" t="n">
        <v>508336.90347756</v>
      </c>
      <c r="AG307" s="34" t="n">
        <v>180847.528159582</v>
      </c>
      <c r="AH307" s="34" t="n">
        <v>508.33690347756</v>
      </c>
      <c r="AI307" s="34" t="n">
        <v>180.847528159582</v>
      </c>
      <c r="AJ307" s="34" t="n">
        <v>86.5234415519558</v>
      </c>
      <c r="AK307" s="34" t="n">
        <v>0.371101996055109</v>
      </c>
      <c r="AL307" s="34" t="n">
        <v>13.1491709514804</v>
      </c>
      <c r="AM307" s="34" t="n">
        <v>366.805648088142</v>
      </c>
      <c r="AN307" s="34" t="n">
        <v>-23.5635803258447</v>
      </c>
      <c r="AO307" s="34" t="n">
        <v>-22.5635803258447</v>
      </c>
      <c r="AP307" s="34" t="n">
        <v>1.07989614379996</v>
      </c>
      <c r="AQ307" s="34" t="n">
        <v>217.6074724699</v>
      </c>
      <c r="AR307" s="34" t="n">
        <v>0.0134289472248012</v>
      </c>
      <c r="AS307" s="34" t="n">
        <v>0.0109836485351624</v>
      </c>
      <c r="AT307" s="34" t="n">
        <v>0.0132510002418772</v>
      </c>
      <c r="AU307" s="34" t="n">
        <v>0.0108643186772376</v>
      </c>
      <c r="AV307" s="34" t="n">
        <v>0.00238668156463954</v>
      </c>
      <c r="AW307" s="34" t="n">
        <v>0.753366986391898</v>
      </c>
      <c r="AX307" s="34" t="n">
        <v>0.6101</v>
      </c>
      <c r="AY307" s="34" t="n">
        <v>1.23482541614801</v>
      </c>
      <c r="AZ307" s="34" t="n">
        <v>411.608472049335</v>
      </c>
      <c r="BA307" s="34" t="n">
        <v>0.411608472049335</v>
      </c>
      <c r="BB307" s="35" t="n">
        <v>0.809715897534686</v>
      </c>
      <c r="BC307" s="34" t="n">
        <v>267.649813205931</v>
      </c>
      <c r="BD307" s="34" t="n">
        <v>0.00470885746525472</v>
      </c>
      <c r="BE307" s="34" t="n">
        <v>0.00372484292700312</v>
      </c>
      <c r="BF307" s="34" t="n">
        <v>0.00468678804836511</v>
      </c>
      <c r="BG307" s="34" t="n">
        <v>0.00371101996055109</v>
      </c>
      <c r="BH307" s="34" t="n">
        <v>0.000975768087814019</v>
      </c>
      <c r="BI307" s="34" t="n">
        <v>0.0727789752595811</v>
      </c>
      <c r="BJ307" s="34" t="n">
        <v>0.365</v>
      </c>
      <c r="BK307" s="34" t="n">
        <v>0.199394452765976</v>
      </c>
      <c r="BL307" s="34" t="n">
        <v>66.4648175886586</v>
      </c>
      <c r="BM307" s="34" t="n">
        <v>0.0664648175886586</v>
      </c>
      <c r="BN307" s="35" t="n">
        <v>0.36751852936585</v>
      </c>
    </row>
    <row r="308" customFormat="false" ht="12.8" hidden="false" customHeight="false" outlineLevel="0" collapsed="false">
      <c r="A308" s="33" t="s">
        <v>65</v>
      </c>
      <c r="B308" s="33" t="s">
        <v>102</v>
      </c>
      <c r="C308" s="33" t="s">
        <v>103</v>
      </c>
      <c r="D308" s="33" t="s">
        <v>73</v>
      </c>
      <c r="E308" s="34"/>
      <c r="F308" s="34"/>
      <c r="G308" s="34"/>
      <c r="H308" s="34" t="s">
        <v>186</v>
      </c>
      <c r="I308" s="34" t="s">
        <v>111</v>
      </c>
      <c r="J308" s="34" t="s">
        <v>118</v>
      </c>
      <c r="K308" s="34" t="s">
        <v>71</v>
      </c>
      <c r="L308" s="34" t="n">
        <v>12</v>
      </c>
      <c r="M308" s="34" t="n">
        <v>3529.41176470588</v>
      </c>
      <c r="N308" s="34" t="n">
        <v>2760</v>
      </c>
      <c r="O308" s="34" t="n">
        <v>8.28</v>
      </c>
      <c r="P308" s="34" t="n">
        <v>0.925</v>
      </c>
      <c r="Q308" s="34" t="n">
        <v>1</v>
      </c>
      <c r="R308" s="34" t="n">
        <v>72.2813771494296</v>
      </c>
      <c r="S308" s="34" t="n">
        <v>0.504970677367721</v>
      </c>
      <c r="T308" s="34" t="n">
        <v>380.480274961568</v>
      </c>
      <c r="U308" s="34" t="n">
        <v>306.61200439338</v>
      </c>
      <c r="V308" s="34" t="n">
        <v>289.257857498429</v>
      </c>
      <c r="W308" s="34" t="n">
        <v>290.257857498429</v>
      </c>
      <c r="X308" s="34" t="n">
        <v>1.4209470205245</v>
      </c>
      <c r="Y308" s="34" t="n">
        <v>0.003</v>
      </c>
      <c r="Z308" s="34" t="n">
        <v>0.14209470205245</v>
      </c>
      <c r="AA308" s="34" t="n">
        <v>0.0504970677367721</v>
      </c>
      <c r="AB308" s="34" t="n">
        <v>1.17654413299429</v>
      </c>
      <c r="AC308" s="34" t="n">
        <v>0.418115720860473</v>
      </c>
      <c r="AD308" s="34" t="n">
        <v>1176.54413299429</v>
      </c>
      <c r="AE308" s="34" t="n">
        <v>418.115720860473</v>
      </c>
      <c r="AF308" s="34" t="n">
        <v>392181.377664762</v>
      </c>
      <c r="AG308" s="34" t="n">
        <v>139371.906953491</v>
      </c>
      <c r="AH308" s="34" t="n">
        <v>392.181377664762</v>
      </c>
      <c r="AI308" s="34" t="n">
        <v>139.371906953491</v>
      </c>
      <c r="AJ308" s="34" t="n">
        <v>69.9065715911094</v>
      </c>
      <c r="AK308" s="34" t="n">
        <v>0.37111170294071</v>
      </c>
      <c r="AL308" s="34" t="n">
        <v>13.1757705284701</v>
      </c>
      <c r="AM308" s="34" t="n">
        <v>286.163990572024</v>
      </c>
      <c r="AN308" s="34" t="n">
        <v>-23.4822765147651</v>
      </c>
      <c r="AO308" s="34" t="n">
        <v>-22.4822765147651</v>
      </c>
      <c r="AP308" s="34" t="n">
        <v>1.07998509116708</v>
      </c>
      <c r="AQ308" s="34" t="n">
        <v>312.740134013194</v>
      </c>
      <c r="AR308" s="34" t="n">
        <v>0.0144988855962813</v>
      </c>
      <c r="AS308" s="34" t="n">
        <v>0.0109845621623483</v>
      </c>
      <c r="AT308" s="34" t="n">
        <v>0.0142916722749868</v>
      </c>
      <c r="AU308" s="34" t="n">
        <v>0.0108652125595804</v>
      </c>
      <c r="AV308" s="34" t="n">
        <v>0.00342645971540633</v>
      </c>
      <c r="AW308" s="34" t="n">
        <v>1.0505936813139</v>
      </c>
      <c r="AX308" s="34" t="n">
        <v>0.6101</v>
      </c>
      <c r="AY308" s="34" t="n">
        <v>1.72200242798542</v>
      </c>
      <c r="AZ308" s="34" t="n">
        <v>574.000809328473</v>
      </c>
      <c r="BA308" s="34" t="n">
        <v>0.574000809328473</v>
      </c>
      <c r="BB308" s="35" t="n">
        <v>1.46361056903403</v>
      </c>
      <c r="BC308" s="34" t="n">
        <v>367.304504433098</v>
      </c>
      <c r="BD308" s="34" t="n">
        <v>0.00507533573089621</v>
      </c>
      <c r="BE308" s="34" t="n">
        <v>0.00372494072034792</v>
      </c>
      <c r="BF308" s="34" t="n">
        <v>0.00504970677367721</v>
      </c>
      <c r="BG308" s="34" t="n">
        <v>0.0037111170294071</v>
      </c>
      <c r="BH308" s="34" t="n">
        <v>0.00133858974427011</v>
      </c>
      <c r="BI308" s="34" t="n">
        <v>0.0967551101539462</v>
      </c>
      <c r="BJ308" s="34" t="n">
        <v>0.365</v>
      </c>
      <c r="BK308" s="34" t="n">
        <v>0.265082493572455</v>
      </c>
      <c r="BL308" s="34" t="n">
        <v>88.3608311908185</v>
      </c>
      <c r="BM308" s="34" t="n">
        <v>0.0883608311908185</v>
      </c>
      <c r="BN308" s="35" t="n">
        <v>0.633993127612904</v>
      </c>
    </row>
    <row r="309" customFormat="false" ht="12.8" hidden="false" customHeight="false" outlineLevel="0" collapsed="false">
      <c r="A309" s="33" t="s">
        <v>80</v>
      </c>
      <c r="B309" s="33" t="s">
        <v>209</v>
      </c>
      <c r="C309" s="33" t="s">
        <v>210</v>
      </c>
      <c r="D309" s="33" t="s">
        <v>67</v>
      </c>
      <c r="E309" s="34"/>
      <c r="F309" s="34"/>
      <c r="G309" s="34"/>
      <c r="H309" s="34" t="s">
        <v>186</v>
      </c>
      <c r="I309" s="34" t="s">
        <v>111</v>
      </c>
      <c r="J309" s="34" t="s">
        <v>118</v>
      </c>
      <c r="K309" s="34" t="s">
        <v>71</v>
      </c>
      <c r="L309" s="34" t="n">
        <v>1</v>
      </c>
      <c r="M309" s="34" t="n">
        <v>294.117647058824</v>
      </c>
      <c r="N309" s="34" t="n">
        <v>53.3333333333333</v>
      </c>
      <c r="O309" s="34" t="n">
        <v>0.16</v>
      </c>
      <c r="P309" s="34" t="n">
        <v>0.16</v>
      </c>
      <c r="Q309" s="34" t="n">
        <v>1</v>
      </c>
      <c r="R309" s="34" t="n">
        <v>6.47869636617863</v>
      </c>
      <c r="S309" s="34" t="n">
        <v>0.378679580274237</v>
      </c>
      <c r="T309" s="34" t="n">
        <v>33.9154450117383</v>
      </c>
      <c r="U309" s="34" t="n">
        <v>25.2013455220008</v>
      </c>
      <c r="V309" s="34" t="n">
        <v>-12.421254104329</v>
      </c>
      <c r="W309" s="34" t="n">
        <v>-11.421254104329</v>
      </c>
      <c r="X309" s="34" t="n">
        <v>1.0920844944299</v>
      </c>
      <c r="Y309" s="34" t="n">
        <v>0.003</v>
      </c>
      <c r="Z309" s="34" t="n">
        <v>0.10920844944299</v>
      </c>
      <c r="AA309" s="34" t="n">
        <v>0.0378679580274237</v>
      </c>
      <c r="AB309" s="34" t="n">
        <v>0.0174733519108784</v>
      </c>
      <c r="AC309" s="34" t="n">
        <v>0.00605887328438779</v>
      </c>
      <c r="AD309" s="34" t="n">
        <v>17.4733519108784</v>
      </c>
      <c r="AE309" s="34" t="n">
        <v>6.05887328438779</v>
      </c>
      <c r="AF309" s="34" t="n">
        <v>5824.45063695947</v>
      </c>
      <c r="AG309" s="34" t="n">
        <v>2019.62442812926</v>
      </c>
      <c r="AH309" s="34" t="n">
        <v>5.82445063695947</v>
      </c>
      <c r="AI309" s="34" t="n">
        <v>2.01962442812926</v>
      </c>
      <c r="AJ309" s="34" t="n">
        <v>56.5653294078269</v>
      </c>
      <c r="AK309" s="34" t="n">
        <v>0.370932135998516</v>
      </c>
      <c r="AL309" s="34" t="n">
        <v>12.6837078055275</v>
      </c>
      <c r="AM309" s="34" t="n">
        <v>283.919565481348</v>
      </c>
      <c r="AN309" s="34" t="n">
        <v>-23.3876498977723</v>
      </c>
      <c r="AO309" s="34" t="n">
        <v>-22.3876498977723</v>
      </c>
      <c r="AP309" s="34" t="n">
        <v>1.08008861364595</v>
      </c>
      <c r="AQ309" s="34" t="n">
        <v>10.9663957934433</v>
      </c>
      <c r="AR309" s="34" t="n">
        <v>0.0111088570833788</v>
      </c>
      <c r="AS309" s="34" t="n">
        <v>0.0109856255005688</v>
      </c>
      <c r="AT309" s="34" t="n">
        <v>0.0109868062232421</v>
      </c>
      <c r="AU309" s="34" t="n">
        <v>0.0108662529154452</v>
      </c>
      <c r="AV309" s="34" t="n">
        <v>0.000120553307796853</v>
      </c>
      <c r="AW309" s="34" t="n">
        <v>0.0030381055636086</v>
      </c>
      <c r="AX309" s="34" t="n">
        <v>0.6101</v>
      </c>
      <c r="AY309" s="34" t="n">
        <v>0.00497968458221374</v>
      </c>
      <c r="AZ309" s="34" t="n">
        <v>1.65989486073791</v>
      </c>
      <c r="BA309" s="34" t="n">
        <v>0.00165989486073791</v>
      </c>
      <c r="BB309" s="35" t="n">
        <v>0.19759598065375</v>
      </c>
      <c r="BC309" s="34" t="n">
        <v>21.2317372062108</v>
      </c>
      <c r="BD309" s="34" t="n">
        <v>0.00380119013358566</v>
      </c>
      <c r="BE309" s="34" t="n">
        <v>0.00372313165174702</v>
      </c>
      <c r="BF309" s="34" t="n">
        <v>0.00378679580274237</v>
      </c>
      <c r="BG309" s="34" t="n">
        <v>0.00370932135998516</v>
      </c>
      <c r="BH309" s="34" t="n">
        <v>7.74744427572078E-005</v>
      </c>
      <c r="BI309" s="34" t="n">
        <v>0.000501933390762836</v>
      </c>
      <c r="BJ309" s="34" t="n">
        <v>0.365</v>
      </c>
      <c r="BK309" s="34" t="n">
        <v>0.0013751599746927</v>
      </c>
      <c r="BL309" s="34" t="n">
        <v>0.458386658230901</v>
      </c>
      <c r="BM309" s="34" t="n">
        <v>0.000458386658230901</v>
      </c>
      <c r="BN309" s="35" t="n">
        <v>0.212258747280021</v>
      </c>
    </row>
    <row r="310" customFormat="false" ht="12.8" hidden="false" customHeight="false" outlineLevel="0" collapsed="false">
      <c r="A310" s="33" t="s">
        <v>80</v>
      </c>
      <c r="B310" s="33" t="s">
        <v>105</v>
      </c>
      <c r="C310" s="33" t="s">
        <v>106</v>
      </c>
      <c r="D310" s="33" t="s">
        <v>73</v>
      </c>
      <c r="E310" s="34"/>
      <c r="F310" s="34"/>
      <c r="G310" s="34"/>
      <c r="H310" s="34" t="s">
        <v>186</v>
      </c>
      <c r="I310" s="34" t="s">
        <v>111</v>
      </c>
      <c r="J310" s="34" t="s">
        <v>119</v>
      </c>
      <c r="K310" s="34" t="s">
        <v>71</v>
      </c>
      <c r="L310" s="34" t="n">
        <v>17</v>
      </c>
      <c r="M310" s="34" t="n">
        <v>5000</v>
      </c>
      <c r="N310" s="34" t="n">
        <v>655</v>
      </c>
      <c r="O310" s="34" t="n">
        <v>1.965</v>
      </c>
      <c r="P310" s="34" t="n">
        <v>1.205</v>
      </c>
      <c r="Q310" s="34" t="n">
        <v>12</v>
      </c>
      <c r="R310" s="34" t="n">
        <v>89.6369757172779</v>
      </c>
      <c r="S310" s="34" t="n">
        <v>0.381269365482211</v>
      </c>
      <c r="T310" s="34" t="n">
        <v>41.0134431057052</v>
      </c>
      <c r="U310" s="34" t="n">
        <v>484.453618147894</v>
      </c>
      <c r="V310" s="34" t="n">
        <v>-8.96029657075681</v>
      </c>
      <c r="W310" s="34" t="n">
        <v>-7.96029657075681</v>
      </c>
      <c r="X310" s="34" t="n">
        <v>1.09586974997992</v>
      </c>
      <c r="Y310" s="34" t="n">
        <v>0.003</v>
      </c>
      <c r="Z310" s="34" t="n">
        <v>0.109586974997992</v>
      </c>
      <c r="AA310" s="34" t="n">
        <v>0.0381269365482211</v>
      </c>
      <c r="AB310" s="34" t="n">
        <v>0.215338405871054</v>
      </c>
      <c r="AC310" s="34" t="n">
        <v>0.0749194303172545</v>
      </c>
      <c r="AD310" s="34" t="n">
        <v>215.338405871054</v>
      </c>
      <c r="AE310" s="34" t="n">
        <v>74.9194303172545</v>
      </c>
      <c r="AF310" s="34" t="n">
        <v>71779.4686236848</v>
      </c>
      <c r="AG310" s="34" t="n">
        <v>24973.1434390848</v>
      </c>
      <c r="AH310" s="34" t="n">
        <v>71.7794686236848</v>
      </c>
      <c r="AI310" s="34" t="n">
        <v>24.9731434390848</v>
      </c>
      <c r="AJ310" s="34" t="n">
        <v>56.5653294078269</v>
      </c>
      <c r="AK310" s="34" t="n">
        <v>0.370932135998516</v>
      </c>
      <c r="AL310" s="34" t="n">
        <v>12.6837078055275</v>
      </c>
      <c r="AM310" s="34" t="n">
        <v>283.919565481348</v>
      </c>
      <c r="AN310" s="34" t="n">
        <v>-23.3876498977723</v>
      </c>
      <c r="AO310" s="34" t="n">
        <v>-22.3876498977723</v>
      </c>
      <c r="AP310" s="34" t="n">
        <v>1.08008861364595</v>
      </c>
      <c r="AQ310" s="34" t="n">
        <v>14.4273533270155</v>
      </c>
      <c r="AR310" s="34" t="n">
        <v>0.0111477485553751</v>
      </c>
      <c r="AS310" s="34" t="n">
        <v>0.0109856255005688</v>
      </c>
      <c r="AT310" s="34" t="n">
        <v>0.0110248463405094</v>
      </c>
      <c r="AU310" s="34" t="n">
        <v>0.0108662529154452</v>
      </c>
      <c r="AV310" s="34" t="n">
        <v>0.000158593425064238</v>
      </c>
      <c r="AW310" s="34" t="n">
        <v>0.0768311585868368</v>
      </c>
      <c r="AX310" s="34" t="n">
        <v>0.6101</v>
      </c>
      <c r="AY310" s="34" t="n">
        <v>0.125932074392455</v>
      </c>
      <c r="AZ310" s="34" t="n">
        <v>41.9773581308183</v>
      </c>
      <c r="BA310" s="34" t="n">
        <v>0.0419773581308183</v>
      </c>
      <c r="BB310" s="35" t="n">
        <v>0.584810098705123</v>
      </c>
      <c r="BC310" s="34" t="n">
        <v>28.3297353001777</v>
      </c>
      <c r="BD310" s="34" t="n">
        <v>0.00382728592357812</v>
      </c>
      <c r="BE310" s="34" t="n">
        <v>0.00372313165174702</v>
      </c>
      <c r="BF310" s="34" t="n">
        <v>0.00381269365482211</v>
      </c>
      <c r="BG310" s="34" t="n">
        <v>0.00370932135998516</v>
      </c>
      <c r="BH310" s="34" t="n">
        <v>0.000103372294836949</v>
      </c>
      <c r="BI310" s="34" t="n">
        <v>0.00926597988213886</v>
      </c>
      <c r="BJ310" s="34" t="n">
        <v>0.365</v>
      </c>
      <c r="BK310" s="34" t="n">
        <v>0.0253862462524352</v>
      </c>
      <c r="BL310" s="34" t="n">
        <v>8.46208208414508</v>
      </c>
      <c r="BM310" s="34" t="n">
        <v>0.00846208208414508</v>
      </c>
      <c r="BN310" s="35" t="n">
        <v>0.3388472942858</v>
      </c>
    </row>
    <row r="311" customFormat="false" ht="12.8" hidden="false" customHeight="false" outlineLevel="0" collapsed="false">
      <c r="A311" s="33" t="s">
        <v>80</v>
      </c>
      <c r="B311" s="33" t="s">
        <v>105</v>
      </c>
      <c r="C311" s="33" t="s">
        <v>106</v>
      </c>
      <c r="D311" s="33" t="s">
        <v>73</v>
      </c>
      <c r="E311" s="34"/>
      <c r="F311" s="34"/>
      <c r="G311" s="34"/>
      <c r="H311" s="34" t="s">
        <v>186</v>
      </c>
      <c r="I311" s="34" t="s">
        <v>111</v>
      </c>
      <c r="J311" s="34" t="s">
        <v>112</v>
      </c>
      <c r="K311" s="34" t="s">
        <v>71</v>
      </c>
      <c r="L311" s="34" t="n">
        <v>31</v>
      </c>
      <c r="M311" s="34" t="n">
        <v>9117.64705882353</v>
      </c>
      <c r="N311" s="34" t="n">
        <v>611</v>
      </c>
      <c r="O311" s="34" t="n">
        <v>1.833</v>
      </c>
      <c r="P311" s="34" t="n">
        <v>1.077</v>
      </c>
      <c r="Q311" s="34" t="n">
        <v>18</v>
      </c>
      <c r="R311" s="34" t="n">
        <v>79.1273073504467</v>
      </c>
      <c r="S311" s="34" t="n">
        <v>0.4020152560537</v>
      </c>
      <c r="T311" s="34" t="n">
        <v>97.886419584948</v>
      </c>
      <c r="U311" s="34" t="n">
        <v>450.807647485825</v>
      </c>
      <c r="V311" s="34" t="n">
        <v>10.1562777961514</v>
      </c>
      <c r="W311" s="34" t="n">
        <v>11.1562777961514</v>
      </c>
      <c r="X311" s="34" t="n">
        <v>1.1167723634477</v>
      </c>
      <c r="Y311" s="34" t="n">
        <v>0.003</v>
      </c>
      <c r="Z311" s="34" t="n">
        <v>0.11167723634477</v>
      </c>
      <c r="AA311" s="34" t="n">
        <v>0.04020152560537</v>
      </c>
      <c r="AB311" s="34" t="n">
        <v>0.204704374219963</v>
      </c>
      <c r="AC311" s="34" t="n">
        <v>0.0736893964346432</v>
      </c>
      <c r="AD311" s="34" t="n">
        <v>204.704374219963</v>
      </c>
      <c r="AE311" s="34" t="n">
        <v>73.6893964346432</v>
      </c>
      <c r="AF311" s="34" t="n">
        <v>68234.7914066545</v>
      </c>
      <c r="AG311" s="34" t="n">
        <v>24563.1321448811</v>
      </c>
      <c r="AH311" s="34" t="n">
        <v>68.2347914066545</v>
      </c>
      <c r="AI311" s="34" t="n">
        <v>24.5631321448811</v>
      </c>
      <c r="AJ311" s="34" t="n">
        <v>120.760914664199</v>
      </c>
      <c r="AK311" s="34" t="n">
        <v>0.371026855790992</v>
      </c>
      <c r="AL311" s="34" t="n">
        <v>12.9432658218303</v>
      </c>
      <c r="AM311" s="34" t="n">
        <v>591.412652532313</v>
      </c>
      <c r="AN311" s="34" t="n">
        <v>-22.8714863606962</v>
      </c>
      <c r="AO311" s="34" t="n">
        <v>-21.8714863606962</v>
      </c>
      <c r="AP311" s="34" t="n">
        <v>1.08065329797693</v>
      </c>
      <c r="AQ311" s="34" t="n">
        <v>33.0277641568476</v>
      </c>
      <c r="AR311" s="34" t="n">
        <v>0.0113625653248509</v>
      </c>
      <c r="AS311" s="34" t="n">
        <v>0.0109914257334676</v>
      </c>
      <c r="AT311" s="34" t="n">
        <v>0.0112349079493577</v>
      </c>
      <c r="AU311" s="34" t="n">
        <v>0.0108719277470562</v>
      </c>
      <c r="AV311" s="34" t="n">
        <v>0.000362980202301461</v>
      </c>
      <c r="AW311" s="34" t="n">
        <v>0.16363425108345</v>
      </c>
      <c r="AX311" s="34" t="n">
        <v>0.6101</v>
      </c>
      <c r="AY311" s="34" t="n">
        <v>0.268208901956155</v>
      </c>
      <c r="AZ311" s="34" t="n">
        <v>89.4029673187185</v>
      </c>
      <c r="BA311" s="34" t="n">
        <v>0.0894029673187185</v>
      </c>
      <c r="BB311" s="35" t="n">
        <v>1.31022555320657</v>
      </c>
      <c r="BC311" s="34" t="n">
        <v>84.9431537631177</v>
      </c>
      <c r="BD311" s="34" t="n">
        <v>0.00403637942160406</v>
      </c>
      <c r="BE311" s="34" t="n">
        <v>0.00372408591679396</v>
      </c>
      <c r="BF311" s="34" t="n">
        <v>0.004020152560537</v>
      </c>
      <c r="BG311" s="34" t="n">
        <v>0.00371026855790992</v>
      </c>
      <c r="BH311" s="34" t="n">
        <v>0.000309884002627078</v>
      </c>
      <c r="BI311" s="34" t="n">
        <v>0.0245202867188594</v>
      </c>
      <c r="BJ311" s="34" t="n">
        <v>0.365</v>
      </c>
      <c r="BK311" s="34" t="n">
        <v>0.0671788677229025</v>
      </c>
      <c r="BL311" s="34" t="n">
        <v>22.3929559076342</v>
      </c>
      <c r="BM311" s="34" t="n">
        <v>0.0223929559076342</v>
      </c>
      <c r="BN311" s="35" t="n">
        <v>0.911649042783041</v>
      </c>
    </row>
    <row r="312" customFormat="false" ht="12.8" hidden="false" customHeight="false" outlineLevel="0" collapsed="false">
      <c r="A312" s="33" t="s">
        <v>80</v>
      </c>
      <c r="B312" s="33" t="s">
        <v>105</v>
      </c>
      <c r="C312" s="33" t="s">
        <v>106</v>
      </c>
      <c r="D312" s="33" t="s">
        <v>73</v>
      </c>
      <c r="E312" s="34"/>
      <c r="F312" s="34"/>
      <c r="G312" s="34"/>
      <c r="H312" s="34" t="s">
        <v>186</v>
      </c>
      <c r="I312" s="34" t="s">
        <v>111</v>
      </c>
      <c r="J312" s="34" t="s">
        <v>117</v>
      </c>
      <c r="K312" s="34" t="s">
        <v>71</v>
      </c>
      <c r="L312" s="34" t="n">
        <v>42</v>
      </c>
      <c r="M312" s="34" t="n">
        <v>12352.9411764706</v>
      </c>
      <c r="N312" s="34" t="n">
        <v>476.333333333333</v>
      </c>
      <c r="O312" s="34" t="n">
        <v>1.429</v>
      </c>
      <c r="P312" s="34" t="n">
        <v>1.039</v>
      </c>
      <c r="Q312" s="34" t="n">
        <v>25</v>
      </c>
      <c r="R312" s="34" t="n">
        <v>62.879265150773</v>
      </c>
      <c r="S312" s="34" t="n">
        <v>0.380880292498235</v>
      </c>
      <c r="T312" s="34" t="n">
        <v>39.9470611145374</v>
      </c>
      <c r="U312" s="34" t="n">
        <v>333.72761330371</v>
      </c>
      <c r="V312" s="34" t="n">
        <v>-8.74030469764996</v>
      </c>
      <c r="W312" s="34" t="n">
        <v>-7.74030469764996</v>
      </c>
      <c r="X312" s="34" t="n">
        <v>1.09611034569833</v>
      </c>
      <c r="Y312" s="34" t="n">
        <v>0.003</v>
      </c>
      <c r="Z312" s="34" t="n">
        <v>0.109611034569833</v>
      </c>
      <c r="AA312" s="34" t="n">
        <v>0.0380880292498235</v>
      </c>
      <c r="AB312" s="34" t="n">
        <v>0.156634168400291</v>
      </c>
      <c r="AC312" s="34" t="n">
        <v>0.0544277937979978</v>
      </c>
      <c r="AD312" s="34" t="n">
        <v>156.634168400291</v>
      </c>
      <c r="AE312" s="34" t="n">
        <v>54.4277937979978</v>
      </c>
      <c r="AF312" s="34" t="n">
        <v>52211.3894667638</v>
      </c>
      <c r="AG312" s="34" t="n">
        <v>18142.5979326659</v>
      </c>
      <c r="AH312" s="34" t="n">
        <v>52.2113894667638</v>
      </c>
      <c r="AI312" s="34" t="n">
        <v>18.1425979326659</v>
      </c>
      <c r="AJ312" s="34" t="n">
        <v>127.661086911167</v>
      </c>
      <c r="AK312" s="34" t="n">
        <v>0.371087128973324</v>
      </c>
      <c r="AL312" s="34" t="n">
        <v>13.1084310061202</v>
      </c>
      <c r="AM312" s="34" t="n">
        <v>659.8671369742</v>
      </c>
      <c r="AN312" s="34" t="n">
        <v>-23.0958566916769</v>
      </c>
      <c r="AO312" s="34" t="n">
        <v>-22.0958566916769</v>
      </c>
      <c r="AP312" s="34" t="n">
        <v>1.08040783700909</v>
      </c>
      <c r="AQ312" s="34" t="n">
        <v>14.3555519940269</v>
      </c>
      <c r="AR312" s="34" t="n">
        <v>0.0111502206480516</v>
      </c>
      <c r="AS312" s="34" t="n">
        <v>0.0109889044391843</v>
      </c>
      <c r="AT312" s="34" t="n">
        <v>0.0110272642188668</v>
      </c>
      <c r="AU312" s="34" t="n">
        <v>0.0108694609712656</v>
      </c>
      <c r="AV312" s="34" t="n">
        <v>0.000157803247601231</v>
      </c>
      <c r="AW312" s="34" t="n">
        <v>0.0526633011935332</v>
      </c>
      <c r="AX312" s="34" t="n">
        <v>0.6101</v>
      </c>
      <c r="AY312" s="34" t="n">
        <v>0.0863191299680925</v>
      </c>
      <c r="AZ312" s="34" t="n">
        <v>28.7730433226975</v>
      </c>
      <c r="BA312" s="34" t="n">
        <v>0.0287730433226975</v>
      </c>
      <c r="BB312" s="35" t="n">
        <v>0.258651446650108</v>
      </c>
      <c r="BC312" s="34" t="n">
        <v>26.8386301084172</v>
      </c>
      <c r="BD312" s="34" t="n">
        <v>0.0038233653701876</v>
      </c>
      <c r="BE312" s="34" t="n">
        <v>0.003724693146594</v>
      </c>
      <c r="BF312" s="34" t="n">
        <v>0.00380880292498235</v>
      </c>
      <c r="BG312" s="34" t="n">
        <v>0.00371087128973324</v>
      </c>
      <c r="BH312" s="34" t="n">
        <v>9.7931635249111E-005</v>
      </c>
      <c r="BI312" s="34" t="n">
        <v>0.00615786925947764</v>
      </c>
      <c r="BJ312" s="34" t="n">
        <v>0.365</v>
      </c>
      <c r="BK312" s="34" t="n">
        <v>0.0168708746835004</v>
      </c>
      <c r="BL312" s="34" t="n">
        <v>5.62362489450013</v>
      </c>
      <c r="BM312" s="34" t="n">
        <v>0.00562362489450013</v>
      </c>
      <c r="BN312" s="35" t="n">
        <v>0.268305849997564</v>
      </c>
    </row>
    <row r="313" customFormat="false" ht="12.8" hidden="false" customHeight="false" outlineLevel="0" collapsed="false">
      <c r="A313" s="33" t="s">
        <v>80</v>
      </c>
      <c r="B313" s="33" t="s">
        <v>105</v>
      </c>
      <c r="C313" s="33" t="s">
        <v>106</v>
      </c>
      <c r="D313" s="33" t="s">
        <v>73</v>
      </c>
      <c r="E313" s="34"/>
      <c r="F313" s="34"/>
      <c r="G313" s="34"/>
      <c r="H313" s="34" t="s">
        <v>186</v>
      </c>
      <c r="I313" s="34" t="s">
        <v>111</v>
      </c>
      <c r="J313" s="34" t="s">
        <v>113</v>
      </c>
      <c r="K313" s="34" t="s">
        <v>71</v>
      </c>
      <c r="L313" s="34" t="n">
        <v>35</v>
      </c>
      <c r="M313" s="34" t="n">
        <v>10294.1176470588</v>
      </c>
      <c r="N313" s="34" t="n">
        <v>1008.66666666667</v>
      </c>
      <c r="O313" s="34" t="n">
        <v>3.026</v>
      </c>
      <c r="P313" s="34" t="n">
        <v>1.119</v>
      </c>
      <c r="Q313" s="34" t="n">
        <v>13</v>
      </c>
      <c r="R313" s="34" t="n">
        <v>73.5983069490268</v>
      </c>
      <c r="S313" s="34" t="n">
        <v>0.400050223787988</v>
      </c>
      <c r="T313" s="34" t="n">
        <v>92.4984461588365</v>
      </c>
      <c r="U313" s="34" t="n">
        <v>340.500823764671</v>
      </c>
      <c r="V313" s="34" t="n">
        <v>20.5392600201191</v>
      </c>
      <c r="W313" s="34" t="n">
        <v>21.5392600201191</v>
      </c>
      <c r="X313" s="34" t="n">
        <v>1.1281217133586</v>
      </c>
      <c r="Y313" s="34" t="n">
        <v>0.003</v>
      </c>
      <c r="Z313" s="34" t="n">
        <v>0.11281217133586</v>
      </c>
      <c r="AA313" s="34" t="n">
        <v>0.0400050223787988</v>
      </c>
      <c r="AB313" s="34" t="n">
        <v>0.341369630462312</v>
      </c>
      <c r="AC313" s="34" t="n">
        <v>0.121055197718245</v>
      </c>
      <c r="AD313" s="34" t="n">
        <v>341.369630462312</v>
      </c>
      <c r="AE313" s="34" t="n">
        <v>121.055197718245</v>
      </c>
      <c r="AF313" s="34" t="n">
        <v>113789.876820771</v>
      </c>
      <c r="AG313" s="34" t="n">
        <v>40351.7325727484</v>
      </c>
      <c r="AH313" s="34" t="n">
        <v>113.789876820771</v>
      </c>
      <c r="AI313" s="34" t="n">
        <v>40.3517325727484</v>
      </c>
      <c r="AJ313" s="34" t="n">
        <v>87.933704288468</v>
      </c>
      <c r="AK313" s="34" t="n">
        <v>0.371349312630222</v>
      </c>
      <c r="AL313" s="34" t="n">
        <v>13.8268890415214</v>
      </c>
      <c r="AM313" s="34" t="n">
        <v>398.083445813064</v>
      </c>
      <c r="AN313" s="34" t="n">
        <v>-22.6047075127748</v>
      </c>
      <c r="AO313" s="34" t="n">
        <v>-21.6047075127748</v>
      </c>
      <c r="AP313" s="34" t="n">
        <v>1.08094515224406</v>
      </c>
      <c r="AQ313" s="34" t="n">
        <v>43.1439675328939</v>
      </c>
      <c r="AR313" s="34" t="n">
        <v>0.0114792409726981</v>
      </c>
      <c r="AS313" s="34" t="n">
        <v>0.0109944235807374</v>
      </c>
      <c r="AT313" s="34" t="n">
        <v>0.0113489634860513</v>
      </c>
      <c r="AU313" s="34" t="n">
        <v>0.0108748607552131</v>
      </c>
      <c r="AV313" s="34" t="n">
        <v>0.000474102730838253</v>
      </c>
      <c r="AW313" s="34" t="n">
        <v>0.161432370399505</v>
      </c>
      <c r="AX313" s="34" t="n">
        <v>0.6101</v>
      </c>
      <c r="AY313" s="34" t="n">
        <v>0.264599853138019</v>
      </c>
      <c r="AZ313" s="34" t="n">
        <v>88.1999510460063</v>
      </c>
      <c r="BA313" s="34" t="n">
        <v>0.0881999510460063</v>
      </c>
      <c r="BB313" s="35" t="n">
        <v>0.77511245736674</v>
      </c>
      <c r="BC313" s="34" t="n">
        <v>78.6715571173151</v>
      </c>
      <c r="BD313" s="34" t="n">
        <v>0.00401657053730296</v>
      </c>
      <c r="BE313" s="34" t="n">
        <v>0.00372733455756115</v>
      </c>
      <c r="BF313" s="34" t="n">
        <v>0.00400050223787988</v>
      </c>
      <c r="BG313" s="34" t="n">
        <v>0.00371349312630222</v>
      </c>
      <c r="BH313" s="34" t="n">
        <v>0.000287009111577659</v>
      </c>
      <c r="BI313" s="34" t="n">
        <v>0.02112338469106</v>
      </c>
      <c r="BJ313" s="34" t="n">
        <v>0.365</v>
      </c>
      <c r="BK313" s="34" t="n">
        <v>0.0578722868248219</v>
      </c>
      <c r="BL313" s="34" t="n">
        <v>19.2907622749406</v>
      </c>
      <c r="BM313" s="34" t="n">
        <v>0.0192907622749406</v>
      </c>
      <c r="BN313" s="35" t="n">
        <v>0.478065278613803</v>
      </c>
    </row>
    <row r="314" customFormat="false" ht="12.8" hidden="false" customHeight="false" outlineLevel="0" collapsed="false">
      <c r="A314" s="33" t="s">
        <v>80</v>
      </c>
      <c r="B314" s="33" t="s">
        <v>105</v>
      </c>
      <c r="C314" s="33" t="s">
        <v>106</v>
      </c>
      <c r="D314" s="33" t="s">
        <v>73</v>
      </c>
      <c r="E314" s="34"/>
      <c r="F314" s="34"/>
      <c r="G314" s="34"/>
      <c r="H314" s="34" t="s">
        <v>186</v>
      </c>
      <c r="I314" s="34" t="s">
        <v>111</v>
      </c>
      <c r="J314" s="34" t="s">
        <v>118</v>
      </c>
      <c r="K314" s="34" t="s">
        <v>71</v>
      </c>
      <c r="L314" s="34" t="n">
        <v>34</v>
      </c>
      <c r="M314" s="34" t="n">
        <v>9999.99999999999</v>
      </c>
      <c r="N314" s="34" t="n">
        <v>1127</v>
      </c>
      <c r="O314" s="34" t="n">
        <v>3.381</v>
      </c>
      <c r="P314" s="34" t="n">
        <v>1.261</v>
      </c>
      <c r="Q314" s="34" t="n">
        <v>14</v>
      </c>
      <c r="R314" s="34" t="n">
        <v>102.269659298568</v>
      </c>
      <c r="S314" s="34" t="n">
        <v>0.417589483189397</v>
      </c>
      <c r="T314" s="34" t="n">
        <v>140.597322063174</v>
      </c>
      <c r="U314" s="34" t="n">
        <v>468.759248259614</v>
      </c>
      <c r="V314" s="34" t="n">
        <v>44.3181679719825</v>
      </c>
      <c r="W314" s="34" t="n">
        <v>45.3181679719825</v>
      </c>
      <c r="X314" s="34" t="n">
        <v>1.15410396532335</v>
      </c>
      <c r="Y314" s="34" t="n">
        <v>0.003</v>
      </c>
      <c r="Z314" s="34" t="n">
        <v>0.115410396532335</v>
      </c>
      <c r="AA314" s="34" t="n">
        <v>0.0417589483189397</v>
      </c>
      <c r="AB314" s="34" t="n">
        <v>0.390202550675825</v>
      </c>
      <c r="AC314" s="34" t="n">
        <v>0.141187004266335</v>
      </c>
      <c r="AD314" s="34" t="n">
        <v>390.202550675825</v>
      </c>
      <c r="AE314" s="34" t="n">
        <v>141.187004266335</v>
      </c>
      <c r="AF314" s="34" t="n">
        <v>130067.516891942</v>
      </c>
      <c r="AG314" s="34" t="n">
        <v>47062.3347554451</v>
      </c>
      <c r="AH314" s="34" t="n">
        <v>130.067516891942</v>
      </c>
      <c r="AI314" s="34" t="n">
        <v>47.0623347554451</v>
      </c>
      <c r="AJ314" s="34" t="n">
        <v>88.2974092572174</v>
      </c>
      <c r="AK314" s="34" t="n">
        <v>0.371165268974163</v>
      </c>
      <c r="AL314" s="34" t="n">
        <v>13.3225565105306</v>
      </c>
      <c r="AM314" s="34" t="n">
        <v>456.047697674682</v>
      </c>
      <c r="AN314" s="34" t="n">
        <v>-22.9122972159297</v>
      </c>
      <c r="AO314" s="34" t="n">
        <v>-21.9122972159297</v>
      </c>
      <c r="AP314" s="34" t="n">
        <v>1.08060865102364</v>
      </c>
      <c r="AQ314" s="34" t="n">
        <v>67.2304651879122</v>
      </c>
      <c r="AR314" s="34" t="n">
        <v>0.0117464493171348</v>
      </c>
      <c r="AS314" s="34" t="n">
        <v>0.0109909671337252</v>
      </c>
      <c r="AT314" s="34" t="n">
        <v>0.0116100721925566</v>
      </c>
      <c r="AU314" s="34" t="n">
        <v>0.0108714790646308</v>
      </c>
      <c r="AV314" s="34" t="n">
        <v>0.000738593127925803</v>
      </c>
      <c r="AW314" s="34" t="n">
        <v>0.346222359416216</v>
      </c>
      <c r="AX314" s="34" t="n">
        <v>0.6101</v>
      </c>
      <c r="AY314" s="34" t="n">
        <v>0.567484608123613</v>
      </c>
      <c r="AZ314" s="34" t="n">
        <v>189.161536041204</v>
      </c>
      <c r="BA314" s="34" t="n">
        <v>0.189161536041204</v>
      </c>
      <c r="BB314" s="35" t="n">
        <v>1.45433341514744</v>
      </c>
      <c r="BC314" s="34" t="n">
        <v>127.274765552643</v>
      </c>
      <c r="BD314" s="34" t="n">
        <v>0.00419340605456526</v>
      </c>
      <c r="BE314" s="34" t="n">
        <v>0.00372548037901097</v>
      </c>
      <c r="BF314" s="34" t="n">
        <v>0.00417589483189397</v>
      </c>
      <c r="BG314" s="34" t="n">
        <v>0.00371165268974163</v>
      </c>
      <c r="BH314" s="34" t="n">
        <v>0.000464242142152337</v>
      </c>
      <c r="BI314" s="34" t="n">
        <v>0.0474778857099569</v>
      </c>
      <c r="BJ314" s="34" t="n">
        <v>0.365</v>
      </c>
      <c r="BK314" s="34" t="n">
        <v>0.130076399205361</v>
      </c>
      <c r="BL314" s="34" t="n">
        <v>43.3587997351205</v>
      </c>
      <c r="BM314" s="34" t="n">
        <v>0.0433587997351205</v>
      </c>
      <c r="BN314" s="35" t="n">
        <v>0.921305752475528</v>
      </c>
    </row>
    <row r="315" customFormat="false" ht="12.8" hidden="false" customHeight="false" outlineLevel="0" collapsed="false">
      <c r="A315" s="33" t="s">
        <v>80</v>
      </c>
      <c r="B315" s="33" t="s">
        <v>126</v>
      </c>
      <c r="C315" s="33" t="s">
        <v>127</v>
      </c>
      <c r="D315" s="33" t="s">
        <v>73</v>
      </c>
      <c r="E315" s="34"/>
      <c r="F315" s="34"/>
      <c r="G315" s="34"/>
      <c r="H315" s="34" t="s">
        <v>186</v>
      </c>
      <c r="I315" s="34" t="s">
        <v>111</v>
      </c>
      <c r="J315" s="34" t="s">
        <v>119</v>
      </c>
      <c r="K315" s="34" t="s">
        <v>71</v>
      </c>
      <c r="L315" s="34" t="n">
        <v>3</v>
      </c>
      <c r="M315" s="34" t="n">
        <v>882.352941176471</v>
      </c>
      <c r="N315" s="34" t="n">
        <v>10.1577777777778</v>
      </c>
      <c r="O315" s="34" t="n">
        <v>0.0304733333333333</v>
      </c>
      <c r="P315" s="34" t="n">
        <v>0.737</v>
      </c>
      <c r="Q315" s="34" t="n">
        <v>4</v>
      </c>
      <c r="R315" s="34"/>
      <c r="S315" s="34"/>
      <c r="T315" s="34"/>
      <c r="U315" s="34"/>
      <c r="V315" s="34"/>
      <c r="W315" s="34"/>
      <c r="X315" s="34"/>
      <c r="Y315" s="34" t="n">
        <v>0.003</v>
      </c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 t="n">
        <v>7.40972888763517</v>
      </c>
      <c r="BA315" s="34" t="n">
        <v>0.00740972888763517</v>
      </c>
      <c r="BB315" s="35" t="n">
        <v>0.28803956772545</v>
      </c>
      <c r="BC315" s="34"/>
      <c r="BD315" s="34"/>
      <c r="BE315" s="34"/>
      <c r="BF315" s="34"/>
      <c r="BG315" s="34"/>
      <c r="BH315" s="34"/>
      <c r="BI315" s="34"/>
      <c r="BJ315" s="34"/>
      <c r="BK315" s="34"/>
      <c r="BL315" s="34" t="n">
        <v>1.65611553150943</v>
      </c>
      <c r="BM315" s="34" t="n">
        <v>0.00165611553150943</v>
      </c>
      <c r="BN315" s="35" t="n">
        <v>0.268599083480925</v>
      </c>
    </row>
    <row r="316" customFormat="false" ht="12.8" hidden="false" customHeight="false" outlineLevel="0" collapsed="false">
      <c r="A316" s="33" t="s">
        <v>80</v>
      </c>
      <c r="B316" s="33" t="s">
        <v>126</v>
      </c>
      <c r="C316" s="33" t="s">
        <v>127</v>
      </c>
      <c r="D316" s="33" t="s">
        <v>73</v>
      </c>
      <c r="E316" s="34"/>
      <c r="F316" s="34"/>
      <c r="G316" s="34"/>
      <c r="H316" s="34" t="s">
        <v>186</v>
      </c>
      <c r="I316" s="34" t="s">
        <v>111</v>
      </c>
      <c r="J316" s="34" t="s">
        <v>112</v>
      </c>
      <c r="K316" s="34" t="s">
        <v>71</v>
      </c>
      <c r="L316" s="34" t="n">
        <v>1</v>
      </c>
      <c r="M316" s="34" t="n">
        <v>294.117647058824</v>
      </c>
      <c r="N316" s="34" t="n">
        <v>232.638888888889</v>
      </c>
      <c r="O316" s="34" t="n">
        <v>0.697916666666667</v>
      </c>
      <c r="P316" s="34" t="n">
        <v>0.737</v>
      </c>
      <c r="Q316" s="34" t="n">
        <v>4</v>
      </c>
      <c r="R316" s="34" t="n">
        <v>18.4972581817507</v>
      </c>
      <c r="S316" s="34" t="n">
        <v>0.389932829938281</v>
      </c>
      <c r="T316" s="34" t="n">
        <v>64.760663950636</v>
      </c>
      <c r="U316" s="34" t="n">
        <v>77.1740731262785</v>
      </c>
      <c r="V316" s="34" t="n">
        <v>8.38895366551216</v>
      </c>
      <c r="W316" s="34" t="n">
        <v>9.38895366551216</v>
      </c>
      <c r="X316" s="34" t="n">
        <v>1.11484029095515</v>
      </c>
      <c r="Y316" s="34" t="n">
        <v>0.003</v>
      </c>
      <c r="Z316" s="34" t="n">
        <v>0.111484029095515</v>
      </c>
      <c r="AA316" s="34" t="n">
        <v>0.0389932829938281</v>
      </c>
      <c r="AB316" s="34" t="n">
        <v>0.0778065619729116</v>
      </c>
      <c r="AC316" s="34" t="n">
        <v>0.0272140620894425</v>
      </c>
      <c r="AD316" s="34" t="n">
        <v>77.8065619729116</v>
      </c>
      <c r="AE316" s="34" t="n">
        <v>27.2140620894425</v>
      </c>
      <c r="AF316" s="34" t="n">
        <v>25935.5206576372</v>
      </c>
      <c r="AG316" s="34" t="n">
        <v>9071.35402981418</v>
      </c>
      <c r="AH316" s="34" t="n">
        <v>25.9355206576372</v>
      </c>
      <c r="AI316" s="34" t="n">
        <v>9.07135402981418</v>
      </c>
      <c r="AJ316" s="34" t="n">
        <v>63.9214283126395</v>
      </c>
      <c r="AK316" s="34" t="n">
        <v>0.370325096844173</v>
      </c>
      <c r="AL316" s="34" t="n">
        <v>11.0202669893524</v>
      </c>
      <c r="AM316" s="34" t="n">
        <v>283.919565481348</v>
      </c>
      <c r="AN316" s="34" t="n">
        <v>-23.5902326893385</v>
      </c>
      <c r="AO316" s="34" t="n">
        <v>-22.5902326893385</v>
      </c>
      <c r="AP316" s="34" t="n">
        <v>1.07986698575239</v>
      </c>
      <c r="AQ316" s="34" t="n">
        <v>31.9791863548507</v>
      </c>
      <c r="AR316" s="34" t="n">
        <v>0.0113427055501301</v>
      </c>
      <c r="AS316" s="34" t="n">
        <v>0.0109833490372234</v>
      </c>
      <c r="AT316" s="34" t="n">
        <v>0.0112154915320817</v>
      </c>
      <c r="AU316" s="34" t="n">
        <v>0.0108640256515431</v>
      </c>
      <c r="AV316" s="34" t="n">
        <v>0.000351465880538594</v>
      </c>
      <c r="AW316" s="34" t="n">
        <v>0.0271240535660773</v>
      </c>
      <c r="AX316" s="34" t="n">
        <v>0.6101</v>
      </c>
      <c r="AY316" s="34" t="n">
        <v>0.044458373325811</v>
      </c>
      <c r="AZ316" s="34" t="n">
        <v>7.40972888763517</v>
      </c>
      <c r="BA316" s="34" t="n">
        <v>0.00740972888763517</v>
      </c>
      <c r="BB316" s="35" t="n">
        <v>0.28803956772545</v>
      </c>
      <c r="BC316" s="34" t="n">
        <v>53.7403969612836</v>
      </c>
      <c r="BD316" s="34" t="n">
        <v>0.00391459258101451</v>
      </c>
      <c r="BE316" s="34" t="n">
        <v>0.00371701601158635</v>
      </c>
      <c r="BF316" s="34" t="n">
        <v>0.00389932829938281</v>
      </c>
      <c r="BG316" s="34" t="n">
        <v>0.00370325096844173</v>
      </c>
      <c r="BH316" s="34" t="n">
        <v>0.000196077330941076</v>
      </c>
      <c r="BI316" s="34" t="n">
        <v>0.00362689301400565</v>
      </c>
      <c r="BJ316" s="34" t="n">
        <v>0.365</v>
      </c>
      <c r="BK316" s="34" t="n">
        <v>0.00993669318905657</v>
      </c>
      <c r="BL316" s="34" t="n">
        <v>1.65611553150943</v>
      </c>
      <c r="BM316" s="34" t="n">
        <v>0.00165611553150943</v>
      </c>
      <c r="BN316" s="35" t="n">
        <v>0.268599083480925</v>
      </c>
    </row>
    <row r="317" customFormat="false" ht="12.8" hidden="false" customHeight="false" outlineLevel="0" collapsed="false">
      <c r="A317" s="33" t="s">
        <v>80</v>
      </c>
      <c r="B317" s="33" t="s">
        <v>126</v>
      </c>
      <c r="C317" s="33" t="s">
        <v>127</v>
      </c>
      <c r="D317" s="33" t="s">
        <v>73</v>
      </c>
      <c r="E317" s="34"/>
      <c r="F317" s="34"/>
      <c r="G317" s="34"/>
      <c r="H317" s="34" t="s">
        <v>186</v>
      </c>
      <c r="I317" s="34" t="s">
        <v>111</v>
      </c>
      <c r="J317" s="34" t="s">
        <v>117</v>
      </c>
      <c r="K317" s="34" t="s">
        <v>71</v>
      </c>
      <c r="L317" s="34" t="n">
        <v>3</v>
      </c>
      <c r="M317" s="34" t="n">
        <v>882.352941176471</v>
      </c>
      <c r="N317" s="34" t="n">
        <v>3.6277777777778</v>
      </c>
      <c r="O317" s="34" t="n">
        <v>0.0108833333333334</v>
      </c>
      <c r="P317" s="34" t="n">
        <v>0.614</v>
      </c>
      <c r="Q317" s="34" t="n">
        <v>7</v>
      </c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 t="n">
        <v>149.86250171137</v>
      </c>
      <c r="BA317" s="34" t="n">
        <v>0.14986250171137</v>
      </c>
      <c r="BB317" s="35" t="n">
        <v>1.76628418202448</v>
      </c>
      <c r="BC317" s="34"/>
      <c r="BD317" s="34"/>
      <c r="BE317" s="34"/>
      <c r="BF317" s="34"/>
      <c r="BG317" s="34"/>
      <c r="BH317" s="34"/>
      <c r="BI317" s="34"/>
      <c r="BJ317" s="34"/>
      <c r="BK317" s="34"/>
      <c r="BL317" s="34" t="n">
        <v>31.8828690249417</v>
      </c>
      <c r="BM317" s="34" t="n">
        <v>0.0318828690249417</v>
      </c>
      <c r="BN317" s="35" t="n">
        <v>1.64507407014516</v>
      </c>
    </row>
    <row r="318" customFormat="false" ht="12.8" hidden="false" customHeight="false" outlineLevel="0" collapsed="false">
      <c r="A318" s="33" t="s">
        <v>80</v>
      </c>
      <c r="B318" s="33" t="s">
        <v>126</v>
      </c>
      <c r="C318" s="33" t="s">
        <v>127</v>
      </c>
      <c r="D318" s="33" t="s">
        <v>73</v>
      </c>
      <c r="E318" s="34"/>
      <c r="F318" s="34"/>
      <c r="G318" s="34"/>
      <c r="H318" s="34" t="s">
        <v>186</v>
      </c>
      <c r="I318" s="34" t="s">
        <v>111</v>
      </c>
      <c r="J318" s="34" t="s">
        <v>113</v>
      </c>
      <c r="K318" s="34" t="s">
        <v>71</v>
      </c>
      <c r="L318" s="34" t="n">
        <v>4</v>
      </c>
      <c r="M318" s="34" t="n">
        <v>1176.4705882353</v>
      </c>
      <c r="N318" s="34" t="n">
        <v>204.666666666667</v>
      </c>
      <c r="O318" s="34" t="n">
        <v>0.287879396984924</v>
      </c>
      <c r="P318" s="34" t="n">
        <v>0.614</v>
      </c>
      <c r="Q318" s="34" t="n">
        <v>7</v>
      </c>
      <c r="R318" s="34" t="n">
        <v>58.1424318884227</v>
      </c>
      <c r="S318" s="34" t="n">
        <v>0.490493336177136</v>
      </c>
      <c r="T318" s="34" t="n">
        <v>340.707281224247</v>
      </c>
      <c r="U318" s="34" t="n">
        <v>254.53860126789</v>
      </c>
      <c r="V318" s="34" t="n">
        <v>173.058826005179</v>
      </c>
      <c r="W318" s="34" t="n">
        <v>174.058826005179</v>
      </c>
      <c r="X318" s="34" t="n">
        <v>1.29453691395913</v>
      </c>
      <c r="Y318" s="34" t="n">
        <v>0.003</v>
      </c>
      <c r="Z318" s="34" t="n">
        <v>0.129453691395913</v>
      </c>
      <c r="AA318" s="34" t="n">
        <v>0.0490493336177136</v>
      </c>
      <c r="AB318" s="34" t="n">
        <v>0.0794845665170906</v>
      </c>
      <c r="AC318" s="34" t="n">
        <v>0.0141202925843798</v>
      </c>
      <c r="AD318" s="34" t="n">
        <v>79.4845665170906</v>
      </c>
      <c r="AE318" s="34" t="n">
        <v>14.1202925843798</v>
      </c>
      <c r="AF318" s="34" t="n">
        <v>26494.8555056969</v>
      </c>
      <c r="AG318" s="34" t="n">
        <v>4706.76419479325</v>
      </c>
      <c r="AH318" s="34" t="n">
        <v>26.4948555056969</v>
      </c>
      <c r="AI318" s="34" t="n">
        <v>4.70676419479325</v>
      </c>
      <c r="AJ318" s="34" t="n">
        <v>202.947266529895</v>
      </c>
      <c r="AK318" s="34" t="n">
        <v>0.37040292905654</v>
      </c>
      <c r="AL318" s="34" t="n">
        <v>11.2335458037909</v>
      </c>
      <c r="AM318" s="34" t="n">
        <v>879.137634632535</v>
      </c>
      <c r="AN318" s="34" t="n">
        <v>-23.3995957477199</v>
      </c>
      <c r="AO318" s="34" t="n">
        <v>-22.3995957477199</v>
      </c>
      <c r="AP318" s="34" t="n">
        <v>1.08007554477688</v>
      </c>
      <c r="AQ318" s="34" t="n">
        <v>196.458421752899</v>
      </c>
      <c r="AR318" s="34" t="n">
        <v>0.0131931338395854</v>
      </c>
      <c r="AS318" s="34" t="n">
        <v>0.0109854912626637</v>
      </c>
      <c r="AT318" s="34" t="n">
        <v>0.0130213415379049</v>
      </c>
      <c r="AU318" s="34" t="n">
        <v>0.0108661215789986</v>
      </c>
      <c r="AV318" s="34" t="n">
        <v>0.00215521995890628</v>
      </c>
      <c r="AW318" s="34" t="n">
        <v>0.548586673764643</v>
      </c>
      <c r="AX318" s="34" t="n">
        <v>0.6101</v>
      </c>
      <c r="AY318" s="34" t="n">
        <v>0.899175010268223</v>
      </c>
      <c r="AZ318" s="34" t="n">
        <v>149.86250171137</v>
      </c>
      <c r="BA318" s="34" t="n">
        <v>0.14986250171137</v>
      </c>
      <c r="BB318" s="35" t="n">
        <v>1.76628418202448</v>
      </c>
      <c r="BC318" s="34" t="n">
        <v>329.473735420456</v>
      </c>
      <c r="BD318" s="34" t="n">
        <v>0.00492911031942094</v>
      </c>
      <c r="BE318" s="34" t="n">
        <v>0.00371780013114764</v>
      </c>
      <c r="BF318" s="34" t="n">
        <v>0.00490493336177136</v>
      </c>
      <c r="BG318" s="34" t="n">
        <v>0.0037040292905654</v>
      </c>
      <c r="BH318" s="34" t="n">
        <v>0.00120090407120597</v>
      </c>
      <c r="BI318" s="34" t="n">
        <v>0.0698234831646224</v>
      </c>
      <c r="BJ318" s="34" t="n">
        <v>0.365</v>
      </c>
      <c r="BK318" s="34" t="n">
        <v>0.19129721414965</v>
      </c>
      <c r="BL318" s="34" t="n">
        <v>31.8828690249417</v>
      </c>
      <c r="BM318" s="34" t="n">
        <v>0.0318828690249417</v>
      </c>
      <c r="BN318" s="35" t="n">
        <v>1.64507407014516</v>
      </c>
    </row>
    <row r="319" customFormat="false" ht="12.8" hidden="false" customHeight="false" outlineLevel="0" collapsed="false">
      <c r="A319" s="33" t="s">
        <v>80</v>
      </c>
      <c r="B319" s="33" t="s">
        <v>126</v>
      </c>
      <c r="C319" s="33" t="s">
        <v>127</v>
      </c>
      <c r="D319" s="33" t="s">
        <v>73</v>
      </c>
      <c r="E319" s="34"/>
      <c r="F319" s="34"/>
      <c r="G319" s="34"/>
      <c r="H319" s="34" t="s">
        <v>186</v>
      </c>
      <c r="I319" s="34" t="s">
        <v>111</v>
      </c>
      <c r="J319" s="34" t="s">
        <v>118</v>
      </c>
      <c r="K319" s="34" t="s">
        <v>71</v>
      </c>
      <c r="L319" s="34" t="n">
        <v>4</v>
      </c>
      <c r="M319" s="34" t="n">
        <v>1176.47058823529</v>
      </c>
      <c r="N319" s="34" t="n">
        <v>434</v>
      </c>
      <c r="O319" s="34" t="n">
        <v>1.302</v>
      </c>
      <c r="P319" s="34" t="n">
        <v>1.302</v>
      </c>
      <c r="Q319" s="34" t="n">
        <v>4</v>
      </c>
      <c r="R319" s="34" t="n">
        <v>108.817052572264</v>
      </c>
      <c r="S319" s="34" t="n">
        <v>0.522511948921591</v>
      </c>
      <c r="T319" s="34" t="n">
        <v>428.686187339117</v>
      </c>
      <c r="U319" s="34" t="n">
        <v>511.329413957868</v>
      </c>
      <c r="V319" s="34" t="n">
        <v>241.137904943409</v>
      </c>
      <c r="W319" s="34" t="n">
        <v>242.137904943409</v>
      </c>
      <c r="X319" s="34" t="n">
        <v>1.36863779132951</v>
      </c>
      <c r="Y319" s="34" t="n">
        <v>0.003</v>
      </c>
      <c r="Z319" s="34" t="n">
        <v>0.136863779132951</v>
      </c>
      <c r="AA319" s="34" t="n">
        <v>0.0522511948921591</v>
      </c>
      <c r="AB319" s="34" t="n">
        <v>0.178196640431102</v>
      </c>
      <c r="AC319" s="34" t="n">
        <v>0.0680310557495912</v>
      </c>
      <c r="AD319" s="34" t="n">
        <v>178.196640431102</v>
      </c>
      <c r="AE319" s="34" t="n">
        <v>68.0310557495912</v>
      </c>
      <c r="AF319" s="34" t="n">
        <v>59398.8801437007</v>
      </c>
      <c r="AG319" s="34" t="n">
        <v>22677.0185831971</v>
      </c>
      <c r="AH319" s="34" t="n">
        <v>59.3988801437007</v>
      </c>
      <c r="AI319" s="34" t="n">
        <v>22.6770185831971</v>
      </c>
      <c r="AJ319" s="34" t="n">
        <v>159.55584475307</v>
      </c>
      <c r="AK319" s="34" t="n">
        <v>0.37031493772077</v>
      </c>
      <c r="AL319" s="34" t="n">
        <v>10.9924285942233</v>
      </c>
      <c r="AM319" s="34" t="n">
        <v>655.457583077613</v>
      </c>
      <c r="AN319" s="34" t="n">
        <v>-23.3526151521535</v>
      </c>
      <c r="AO319" s="34" t="n">
        <v>-22.3526151521535</v>
      </c>
      <c r="AP319" s="34" t="n">
        <v>1.08012694195808</v>
      </c>
      <c r="AQ319" s="34" t="n">
        <v>264.490520095562</v>
      </c>
      <c r="AR319" s="34" t="n">
        <v>0.0139581520654301</v>
      </c>
      <c r="AS319" s="34" t="n">
        <v>0.0109860191930122</v>
      </c>
      <c r="AT319" s="34" t="n">
        <v>0.0137660040870497</v>
      </c>
      <c r="AU319" s="34" t="n">
        <v>0.0108666380983008</v>
      </c>
      <c r="AV319" s="34" t="n">
        <v>0.00289936598874893</v>
      </c>
      <c r="AW319" s="34" t="n">
        <v>1.48253111187637</v>
      </c>
      <c r="AX319" s="34" t="n">
        <v>0.6101</v>
      </c>
      <c r="AY319" s="34" t="n">
        <v>2.42998051446708</v>
      </c>
      <c r="AZ319" s="34" t="n">
        <v>809.99350482236</v>
      </c>
      <c r="BA319" s="34" t="n">
        <v>0.80999350482236</v>
      </c>
      <c r="BB319" s="35" t="n">
        <v>4.75227993566453</v>
      </c>
      <c r="BC319" s="34" t="n">
        <v>417.693758744894</v>
      </c>
      <c r="BD319" s="34" t="n">
        <v>0.00525256476775226</v>
      </c>
      <c r="BE319" s="34" t="n">
        <v>0.00371691366372666</v>
      </c>
      <c r="BF319" s="34" t="n">
        <v>0.00522511948921591</v>
      </c>
      <c r="BG319" s="34" t="n">
        <v>0.0037031493772077</v>
      </c>
      <c r="BH319" s="34" t="n">
        <v>0.00152197011200822</v>
      </c>
      <c r="BI319" s="34" t="n">
        <v>0.165616301691812</v>
      </c>
      <c r="BJ319" s="34" t="n">
        <v>0.365</v>
      </c>
      <c r="BK319" s="34" t="n">
        <v>0.453743292306336</v>
      </c>
      <c r="BL319" s="34" t="n">
        <v>151.247764102112</v>
      </c>
      <c r="BM319" s="34" t="n">
        <v>0.151247764102112</v>
      </c>
      <c r="BN319" s="35" t="n">
        <v>4.16978112878963</v>
      </c>
    </row>
    <row r="320" customFormat="false" ht="12.8" hidden="false" customHeight="false" outlineLevel="0" collapsed="false">
      <c r="A320" s="33" t="s">
        <v>65</v>
      </c>
      <c r="B320" s="33" t="s">
        <v>193</v>
      </c>
      <c r="C320" s="33" t="s">
        <v>194</v>
      </c>
      <c r="D320" s="33" t="s">
        <v>67</v>
      </c>
      <c r="E320" s="34"/>
      <c r="F320" s="34"/>
      <c r="G320" s="34"/>
      <c r="H320" s="34" t="s">
        <v>186</v>
      </c>
      <c r="I320" s="34" t="s">
        <v>131</v>
      </c>
      <c r="J320" s="34" t="s">
        <v>134</v>
      </c>
      <c r="K320" s="34" t="s">
        <v>71</v>
      </c>
      <c r="L320" s="34" t="n">
        <v>1</v>
      </c>
      <c r="M320" s="34" t="n">
        <v>294.117647058824</v>
      </c>
      <c r="N320" s="34" t="n">
        <v>14.031007751938</v>
      </c>
      <c r="O320" s="34" t="n">
        <v>0.042093023255814</v>
      </c>
      <c r="P320" s="34"/>
      <c r="Q320" s="34"/>
      <c r="R320" s="34"/>
      <c r="S320" s="34"/>
      <c r="T320" s="34"/>
      <c r="U320" s="34"/>
      <c r="V320" s="34"/>
      <c r="W320" s="34"/>
      <c r="X320" s="34"/>
      <c r="Y320" s="34" t="n">
        <v>0.003</v>
      </c>
      <c r="Z320" s="34" t="n">
        <v>0.114627066930159</v>
      </c>
      <c r="AA320" s="34" t="n">
        <v>0.0401819323510923</v>
      </c>
      <c r="AB320" s="34" t="n">
        <v>0.00482499979403693</v>
      </c>
      <c r="AC320" s="34" t="n">
        <v>0.00169137901291807</v>
      </c>
      <c r="AD320" s="34" t="n">
        <v>4.82499979403693</v>
      </c>
      <c r="AE320" s="34" t="n">
        <v>1.69137901291807</v>
      </c>
      <c r="AF320" s="34" t="n">
        <v>1608.33326467898</v>
      </c>
      <c r="AG320" s="34" t="n">
        <v>563.793004306024</v>
      </c>
      <c r="AH320" s="34" t="n">
        <v>1.60833326467898</v>
      </c>
      <c r="AI320" s="34" t="n">
        <v>0.563793004306024</v>
      </c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5"/>
      <c r="BC320" s="34"/>
      <c r="BD320" s="34"/>
      <c r="BE320" s="34"/>
      <c r="BF320" s="34"/>
      <c r="BG320" s="34"/>
      <c r="BH320" s="34"/>
      <c r="BI320" s="34"/>
      <c r="BJ320" s="34"/>
      <c r="BK320" s="34"/>
      <c r="BL320" s="34"/>
      <c r="BM320" s="34"/>
      <c r="BN320" s="35"/>
    </row>
    <row r="321" customFormat="false" ht="12.8" hidden="false" customHeight="false" outlineLevel="0" collapsed="false">
      <c r="A321" s="33" t="s">
        <v>78</v>
      </c>
      <c r="B321" s="33" t="s">
        <v>78</v>
      </c>
      <c r="C321" s="33" t="s">
        <v>154</v>
      </c>
      <c r="D321" s="33" t="s">
        <v>73</v>
      </c>
      <c r="E321" s="34"/>
      <c r="F321" s="34"/>
      <c r="G321" s="34"/>
      <c r="H321" s="34" t="s">
        <v>186</v>
      </c>
      <c r="I321" s="34" t="s">
        <v>131</v>
      </c>
      <c r="J321" s="34" t="s">
        <v>132</v>
      </c>
      <c r="K321" s="34" t="s">
        <v>71</v>
      </c>
      <c r="L321" s="34" t="n">
        <v>1</v>
      </c>
      <c r="M321" s="34" t="n">
        <v>294.117647058824</v>
      </c>
      <c r="N321" s="34" t="n">
        <v>295.666666666667</v>
      </c>
      <c r="O321" s="34" t="n">
        <v>0.887</v>
      </c>
      <c r="P321" s="34"/>
      <c r="Q321" s="34"/>
      <c r="R321" s="34"/>
      <c r="S321" s="34"/>
      <c r="T321" s="34"/>
      <c r="U321" s="34"/>
      <c r="V321" s="34"/>
      <c r="W321" s="34"/>
      <c r="X321" s="34"/>
      <c r="Y321" s="34" t="n">
        <v>0.003</v>
      </c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5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5"/>
    </row>
    <row r="322" customFormat="false" ht="12.8" hidden="false" customHeight="false" outlineLevel="0" collapsed="false">
      <c r="A322" s="33" t="s">
        <v>65</v>
      </c>
      <c r="B322" s="33" t="s">
        <v>155</v>
      </c>
      <c r="C322" s="33" t="s">
        <v>121</v>
      </c>
      <c r="D322" s="33" t="s">
        <v>85</v>
      </c>
      <c r="E322" s="34"/>
      <c r="F322" s="34"/>
      <c r="G322" s="34"/>
      <c r="H322" s="34" t="s">
        <v>186</v>
      </c>
      <c r="I322" s="34" t="s">
        <v>131</v>
      </c>
      <c r="J322" s="34" t="s">
        <v>134</v>
      </c>
      <c r="K322" s="34" t="s">
        <v>71</v>
      </c>
      <c r="L322" s="34" t="n">
        <v>1</v>
      </c>
      <c r="M322" s="34" t="n">
        <v>294.117647058824</v>
      </c>
      <c r="N322" s="34" t="n">
        <v>338.666666666667</v>
      </c>
      <c r="O322" s="34" t="n">
        <v>1.016</v>
      </c>
      <c r="P322" s="34" t="n">
        <v>1.016</v>
      </c>
      <c r="Q322" s="34" t="n">
        <v>1</v>
      </c>
      <c r="R322" s="34" t="n">
        <v>66.5122479886313</v>
      </c>
      <c r="S322" s="34" t="n">
        <v>0.675598807812142</v>
      </c>
      <c r="T322" s="34" t="n">
        <v>850.113400412937</v>
      </c>
      <c r="U322" s="34" t="n">
        <v>338.243339911756</v>
      </c>
      <c r="V322" s="34" t="n">
        <v>486.449731131064</v>
      </c>
      <c r="W322" s="34" t="n">
        <v>487.449731131064</v>
      </c>
      <c r="X322" s="34" t="n">
        <v>1.63472792482737</v>
      </c>
      <c r="Y322" s="34" t="n">
        <v>0.003</v>
      </c>
      <c r="Z322" s="34" t="n">
        <v>0.163472792482737</v>
      </c>
      <c r="AA322" s="34" t="n">
        <v>0.0675598807812142</v>
      </c>
      <c r="AB322" s="34" t="n">
        <v>0.166088357162461</v>
      </c>
      <c r="AC322" s="34" t="n">
        <v>0.0686408388737136</v>
      </c>
      <c r="AD322" s="34" t="n">
        <v>166.088357162461</v>
      </c>
      <c r="AE322" s="34" t="n">
        <v>68.6408388737136</v>
      </c>
      <c r="AF322" s="34" t="n">
        <v>55362.7857208203</v>
      </c>
      <c r="AG322" s="34" t="n">
        <v>22880.2796245712</v>
      </c>
      <c r="AH322" s="34" t="n">
        <v>55.3627857208203</v>
      </c>
      <c r="AI322" s="34" t="n">
        <v>22.8802796245712</v>
      </c>
      <c r="AJ322" s="34" t="n">
        <v>45.0841223468657</v>
      </c>
      <c r="AK322" s="34" t="n">
        <v>0.370597072986392</v>
      </c>
      <c r="AL322" s="34" t="n">
        <v>11.7655479011987</v>
      </c>
      <c r="AM322" s="34" t="n">
        <v>183.35199428999</v>
      </c>
      <c r="AN322" s="34" t="n">
        <v>-24.4063375547421</v>
      </c>
      <c r="AO322" s="34" t="n">
        <v>-23.4063375547421</v>
      </c>
      <c r="AP322" s="34" t="n">
        <v>1.07897414762627</v>
      </c>
      <c r="AQ322" s="34" t="n">
        <v>510.856068685806</v>
      </c>
      <c r="AR322" s="34" t="n">
        <v>0.016714770118666</v>
      </c>
      <c r="AS322" s="34" t="n">
        <v>0.0109741783036299</v>
      </c>
      <c r="AT322" s="34" t="n">
        <v>0.016439979638257</v>
      </c>
      <c r="AU322" s="34" t="n">
        <v>0.0108550530163333</v>
      </c>
      <c r="AV322" s="34" t="n">
        <v>0.00558492662192372</v>
      </c>
      <c r="AW322" s="34" t="n">
        <v>1.88906423376156</v>
      </c>
      <c r="AX322" s="34" t="n">
        <v>0.5376</v>
      </c>
      <c r="AY322" s="34" t="n">
        <v>3.51388436339576</v>
      </c>
      <c r="AZ322" s="34" t="n">
        <v>1171.29478779859</v>
      </c>
      <c r="BA322" s="34" t="n">
        <v>1.17129478779859</v>
      </c>
      <c r="BB322" s="35" t="n">
        <v>10.388628388995</v>
      </c>
      <c r="BC322" s="34" t="n">
        <v>838.347852511738</v>
      </c>
      <c r="BD322" s="34" t="n">
        <v>0.00680194191661816</v>
      </c>
      <c r="BE322" s="34" t="n">
        <v>0.00371975603685876</v>
      </c>
      <c r="BF322" s="34" t="n">
        <v>0.00675598807812142</v>
      </c>
      <c r="BG322" s="34" t="n">
        <v>0.00370597072986392</v>
      </c>
      <c r="BH322" s="34" t="n">
        <v>0.00305001734825749</v>
      </c>
      <c r="BI322" s="34" t="n">
        <v>0.20286351023693</v>
      </c>
      <c r="BJ322" s="34" t="n">
        <v>0.459</v>
      </c>
      <c r="BK322" s="34" t="n">
        <v>0.441968431888736</v>
      </c>
      <c r="BL322" s="34" t="n">
        <v>147.322810629579</v>
      </c>
      <c r="BM322" s="34" t="n">
        <v>0.147322810629579</v>
      </c>
      <c r="BN322" s="35" t="n">
        <v>6.6449179700599</v>
      </c>
    </row>
    <row r="323" customFormat="false" ht="12.8" hidden="false" customHeight="false" outlineLevel="0" collapsed="false">
      <c r="A323" s="33" t="s">
        <v>65</v>
      </c>
      <c r="B323" s="33" t="s">
        <v>155</v>
      </c>
      <c r="C323" s="33" t="s">
        <v>121</v>
      </c>
      <c r="D323" s="33" t="s">
        <v>85</v>
      </c>
      <c r="E323" s="34"/>
      <c r="F323" s="34"/>
      <c r="G323" s="34"/>
      <c r="H323" s="34" t="s">
        <v>186</v>
      </c>
      <c r="I323" s="34" t="s">
        <v>131</v>
      </c>
      <c r="J323" s="34" t="s">
        <v>137</v>
      </c>
      <c r="K323" s="34" t="s">
        <v>71</v>
      </c>
      <c r="L323" s="34" t="n">
        <v>1</v>
      </c>
      <c r="M323" s="34" t="n">
        <v>294.117647058824</v>
      </c>
      <c r="N323" s="34" t="n">
        <v>190</v>
      </c>
      <c r="O323" s="34" t="n">
        <v>0.57</v>
      </c>
      <c r="P323" s="34" t="n">
        <v>0.569</v>
      </c>
      <c r="Q323" s="34" t="n">
        <v>1</v>
      </c>
      <c r="R323" s="34" t="n">
        <v>36.7041289312598</v>
      </c>
      <c r="S323" s="34" t="n">
        <v>0.542529204484302</v>
      </c>
      <c r="T323" s="34" t="n">
        <v>483.717230141739</v>
      </c>
      <c r="U323" s="34" t="n">
        <v>150.446052011384</v>
      </c>
      <c r="V323" s="34" t="n">
        <v>210.222182956763</v>
      </c>
      <c r="W323" s="34" t="n">
        <v>211.222182956763</v>
      </c>
      <c r="X323" s="34" t="n">
        <v>1.33500127610338</v>
      </c>
      <c r="Y323" s="34" t="n">
        <v>0.003</v>
      </c>
      <c r="Z323" s="34" t="n">
        <v>0.133500127610338</v>
      </c>
      <c r="AA323" s="34" t="n">
        <v>0.0542529204484302</v>
      </c>
      <c r="AB323" s="34" t="n">
        <v>0.0760950727378927</v>
      </c>
      <c r="AC323" s="34" t="n">
        <v>0.0309241646556052</v>
      </c>
      <c r="AD323" s="34" t="n">
        <v>76.0950727378927</v>
      </c>
      <c r="AE323" s="34" t="n">
        <v>30.9241646556052</v>
      </c>
      <c r="AF323" s="34" t="n">
        <v>25365.0242459642</v>
      </c>
      <c r="AG323" s="34" t="n">
        <v>10308.0548852017</v>
      </c>
      <c r="AH323" s="34" t="n">
        <v>25.3650242459642</v>
      </c>
      <c r="AI323" s="34" t="n">
        <v>10.3080548852017</v>
      </c>
      <c r="AJ323" s="34" t="n">
        <v>45.0841223468657</v>
      </c>
      <c r="AK323" s="34" t="n">
        <v>0.370597072986392</v>
      </c>
      <c r="AL323" s="34" t="n">
        <v>11.7655479011987</v>
      </c>
      <c r="AM323" s="34" t="n">
        <v>183.35199428999</v>
      </c>
      <c r="AN323" s="34" t="n">
        <v>-24.4063375547421</v>
      </c>
      <c r="AO323" s="34" t="n">
        <v>-23.4063375547421</v>
      </c>
      <c r="AP323" s="34" t="n">
        <v>1.07897414762627</v>
      </c>
      <c r="AQ323" s="34" t="n">
        <v>234.628520511505</v>
      </c>
      <c r="AR323" s="34" t="n">
        <v>0.0136107459143217</v>
      </c>
      <c r="AS323" s="34" t="n">
        <v>0.0109741783036299</v>
      </c>
      <c r="AT323" s="34" t="n">
        <v>0.0134279810757573</v>
      </c>
      <c r="AU323" s="34" t="n">
        <v>0.0108550530163333</v>
      </c>
      <c r="AV323" s="34" t="n">
        <v>0.00257292805942403</v>
      </c>
      <c r="AW323" s="34" t="n">
        <v>0.387086868649656</v>
      </c>
      <c r="AX323" s="34" t="n">
        <v>0.5376</v>
      </c>
      <c r="AY323" s="34" t="n">
        <v>0.720027657458438</v>
      </c>
      <c r="AZ323" s="34" t="n">
        <v>240.009219152813</v>
      </c>
      <c r="BA323" s="34" t="n">
        <v>0.240009219152813</v>
      </c>
      <c r="BB323" s="35" t="n">
        <v>4.78595249148814</v>
      </c>
      <c r="BC323" s="34" t="n">
        <v>471.95168224054</v>
      </c>
      <c r="BD323" s="34" t="n">
        <v>0.0054548863966161</v>
      </c>
      <c r="BE323" s="34" t="n">
        <v>0.00371975603685876</v>
      </c>
      <c r="BF323" s="34" t="n">
        <v>0.00542529204484302</v>
      </c>
      <c r="BG323" s="34" t="n">
        <v>0.00370597072986392</v>
      </c>
      <c r="BH323" s="34" t="n">
        <v>0.0017193213149791</v>
      </c>
      <c r="BI323" s="34" t="n">
        <v>0.0631061912192559</v>
      </c>
      <c r="BJ323" s="34" t="n">
        <v>0.459</v>
      </c>
      <c r="BK323" s="34" t="n">
        <v>0.137486255379642</v>
      </c>
      <c r="BL323" s="34" t="n">
        <v>45.8287517932141</v>
      </c>
      <c r="BM323" s="34" t="n">
        <v>0.0458287517932141</v>
      </c>
      <c r="BN323" s="35" t="n">
        <v>3.74579807184988</v>
      </c>
    </row>
    <row r="324" customFormat="false" ht="12.8" hidden="false" customHeight="false" outlineLevel="0" collapsed="false">
      <c r="A324" s="33" t="s">
        <v>65</v>
      </c>
      <c r="B324" s="33" t="s">
        <v>155</v>
      </c>
      <c r="C324" s="33" t="s">
        <v>121</v>
      </c>
      <c r="D324" s="33" t="s">
        <v>85</v>
      </c>
      <c r="E324" s="34"/>
      <c r="F324" s="34"/>
      <c r="G324" s="34"/>
      <c r="H324" s="34" t="s">
        <v>186</v>
      </c>
      <c r="I324" s="34" t="s">
        <v>131</v>
      </c>
      <c r="J324" s="34" t="s">
        <v>133</v>
      </c>
      <c r="K324" s="34" t="s">
        <v>71</v>
      </c>
      <c r="L324" s="34" t="n">
        <v>1</v>
      </c>
      <c r="M324" s="34" t="n">
        <v>294.117647058824</v>
      </c>
      <c r="N324" s="34" t="n">
        <v>151.298245614035</v>
      </c>
      <c r="O324" s="34" t="n">
        <v>0.453894736842106</v>
      </c>
      <c r="P324" s="34" t="n">
        <v>0.784</v>
      </c>
      <c r="Q324" s="34" t="n">
        <v>2</v>
      </c>
      <c r="R324" s="34" t="n">
        <v>42.7542086245452</v>
      </c>
      <c r="S324" s="34" t="n">
        <v>0.405750110351803</v>
      </c>
      <c r="T324" s="34" t="n">
        <v>108.127700472642</v>
      </c>
      <c r="U324" s="34" t="n">
        <v>183.00353869938</v>
      </c>
      <c r="V324" s="34" t="n">
        <v>5.23799732775013</v>
      </c>
      <c r="W324" s="34" t="n">
        <v>6.23799732775013</v>
      </c>
      <c r="X324" s="34" t="n">
        <v>1.11139541799801</v>
      </c>
      <c r="Y324" s="34" t="n">
        <v>0.003</v>
      </c>
      <c r="Z324" s="34" t="n">
        <v>0.111139541799801</v>
      </c>
      <c r="AA324" s="34" t="n">
        <v>0.0405750110351803</v>
      </c>
      <c r="AB324" s="34" t="n">
        <v>0.087133400771044</v>
      </c>
      <c r="AC324" s="34" t="n">
        <v>0.0318108086515814</v>
      </c>
      <c r="AD324" s="34" t="n">
        <v>87.133400771044</v>
      </c>
      <c r="AE324" s="34" t="n">
        <v>31.8108086515814</v>
      </c>
      <c r="AF324" s="34" t="n">
        <v>29044.4669236813</v>
      </c>
      <c r="AG324" s="34" t="n">
        <v>10603.6028838605</v>
      </c>
      <c r="AH324" s="34" t="n">
        <v>29.0444669236813</v>
      </c>
      <c r="AI324" s="34" t="n">
        <v>10.6036028838605</v>
      </c>
      <c r="AJ324" s="34" t="n">
        <v>45.0841223468657</v>
      </c>
      <c r="AK324" s="34" t="n">
        <v>0.370597072986392</v>
      </c>
      <c r="AL324" s="34" t="n">
        <v>11.7655479011987</v>
      </c>
      <c r="AM324" s="34" t="n">
        <v>183.35199428999</v>
      </c>
      <c r="AN324" s="34" t="n">
        <v>-24.4063375547421</v>
      </c>
      <c r="AO324" s="34" t="n">
        <v>-23.4063375547421</v>
      </c>
      <c r="AP324" s="34" t="n">
        <v>1.07897414762627</v>
      </c>
      <c r="AQ324" s="34" t="n">
        <v>29.6443348824922</v>
      </c>
      <c r="AR324" s="34" t="n">
        <v>0.0113072976235714</v>
      </c>
      <c r="AS324" s="34" t="n">
        <v>0.0109741783036299</v>
      </c>
      <c r="AT324" s="34" t="n">
        <v>0.0111808721742065</v>
      </c>
      <c r="AU324" s="34" t="n">
        <v>0.0108550530163333</v>
      </c>
      <c r="AV324" s="34" t="n">
        <v>0.000325819157873278</v>
      </c>
      <c r="AW324" s="34" t="n">
        <v>0.0596260588668619</v>
      </c>
      <c r="AX324" s="34" t="n">
        <v>0.5376</v>
      </c>
      <c r="AY324" s="34" t="n">
        <v>0.110911567832704</v>
      </c>
      <c r="AZ324" s="34" t="n">
        <v>18.4852613054507</v>
      </c>
      <c r="BA324" s="34" t="n">
        <v>0.0184852613054507</v>
      </c>
      <c r="BB324" s="35" t="n">
        <v>0.303031210819641</v>
      </c>
      <c r="BC324" s="34" t="n">
        <v>96.3621525714433</v>
      </c>
      <c r="BD324" s="34" t="n">
        <v>0.00407403149078767</v>
      </c>
      <c r="BE324" s="34" t="n">
        <v>0.00371975603685876</v>
      </c>
      <c r="BF324" s="34" t="n">
        <v>0.00405750110351803</v>
      </c>
      <c r="BG324" s="34" t="n">
        <v>0.00370597072986392</v>
      </c>
      <c r="BH324" s="34" t="n">
        <v>0.000351530373654106</v>
      </c>
      <c r="BI324" s="34" t="n">
        <v>0.015029402933072</v>
      </c>
      <c r="BJ324" s="34" t="n">
        <v>0.459</v>
      </c>
      <c r="BK324" s="34" t="n">
        <v>0.0327437972398083</v>
      </c>
      <c r="BL324" s="34" t="n">
        <v>5.45729953996804</v>
      </c>
      <c r="BM324" s="34" t="n">
        <v>0.00545729953996804</v>
      </c>
      <c r="BN324" s="35" t="n">
        <v>0.382930690255018</v>
      </c>
    </row>
    <row r="325" customFormat="false" ht="12.8" hidden="false" customHeight="false" outlineLevel="0" collapsed="false">
      <c r="A325" s="33" t="s">
        <v>65</v>
      </c>
      <c r="B325" s="33" t="s">
        <v>155</v>
      </c>
      <c r="C325" s="33" t="s">
        <v>121</v>
      </c>
      <c r="D325" s="33" t="s">
        <v>85</v>
      </c>
      <c r="E325" s="34"/>
      <c r="F325" s="34"/>
      <c r="G325" s="34"/>
      <c r="H325" s="34" t="s">
        <v>186</v>
      </c>
      <c r="I325" s="34" t="s">
        <v>131</v>
      </c>
      <c r="J325" s="34" t="s">
        <v>133</v>
      </c>
      <c r="K325" s="34" t="s">
        <v>89</v>
      </c>
      <c r="L325" s="34" t="n">
        <v>1</v>
      </c>
      <c r="M325" s="34" t="n">
        <v>294.117647058824</v>
      </c>
      <c r="N325" s="34" t="n">
        <v>92</v>
      </c>
      <c r="O325" s="34" t="n">
        <v>0.276</v>
      </c>
      <c r="P325" s="34" t="n">
        <v>0.276</v>
      </c>
      <c r="Q325" s="34" t="n">
        <v>1</v>
      </c>
      <c r="R325" s="34" t="n">
        <v>14.696954619616</v>
      </c>
      <c r="S325" s="34" t="n">
        <v>0.371624436542613</v>
      </c>
      <c r="T325" s="34" t="n">
        <v>14.5808111355112</v>
      </c>
      <c r="U325" s="34" t="n">
        <v>58.1859464445287</v>
      </c>
      <c r="V325" s="34" t="n">
        <v>-22.9277366727713</v>
      </c>
      <c r="W325" s="34" t="n">
        <v>-21.9277366727713</v>
      </c>
      <c r="X325" s="34" t="n">
        <v>1.08059176029363</v>
      </c>
      <c r="Y325" s="34" t="n">
        <v>0.003</v>
      </c>
      <c r="Z325" s="34" t="n">
        <v>0.108059176029363</v>
      </c>
      <c r="AA325" s="34" t="n">
        <v>0.0371624436542613</v>
      </c>
      <c r="AB325" s="34" t="n">
        <v>0.0298243325841042</v>
      </c>
      <c r="AC325" s="34" t="n">
        <v>0.0102568344485761</v>
      </c>
      <c r="AD325" s="34" t="n">
        <v>29.8243325841042</v>
      </c>
      <c r="AE325" s="34" t="n">
        <v>10.2568344485761</v>
      </c>
      <c r="AF325" s="34" t="n">
        <v>9941.4441947014</v>
      </c>
      <c r="AG325" s="34" t="n">
        <v>3418.94481619204</v>
      </c>
      <c r="AH325" s="34" t="n">
        <v>9.9414441947014</v>
      </c>
      <c r="AI325" s="34" t="n">
        <v>3.41894481619204</v>
      </c>
      <c r="AJ325" s="34" t="n">
        <v>45.0841223468657</v>
      </c>
      <c r="AK325" s="34" t="n">
        <v>0.370597072986392</v>
      </c>
      <c r="AL325" s="34" t="n">
        <v>11.7655479011987</v>
      </c>
      <c r="AM325" s="34" t="n">
        <v>183.35199428999</v>
      </c>
      <c r="AN325" s="34" t="n">
        <v>-24.4063375547421</v>
      </c>
      <c r="AO325" s="34" t="n">
        <v>-23.4063375547421</v>
      </c>
      <c r="AP325" s="34" t="n">
        <v>1.07897414762627</v>
      </c>
      <c r="AQ325" s="34" t="n">
        <v>1.4786008819708</v>
      </c>
      <c r="AR325" s="34" t="n">
        <v>0.0109907936374607</v>
      </c>
      <c r="AS325" s="34" t="n">
        <v>0.0109741783036299</v>
      </c>
      <c r="AT325" s="34" t="n">
        <v>0.0108713093201539</v>
      </c>
      <c r="AU325" s="34" t="n">
        <v>0.0108550530163333</v>
      </c>
      <c r="AV325" s="34" t="n">
        <v>1.62563038206658E-005</v>
      </c>
      <c r="AW325" s="34" t="n">
        <v>0.000945888423495245</v>
      </c>
      <c r="AX325" s="34" t="n">
        <v>0.5376</v>
      </c>
      <c r="AY325" s="34" t="n">
        <v>0.00175946507346586</v>
      </c>
      <c r="AZ325" s="34" t="n">
        <v>0.586488357821952</v>
      </c>
      <c r="BA325" s="34" t="n">
        <v>0.000586488357821953</v>
      </c>
      <c r="BB325" s="35" t="n">
        <v>0.0302386603807027</v>
      </c>
      <c r="BC325" s="34" t="n">
        <v>2.8152632343125</v>
      </c>
      <c r="BD325" s="34" t="n">
        <v>0.00373010635213971</v>
      </c>
      <c r="BE325" s="34" t="n">
        <v>0.00371975603685876</v>
      </c>
      <c r="BF325" s="34" t="n">
        <v>0.00371624436542613</v>
      </c>
      <c r="BG325" s="34" t="n">
        <v>0.00370597072986392</v>
      </c>
      <c r="BH325" s="34" t="n">
        <v>1.02736355622034E-005</v>
      </c>
      <c r="BI325" s="34" t="n">
        <v>0.000150991155636177</v>
      </c>
      <c r="BJ325" s="34" t="n">
        <v>0.459</v>
      </c>
      <c r="BK325" s="34" t="n">
        <v>0.000328956766091889</v>
      </c>
      <c r="BL325" s="34" t="n">
        <v>0.109652255363963</v>
      </c>
      <c r="BM325" s="34" t="n">
        <v>0.000109652255363963</v>
      </c>
      <c r="BN325" s="35" t="n">
        <v>0.0223826482836676</v>
      </c>
    </row>
    <row r="326" customFormat="false" ht="12.8" hidden="false" customHeight="false" outlineLevel="0" collapsed="false">
      <c r="A326" s="33" t="s">
        <v>65</v>
      </c>
      <c r="B326" s="33" t="s">
        <v>155</v>
      </c>
      <c r="C326" s="33" t="s">
        <v>121</v>
      </c>
      <c r="D326" s="33" t="s">
        <v>85</v>
      </c>
      <c r="E326" s="34"/>
      <c r="F326" s="34"/>
      <c r="G326" s="34"/>
      <c r="H326" s="34" t="s">
        <v>186</v>
      </c>
      <c r="I326" s="34" t="s">
        <v>131</v>
      </c>
      <c r="J326" s="34" t="s">
        <v>132</v>
      </c>
      <c r="K326" s="34" t="s">
        <v>71</v>
      </c>
      <c r="L326" s="34" t="n">
        <v>1</v>
      </c>
      <c r="M326" s="34" t="n">
        <v>294.117647058824</v>
      </c>
      <c r="N326" s="34" t="n">
        <v>110.035087719298</v>
      </c>
      <c r="O326" s="34" t="n">
        <v>0.330105263157895</v>
      </c>
      <c r="P326" s="34"/>
      <c r="Q326" s="34"/>
      <c r="R326" s="34"/>
      <c r="S326" s="34"/>
      <c r="T326" s="34"/>
      <c r="U326" s="34"/>
      <c r="V326" s="34"/>
      <c r="W326" s="34"/>
      <c r="X326" s="34"/>
      <c r="Y326" s="34" t="n">
        <v>0.003</v>
      </c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 t="n">
        <v>18.4852613054507</v>
      </c>
      <c r="BA326" s="34" t="n">
        <v>0.0184852613054507</v>
      </c>
      <c r="BB326" s="35" t="n">
        <v>0.303031210819641</v>
      </c>
      <c r="BC326" s="34"/>
      <c r="BD326" s="34"/>
      <c r="BE326" s="34"/>
      <c r="BF326" s="34"/>
      <c r="BG326" s="34"/>
      <c r="BH326" s="34"/>
      <c r="BI326" s="34"/>
      <c r="BJ326" s="34"/>
      <c r="BK326" s="34"/>
      <c r="BL326" s="34" t="n">
        <v>5.45729953996804</v>
      </c>
      <c r="BM326" s="34" t="n">
        <v>0.00545729953996804</v>
      </c>
      <c r="BN326" s="35" t="n">
        <v>0.382930690255018</v>
      </c>
    </row>
    <row r="327" customFormat="false" ht="12.8" hidden="false" customHeight="false" outlineLevel="0" collapsed="false">
      <c r="A327" s="33" t="s">
        <v>84</v>
      </c>
      <c r="B327" s="33" t="s">
        <v>84</v>
      </c>
      <c r="C327" s="33" t="s">
        <v>84</v>
      </c>
      <c r="D327" s="33"/>
      <c r="E327" s="34"/>
      <c r="F327" s="34"/>
      <c r="G327" s="34"/>
      <c r="H327" s="34" t="s">
        <v>186</v>
      </c>
      <c r="I327" s="34" t="s">
        <v>131</v>
      </c>
      <c r="J327" s="34" t="s">
        <v>134</v>
      </c>
      <c r="K327" s="34" t="s">
        <v>71</v>
      </c>
      <c r="L327" s="34" t="n">
        <v>4</v>
      </c>
      <c r="M327" s="34" t="n">
        <v>1176.47058823529</v>
      </c>
      <c r="N327" s="34" t="n">
        <v>209</v>
      </c>
      <c r="O327" s="34" t="n">
        <v>0.114</v>
      </c>
      <c r="P327" s="34" t="n">
        <v>0.627</v>
      </c>
      <c r="Q327" s="34" t="n">
        <v>12</v>
      </c>
      <c r="R327" s="34" t="n">
        <v>36.1163279955709</v>
      </c>
      <c r="S327" s="34" t="n">
        <v>0.394550636278136</v>
      </c>
      <c r="T327" s="34" t="n">
        <v>77.4201132355254</v>
      </c>
      <c r="U327" s="34" t="n">
        <v>165.251322320565</v>
      </c>
      <c r="V327" s="34" t="n">
        <v>-5.99347993464352</v>
      </c>
      <c r="W327" s="34" t="n">
        <v>-4.99347993464352</v>
      </c>
      <c r="X327" s="34" t="n">
        <v>1.09911433210786</v>
      </c>
      <c r="Y327" s="34" t="n">
        <v>0.003</v>
      </c>
      <c r="Z327" s="34" t="n">
        <v>0.109911433210786</v>
      </c>
      <c r="AA327" s="34" t="n">
        <v>0.0394550636278136</v>
      </c>
      <c r="AB327" s="34" t="n">
        <v>0.0689144686231628</v>
      </c>
      <c r="AC327" s="34" t="n">
        <v>0.00449787725357075</v>
      </c>
      <c r="AD327" s="34" t="n">
        <v>68.9144686231628</v>
      </c>
      <c r="AE327" s="34" t="n">
        <v>4.49787725357075</v>
      </c>
      <c r="AF327" s="34" t="n">
        <v>22971.4895410543</v>
      </c>
      <c r="AG327" s="34" t="n">
        <v>1499.29241785692</v>
      </c>
      <c r="AH327" s="34" t="n">
        <v>22.9714895410543</v>
      </c>
      <c r="AI327" s="34" t="n">
        <v>1.49929241785692</v>
      </c>
      <c r="AJ327" s="34" t="n">
        <v>17.0683814710213</v>
      </c>
      <c r="AK327" s="34" t="n">
        <v>0.371645025082122</v>
      </c>
      <c r="AL327" s="34" t="n">
        <v>14.6372300805455</v>
      </c>
      <c r="AM327" s="34" t="n">
        <v>73.7000769194293</v>
      </c>
      <c r="AN327" s="34" t="n">
        <v>-23.2328207296383</v>
      </c>
      <c r="AO327" s="34" t="n">
        <v>-22.2328207296383</v>
      </c>
      <c r="AP327" s="34" t="n">
        <v>1.08025799785915</v>
      </c>
      <c r="AQ327" s="34" t="n">
        <v>17.2393407949948</v>
      </c>
      <c r="AR327" s="34" t="n">
        <v>0.0111810872672784</v>
      </c>
      <c r="AS327" s="34" t="n">
        <v>0.0109873653468969</v>
      </c>
      <c r="AT327" s="34" t="n">
        <v>0.0110574529212125</v>
      </c>
      <c r="AU327" s="34" t="n">
        <v>0.0108679551530566</v>
      </c>
      <c r="AV327" s="34" t="n">
        <v>0.000189497768155938</v>
      </c>
      <c r="AW327" s="34" t="n">
        <v>0.0313147567645647</v>
      </c>
      <c r="AX327" s="34" t="n">
        <v>0.5376</v>
      </c>
      <c r="AY327" s="34" t="n">
        <v>0.0582491755293242</v>
      </c>
      <c r="AZ327" s="34" t="n">
        <v>3.88327836862161</v>
      </c>
      <c r="BA327" s="34" t="n">
        <v>0.00388327836862161</v>
      </c>
      <c r="BB327" s="35" t="n">
        <v>0.0704976816056319</v>
      </c>
      <c r="BC327" s="34" t="n">
        <v>62.7828831549799</v>
      </c>
      <c r="BD327" s="34" t="n">
        <v>0.00396113504631041</v>
      </c>
      <c r="BE327" s="34" t="n">
        <v>0.00373031377639113</v>
      </c>
      <c r="BF327" s="34" t="n">
        <v>0.00394550636278135</v>
      </c>
      <c r="BG327" s="34" t="n">
        <v>0.00371645025082121</v>
      </c>
      <c r="BH327" s="34" t="n">
        <v>0.00022905611196014</v>
      </c>
      <c r="BI327" s="34" t="n">
        <v>0.00827266566894264</v>
      </c>
      <c r="BJ327" s="34" t="n">
        <v>0.459</v>
      </c>
      <c r="BK327" s="34" t="n">
        <v>0.018023236751509</v>
      </c>
      <c r="BL327" s="34" t="n">
        <v>1.20154911676727</v>
      </c>
      <c r="BM327" s="34" t="n">
        <v>0.00120154911676727</v>
      </c>
      <c r="BN327" s="35" t="n">
        <v>0.0998065847320873</v>
      </c>
    </row>
    <row r="328" customFormat="false" ht="12.8" hidden="false" customHeight="false" outlineLevel="0" collapsed="false">
      <c r="A328" s="33" t="s">
        <v>84</v>
      </c>
      <c r="B328" s="33" t="s">
        <v>84</v>
      </c>
      <c r="C328" s="33" t="s">
        <v>84</v>
      </c>
      <c r="D328" s="33"/>
      <c r="E328" s="34"/>
      <c r="F328" s="34"/>
      <c r="G328" s="34"/>
      <c r="H328" s="34" t="s">
        <v>186</v>
      </c>
      <c r="I328" s="34" t="s">
        <v>131</v>
      </c>
      <c r="J328" s="34" t="s">
        <v>137</v>
      </c>
      <c r="K328" s="34" t="s">
        <v>71</v>
      </c>
      <c r="L328" s="34" t="n">
        <v>2</v>
      </c>
      <c r="M328" s="34" t="n">
        <v>588.235294117647</v>
      </c>
      <c r="N328" s="34" t="n">
        <v>22</v>
      </c>
      <c r="O328" s="34" t="n">
        <v>0.057</v>
      </c>
      <c r="P328" s="34"/>
      <c r="Q328" s="34"/>
      <c r="R328" s="34"/>
      <c r="S328" s="34"/>
      <c r="T328" s="34"/>
      <c r="U328" s="34"/>
      <c r="V328" s="34"/>
      <c r="W328" s="34"/>
      <c r="X328" s="34"/>
      <c r="Y328" s="34" t="n">
        <v>0.003</v>
      </c>
      <c r="Z328" s="34" t="n">
        <v>0.109911433210786</v>
      </c>
      <c r="AA328" s="34" t="n">
        <v>0.0394550636278136</v>
      </c>
      <c r="AB328" s="34" t="n">
        <v>0.0062649516930148</v>
      </c>
      <c r="AC328" s="34" t="n">
        <v>0.00224893862678538</v>
      </c>
      <c r="AD328" s="34" t="n">
        <v>6.2649516930148</v>
      </c>
      <c r="AE328" s="34" t="n">
        <v>2.24893862678538</v>
      </c>
      <c r="AF328" s="34" t="n">
        <v>2088.31723100493</v>
      </c>
      <c r="AG328" s="34" t="n">
        <v>749.646208928458</v>
      </c>
      <c r="AH328" s="34" t="n">
        <v>2.08831723100493</v>
      </c>
      <c r="AI328" s="34" t="n">
        <v>0.749646208928458</v>
      </c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 t="n">
        <v>3.88327836862161</v>
      </c>
      <c r="BA328" s="34" t="n">
        <v>0.00388327836862161</v>
      </c>
      <c r="BB328" s="35" t="n">
        <v>0.0704976816056319</v>
      </c>
      <c r="BC328" s="34"/>
      <c r="BD328" s="34"/>
      <c r="BE328" s="34"/>
      <c r="BF328" s="34"/>
      <c r="BG328" s="34"/>
      <c r="BH328" s="34"/>
      <c r="BI328" s="34"/>
      <c r="BJ328" s="34"/>
      <c r="BK328" s="34"/>
      <c r="BL328" s="34" t="n">
        <v>1.20154911676727</v>
      </c>
      <c r="BM328" s="34" t="n">
        <v>0.00120154911676727</v>
      </c>
      <c r="BN328" s="35" t="n">
        <v>0.0998065847320873</v>
      </c>
    </row>
    <row r="329" customFormat="false" ht="12.8" hidden="false" customHeight="false" outlineLevel="0" collapsed="false">
      <c r="A329" s="33" t="s">
        <v>84</v>
      </c>
      <c r="B329" s="33" t="s">
        <v>84</v>
      </c>
      <c r="C329" s="33" t="s">
        <v>84</v>
      </c>
      <c r="D329" s="33"/>
      <c r="E329" s="34"/>
      <c r="F329" s="34"/>
      <c r="G329" s="34"/>
      <c r="H329" s="34" t="s">
        <v>186</v>
      </c>
      <c r="I329" s="34" t="s">
        <v>131</v>
      </c>
      <c r="J329" s="34" t="s">
        <v>137</v>
      </c>
      <c r="K329" s="34" t="s">
        <v>89</v>
      </c>
      <c r="L329" s="34" t="n">
        <v>2</v>
      </c>
      <c r="M329" s="34" t="n">
        <v>588.235294117647</v>
      </c>
      <c r="N329" s="34" t="n">
        <v>19</v>
      </c>
      <c r="O329" s="34" t="n">
        <v>0.057</v>
      </c>
      <c r="P329" s="34"/>
      <c r="Q329" s="34"/>
      <c r="R329" s="34"/>
      <c r="S329" s="34"/>
      <c r="T329" s="34"/>
      <c r="U329" s="34"/>
      <c r="V329" s="34"/>
      <c r="W329" s="34"/>
      <c r="X329" s="34"/>
      <c r="Y329" s="34" t="n">
        <v>0.003</v>
      </c>
      <c r="Z329" s="34" t="n">
        <v>0.109911433210786</v>
      </c>
      <c r="AA329" s="34" t="n">
        <v>0.0394550636278136</v>
      </c>
      <c r="AB329" s="34" t="n">
        <v>0.0062649516930148</v>
      </c>
      <c r="AC329" s="34" t="n">
        <v>0.00224893862678538</v>
      </c>
      <c r="AD329" s="34" t="n">
        <v>6.2649516930148</v>
      </c>
      <c r="AE329" s="34" t="n">
        <v>2.24893862678538</v>
      </c>
      <c r="AF329" s="34" t="n">
        <v>2088.31723100493</v>
      </c>
      <c r="AG329" s="34" t="n">
        <v>749.646208928458</v>
      </c>
      <c r="AH329" s="34" t="n">
        <v>2.08831723100493</v>
      </c>
      <c r="AI329" s="34" t="n">
        <v>0.749646208928458</v>
      </c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5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5"/>
    </row>
    <row r="330" customFormat="false" ht="12.8" hidden="false" customHeight="false" outlineLevel="0" collapsed="false">
      <c r="A330" s="33" t="s">
        <v>84</v>
      </c>
      <c r="B330" s="33" t="s">
        <v>84</v>
      </c>
      <c r="C330" s="33" t="s">
        <v>84</v>
      </c>
      <c r="D330" s="33"/>
      <c r="E330" s="34"/>
      <c r="F330" s="34"/>
      <c r="G330" s="34"/>
      <c r="H330" s="34" t="s">
        <v>186</v>
      </c>
      <c r="I330" s="34" t="s">
        <v>131</v>
      </c>
      <c r="J330" s="34" t="s">
        <v>133</v>
      </c>
      <c r="K330" s="34" t="s">
        <v>71</v>
      </c>
      <c r="L330" s="34" t="n">
        <v>3</v>
      </c>
      <c r="M330" s="34" t="n">
        <v>882.352941176471</v>
      </c>
      <c r="N330" s="34" t="n">
        <v>33</v>
      </c>
      <c r="O330" s="34" t="n">
        <v>0.0855</v>
      </c>
      <c r="P330" s="34"/>
      <c r="Q330" s="34"/>
      <c r="R330" s="34"/>
      <c r="S330" s="34"/>
      <c r="T330" s="34"/>
      <c r="U330" s="34"/>
      <c r="V330" s="34"/>
      <c r="W330" s="34"/>
      <c r="X330" s="34"/>
      <c r="Y330" s="34" t="n">
        <v>0.003</v>
      </c>
      <c r="Z330" s="34" t="n">
        <v>0.109911433210786</v>
      </c>
      <c r="AA330" s="34" t="n">
        <v>0.0394550636278136</v>
      </c>
      <c r="AB330" s="34" t="n">
        <v>0.00939742753952221</v>
      </c>
      <c r="AC330" s="34" t="n">
        <v>0.00337340794017806</v>
      </c>
      <c r="AD330" s="34" t="n">
        <v>9.39742753952221</v>
      </c>
      <c r="AE330" s="34" t="n">
        <v>3.37340794017806</v>
      </c>
      <c r="AF330" s="34" t="n">
        <v>3132.4758465074</v>
      </c>
      <c r="AG330" s="34" t="n">
        <v>1124.46931339269</v>
      </c>
      <c r="AH330" s="34" t="n">
        <v>3.1324758465074</v>
      </c>
      <c r="AI330" s="34" t="n">
        <v>1.12446931339269</v>
      </c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 t="n">
        <v>3.88327836862161</v>
      </c>
      <c r="BA330" s="34" t="n">
        <v>0.00388327836862161</v>
      </c>
      <c r="BB330" s="35" t="n">
        <v>0.0704976816056319</v>
      </c>
      <c r="BC330" s="34"/>
      <c r="BD330" s="34"/>
      <c r="BE330" s="34"/>
      <c r="BF330" s="34"/>
      <c r="BG330" s="34"/>
      <c r="BH330" s="34"/>
      <c r="BI330" s="34"/>
      <c r="BJ330" s="34"/>
      <c r="BK330" s="34"/>
      <c r="BL330" s="34" t="n">
        <v>1.20154911676727</v>
      </c>
      <c r="BM330" s="34" t="n">
        <v>0.00120154911676727</v>
      </c>
      <c r="BN330" s="35" t="n">
        <v>0.0998065847320873</v>
      </c>
    </row>
    <row r="331" customFormat="false" ht="12.8" hidden="false" customHeight="false" outlineLevel="0" collapsed="false">
      <c r="A331" s="33" t="s">
        <v>84</v>
      </c>
      <c r="B331" s="33" t="s">
        <v>84</v>
      </c>
      <c r="C331" s="33" t="s">
        <v>84</v>
      </c>
      <c r="D331" s="33"/>
      <c r="E331" s="34"/>
      <c r="F331" s="34"/>
      <c r="G331" s="34"/>
      <c r="H331" s="34" t="s">
        <v>186</v>
      </c>
      <c r="I331" s="34" t="s">
        <v>131</v>
      </c>
      <c r="J331" s="34" t="s">
        <v>133</v>
      </c>
      <c r="K331" s="34" t="s">
        <v>89</v>
      </c>
      <c r="L331" s="34" t="n">
        <v>1</v>
      </c>
      <c r="M331" s="34" t="n">
        <v>294.117647058824</v>
      </c>
      <c r="N331" s="34" t="n">
        <v>9.5</v>
      </c>
      <c r="O331" s="34" t="n">
        <v>0.0285</v>
      </c>
      <c r="P331" s="34"/>
      <c r="Q331" s="34"/>
      <c r="R331" s="34"/>
      <c r="S331" s="34"/>
      <c r="T331" s="34"/>
      <c r="U331" s="34"/>
      <c r="V331" s="34"/>
      <c r="W331" s="34"/>
      <c r="X331" s="34"/>
      <c r="Y331" s="34" t="n">
        <v>0.003</v>
      </c>
      <c r="Z331" s="34" t="n">
        <v>0.109911433210786</v>
      </c>
      <c r="AA331" s="34" t="n">
        <v>0.0394550636278136</v>
      </c>
      <c r="AB331" s="34" t="n">
        <v>0.0031324758465074</v>
      </c>
      <c r="AC331" s="34" t="n">
        <v>0.00112446931339269</v>
      </c>
      <c r="AD331" s="34" t="n">
        <v>3.1324758465074</v>
      </c>
      <c r="AE331" s="34" t="n">
        <v>1.12446931339269</v>
      </c>
      <c r="AF331" s="34" t="n">
        <v>1044.15861550247</v>
      </c>
      <c r="AG331" s="34" t="n">
        <v>374.823104464229</v>
      </c>
      <c r="AH331" s="34" t="n">
        <v>1.04415861550247</v>
      </c>
      <c r="AI331" s="34" t="n">
        <v>0.374823104464229</v>
      </c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5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5"/>
    </row>
    <row r="332" customFormat="false" ht="12.8" hidden="false" customHeight="false" outlineLevel="0" collapsed="false">
      <c r="A332" s="33" t="s">
        <v>84</v>
      </c>
      <c r="B332" s="33" t="s">
        <v>84</v>
      </c>
      <c r="C332" s="33" t="s">
        <v>84</v>
      </c>
      <c r="D332" s="33"/>
      <c r="E332" s="34"/>
      <c r="F332" s="34"/>
      <c r="G332" s="34"/>
      <c r="H332" s="34" t="s">
        <v>186</v>
      </c>
      <c r="I332" s="34" t="s">
        <v>131</v>
      </c>
      <c r="J332" s="34" t="s">
        <v>132</v>
      </c>
      <c r="K332" s="34" t="s">
        <v>71</v>
      </c>
      <c r="L332" s="34" t="n">
        <v>5</v>
      </c>
      <c r="M332" s="34" t="n">
        <v>1470.58823529412</v>
      </c>
      <c r="N332" s="34" t="n">
        <v>55</v>
      </c>
      <c r="O332" s="34" t="n">
        <v>0.1425</v>
      </c>
      <c r="P332" s="34"/>
      <c r="Q332" s="34"/>
      <c r="R332" s="34"/>
      <c r="S332" s="34"/>
      <c r="T332" s="34"/>
      <c r="U332" s="34"/>
      <c r="V332" s="34"/>
      <c r="W332" s="34"/>
      <c r="X332" s="34"/>
      <c r="Y332" s="34" t="n">
        <v>0.003</v>
      </c>
      <c r="Z332" s="34" t="n">
        <v>0.109911433210786</v>
      </c>
      <c r="AA332" s="34" t="n">
        <v>0.0394550636278136</v>
      </c>
      <c r="AB332" s="34" t="n">
        <v>0.015662379232537</v>
      </c>
      <c r="AC332" s="34" t="n">
        <v>0.00562234656696344</v>
      </c>
      <c r="AD332" s="34" t="n">
        <v>15.662379232537</v>
      </c>
      <c r="AE332" s="34" t="n">
        <v>5.62234656696344</v>
      </c>
      <c r="AF332" s="34" t="n">
        <v>5220.79307751234</v>
      </c>
      <c r="AG332" s="34" t="n">
        <v>1874.11552232115</v>
      </c>
      <c r="AH332" s="34" t="n">
        <v>5.22079307751234</v>
      </c>
      <c r="AI332" s="34" t="n">
        <v>1.87411552232115</v>
      </c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 t="n">
        <v>3.88327836862161</v>
      </c>
      <c r="BA332" s="34" t="n">
        <v>0.00388327836862161</v>
      </c>
      <c r="BB332" s="35" t="n">
        <v>0.0704976816056319</v>
      </c>
      <c r="BC332" s="34"/>
      <c r="BD332" s="34"/>
      <c r="BE332" s="34"/>
      <c r="BF332" s="34"/>
      <c r="BG332" s="34"/>
      <c r="BH332" s="34"/>
      <c r="BI332" s="34"/>
      <c r="BJ332" s="34"/>
      <c r="BK332" s="34"/>
      <c r="BL332" s="34" t="n">
        <v>1.20154911676727</v>
      </c>
      <c r="BM332" s="34" t="n">
        <v>0.00120154911676727</v>
      </c>
      <c r="BN332" s="35" t="n">
        <v>0.0998065847320873</v>
      </c>
    </row>
    <row r="333" customFormat="false" ht="12.8" hidden="false" customHeight="false" outlineLevel="0" collapsed="false">
      <c r="A333" s="33" t="s">
        <v>84</v>
      </c>
      <c r="B333" s="33" t="s">
        <v>84</v>
      </c>
      <c r="C333" s="33" t="s">
        <v>84</v>
      </c>
      <c r="D333" s="33"/>
      <c r="E333" s="34"/>
      <c r="F333" s="34"/>
      <c r="G333" s="34"/>
      <c r="H333" s="34" t="s">
        <v>186</v>
      </c>
      <c r="I333" s="34" t="s">
        <v>131</v>
      </c>
      <c r="J333" s="34" t="s">
        <v>135</v>
      </c>
      <c r="K333" s="34" t="s">
        <v>71</v>
      </c>
      <c r="L333" s="34" t="n">
        <v>5</v>
      </c>
      <c r="M333" s="34" t="n">
        <v>1470.58823529412</v>
      </c>
      <c r="N333" s="34" t="n">
        <v>55</v>
      </c>
      <c r="O333" s="34" t="n">
        <v>0.1425</v>
      </c>
      <c r="P333" s="34"/>
      <c r="Q333" s="34"/>
      <c r="R333" s="34"/>
      <c r="S333" s="34"/>
      <c r="T333" s="34"/>
      <c r="U333" s="34"/>
      <c r="V333" s="34"/>
      <c r="W333" s="34"/>
      <c r="X333" s="34"/>
      <c r="Y333" s="34" t="n">
        <v>0.003</v>
      </c>
      <c r="Z333" s="34" t="n">
        <v>0.109911433210786</v>
      </c>
      <c r="AA333" s="34" t="n">
        <v>0.0394550636278136</v>
      </c>
      <c r="AB333" s="34" t="n">
        <v>0.015662379232537</v>
      </c>
      <c r="AC333" s="34" t="n">
        <v>0.00562234656696344</v>
      </c>
      <c r="AD333" s="34" t="n">
        <v>15.662379232537</v>
      </c>
      <c r="AE333" s="34" t="n">
        <v>5.62234656696344</v>
      </c>
      <c r="AF333" s="34" t="n">
        <v>5220.79307751234</v>
      </c>
      <c r="AG333" s="34" t="n">
        <v>1874.11552232115</v>
      </c>
      <c r="AH333" s="34" t="n">
        <v>5.22079307751234</v>
      </c>
      <c r="AI333" s="34" t="n">
        <v>1.87411552232115</v>
      </c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 t="n">
        <v>3.88327836862161</v>
      </c>
      <c r="BA333" s="34" t="n">
        <v>0.00388327836862161</v>
      </c>
      <c r="BB333" s="35" t="n">
        <v>0.0704976816056319</v>
      </c>
      <c r="BC333" s="34"/>
      <c r="BD333" s="34"/>
      <c r="BE333" s="34"/>
      <c r="BF333" s="34"/>
      <c r="BG333" s="34"/>
      <c r="BH333" s="34"/>
      <c r="BI333" s="34"/>
      <c r="BJ333" s="34"/>
      <c r="BK333" s="34"/>
      <c r="BL333" s="34" t="n">
        <v>1.20154911676727</v>
      </c>
      <c r="BM333" s="34" t="n">
        <v>0.00120154911676727</v>
      </c>
      <c r="BN333" s="35" t="n">
        <v>0.0998065847320873</v>
      </c>
    </row>
    <row r="334" customFormat="false" ht="12.8" hidden="false" customHeight="false" outlineLevel="0" collapsed="false">
      <c r="A334" s="33" t="s">
        <v>65</v>
      </c>
      <c r="B334" s="33" t="s">
        <v>197</v>
      </c>
      <c r="C334" s="33" t="s">
        <v>198</v>
      </c>
      <c r="D334" s="33" t="s">
        <v>85</v>
      </c>
      <c r="E334" s="34"/>
      <c r="F334" s="34"/>
      <c r="G334" s="34"/>
      <c r="H334" s="34" t="s">
        <v>186</v>
      </c>
      <c r="I334" s="34" t="s">
        <v>131</v>
      </c>
      <c r="J334" s="34" t="s">
        <v>137</v>
      </c>
      <c r="K334" s="34" t="s">
        <v>71</v>
      </c>
      <c r="L334" s="34" t="n">
        <v>1</v>
      </c>
      <c r="M334" s="34" t="n">
        <v>294.117647058824</v>
      </c>
      <c r="N334" s="34" t="n">
        <v>178.333333333333</v>
      </c>
      <c r="O334" s="34" t="n">
        <v>0.535</v>
      </c>
      <c r="P334" s="34" t="n">
        <v>0.535</v>
      </c>
      <c r="Q334" s="34" t="n">
        <v>1</v>
      </c>
      <c r="R334" s="34" t="n">
        <v>21.8426361558494</v>
      </c>
      <c r="S334" s="34" t="n">
        <v>0.432808484171792</v>
      </c>
      <c r="T334" s="34" t="n">
        <v>182.346957052471</v>
      </c>
      <c r="U334" s="34" t="n">
        <v>97.05858331089</v>
      </c>
      <c r="V334" s="34" t="n">
        <v>37.6065643972953</v>
      </c>
      <c r="W334" s="34" t="n">
        <v>38.6065643972953</v>
      </c>
      <c r="X334" s="34" t="n">
        <v>1.14677185058336</v>
      </c>
      <c r="Y334" s="34" t="n">
        <v>0.003</v>
      </c>
      <c r="Z334" s="34" t="n">
        <v>0.114677185058336</v>
      </c>
      <c r="AA334" s="34" t="n">
        <v>0.0432808484171792</v>
      </c>
      <c r="AB334" s="34" t="n">
        <v>0.0613522940062098</v>
      </c>
      <c r="AC334" s="34" t="n">
        <v>0.0231552539031909</v>
      </c>
      <c r="AD334" s="34" t="n">
        <v>61.3522940062098</v>
      </c>
      <c r="AE334" s="34" t="n">
        <v>23.1552539031909</v>
      </c>
      <c r="AF334" s="34" t="n">
        <v>20450.7646687366</v>
      </c>
      <c r="AG334" s="34" t="n">
        <v>7718.41796773029</v>
      </c>
      <c r="AH334" s="34" t="n">
        <v>20.4507646687366</v>
      </c>
      <c r="AI334" s="34" t="n">
        <v>7.71841796773029</v>
      </c>
      <c r="AJ334" s="34" t="n">
        <v>11.1779145753752</v>
      </c>
      <c r="AK334" s="34" t="n">
        <v>0.372947647267893</v>
      </c>
      <c r="AL334" s="34" t="n">
        <v>18.2068638357822</v>
      </c>
      <c r="AM334" s="34" t="n">
        <v>43.7616380042725</v>
      </c>
      <c r="AN334" s="34" t="n">
        <v>-23.1000765450225</v>
      </c>
      <c r="AO334" s="34" t="n">
        <v>-22.1000765450225</v>
      </c>
      <c r="AP334" s="34" t="n">
        <v>1.08040322048114</v>
      </c>
      <c r="AQ334" s="34" t="n">
        <v>60.7066409423178</v>
      </c>
      <c r="AR334" s="34" t="n">
        <v>0.0116710296854453</v>
      </c>
      <c r="AS334" s="34" t="n">
        <v>0.0109888570198483</v>
      </c>
      <c r="AT334" s="34" t="n">
        <v>0.0115363881568044</v>
      </c>
      <c r="AU334" s="34" t="n">
        <v>0.0108694145771703</v>
      </c>
      <c r="AV334" s="34" t="n">
        <v>0.000666973579634109</v>
      </c>
      <c r="AW334" s="34" t="n">
        <v>0.0647355107450797</v>
      </c>
      <c r="AX334" s="34" t="n">
        <v>0.5376</v>
      </c>
      <c r="AY334" s="34" t="n">
        <v>0.12041575659427</v>
      </c>
      <c r="AZ334" s="34" t="n">
        <v>40.1385855314234</v>
      </c>
      <c r="BA334" s="34" t="n">
        <v>0.0401385855314234</v>
      </c>
      <c r="BB334" s="35" t="n">
        <v>1.24065025973607</v>
      </c>
      <c r="BC334" s="34" t="n">
        <v>164.140093216689</v>
      </c>
      <c r="BD334" s="34" t="n">
        <v>0.00434689858760341</v>
      </c>
      <c r="BE334" s="34" t="n">
        <v>0.00374343753489225</v>
      </c>
      <c r="BF334" s="34" t="n">
        <v>0.00432808484171792</v>
      </c>
      <c r="BG334" s="34" t="n">
        <v>0.00372947647267893</v>
      </c>
      <c r="BH334" s="34" t="n">
        <v>0.000598608369038988</v>
      </c>
      <c r="BI334" s="34" t="n">
        <v>0.013075184804765</v>
      </c>
      <c r="BJ334" s="34" t="n">
        <v>0.459</v>
      </c>
      <c r="BK334" s="34" t="n">
        <v>0.0284862414047169</v>
      </c>
      <c r="BL334" s="34" t="n">
        <v>9.49541380157229</v>
      </c>
      <c r="BM334" s="34" t="n">
        <v>0.00949541380157229</v>
      </c>
      <c r="BN334" s="35" t="n">
        <v>1.30415766675161</v>
      </c>
    </row>
    <row r="335" customFormat="false" ht="12.8" hidden="false" customHeight="false" outlineLevel="0" collapsed="false">
      <c r="A335" s="33" t="s">
        <v>80</v>
      </c>
      <c r="B335" s="33" t="s">
        <v>199</v>
      </c>
      <c r="C335" s="33" t="s">
        <v>200</v>
      </c>
      <c r="D335" s="33" t="s">
        <v>73</v>
      </c>
      <c r="E335" s="34"/>
      <c r="F335" s="34"/>
      <c r="G335" s="34"/>
      <c r="H335" s="34" t="s">
        <v>186</v>
      </c>
      <c r="I335" s="34" t="s">
        <v>131</v>
      </c>
      <c r="J335" s="34" t="s">
        <v>137</v>
      </c>
      <c r="K335" s="34" t="s">
        <v>71</v>
      </c>
      <c r="L335" s="34" t="n">
        <v>1</v>
      </c>
      <c r="M335" s="34" t="n">
        <v>294.117647058824</v>
      </c>
      <c r="N335" s="34" t="n">
        <v>1406.66666666667</v>
      </c>
      <c r="O335" s="34" t="n">
        <v>4.22</v>
      </c>
      <c r="P335" s="34" t="n">
        <v>1.222</v>
      </c>
      <c r="Q335" s="34" t="n">
        <v>1</v>
      </c>
      <c r="R335" s="34" t="n">
        <v>95.1546856708096</v>
      </c>
      <c r="S335" s="34" t="n">
        <v>0.406179920158205</v>
      </c>
      <c r="T335" s="34" t="n">
        <v>109.30632396696</v>
      </c>
      <c r="U335" s="34" t="n">
        <v>430.592744608796</v>
      </c>
      <c r="V335" s="34" t="n">
        <v>-1.04876120529998</v>
      </c>
      <c r="W335" s="34" t="n">
        <v>-0.04876120529998</v>
      </c>
      <c r="X335" s="34" t="n">
        <v>1.10452152255932</v>
      </c>
      <c r="Y335" s="34" t="n">
        <v>0.003</v>
      </c>
      <c r="Z335" s="34" t="n">
        <v>0.110452152255932</v>
      </c>
      <c r="AA335" s="34" t="n">
        <v>0.0406179920158205</v>
      </c>
      <c r="AB335" s="34" t="n">
        <v>0.466108082520033</v>
      </c>
      <c r="AC335" s="34" t="n">
        <v>0.171407926306763</v>
      </c>
      <c r="AD335" s="34" t="n">
        <v>466.108082520033</v>
      </c>
      <c r="AE335" s="34" t="n">
        <v>171.407926306763</v>
      </c>
      <c r="AF335" s="34" t="n">
        <v>155369.360840011</v>
      </c>
      <c r="AG335" s="34" t="n">
        <v>57135.9754355875</v>
      </c>
      <c r="AH335" s="34" t="n">
        <v>155.369360840011</v>
      </c>
      <c r="AI335" s="34" t="n">
        <v>57.1359754355875</v>
      </c>
      <c r="AJ335" s="34" t="n">
        <v>110.120266800466</v>
      </c>
      <c r="AK335" s="34" t="n">
        <v>0.370632922711842</v>
      </c>
      <c r="AL335" s="34" t="n">
        <v>11.8637851892411</v>
      </c>
      <c r="AM335" s="34" t="n">
        <v>480.522865466573</v>
      </c>
      <c r="AN335" s="34" t="n">
        <v>-22.6085735695308</v>
      </c>
      <c r="AO335" s="34" t="n">
        <v>-21.6085735695308</v>
      </c>
      <c r="AP335" s="34" t="n">
        <v>1.08094092281624</v>
      </c>
      <c r="AQ335" s="34" t="n">
        <v>21.5598123642308</v>
      </c>
      <c r="AR335" s="34" t="n">
        <v>0.0112366520605838</v>
      </c>
      <c r="AS335" s="34" t="n">
        <v>0.0109943801370845</v>
      </c>
      <c r="AT335" s="34" t="n">
        <v>0.0111117927121085</v>
      </c>
      <c r="AU335" s="34" t="n">
        <v>0.0108748182513079</v>
      </c>
      <c r="AV335" s="34" t="n">
        <v>0.000236974460800626</v>
      </c>
      <c r="AW335" s="34" t="n">
        <v>0.102039483478331</v>
      </c>
      <c r="AX335" s="34" t="n">
        <v>0.5376</v>
      </c>
      <c r="AY335" s="34" t="n">
        <v>0.189805586827253</v>
      </c>
      <c r="AZ335" s="34" t="n">
        <v>63.2685289424176</v>
      </c>
      <c r="BA335" s="34" t="n">
        <v>0.0632685289424176</v>
      </c>
      <c r="BB335" s="35" t="n">
        <v>0.407213678426387</v>
      </c>
      <c r="BC335" s="34" t="n">
        <v>97.4425387777189</v>
      </c>
      <c r="BD335" s="34" t="n">
        <v>0.00407836470006453</v>
      </c>
      <c r="BE335" s="34" t="n">
        <v>0.00372011720624824</v>
      </c>
      <c r="BF335" s="34" t="n">
        <v>0.00406179920158205</v>
      </c>
      <c r="BG335" s="34" t="n">
        <v>0.00370632922711842</v>
      </c>
      <c r="BH335" s="34" t="n">
        <v>0.000355469974463624</v>
      </c>
      <c r="BI335" s="34" t="n">
        <v>0.0338246336854969</v>
      </c>
      <c r="BJ335" s="34" t="n">
        <v>0.459</v>
      </c>
      <c r="BK335" s="34" t="n">
        <v>0.0736920123867034</v>
      </c>
      <c r="BL335" s="34" t="n">
        <v>24.5640041289011</v>
      </c>
      <c r="BM335" s="34" t="n">
        <v>0.0245640041289011</v>
      </c>
      <c r="BN335" s="35" t="n">
        <v>0.429921847691101</v>
      </c>
    </row>
    <row r="336" customFormat="false" ht="12.8" hidden="false" customHeight="false" outlineLevel="0" collapsed="false">
      <c r="A336" s="33" t="s">
        <v>80</v>
      </c>
      <c r="B336" s="33" t="s">
        <v>199</v>
      </c>
      <c r="C336" s="33" t="s">
        <v>200</v>
      </c>
      <c r="D336" s="33" t="s">
        <v>73</v>
      </c>
      <c r="E336" s="34"/>
      <c r="F336" s="34"/>
      <c r="G336" s="34"/>
      <c r="H336" s="34" t="s">
        <v>186</v>
      </c>
      <c r="I336" s="34" t="s">
        <v>131</v>
      </c>
      <c r="J336" s="34" t="s">
        <v>133</v>
      </c>
      <c r="K336" s="34" t="s">
        <v>71</v>
      </c>
      <c r="L336" s="34" t="n">
        <v>1</v>
      </c>
      <c r="M336" s="34" t="n">
        <v>294.117647058824</v>
      </c>
      <c r="N336" s="34" t="n">
        <v>309.666666666667</v>
      </c>
      <c r="O336" s="34" t="n">
        <v>0.929</v>
      </c>
      <c r="P336" s="34" t="n">
        <v>0.93</v>
      </c>
      <c r="Q336" s="34" t="n">
        <v>1</v>
      </c>
      <c r="R336" s="34" t="n">
        <v>68.3294444535024</v>
      </c>
      <c r="S336" s="34" t="n">
        <v>0.398559249298467</v>
      </c>
      <c r="T336" s="34" t="n">
        <v>88.4104460148694</v>
      </c>
      <c r="U336" s="34" t="n">
        <v>297.565373132962</v>
      </c>
      <c r="V336" s="34" t="n">
        <v>-4.89668828655342</v>
      </c>
      <c r="W336" s="34" t="n">
        <v>-3.89668828655342</v>
      </c>
      <c r="X336" s="34" t="n">
        <v>1.10031375597454</v>
      </c>
      <c r="Y336" s="34" t="n">
        <v>0.003</v>
      </c>
      <c r="Z336" s="34" t="n">
        <v>0.110031375597454</v>
      </c>
      <c r="AA336" s="34" t="n">
        <v>0.0398559249298467</v>
      </c>
      <c r="AB336" s="34" t="n">
        <v>0.102219147930035</v>
      </c>
      <c r="AC336" s="34" t="n">
        <v>0.0370261542598276</v>
      </c>
      <c r="AD336" s="34" t="n">
        <v>102.219147930035</v>
      </c>
      <c r="AE336" s="34" t="n">
        <v>37.0261542598276</v>
      </c>
      <c r="AF336" s="34" t="n">
        <v>34073.0493100116</v>
      </c>
      <c r="AG336" s="34" t="n">
        <v>12342.0514199425</v>
      </c>
      <c r="AH336" s="34" t="n">
        <v>34.0730493100116</v>
      </c>
      <c r="AI336" s="34" t="n">
        <v>12.3420514199425</v>
      </c>
      <c r="AJ336" s="34" t="n">
        <v>110.120266800466</v>
      </c>
      <c r="AK336" s="34" t="n">
        <v>0.370632922711842</v>
      </c>
      <c r="AL336" s="34" t="n">
        <v>11.8637851892411</v>
      </c>
      <c r="AM336" s="34" t="n">
        <v>480.522865466573</v>
      </c>
      <c r="AN336" s="34" t="n">
        <v>-22.6085735695308</v>
      </c>
      <c r="AO336" s="34" t="n">
        <v>-21.6085735695308</v>
      </c>
      <c r="AP336" s="34" t="n">
        <v>1.08094092281624</v>
      </c>
      <c r="AQ336" s="34" t="n">
        <v>17.7118852829774</v>
      </c>
      <c r="AR336" s="34" t="n">
        <v>0.0111934121343863</v>
      </c>
      <c r="AS336" s="34" t="n">
        <v>0.0109943801370845</v>
      </c>
      <c r="AT336" s="34" t="n">
        <v>0.0110695065850555</v>
      </c>
      <c r="AU336" s="34" t="n">
        <v>0.0108748182513079</v>
      </c>
      <c r="AV336" s="34" t="n">
        <v>0.000194688333747625</v>
      </c>
      <c r="AW336" s="34" t="n">
        <v>0.0579325066762467</v>
      </c>
      <c r="AX336" s="34" t="n">
        <v>0.5376</v>
      </c>
      <c r="AY336" s="34" t="n">
        <v>0.107761359144804</v>
      </c>
      <c r="AZ336" s="34" t="n">
        <v>35.9204530482681</v>
      </c>
      <c r="BA336" s="34" t="n">
        <v>0.0359204530482681</v>
      </c>
      <c r="BB336" s="35" t="n">
        <v>0.362143477953172</v>
      </c>
      <c r="BC336" s="34" t="n">
        <v>76.5466608256283</v>
      </c>
      <c r="BD336" s="34" t="n">
        <v>0.00400154100477367</v>
      </c>
      <c r="BE336" s="34" t="n">
        <v>0.00372011720624824</v>
      </c>
      <c r="BF336" s="34" t="n">
        <v>0.00398559249298467</v>
      </c>
      <c r="BG336" s="34" t="n">
        <v>0.00370632922711842</v>
      </c>
      <c r="BH336" s="34" t="n">
        <v>0.00027926326586625</v>
      </c>
      <c r="BI336" s="34" t="n">
        <v>0.0190819038129116</v>
      </c>
      <c r="BJ336" s="34" t="n">
        <v>0.459</v>
      </c>
      <c r="BK336" s="34" t="n">
        <v>0.0415727751915286</v>
      </c>
      <c r="BL336" s="34" t="n">
        <v>13.8575917305095</v>
      </c>
      <c r="BM336" s="34" t="n">
        <v>0.0138575917305095</v>
      </c>
      <c r="BN336" s="35" t="n">
        <v>0.60841670123366</v>
      </c>
    </row>
    <row r="337" customFormat="false" ht="12.8" hidden="false" customHeight="false" outlineLevel="0" collapsed="false">
      <c r="A337" s="33" t="s">
        <v>65</v>
      </c>
      <c r="B337" s="33" t="s">
        <v>201</v>
      </c>
      <c r="C337" s="33" t="s">
        <v>125</v>
      </c>
      <c r="D337" s="33" t="s">
        <v>67</v>
      </c>
      <c r="E337" s="34"/>
      <c r="F337" s="34"/>
      <c r="G337" s="34"/>
      <c r="H337" s="34" t="s">
        <v>186</v>
      </c>
      <c r="I337" s="34" t="s">
        <v>131</v>
      </c>
      <c r="J337" s="34" t="s">
        <v>133</v>
      </c>
      <c r="K337" s="34" t="s">
        <v>71</v>
      </c>
      <c r="L337" s="34" t="n">
        <v>1</v>
      </c>
      <c r="M337" s="34" t="n">
        <v>294.117647058824</v>
      </c>
      <c r="N337" s="34" t="n">
        <v>57</v>
      </c>
      <c r="O337" s="34" t="n">
        <v>0.171</v>
      </c>
      <c r="P337" s="34"/>
      <c r="Q337" s="34"/>
      <c r="R337" s="34"/>
      <c r="S337" s="34"/>
      <c r="T337" s="34"/>
      <c r="U337" s="34"/>
      <c r="V337" s="34"/>
      <c r="W337" s="34"/>
      <c r="X337" s="34"/>
      <c r="Y337" s="34" t="n">
        <v>0.003</v>
      </c>
      <c r="Z337" s="34" t="n">
        <v>0.108048585823562</v>
      </c>
      <c r="AA337" s="34" t="n">
        <v>0.0372395147986566</v>
      </c>
      <c r="AB337" s="34" t="n">
        <v>0.0184763081758291</v>
      </c>
      <c r="AC337" s="34" t="n">
        <v>0.00636795703057028</v>
      </c>
      <c r="AD337" s="34" t="n">
        <v>18.4763081758291</v>
      </c>
      <c r="AE337" s="34" t="n">
        <v>6.36795703057028</v>
      </c>
      <c r="AF337" s="34" t="n">
        <v>6158.76939194303</v>
      </c>
      <c r="AG337" s="34" t="n">
        <v>2122.65234352343</v>
      </c>
      <c r="AH337" s="34" t="n">
        <v>6.15876939194303</v>
      </c>
      <c r="AI337" s="34" t="n">
        <v>2.12265234352343</v>
      </c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 t="n">
        <v>12.1492402987002</v>
      </c>
      <c r="BA337" s="34" t="n">
        <v>0.0121492402987002</v>
      </c>
      <c r="BB337" s="35" t="n">
        <v>0.339566091562655</v>
      </c>
      <c r="BC337" s="34"/>
      <c r="BD337" s="34"/>
      <c r="BE337" s="34"/>
      <c r="BF337" s="34"/>
      <c r="BG337" s="34"/>
      <c r="BH337" s="34"/>
      <c r="BI337" s="34"/>
      <c r="BJ337" s="34"/>
      <c r="BK337" s="34"/>
      <c r="BL337" s="34" t="n">
        <v>3.77889133184771</v>
      </c>
      <c r="BM337" s="34" t="n">
        <v>0.00377889133184771</v>
      </c>
      <c r="BN337" s="35" t="n">
        <v>0.436654332849431</v>
      </c>
    </row>
    <row r="338" customFormat="false" ht="12.8" hidden="false" customHeight="false" outlineLevel="0" collapsed="false">
      <c r="A338" s="33" t="s">
        <v>65</v>
      </c>
      <c r="B338" s="33" t="s">
        <v>201</v>
      </c>
      <c r="C338" s="33" t="s">
        <v>125</v>
      </c>
      <c r="D338" s="33" t="s">
        <v>67</v>
      </c>
      <c r="E338" s="34"/>
      <c r="F338" s="34"/>
      <c r="G338" s="34"/>
      <c r="H338" s="34" t="s">
        <v>186</v>
      </c>
      <c r="I338" s="34" t="s">
        <v>131</v>
      </c>
      <c r="J338" s="34" t="s">
        <v>133</v>
      </c>
      <c r="K338" s="34" t="s">
        <v>89</v>
      </c>
      <c r="L338" s="34" t="n">
        <v>1</v>
      </c>
      <c r="M338" s="34" t="n">
        <v>294.117647058824</v>
      </c>
      <c r="N338" s="34" t="n">
        <v>1.19375</v>
      </c>
      <c r="O338" s="34" t="n">
        <v>0.00358124999999999</v>
      </c>
      <c r="P338" s="34"/>
      <c r="Q338" s="34"/>
      <c r="R338" s="34"/>
      <c r="S338" s="34"/>
      <c r="T338" s="34"/>
      <c r="U338" s="34"/>
      <c r="V338" s="34"/>
      <c r="W338" s="34"/>
      <c r="X338" s="34"/>
      <c r="Y338" s="34" t="n">
        <v>0.003</v>
      </c>
      <c r="Z338" s="34" t="n">
        <v>0.108048585823562</v>
      </c>
      <c r="AA338" s="34" t="n">
        <v>0.0372395147986566</v>
      </c>
      <c r="AB338" s="34" t="n">
        <v>0.00038694899798063</v>
      </c>
      <c r="AC338" s="34" t="n">
        <v>0.000133364012372689</v>
      </c>
      <c r="AD338" s="34" t="n">
        <v>0.38694899798063</v>
      </c>
      <c r="AE338" s="34" t="n">
        <v>0.133364012372689</v>
      </c>
      <c r="AF338" s="34" t="n">
        <v>128.982999326877</v>
      </c>
      <c r="AG338" s="34" t="n">
        <v>44.4546707908962</v>
      </c>
      <c r="AH338" s="34" t="n">
        <v>0.128982999326877</v>
      </c>
      <c r="AI338" s="34" t="n">
        <v>0.0444546707908962</v>
      </c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5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5"/>
    </row>
    <row r="339" customFormat="false" ht="12.8" hidden="false" customHeight="false" outlineLevel="0" collapsed="false">
      <c r="A339" s="33" t="s">
        <v>65</v>
      </c>
      <c r="B339" s="33" t="s">
        <v>201</v>
      </c>
      <c r="C339" s="33" t="s">
        <v>125</v>
      </c>
      <c r="D339" s="33" t="s">
        <v>67</v>
      </c>
      <c r="E339" s="34"/>
      <c r="F339" s="34"/>
      <c r="G339" s="34"/>
      <c r="H339" s="34" t="s">
        <v>186</v>
      </c>
      <c r="I339" s="34" t="s">
        <v>131</v>
      </c>
      <c r="J339" s="34" t="s">
        <v>135</v>
      </c>
      <c r="K339" s="34" t="s">
        <v>71</v>
      </c>
      <c r="L339" s="34" t="n">
        <v>2</v>
      </c>
      <c r="M339" s="34" t="n">
        <v>588.235294117647</v>
      </c>
      <c r="N339" s="34" t="n">
        <v>139</v>
      </c>
      <c r="O339" s="34" t="n">
        <v>0.417</v>
      </c>
      <c r="P339" s="34" t="n">
        <v>0.604</v>
      </c>
      <c r="Q339" s="34" t="n">
        <v>2</v>
      </c>
      <c r="R339" s="34" t="n">
        <v>25.9625821678318</v>
      </c>
      <c r="S339" s="34" t="n">
        <v>0.41311917654303</v>
      </c>
      <c r="T339" s="34" t="n">
        <v>128.336545440836</v>
      </c>
      <c r="U339" s="34" t="n">
        <v>107.336161653748</v>
      </c>
      <c r="V339" s="34" t="n">
        <v>11.9446890902725</v>
      </c>
      <c r="W339" s="34" t="n">
        <v>12.9446890902725</v>
      </c>
      <c r="X339" s="34" t="n">
        <v>1.11872741197519</v>
      </c>
      <c r="Y339" s="34" t="n">
        <v>0.003</v>
      </c>
      <c r="Z339" s="34" t="n">
        <v>0.111872741197519</v>
      </c>
      <c r="AA339" s="34" t="n">
        <v>0.041311917654303</v>
      </c>
      <c r="AB339" s="34" t="n">
        <v>0.0675711356833015</v>
      </c>
      <c r="AC339" s="34" t="n">
        <v>0.024952398263199</v>
      </c>
      <c r="AD339" s="34" t="n">
        <v>67.5711356833015</v>
      </c>
      <c r="AE339" s="34" t="n">
        <v>24.952398263199</v>
      </c>
      <c r="AF339" s="34" t="n">
        <v>22523.7118944338</v>
      </c>
      <c r="AG339" s="34" t="n">
        <v>8317.466087733</v>
      </c>
      <c r="AH339" s="34" t="n">
        <v>22.5237118944338</v>
      </c>
      <c r="AI339" s="34" t="n">
        <v>8.317466087733</v>
      </c>
      <c r="AJ339" s="34" t="n">
        <v>33.90783192153</v>
      </c>
      <c r="AK339" s="34" t="n">
        <v>0.373034308787453</v>
      </c>
      <c r="AL339" s="34" t="n">
        <v>18.4443495800906</v>
      </c>
      <c r="AM339" s="34" t="n">
        <v>147.027933366372</v>
      </c>
      <c r="AN339" s="34" t="n">
        <v>-21.2773383765328</v>
      </c>
      <c r="AO339" s="34" t="n">
        <v>-20.2773383765328</v>
      </c>
      <c r="AP339" s="34" t="n">
        <v>1.08239725955914</v>
      </c>
      <c r="AQ339" s="34" t="n">
        <v>33.2220274668053</v>
      </c>
      <c r="AR339" s="34" t="n">
        <v>0.0113826620602452</v>
      </c>
      <c r="AS339" s="34" t="n">
        <v>0.0110093394931952</v>
      </c>
      <c r="AT339" s="34" t="n">
        <v>0.0112545552610701</v>
      </c>
      <c r="AU339" s="34" t="n">
        <v>0.0108894537994219</v>
      </c>
      <c r="AV339" s="34" t="n">
        <v>0.000365101461648167</v>
      </c>
      <c r="AW339" s="34" t="n">
        <v>0.0391885895074874</v>
      </c>
      <c r="AX339" s="34" t="n">
        <v>0.5376</v>
      </c>
      <c r="AY339" s="34" t="n">
        <v>0.0728954417922012</v>
      </c>
      <c r="AZ339" s="34" t="n">
        <v>12.1492402987002</v>
      </c>
      <c r="BA339" s="34" t="n">
        <v>0.0121492402987002</v>
      </c>
      <c r="BB339" s="35" t="n">
        <v>0.339566091562655</v>
      </c>
      <c r="BC339" s="34" t="n">
        <v>109.892195860745</v>
      </c>
      <c r="BD339" s="34" t="n">
        <v>0.00414832930931323</v>
      </c>
      <c r="BE339" s="34" t="n">
        <v>0.0037443106512312</v>
      </c>
      <c r="BF339" s="34" t="n">
        <v>0.00413119176543031</v>
      </c>
      <c r="BG339" s="34" t="n">
        <v>0.00373034308787453</v>
      </c>
      <c r="BH339" s="34" t="n">
        <v>0.000400848677555778</v>
      </c>
      <c r="BI339" s="34" t="n">
        <v>0.0104070667279086</v>
      </c>
      <c r="BJ339" s="34" t="n">
        <v>0.459</v>
      </c>
      <c r="BK339" s="34" t="n">
        <v>0.0226733479910863</v>
      </c>
      <c r="BL339" s="34" t="n">
        <v>3.77889133184771</v>
      </c>
      <c r="BM339" s="34" t="n">
        <v>0.00377889133184771</v>
      </c>
      <c r="BN339" s="35" t="n">
        <v>0.436654332849431</v>
      </c>
    </row>
    <row r="340" customFormat="false" ht="12.8" hidden="false" customHeight="false" outlineLevel="0" collapsed="false">
      <c r="A340" s="33" t="s">
        <v>65</v>
      </c>
      <c r="B340" s="33" t="s">
        <v>102</v>
      </c>
      <c r="C340" s="33" t="s">
        <v>103</v>
      </c>
      <c r="D340" s="33" t="s">
        <v>73</v>
      </c>
      <c r="E340" s="34"/>
      <c r="F340" s="34"/>
      <c r="G340" s="34"/>
      <c r="H340" s="34" t="s">
        <v>186</v>
      </c>
      <c r="I340" s="34" t="s">
        <v>131</v>
      </c>
      <c r="J340" s="34" t="s">
        <v>134</v>
      </c>
      <c r="K340" s="34" t="s">
        <v>71</v>
      </c>
      <c r="L340" s="34" t="n">
        <v>7</v>
      </c>
      <c r="M340" s="34" t="n">
        <v>2058.82352941176</v>
      </c>
      <c r="N340" s="34" t="n">
        <v>2349.33333333333</v>
      </c>
      <c r="O340" s="34" t="n">
        <v>7.048</v>
      </c>
      <c r="P340" s="34" t="n">
        <v>1.447</v>
      </c>
      <c r="Q340" s="34" t="n">
        <v>2</v>
      </c>
      <c r="R340" s="34" t="n">
        <v>89.6063622868599</v>
      </c>
      <c r="S340" s="34" t="n">
        <v>0.457935444698091</v>
      </c>
      <c r="T340" s="34" t="n">
        <v>251.304612324221</v>
      </c>
      <c r="U340" s="34" t="n">
        <v>360.806794907658</v>
      </c>
      <c r="V340" s="34" t="n">
        <v>85.7689601692176</v>
      </c>
      <c r="W340" s="34" t="n">
        <v>86.7689601692176</v>
      </c>
      <c r="X340" s="34" t="n">
        <v>1.19936293674427</v>
      </c>
      <c r="Y340" s="34" t="n">
        <v>0.003</v>
      </c>
      <c r="Z340" s="34" t="n">
        <v>0.119936293674427</v>
      </c>
      <c r="AA340" s="34" t="n">
        <v>0.0457935444698091</v>
      </c>
      <c r="AB340" s="34" t="n">
        <v>0.845310997817361</v>
      </c>
      <c r="AC340" s="34" t="n">
        <v>0.322752901423215</v>
      </c>
      <c r="AD340" s="34" t="n">
        <v>845.310997817362</v>
      </c>
      <c r="AE340" s="34" t="n">
        <v>322.752901423215</v>
      </c>
      <c r="AF340" s="34" t="n">
        <v>281770.332605787</v>
      </c>
      <c r="AG340" s="34" t="n">
        <v>107584.300474405</v>
      </c>
      <c r="AH340" s="34" t="n">
        <v>281.770332605787</v>
      </c>
      <c r="AI340" s="34" t="n">
        <v>107.584300474405</v>
      </c>
      <c r="AJ340" s="34" t="n">
        <v>96.2069627130554</v>
      </c>
      <c r="AK340" s="34" t="n">
        <v>0.371099757531026</v>
      </c>
      <c r="AL340" s="34" t="n">
        <v>13.1430367711691</v>
      </c>
      <c r="AM340" s="34" t="n">
        <v>398.083445813064</v>
      </c>
      <c r="AN340" s="34" t="n">
        <v>-23.4364671736911</v>
      </c>
      <c r="AO340" s="34" t="n">
        <v>-22.4364671736911</v>
      </c>
      <c r="AP340" s="34" t="n">
        <v>1.08003520707796</v>
      </c>
      <c r="AQ340" s="34" t="n">
        <v>109.205427342909</v>
      </c>
      <c r="AR340" s="34" t="n">
        <v>0.0122122401592135</v>
      </c>
      <c r="AS340" s="34" t="n">
        <v>0.0109850769310758</v>
      </c>
      <c r="AT340" s="34" t="n">
        <v>0.012064900694436</v>
      </c>
      <c r="AU340" s="34" t="n">
        <v>0.0108657162026781</v>
      </c>
      <c r="AV340" s="34" t="n">
        <v>0.00119918449175787</v>
      </c>
      <c r="AW340" s="34" t="n">
        <v>0.432673912974128</v>
      </c>
      <c r="AX340" s="34" t="n">
        <v>0.5376</v>
      </c>
      <c r="AY340" s="34" t="n">
        <v>0.804824986931041</v>
      </c>
      <c r="AZ340" s="34" t="n">
        <v>268.27499564368</v>
      </c>
      <c r="BA340" s="34" t="n">
        <v>0.26827499564368</v>
      </c>
      <c r="BB340" s="35" t="n">
        <v>0.952105188515401</v>
      </c>
      <c r="BC340" s="34" t="n">
        <v>238.161575553052</v>
      </c>
      <c r="BD340" s="34" t="n">
        <v>0.00460042140721</v>
      </c>
      <c r="BE340" s="34" t="n">
        <v>0.0037248203746892</v>
      </c>
      <c r="BF340" s="34" t="n">
        <v>0.00457935444698091</v>
      </c>
      <c r="BG340" s="34" t="n">
        <v>0.00371099757531026</v>
      </c>
      <c r="BH340" s="34" t="n">
        <v>0.00086835687167064</v>
      </c>
      <c r="BI340" s="34" t="n">
        <v>0.0778103004372037</v>
      </c>
      <c r="BJ340" s="34" t="n">
        <v>0.459</v>
      </c>
      <c r="BK340" s="34" t="n">
        <v>0.169521351715041</v>
      </c>
      <c r="BL340" s="34" t="n">
        <v>56.5071172383469</v>
      </c>
      <c r="BM340" s="34" t="n">
        <v>0.0565071172383469</v>
      </c>
      <c r="BN340" s="35" t="n">
        <v>0.525235717378581</v>
      </c>
    </row>
    <row r="341" customFormat="false" ht="12.8" hidden="false" customHeight="false" outlineLevel="0" collapsed="false">
      <c r="A341" s="33" t="s">
        <v>65</v>
      </c>
      <c r="B341" s="33" t="s">
        <v>102</v>
      </c>
      <c r="C341" s="33" t="s">
        <v>103</v>
      </c>
      <c r="D341" s="33" t="s">
        <v>73</v>
      </c>
      <c r="E341" s="34"/>
      <c r="F341" s="34"/>
      <c r="G341" s="34"/>
      <c r="H341" s="34" t="s">
        <v>186</v>
      </c>
      <c r="I341" s="34" t="s">
        <v>131</v>
      </c>
      <c r="J341" s="34" t="s">
        <v>137</v>
      </c>
      <c r="K341" s="34" t="s">
        <v>71</v>
      </c>
      <c r="L341" s="34" t="n">
        <v>5</v>
      </c>
      <c r="M341" s="34" t="n">
        <v>1470.58823529412</v>
      </c>
      <c r="N341" s="34" t="n">
        <v>3464</v>
      </c>
      <c r="O341" s="34" t="n">
        <v>10.392</v>
      </c>
      <c r="P341" s="34" t="n">
        <v>1.194</v>
      </c>
      <c r="Q341" s="34" t="n">
        <v>1</v>
      </c>
      <c r="R341" s="34" t="n">
        <v>89.5585996745169</v>
      </c>
      <c r="S341" s="34" t="n">
        <v>0.850611154367036</v>
      </c>
      <c r="T341" s="34" t="n">
        <v>1333.49278060588</v>
      </c>
      <c r="U341" s="34" t="n">
        <v>378.839345251187</v>
      </c>
      <c r="V341" s="34" t="n">
        <v>696.065135132638</v>
      </c>
      <c r="W341" s="34" t="n">
        <v>697.065135132638</v>
      </c>
      <c r="X341" s="34" t="n">
        <v>1.86096315746609</v>
      </c>
      <c r="Y341" s="34" t="n">
        <v>0.003</v>
      </c>
      <c r="Z341" s="34" t="n">
        <v>0.186096315746609</v>
      </c>
      <c r="AA341" s="34" t="n">
        <v>0.0850611154367036</v>
      </c>
      <c r="AB341" s="34" t="n">
        <v>1.93391291323876</v>
      </c>
      <c r="AC341" s="34" t="n">
        <v>0.883955111618224</v>
      </c>
      <c r="AD341" s="34" t="n">
        <v>1933.91291323876</v>
      </c>
      <c r="AE341" s="34" t="n">
        <v>883.955111618224</v>
      </c>
      <c r="AF341" s="34" t="n">
        <v>644637.637746254</v>
      </c>
      <c r="AG341" s="34" t="n">
        <v>294651.703872741</v>
      </c>
      <c r="AH341" s="34" t="n">
        <v>644.637637746254</v>
      </c>
      <c r="AI341" s="34" t="n">
        <v>294.651703872741</v>
      </c>
      <c r="AJ341" s="34" t="n">
        <v>78.8577860451276</v>
      </c>
      <c r="AK341" s="34" t="n">
        <v>0.37122525045366</v>
      </c>
      <c r="AL341" s="34" t="n">
        <v>13.4869228046248</v>
      </c>
      <c r="AM341" s="34" t="n">
        <v>324.283001198385</v>
      </c>
      <c r="AN341" s="34" t="n">
        <v>-23.3130574716097</v>
      </c>
      <c r="AO341" s="34" t="n">
        <v>-22.3130574716097</v>
      </c>
      <c r="AP341" s="34" t="n">
        <v>1.08017021836411</v>
      </c>
      <c r="AQ341" s="34" t="n">
        <v>719.378192604248</v>
      </c>
      <c r="AR341" s="34" t="n">
        <v>0.0190702603365125</v>
      </c>
      <c r="AS341" s="34" t="n">
        <v>0.01098646371058</v>
      </c>
      <c r="AT341" s="34" t="n">
        <v>0.0187133910965228</v>
      </c>
      <c r="AU341" s="34" t="n">
        <v>0.0108670730073446</v>
      </c>
      <c r="AV341" s="34" t="n">
        <v>0.0078463180891782</v>
      </c>
      <c r="AW341" s="34" t="n">
        <v>2.97249400753681</v>
      </c>
      <c r="AX341" s="34" t="n">
        <v>0.5376</v>
      </c>
      <c r="AY341" s="34" t="n">
        <v>5.52919272235271</v>
      </c>
      <c r="AZ341" s="34" t="n">
        <v>1843.06424078424</v>
      </c>
      <c r="BA341" s="34" t="n">
        <v>1.84306424078424</v>
      </c>
      <c r="BB341" s="35" t="n">
        <v>2.85907017037952</v>
      </c>
      <c r="BC341" s="34" t="n">
        <v>1320.00585780126</v>
      </c>
      <c r="BD341" s="34" t="n">
        <v>0.00857908620789752</v>
      </c>
      <c r="BE341" s="34" t="n">
        <v>0.0037260846716912</v>
      </c>
      <c r="BF341" s="34" t="n">
        <v>0.00850611154367038</v>
      </c>
      <c r="BG341" s="34" t="n">
        <v>0.0037122525045366</v>
      </c>
      <c r="BH341" s="34" t="n">
        <v>0.00479385903913377</v>
      </c>
      <c r="BI341" s="34" t="n">
        <v>0.429331302581846</v>
      </c>
      <c r="BJ341" s="34" t="n">
        <v>0.459</v>
      </c>
      <c r="BK341" s="34" t="n">
        <v>0.935362314993128</v>
      </c>
      <c r="BL341" s="34" t="n">
        <v>311.787438331043</v>
      </c>
      <c r="BM341" s="34" t="n">
        <v>0.311787438331043</v>
      </c>
      <c r="BN341" s="35" t="n">
        <v>1.05815589807586</v>
      </c>
    </row>
    <row r="342" customFormat="false" ht="12.8" hidden="false" customHeight="false" outlineLevel="0" collapsed="false">
      <c r="A342" s="33" t="s">
        <v>65</v>
      </c>
      <c r="B342" s="33" t="s">
        <v>102</v>
      </c>
      <c r="C342" s="33" t="s">
        <v>103</v>
      </c>
      <c r="D342" s="33" t="s">
        <v>73</v>
      </c>
      <c r="E342" s="34"/>
      <c r="F342" s="34"/>
      <c r="G342" s="34"/>
      <c r="H342" s="34" t="s">
        <v>186</v>
      </c>
      <c r="I342" s="34" t="s">
        <v>131</v>
      </c>
      <c r="J342" s="34" t="s">
        <v>133</v>
      </c>
      <c r="K342" s="34" t="s">
        <v>71</v>
      </c>
      <c r="L342" s="34" t="n">
        <v>15</v>
      </c>
      <c r="M342" s="34" t="n">
        <v>4411.76470588235</v>
      </c>
      <c r="N342" s="34" t="n">
        <v>3488.33333333333</v>
      </c>
      <c r="O342" s="34" t="n">
        <v>10.465</v>
      </c>
      <c r="P342" s="34" t="n">
        <v>1.002</v>
      </c>
      <c r="Q342" s="34" t="n">
        <v>1</v>
      </c>
      <c r="R342" s="34" t="n">
        <v>84.788579659769</v>
      </c>
      <c r="S342" s="34" t="n">
        <v>0.563803405338462</v>
      </c>
      <c r="T342" s="34" t="n">
        <v>542.228128965861</v>
      </c>
      <c r="U342" s="34" t="n">
        <v>342.75805465018</v>
      </c>
      <c r="V342" s="34" t="n">
        <v>306.649373417573</v>
      </c>
      <c r="W342" s="34" t="n">
        <v>307.649373417573</v>
      </c>
      <c r="X342" s="34" t="n">
        <v>1.43983897723541</v>
      </c>
      <c r="Y342" s="34" t="n">
        <v>0.003</v>
      </c>
      <c r="Z342" s="34" t="n">
        <v>0.143983897723541</v>
      </c>
      <c r="AA342" s="34" t="n">
        <v>0.0563803405338462</v>
      </c>
      <c r="AB342" s="34" t="n">
        <v>1.50679148967686</v>
      </c>
      <c r="AC342" s="34" t="n">
        <v>0.590020263686701</v>
      </c>
      <c r="AD342" s="34" t="n">
        <v>1506.79148967686</v>
      </c>
      <c r="AE342" s="34" t="n">
        <v>590.020263686701</v>
      </c>
      <c r="AF342" s="34" t="n">
        <v>502263.829892285</v>
      </c>
      <c r="AG342" s="34" t="n">
        <v>196673.4212289</v>
      </c>
      <c r="AH342" s="34" t="n">
        <v>502.263829892285</v>
      </c>
      <c r="AI342" s="34" t="n">
        <v>196.6734212289</v>
      </c>
      <c r="AJ342" s="34" t="n">
        <v>78.2888691238587</v>
      </c>
      <c r="AK342" s="34" t="n">
        <v>0.371196984134757</v>
      </c>
      <c r="AL342" s="34" t="n">
        <v>13.4094650359318</v>
      </c>
      <c r="AM342" s="34" t="n">
        <v>319.801962292846</v>
      </c>
      <c r="AN342" s="34" t="n">
        <v>-23.3236098040419</v>
      </c>
      <c r="AO342" s="34" t="n">
        <v>-22.3236098040419</v>
      </c>
      <c r="AP342" s="34" t="n">
        <v>1.08015867403517</v>
      </c>
      <c r="AQ342" s="34" t="n">
        <v>329.972983221615</v>
      </c>
      <c r="AR342" s="34" t="n">
        <v>0.014694317538968</v>
      </c>
      <c r="AS342" s="34" t="n">
        <v>0.01098634513191</v>
      </c>
      <c r="AT342" s="34" t="n">
        <v>0.0144815214641267</v>
      </c>
      <c r="AU342" s="34" t="n">
        <v>0.0108669569918638</v>
      </c>
      <c r="AV342" s="34" t="n">
        <v>0.00361456447226291</v>
      </c>
      <c r="AW342" s="34" t="n">
        <v>1.23892108692049</v>
      </c>
      <c r="AX342" s="34" t="n">
        <v>0.5376</v>
      </c>
      <c r="AY342" s="34" t="n">
        <v>2.3045407122777</v>
      </c>
      <c r="AZ342" s="34" t="n">
        <v>768.180237425899</v>
      </c>
      <c r="BA342" s="34" t="n">
        <v>0.768180237425899</v>
      </c>
      <c r="BB342" s="35" t="n">
        <v>1.52943571029322</v>
      </c>
      <c r="BC342" s="34" t="n">
        <v>528.818663929929</v>
      </c>
      <c r="BD342" s="34" t="n">
        <v>0.00567000171614299</v>
      </c>
      <c r="BE342" s="34" t="n">
        <v>0.0037257998982046</v>
      </c>
      <c r="BF342" s="34" t="n">
        <v>0.00563803405338462</v>
      </c>
      <c r="BG342" s="34" t="n">
        <v>0.00371196984134757</v>
      </c>
      <c r="BH342" s="34" t="n">
        <v>0.00192606421203705</v>
      </c>
      <c r="BI342" s="34" t="n">
        <v>0.163308248872134</v>
      </c>
      <c r="BJ342" s="34" t="n">
        <v>0.459</v>
      </c>
      <c r="BK342" s="34" t="n">
        <v>0.355791391878287</v>
      </c>
      <c r="BL342" s="34" t="n">
        <v>118.597130626096</v>
      </c>
      <c r="BM342" s="34" t="n">
        <v>0.118597130626096</v>
      </c>
      <c r="BN342" s="35" t="n">
        <v>0.603015546712157</v>
      </c>
    </row>
    <row r="343" customFormat="false" ht="12.8" hidden="false" customHeight="false" outlineLevel="0" collapsed="false">
      <c r="A343" s="33" t="s">
        <v>65</v>
      </c>
      <c r="B343" s="33" t="s">
        <v>102</v>
      </c>
      <c r="C343" s="33" t="s">
        <v>103</v>
      </c>
      <c r="D343" s="33" t="s">
        <v>73</v>
      </c>
      <c r="E343" s="34"/>
      <c r="F343" s="34"/>
      <c r="G343" s="34"/>
      <c r="H343" s="34" t="s">
        <v>186</v>
      </c>
      <c r="I343" s="34" t="s">
        <v>131</v>
      </c>
      <c r="J343" s="34" t="s">
        <v>132</v>
      </c>
      <c r="K343" s="34" t="s">
        <v>71</v>
      </c>
      <c r="L343" s="34" t="n">
        <v>5</v>
      </c>
      <c r="M343" s="34" t="n">
        <v>1470.58823529412</v>
      </c>
      <c r="N343" s="34" t="n">
        <v>1476.66666666667</v>
      </c>
      <c r="O343" s="34" t="n">
        <v>4.43</v>
      </c>
      <c r="P343" s="34" t="n">
        <v>1.079</v>
      </c>
      <c r="Q343" s="34" t="n">
        <v>1</v>
      </c>
      <c r="R343" s="34" t="n">
        <v>77.1494833073574</v>
      </c>
      <c r="S343" s="34" t="n">
        <v>1.11191654107987</v>
      </c>
      <c r="T343" s="34" t="n">
        <v>2058.39560323085</v>
      </c>
      <c r="U343" s="34" t="n">
        <v>326.952126136101</v>
      </c>
      <c r="V343" s="34" t="n">
        <v>1052.08185202394</v>
      </c>
      <c r="W343" s="34" t="n">
        <v>1053.08185202394</v>
      </c>
      <c r="X343" s="34" t="n">
        <v>2.24283202298874</v>
      </c>
      <c r="Y343" s="34" t="n">
        <v>0.003</v>
      </c>
      <c r="Z343" s="34" t="n">
        <v>0.224283202298874</v>
      </c>
      <c r="AA343" s="34" t="n">
        <v>0.111191654107987</v>
      </c>
      <c r="AB343" s="34" t="n">
        <v>0.993574586184012</v>
      </c>
      <c r="AC343" s="34" t="n">
        <v>0.492579027698382</v>
      </c>
      <c r="AD343" s="34" t="n">
        <v>993.574586184012</v>
      </c>
      <c r="AE343" s="34" t="n">
        <v>492.579027698382</v>
      </c>
      <c r="AF343" s="34" t="n">
        <v>331191.528728004</v>
      </c>
      <c r="AG343" s="34" t="n">
        <v>164193.009232794</v>
      </c>
      <c r="AH343" s="34" t="n">
        <v>331.191528728004</v>
      </c>
      <c r="AI343" s="34" t="n">
        <v>164.193009232794</v>
      </c>
      <c r="AJ343" s="34" t="n">
        <v>86.5234415519558</v>
      </c>
      <c r="AK343" s="34" t="n">
        <v>0.371101996055109</v>
      </c>
      <c r="AL343" s="34" t="n">
        <v>13.1491709514804</v>
      </c>
      <c r="AM343" s="34" t="n">
        <v>366.805648088142</v>
      </c>
      <c r="AN343" s="34" t="n">
        <v>-23.5635803258447</v>
      </c>
      <c r="AO343" s="34" t="n">
        <v>-22.5635803258447</v>
      </c>
      <c r="AP343" s="34" t="n">
        <v>1.07989614379996</v>
      </c>
      <c r="AQ343" s="34" t="n">
        <v>1075.64543234978</v>
      </c>
      <c r="AR343" s="34" t="n">
        <v>0.0230708913875634</v>
      </c>
      <c r="AS343" s="34" t="n">
        <v>0.0109836485351624</v>
      </c>
      <c r="AT343" s="34" t="n">
        <v>0.0225506282915283</v>
      </c>
      <c r="AU343" s="34" t="n">
        <v>0.0108643186772376</v>
      </c>
      <c r="AV343" s="34" t="n">
        <v>0.0116863096142906</v>
      </c>
      <c r="AW343" s="34" t="n">
        <v>3.82086377507708</v>
      </c>
      <c r="AX343" s="34" t="n">
        <v>0.5376</v>
      </c>
      <c r="AY343" s="34" t="n">
        <v>7.10726148637849</v>
      </c>
      <c r="AZ343" s="34" t="n">
        <v>2369.08716212616</v>
      </c>
      <c r="BA343" s="34" t="n">
        <v>2.36908716212616</v>
      </c>
      <c r="BB343" s="35" t="n">
        <v>7.15322391011943</v>
      </c>
      <c r="BC343" s="34" t="n">
        <v>2045.24643227937</v>
      </c>
      <c r="BD343" s="34" t="n">
        <v>0.0112441914352782</v>
      </c>
      <c r="BE343" s="34" t="n">
        <v>0.00372484292700312</v>
      </c>
      <c r="BF343" s="34" t="n">
        <v>0.0111191654107987</v>
      </c>
      <c r="BG343" s="34" t="n">
        <v>0.00371101996055109</v>
      </c>
      <c r="BH343" s="34" t="n">
        <v>0.00740814545024758</v>
      </c>
      <c r="BI343" s="34" t="n">
        <v>0.571534593752352</v>
      </c>
      <c r="BJ343" s="34" t="n">
        <v>0.459</v>
      </c>
      <c r="BK343" s="34" t="n">
        <v>1.24517340686787</v>
      </c>
      <c r="BL343" s="34" t="n">
        <v>415.057802289289</v>
      </c>
      <c r="BM343" s="34" t="n">
        <v>0.415057802289289</v>
      </c>
      <c r="BN343" s="35" t="n">
        <v>2.52786524973677</v>
      </c>
    </row>
    <row r="344" customFormat="false" ht="12.8" hidden="false" customHeight="false" outlineLevel="0" collapsed="false">
      <c r="A344" s="33" t="s">
        <v>65</v>
      </c>
      <c r="B344" s="33" t="s">
        <v>102</v>
      </c>
      <c r="C344" s="33" t="s">
        <v>103</v>
      </c>
      <c r="D344" s="33" t="s">
        <v>73</v>
      </c>
      <c r="E344" s="34"/>
      <c r="F344" s="34"/>
      <c r="G344" s="34"/>
      <c r="H344" s="34" t="s">
        <v>186</v>
      </c>
      <c r="I344" s="34" t="s">
        <v>131</v>
      </c>
      <c r="J344" s="34" t="s">
        <v>135</v>
      </c>
      <c r="K344" s="34" t="s">
        <v>89</v>
      </c>
      <c r="L344" s="34" t="n">
        <v>2</v>
      </c>
      <c r="M344" s="34" t="n">
        <v>588.235294117647</v>
      </c>
      <c r="N344" s="34" t="n">
        <v>604</v>
      </c>
      <c r="O344" s="34" t="n">
        <v>1.812</v>
      </c>
      <c r="P344" s="34" t="n">
        <v>1.141</v>
      </c>
      <c r="Q344" s="34" t="n">
        <v>1</v>
      </c>
      <c r="R344" s="34" t="n">
        <v>60.7372396801865</v>
      </c>
      <c r="S344" s="34" t="n">
        <v>0.46673520026674</v>
      </c>
      <c r="T344" s="34" t="n">
        <v>275.462621670405</v>
      </c>
      <c r="U344" s="34" t="n">
        <v>247.73655252271</v>
      </c>
      <c r="V344" s="34" t="n">
        <v>103.102409229254</v>
      </c>
      <c r="W344" s="34" t="n">
        <v>104.102409229254</v>
      </c>
      <c r="X344" s="34" t="n">
        <v>1.21827656241723</v>
      </c>
      <c r="Y344" s="34" t="n">
        <v>0.003</v>
      </c>
      <c r="Z344" s="34" t="n">
        <v>0.121827656241723</v>
      </c>
      <c r="AA344" s="34" t="n">
        <v>0.046673520026674</v>
      </c>
      <c r="AB344" s="34" t="n">
        <v>0.220751713110002</v>
      </c>
      <c r="AC344" s="34" t="n">
        <v>0.0845724182883333</v>
      </c>
      <c r="AD344" s="34" t="n">
        <v>220.751713110002</v>
      </c>
      <c r="AE344" s="34" t="n">
        <v>84.5724182883333</v>
      </c>
      <c r="AF344" s="34" t="n">
        <v>73583.9043700007</v>
      </c>
      <c r="AG344" s="34" t="n">
        <v>28190.8060961111</v>
      </c>
      <c r="AH344" s="34" t="n">
        <v>73.5839043700007</v>
      </c>
      <c r="AI344" s="34" t="n">
        <v>28.1908060961111</v>
      </c>
      <c r="AJ344" s="34" t="n">
        <v>69.9065715911094</v>
      </c>
      <c r="AK344" s="34" t="n">
        <v>0.37111170294071</v>
      </c>
      <c r="AL344" s="34" t="n">
        <v>13.1757705284701</v>
      </c>
      <c r="AM344" s="34" t="n">
        <v>286.163990572024</v>
      </c>
      <c r="AN344" s="34" t="n">
        <v>-23.4822765147651</v>
      </c>
      <c r="AO344" s="34" t="n">
        <v>-22.4822765147651</v>
      </c>
      <c r="AP344" s="34" t="n">
        <v>1.07998509116708</v>
      </c>
      <c r="AQ344" s="34" t="n">
        <v>126.584685744019</v>
      </c>
      <c r="AR344" s="34" t="n">
        <v>0.012407019592991</v>
      </c>
      <c r="AS344" s="34" t="n">
        <v>0.0109845621623483</v>
      </c>
      <c r="AT344" s="34" t="n">
        <v>0.0122549719163137</v>
      </c>
      <c r="AU344" s="34" t="n">
        <v>0.0108652125595804</v>
      </c>
      <c r="AV344" s="34" t="n">
        <v>0.00138975935673327</v>
      </c>
      <c r="AW344" s="34" t="n">
        <v>0.344294191873279</v>
      </c>
      <c r="AX344" s="34" t="n">
        <v>0.5376</v>
      </c>
      <c r="AY344" s="34" t="n">
        <v>0.640428184288094</v>
      </c>
      <c r="AZ344" s="34" t="n">
        <v>213.476061429365</v>
      </c>
      <c r="BA344" s="34" t="n">
        <v>0.213476061429365</v>
      </c>
      <c r="BB344" s="35" t="n">
        <v>2.90112441378412</v>
      </c>
      <c r="BC344" s="34" t="n">
        <v>262.286851141935</v>
      </c>
      <c r="BD344" s="34" t="n">
        <v>0.00468923832857124</v>
      </c>
      <c r="BE344" s="34" t="n">
        <v>0.00372494072034792</v>
      </c>
      <c r="BF344" s="34" t="n">
        <v>0.0046673520026674</v>
      </c>
      <c r="BG344" s="34" t="n">
        <v>0.0037111170294071</v>
      </c>
      <c r="BH344" s="34" t="n">
        <v>0.000956234973260297</v>
      </c>
      <c r="BI344" s="34" t="n">
        <v>0.0580790727614874</v>
      </c>
      <c r="BJ344" s="34" t="n">
        <v>0.459</v>
      </c>
      <c r="BK344" s="34" t="n">
        <v>0.12653392758494</v>
      </c>
      <c r="BL344" s="34" t="n">
        <v>42.1779758616466</v>
      </c>
      <c r="BM344" s="34" t="n">
        <v>0.0421779758616466</v>
      </c>
      <c r="BN344" s="35" t="n">
        <v>1.49616068862483</v>
      </c>
    </row>
    <row r="345" customFormat="false" ht="12.8" hidden="false" customHeight="false" outlineLevel="0" collapsed="false">
      <c r="A345" s="33" t="s">
        <v>65</v>
      </c>
      <c r="B345" s="33" t="s">
        <v>102</v>
      </c>
      <c r="C345" s="33" t="s">
        <v>103</v>
      </c>
      <c r="D345" s="33" t="s">
        <v>73</v>
      </c>
      <c r="E345" s="34"/>
      <c r="F345" s="34"/>
      <c r="G345" s="34"/>
      <c r="H345" s="34" t="s">
        <v>186</v>
      </c>
      <c r="I345" s="34" t="s">
        <v>131</v>
      </c>
      <c r="J345" s="34" t="s">
        <v>135</v>
      </c>
      <c r="K345" s="34" t="s">
        <v>71</v>
      </c>
      <c r="L345" s="34" t="n">
        <v>7</v>
      </c>
      <c r="M345" s="34" t="n">
        <v>2058.82352941176</v>
      </c>
      <c r="N345" s="34" t="n">
        <v>3705</v>
      </c>
      <c r="O345" s="34" t="n">
        <v>11.115</v>
      </c>
      <c r="P345" s="34" t="n">
        <v>1.36</v>
      </c>
      <c r="Q345" s="34" t="n">
        <v>2</v>
      </c>
      <c r="R345" s="34" t="n">
        <v>100.662023345785</v>
      </c>
      <c r="S345" s="34" t="n">
        <v>1.06746661731679</v>
      </c>
      <c r="T345" s="34" t="n">
        <v>1934.81413235709</v>
      </c>
      <c r="U345" s="34" t="n">
        <v>446.317217618323</v>
      </c>
      <c r="V345" s="34" t="n">
        <v>1050.13446018281</v>
      </c>
      <c r="W345" s="34" t="n">
        <v>1051.13446018281</v>
      </c>
      <c r="X345" s="34" t="n">
        <v>2.24075130476908</v>
      </c>
      <c r="Y345" s="34" t="n">
        <v>0.003</v>
      </c>
      <c r="Z345" s="34" t="n">
        <v>0.224075130476908</v>
      </c>
      <c r="AA345" s="34" t="n">
        <v>0.106746661731679</v>
      </c>
      <c r="AB345" s="34" t="n">
        <v>2.49059507525083</v>
      </c>
      <c r="AC345" s="34" t="n">
        <v>1.18648914514761</v>
      </c>
      <c r="AD345" s="34" t="n">
        <v>2490.59507525083</v>
      </c>
      <c r="AE345" s="34" t="n">
        <v>1186.48914514761</v>
      </c>
      <c r="AF345" s="34" t="n">
        <v>830198.358416944</v>
      </c>
      <c r="AG345" s="34" t="n">
        <v>395496.381715871</v>
      </c>
      <c r="AH345" s="34" t="n">
        <v>830.198358416944</v>
      </c>
      <c r="AI345" s="34" t="n">
        <v>395.496381715871</v>
      </c>
      <c r="AJ345" s="34" t="n">
        <v>69.9065715911094</v>
      </c>
      <c r="AK345" s="34" t="n">
        <v>0.37111170294071</v>
      </c>
      <c r="AL345" s="34" t="n">
        <v>13.1757705284701</v>
      </c>
      <c r="AM345" s="34" t="n">
        <v>286.163990572024</v>
      </c>
      <c r="AN345" s="34" t="n">
        <v>-23.4822765147651</v>
      </c>
      <c r="AO345" s="34" t="n">
        <v>-22.4822765147651</v>
      </c>
      <c r="AP345" s="34" t="n">
        <v>1.07998509116708</v>
      </c>
      <c r="AQ345" s="34" t="n">
        <v>1073.61673669758</v>
      </c>
      <c r="AR345" s="34" t="n">
        <v>0.0230490081559663</v>
      </c>
      <c r="AS345" s="34" t="n">
        <v>0.0109845621623483</v>
      </c>
      <c r="AT345" s="34" t="n">
        <v>0.0225297204456626</v>
      </c>
      <c r="AU345" s="34" t="n">
        <v>0.0108652125595804</v>
      </c>
      <c r="AV345" s="34" t="n">
        <v>0.0116645078860821</v>
      </c>
      <c r="AW345" s="34" t="n">
        <v>5.20607070460316</v>
      </c>
      <c r="AX345" s="34" t="n">
        <v>0.5376</v>
      </c>
      <c r="AY345" s="34" t="n">
        <v>9.68391128088385</v>
      </c>
      <c r="AZ345" s="34" t="n">
        <v>3227.97042696128</v>
      </c>
      <c r="BA345" s="34" t="n">
        <v>3.22797042696128</v>
      </c>
      <c r="BB345" s="35" t="n">
        <v>3.88819177276682</v>
      </c>
      <c r="BC345" s="34" t="n">
        <v>1921.63836182862</v>
      </c>
      <c r="BD345" s="34" t="n">
        <v>0.0107898441576108</v>
      </c>
      <c r="BE345" s="34" t="n">
        <v>0.00372494072034792</v>
      </c>
      <c r="BF345" s="34" t="n">
        <v>0.0106746661731678</v>
      </c>
      <c r="BG345" s="34" t="n">
        <v>0.0037111170294071</v>
      </c>
      <c r="BH345" s="34" t="n">
        <v>0.00696354914376073</v>
      </c>
      <c r="BI345" s="34" t="n">
        <v>0.700964946478764</v>
      </c>
      <c r="BJ345" s="34" t="n">
        <v>0.459</v>
      </c>
      <c r="BK345" s="34" t="n">
        <v>1.5271567461411</v>
      </c>
      <c r="BL345" s="34" t="n">
        <v>509.0522487137</v>
      </c>
      <c r="BM345" s="34" t="n">
        <v>0.5090522487137</v>
      </c>
      <c r="BN345" s="35" t="n">
        <v>1.28712239162635</v>
      </c>
    </row>
    <row r="346" customFormat="false" ht="12.8" hidden="false" customHeight="false" outlineLevel="0" collapsed="false">
      <c r="A346" s="33" t="s">
        <v>80</v>
      </c>
      <c r="B346" s="33" t="s">
        <v>209</v>
      </c>
      <c r="C346" s="33" t="s">
        <v>210</v>
      </c>
      <c r="D346" s="33" t="s">
        <v>67</v>
      </c>
      <c r="E346" s="34"/>
      <c r="F346" s="34"/>
      <c r="G346" s="34"/>
      <c r="H346" s="34" t="s">
        <v>186</v>
      </c>
      <c r="I346" s="34" t="s">
        <v>131</v>
      </c>
      <c r="J346" s="34" t="s">
        <v>135</v>
      </c>
      <c r="K346" s="34" t="s">
        <v>71</v>
      </c>
      <c r="L346" s="34" t="n">
        <v>2</v>
      </c>
      <c r="M346" s="34" t="n">
        <v>588.235294117647</v>
      </c>
      <c r="N346" s="34" t="n">
        <v>0.444444444444444</v>
      </c>
      <c r="O346" s="34" t="n">
        <v>0.00133333333333333</v>
      </c>
      <c r="P346" s="34"/>
      <c r="Q346" s="34"/>
      <c r="R346" s="34"/>
      <c r="S346" s="34"/>
      <c r="T346" s="34"/>
      <c r="U346" s="34"/>
      <c r="V346" s="34"/>
      <c r="W346" s="34"/>
      <c r="X346" s="34"/>
      <c r="Y346" s="34" t="n">
        <v>0.003</v>
      </c>
      <c r="Z346" s="34" t="n">
        <v>0.10920844944299</v>
      </c>
      <c r="AA346" s="34" t="n">
        <v>0.0378679580274237</v>
      </c>
      <c r="AB346" s="34" t="n">
        <v>0.000145611265923986</v>
      </c>
      <c r="AC346" s="34" t="n">
        <v>5.04906107032315E-005</v>
      </c>
      <c r="AD346" s="34" t="n">
        <v>0.145611265923986</v>
      </c>
      <c r="AE346" s="34" t="n">
        <v>0.0504906107032315</v>
      </c>
      <c r="AF346" s="34" t="n">
        <v>48.5370886413288</v>
      </c>
      <c r="AG346" s="34" t="n">
        <v>16.8302035677438</v>
      </c>
      <c r="AH346" s="34" t="n">
        <v>0.0485370886413288</v>
      </c>
      <c r="AI346" s="34" t="n">
        <v>0.0168302035677438</v>
      </c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5"/>
      <c r="BC346" s="34"/>
      <c r="BD346" s="34"/>
      <c r="BE346" s="34"/>
      <c r="BF346" s="34"/>
      <c r="BG346" s="34"/>
      <c r="BH346" s="34"/>
      <c r="BI346" s="34"/>
      <c r="BJ346" s="34"/>
      <c r="BK346" s="34"/>
      <c r="BL346" s="34"/>
      <c r="BM346" s="34"/>
      <c r="BN346" s="35"/>
    </row>
    <row r="347" customFormat="false" ht="12.8" hidden="false" customHeight="false" outlineLevel="0" collapsed="false">
      <c r="A347" s="33" t="s">
        <v>80</v>
      </c>
      <c r="B347" s="33" t="s">
        <v>105</v>
      </c>
      <c r="C347" s="33" t="s">
        <v>106</v>
      </c>
      <c r="D347" s="33" t="s">
        <v>73</v>
      </c>
      <c r="E347" s="34"/>
      <c r="F347" s="34"/>
      <c r="G347" s="34"/>
      <c r="H347" s="34" t="s">
        <v>186</v>
      </c>
      <c r="I347" s="34" t="s">
        <v>131</v>
      </c>
      <c r="J347" s="34" t="s">
        <v>134</v>
      </c>
      <c r="K347" s="34" t="s">
        <v>71</v>
      </c>
      <c r="L347" s="34" t="n">
        <v>23</v>
      </c>
      <c r="M347" s="34" t="n">
        <v>6764.70588235294</v>
      </c>
      <c r="N347" s="34" t="n">
        <v>1061</v>
      </c>
      <c r="O347" s="34" t="n">
        <v>3.183</v>
      </c>
      <c r="P347" s="34" t="n">
        <v>1.198</v>
      </c>
      <c r="Q347" s="34" t="n">
        <v>10</v>
      </c>
      <c r="R347" s="34" t="n">
        <v>56.1726759398192</v>
      </c>
      <c r="S347" s="34" t="n">
        <v>0.402129604398451</v>
      </c>
      <c r="T347" s="34" t="n">
        <v>98.1999608516726</v>
      </c>
      <c r="U347" s="34" t="n">
        <v>306.61200439338</v>
      </c>
      <c r="V347" s="34" t="n">
        <v>1.96953753437319</v>
      </c>
      <c r="W347" s="34" t="n">
        <v>2.96953753437319</v>
      </c>
      <c r="X347" s="34" t="n">
        <v>1.10782182741318</v>
      </c>
      <c r="Y347" s="34" t="n">
        <v>0.003</v>
      </c>
      <c r="Z347" s="34" t="n">
        <v>0.110782182741318</v>
      </c>
      <c r="AA347" s="34" t="n">
        <v>0.0402129604398451</v>
      </c>
      <c r="AB347" s="34" t="n">
        <v>0.352619687665615</v>
      </c>
      <c r="AC347" s="34" t="n">
        <v>0.127997853080027</v>
      </c>
      <c r="AD347" s="34" t="n">
        <v>352.619687665615</v>
      </c>
      <c r="AE347" s="34" t="n">
        <v>127.997853080027</v>
      </c>
      <c r="AF347" s="34" t="n">
        <v>117539.895888538</v>
      </c>
      <c r="AG347" s="34" t="n">
        <v>42665.9510266757</v>
      </c>
      <c r="AH347" s="34" t="n">
        <v>117.539895888538</v>
      </c>
      <c r="AI347" s="34" t="n">
        <v>42.6659510266757</v>
      </c>
      <c r="AJ347" s="34" t="n">
        <v>56.5653294078269</v>
      </c>
      <c r="AK347" s="34" t="n">
        <v>0.370932135998516</v>
      </c>
      <c r="AL347" s="34" t="n">
        <v>12.6837078055275</v>
      </c>
      <c r="AM347" s="34" t="n">
        <v>283.919565481348</v>
      </c>
      <c r="AN347" s="34" t="n">
        <v>-23.3876498977723</v>
      </c>
      <c r="AO347" s="34" t="n">
        <v>-22.3876498977723</v>
      </c>
      <c r="AP347" s="34" t="n">
        <v>1.08008861364595</v>
      </c>
      <c r="AQ347" s="34" t="n">
        <v>25.3571874321455</v>
      </c>
      <c r="AR347" s="34" t="n">
        <v>0.0112705692871813</v>
      </c>
      <c r="AS347" s="34" t="n">
        <v>0.0109856255005688</v>
      </c>
      <c r="AT347" s="34" t="n">
        <v>0.0111449592517318</v>
      </c>
      <c r="AU347" s="34" t="n">
        <v>0.0108662529154452</v>
      </c>
      <c r="AV347" s="34" t="n">
        <v>0.000278706336286594</v>
      </c>
      <c r="AW347" s="34" t="n">
        <v>0.085454708405968</v>
      </c>
      <c r="AX347" s="34" t="n">
        <v>0.5376</v>
      </c>
      <c r="AY347" s="34" t="n">
        <v>0.158955930814673</v>
      </c>
      <c r="AZ347" s="34" t="n">
        <v>52.9853102715576</v>
      </c>
      <c r="BA347" s="34" t="n">
        <v>0.0529853102715576</v>
      </c>
      <c r="BB347" s="35" t="n">
        <v>0.450785751263578</v>
      </c>
      <c r="BC347" s="34" t="n">
        <v>85.5162530461451</v>
      </c>
      <c r="BD347" s="34" t="n">
        <v>0.00403753215607117</v>
      </c>
      <c r="BE347" s="34" t="n">
        <v>0.00372313165174702</v>
      </c>
      <c r="BF347" s="34" t="n">
        <v>0.0040212960439845</v>
      </c>
      <c r="BG347" s="34" t="n">
        <v>0.00370932135998516</v>
      </c>
      <c r="BH347" s="34" t="n">
        <v>0.000311974683999345</v>
      </c>
      <c r="BI347" s="34" t="n">
        <v>0.0175244528257227</v>
      </c>
      <c r="BJ347" s="34" t="n">
        <v>0.459</v>
      </c>
      <c r="BK347" s="34" t="n">
        <v>0.0381796357858882</v>
      </c>
      <c r="BL347" s="34" t="n">
        <v>12.7265452619627</v>
      </c>
      <c r="BM347" s="34" t="n">
        <v>0.0127265452619627</v>
      </c>
      <c r="BN347" s="35" t="n">
        <v>0.298283407628857</v>
      </c>
    </row>
    <row r="348" customFormat="false" ht="12.8" hidden="false" customHeight="false" outlineLevel="0" collapsed="false">
      <c r="A348" s="33" t="s">
        <v>80</v>
      </c>
      <c r="B348" s="33" t="s">
        <v>105</v>
      </c>
      <c r="C348" s="33" t="s">
        <v>106</v>
      </c>
      <c r="D348" s="33" t="s">
        <v>73</v>
      </c>
      <c r="E348" s="34"/>
      <c r="F348" s="34"/>
      <c r="G348" s="34"/>
      <c r="H348" s="34" t="s">
        <v>186</v>
      </c>
      <c r="I348" s="34" t="s">
        <v>131</v>
      </c>
      <c r="J348" s="34" t="s">
        <v>137</v>
      </c>
      <c r="K348" s="34" t="s">
        <v>71</v>
      </c>
      <c r="L348" s="34" t="n">
        <v>28</v>
      </c>
      <c r="M348" s="34" t="n">
        <v>8235.29411764706</v>
      </c>
      <c r="N348" s="34" t="n">
        <v>945</v>
      </c>
      <c r="O348" s="34" t="n">
        <v>2.835</v>
      </c>
      <c r="P348" s="34" t="n">
        <v>1.203</v>
      </c>
      <c r="Q348" s="34" t="n">
        <v>12</v>
      </c>
      <c r="R348" s="34" t="n">
        <v>78.8984941488744</v>
      </c>
      <c r="S348" s="34" t="n">
        <v>0.428995240079033</v>
      </c>
      <c r="T348" s="34" t="n">
        <v>171.885049233634</v>
      </c>
      <c r="U348" s="34" t="n">
        <v>468.759248259614</v>
      </c>
      <c r="V348" s="34" t="n">
        <v>6.87425889970405</v>
      </c>
      <c r="W348" s="34" t="n">
        <v>7.87425889970405</v>
      </c>
      <c r="X348" s="34" t="n">
        <v>1.11318433762414</v>
      </c>
      <c r="Y348" s="34" t="n">
        <v>0.003</v>
      </c>
      <c r="Z348" s="34" t="n">
        <v>0.111318433762414</v>
      </c>
      <c r="AA348" s="34" t="n">
        <v>0.0428995240079033</v>
      </c>
      <c r="AB348" s="34" t="n">
        <v>0.315587759716444</v>
      </c>
      <c r="AC348" s="34" t="n">
        <v>0.121620150562406</v>
      </c>
      <c r="AD348" s="34" t="n">
        <v>315.587759716444</v>
      </c>
      <c r="AE348" s="34" t="n">
        <v>121.620150562406</v>
      </c>
      <c r="AF348" s="34" t="n">
        <v>105195.919905481</v>
      </c>
      <c r="AG348" s="34" t="n">
        <v>40540.0501874686</v>
      </c>
      <c r="AH348" s="34" t="n">
        <v>105.195919905481</v>
      </c>
      <c r="AI348" s="34" t="n">
        <v>40.5400501874686</v>
      </c>
      <c r="AJ348" s="34" t="n">
        <v>120.760914664199</v>
      </c>
      <c r="AK348" s="34" t="n">
        <v>0.371026855790992</v>
      </c>
      <c r="AL348" s="34" t="n">
        <v>12.9432658218303</v>
      </c>
      <c r="AM348" s="34" t="n">
        <v>591.412652532313</v>
      </c>
      <c r="AN348" s="34" t="n">
        <v>-22.8714863606962</v>
      </c>
      <c r="AO348" s="34" t="n">
        <v>-21.8714863606962</v>
      </c>
      <c r="AP348" s="34" t="n">
        <v>1.08065329797693</v>
      </c>
      <c r="AQ348" s="34" t="n">
        <v>29.7457452604002</v>
      </c>
      <c r="AR348" s="34" t="n">
        <v>0.0113256846221078</v>
      </c>
      <c r="AS348" s="34" t="n">
        <v>0.0109914257334676</v>
      </c>
      <c r="AT348" s="34" t="n">
        <v>0.011198849979114</v>
      </c>
      <c r="AU348" s="34" t="n">
        <v>0.0108719277470562</v>
      </c>
      <c r="AV348" s="34" t="n">
        <v>0.000326922232057821</v>
      </c>
      <c r="AW348" s="34" t="n">
        <v>0.153247819738779</v>
      </c>
      <c r="AX348" s="34" t="n">
        <v>0.5376</v>
      </c>
      <c r="AY348" s="34" t="n">
        <v>0.285059188502194</v>
      </c>
      <c r="AZ348" s="34" t="n">
        <v>95.0197295007312</v>
      </c>
      <c r="BA348" s="34" t="n">
        <v>0.0950197295007312</v>
      </c>
      <c r="BB348" s="35" t="n">
        <v>0.903264400236308</v>
      </c>
      <c r="BC348" s="34" t="n">
        <v>158.941783411804</v>
      </c>
      <c r="BD348" s="34" t="n">
        <v>0.00430843538350745</v>
      </c>
      <c r="BE348" s="34" t="n">
        <v>0.00372408591679396</v>
      </c>
      <c r="BF348" s="34" t="n">
        <v>0.00428995240079033</v>
      </c>
      <c r="BG348" s="34" t="n">
        <v>0.00371026855790992</v>
      </c>
      <c r="BH348" s="34" t="n">
        <v>0.000579683842880404</v>
      </c>
      <c r="BI348" s="34" t="n">
        <v>0.0457361822856966</v>
      </c>
      <c r="BJ348" s="34" t="n">
        <v>0.459</v>
      </c>
      <c r="BK348" s="34" t="n">
        <v>0.0996430986616483</v>
      </c>
      <c r="BL348" s="34" t="n">
        <v>33.2143662205494</v>
      </c>
      <c r="BM348" s="34" t="n">
        <v>0.0332143662205494</v>
      </c>
      <c r="BN348" s="35" t="n">
        <v>0.819297609819348</v>
      </c>
    </row>
    <row r="349" customFormat="false" ht="12.8" hidden="false" customHeight="false" outlineLevel="0" collapsed="false">
      <c r="A349" s="33" t="s">
        <v>80</v>
      </c>
      <c r="B349" s="33" t="s">
        <v>105</v>
      </c>
      <c r="C349" s="33" t="s">
        <v>106</v>
      </c>
      <c r="D349" s="33" t="s">
        <v>73</v>
      </c>
      <c r="E349" s="34"/>
      <c r="F349" s="34"/>
      <c r="G349" s="34"/>
      <c r="H349" s="34" t="s">
        <v>186</v>
      </c>
      <c r="I349" s="34" t="s">
        <v>131</v>
      </c>
      <c r="J349" s="34" t="s">
        <v>137</v>
      </c>
      <c r="K349" s="34" t="s">
        <v>89</v>
      </c>
      <c r="L349" s="34" t="n">
        <v>1</v>
      </c>
      <c r="M349" s="34" t="n">
        <v>294.117647058824</v>
      </c>
      <c r="N349" s="34" t="n">
        <v>0.827240143369176</v>
      </c>
      <c r="O349" s="34" t="n">
        <v>0.00248172043010753</v>
      </c>
      <c r="P349" s="34"/>
      <c r="Q349" s="34"/>
      <c r="R349" s="34"/>
      <c r="S349" s="34"/>
      <c r="T349" s="34"/>
      <c r="U349" s="34"/>
      <c r="V349" s="34"/>
      <c r="W349" s="34"/>
      <c r="X349" s="34"/>
      <c r="Y349" s="34" t="n">
        <v>0.003</v>
      </c>
      <c r="Z349" s="34" t="n">
        <v>0.108094515224406</v>
      </c>
      <c r="AA349" s="34" t="n">
        <v>0.0371349312630222</v>
      </c>
      <c r="AB349" s="34" t="n">
        <v>0.000268260366814978</v>
      </c>
      <c r="AC349" s="34" t="n">
        <v>9.2158517586081E-005</v>
      </c>
      <c r="AD349" s="34" t="n">
        <v>0.268260366814978</v>
      </c>
      <c r="AE349" s="34" t="n">
        <v>0.092158517586081</v>
      </c>
      <c r="AF349" s="34" t="n">
        <v>89.4201222716593</v>
      </c>
      <c r="AG349" s="34" t="n">
        <v>30.719505862027</v>
      </c>
      <c r="AH349" s="34" t="n">
        <v>0.0894201222716593</v>
      </c>
      <c r="AI349" s="34" t="n">
        <v>0.030719505862027</v>
      </c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5"/>
      <c r="BC349" s="34"/>
      <c r="BD349" s="34"/>
      <c r="BE349" s="34"/>
      <c r="BF349" s="34"/>
      <c r="BG349" s="34"/>
      <c r="BH349" s="34"/>
      <c r="BI349" s="34"/>
      <c r="BJ349" s="34"/>
      <c r="BK349" s="34"/>
      <c r="BL349" s="34"/>
      <c r="BM349" s="34"/>
      <c r="BN349" s="35"/>
    </row>
    <row r="350" customFormat="false" ht="12.8" hidden="false" customHeight="false" outlineLevel="0" collapsed="false">
      <c r="A350" s="33" t="s">
        <v>80</v>
      </c>
      <c r="B350" s="33" t="s">
        <v>105</v>
      </c>
      <c r="C350" s="33" t="s">
        <v>106</v>
      </c>
      <c r="D350" s="33" t="s">
        <v>73</v>
      </c>
      <c r="E350" s="34"/>
      <c r="F350" s="34"/>
      <c r="G350" s="34"/>
      <c r="H350" s="34" t="s">
        <v>186</v>
      </c>
      <c r="I350" s="34" t="s">
        <v>131</v>
      </c>
      <c r="J350" s="34" t="s">
        <v>133</v>
      </c>
      <c r="K350" s="34" t="s">
        <v>71</v>
      </c>
      <c r="L350" s="34" t="n">
        <v>28</v>
      </c>
      <c r="M350" s="34" t="n">
        <v>8235.29411764706</v>
      </c>
      <c r="N350" s="34" t="n">
        <v>929.666666666667</v>
      </c>
      <c r="O350" s="34" t="n">
        <v>2.789</v>
      </c>
      <c r="P350" s="34" t="n">
        <v>1.118</v>
      </c>
      <c r="Q350" s="34" t="n">
        <v>12</v>
      </c>
      <c r="R350" s="34" t="n">
        <v>77.7461191244002</v>
      </c>
      <c r="S350" s="34" t="n">
        <v>0.41700446664915</v>
      </c>
      <c r="T350" s="34" t="n">
        <v>138.992725882824</v>
      </c>
      <c r="U350" s="34" t="n">
        <v>475.486924587595</v>
      </c>
      <c r="V350" s="34" t="n">
        <v>2.41882056675859</v>
      </c>
      <c r="W350" s="34" t="n">
        <v>3.41882056675859</v>
      </c>
      <c r="X350" s="34" t="n">
        <v>1.10831306908691</v>
      </c>
      <c r="Y350" s="34" t="n">
        <v>0.003</v>
      </c>
      <c r="Z350" s="34" t="n">
        <v>0.110831306908691</v>
      </c>
      <c r="AA350" s="34" t="n">
        <v>0.041700446664915</v>
      </c>
      <c r="AB350" s="34" t="n">
        <v>0.309108514968339</v>
      </c>
      <c r="AC350" s="34" t="n">
        <v>0.116302545748448</v>
      </c>
      <c r="AD350" s="34" t="n">
        <v>309.108514968339</v>
      </c>
      <c r="AE350" s="34" t="n">
        <v>116.302545748448</v>
      </c>
      <c r="AF350" s="34" t="n">
        <v>103036.171656113</v>
      </c>
      <c r="AG350" s="34" t="n">
        <v>38767.5152494826</v>
      </c>
      <c r="AH350" s="34" t="n">
        <v>103.036171656113</v>
      </c>
      <c r="AI350" s="34" t="n">
        <v>38.7675152494826</v>
      </c>
      <c r="AJ350" s="34" t="n">
        <v>127.661086911167</v>
      </c>
      <c r="AK350" s="34" t="n">
        <v>0.371087128973324</v>
      </c>
      <c r="AL350" s="34" t="n">
        <v>13.1084310061202</v>
      </c>
      <c r="AM350" s="34" t="n">
        <v>659.8671369742</v>
      </c>
      <c r="AN350" s="34" t="n">
        <v>-23.0958566916769</v>
      </c>
      <c r="AO350" s="34" t="n">
        <v>-22.0958566916769</v>
      </c>
      <c r="AP350" s="34" t="n">
        <v>1.08040783700909</v>
      </c>
      <c r="AQ350" s="34" t="n">
        <v>25.5146772584355</v>
      </c>
      <c r="AR350" s="34" t="n">
        <v>0.0112756179704728</v>
      </c>
      <c r="AS350" s="34" t="n">
        <v>0.0109889044391843</v>
      </c>
      <c r="AT350" s="34" t="n">
        <v>0.0111498960027354</v>
      </c>
      <c r="AU350" s="34" t="n">
        <v>0.0108694609712656</v>
      </c>
      <c r="AV350" s="34" t="n">
        <v>0.000280435031469827</v>
      </c>
      <c r="AW350" s="34" t="n">
        <v>0.133343190660214</v>
      </c>
      <c r="AX350" s="34" t="n">
        <v>0.5376</v>
      </c>
      <c r="AY350" s="34" t="n">
        <v>0.248034208817362</v>
      </c>
      <c r="AZ350" s="34" t="n">
        <v>82.6780696057872</v>
      </c>
      <c r="BA350" s="34" t="n">
        <v>0.0826780696057872</v>
      </c>
      <c r="BB350" s="35" t="n">
        <v>0.802417910884036</v>
      </c>
      <c r="BC350" s="34" t="n">
        <v>125.884294876704</v>
      </c>
      <c r="BD350" s="34" t="n">
        <v>0.0041875067567082</v>
      </c>
      <c r="BE350" s="34" t="n">
        <v>0.003724693146594</v>
      </c>
      <c r="BF350" s="34" t="n">
        <v>0.0041700446664915</v>
      </c>
      <c r="BG350" s="34" t="n">
        <v>0.00371087128973324</v>
      </c>
      <c r="BH350" s="34" t="n">
        <v>0.000459173376758256</v>
      </c>
      <c r="BI350" s="34" t="n">
        <v>0.0356989480482005</v>
      </c>
      <c r="BJ350" s="34" t="n">
        <v>0.459</v>
      </c>
      <c r="BK350" s="34" t="n">
        <v>0.0777754859437919</v>
      </c>
      <c r="BL350" s="34" t="n">
        <v>25.925161981264</v>
      </c>
      <c r="BM350" s="34" t="n">
        <v>0.025925161981264</v>
      </c>
      <c r="BN350" s="35" t="n">
        <v>0.668734166077614</v>
      </c>
    </row>
    <row r="351" customFormat="false" ht="12.8" hidden="false" customHeight="false" outlineLevel="0" collapsed="false">
      <c r="A351" s="33" t="s">
        <v>80</v>
      </c>
      <c r="B351" s="33" t="s">
        <v>105</v>
      </c>
      <c r="C351" s="33" t="s">
        <v>106</v>
      </c>
      <c r="D351" s="33" t="s">
        <v>73</v>
      </c>
      <c r="E351" s="34"/>
      <c r="F351" s="34"/>
      <c r="G351" s="34"/>
      <c r="H351" s="34" t="s">
        <v>186</v>
      </c>
      <c r="I351" s="34" t="s">
        <v>131</v>
      </c>
      <c r="J351" s="34" t="s">
        <v>132</v>
      </c>
      <c r="K351" s="34" t="s">
        <v>71</v>
      </c>
      <c r="L351" s="34" t="n">
        <v>21</v>
      </c>
      <c r="M351" s="34" t="n">
        <v>6176.4705882353</v>
      </c>
      <c r="N351" s="34" t="n">
        <v>1071</v>
      </c>
      <c r="O351" s="34" t="n">
        <v>3.213</v>
      </c>
      <c r="P351" s="34" t="n">
        <v>0.752</v>
      </c>
      <c r="Q351" s="34" t="n">
        <v>10</v>
      </c>
      <c r="R351" s="34" t="n">
        <v>50.9714973926999</v>
      </c>
      <c r="S351" s="34" t="n">
        <v>0.395666280483408</v>
      </c>
      <c r="T351" s="34" t="n">
        <v>80.4787634201209</v>
      </c>
      <c r="U351" s="34" t="n">
        <v>293.040539698321</v>
      </c>
      <c r="V351" s="34" t="n">
        <v>-8.01908513559655</v>
      </c>
      <c r="W351" s="34" t="n">
        <v>-7.01908513559655</v>
      </c>
      <c r="X351" s="34" t="n">
        <v>1.09689910452958</v>
      </c>
      <c r="Y351" s="34" t="n">
        <v>0.003</v>
      </c>
      <c r="Z351" s="34" t="n">
        <v>0.109689910452958</v>
      </c>
      <c r="AA351" s="34" t="n">
        <v>0.0395666280483408</v>
      </c>
      <c r="AB351" s="34" t="n">
        <v>0.352433682285354</v>
      </c>
      <c r="AC351" s="34" t="n">
        <v>0.127127575919319</v>
      </c>
      <c r="AD351" s="34" t="n">
        <v>352.433682285354</v>
      </c>
      <c r="AE351" s="34" t="n">
        <v>127.127575919319</v>
      </c>
      <c r="AF351" s="34" t="n">
        <v>117477.894095118</v>
      </c>
      <c r="AG351" s="34" t="n">
        <v>42375.858639773</v>
      </c>
      <c r="AH351" s="34" t="n">
        <v>117.477894095118</v>
      </c>
      <c r="AI351" s="34" t="n">
        <v>42.375858639773</v>
      </c>
      <c r="AJ351" s="34" t="n">
        <v>87.933704288468</v>
      </c>
      <c r="AK351" s="34" t="n">
        <v>0.371349312630222</v>
      </c>
      <c r="AL351" s="34" t="n">
        <v>13.8268890415214</v>
      </c>
      <c r="AM351" s="34" t="n">
        <v>398.083445813064</v>
      </c>
      <c r="AN351" s="34" t="n">
        <v>-22.6047075127748</v>
      </c>
      <c r="AO351" s="34" t="n">
        <v>-21.6047075127748</v>
      </c>
      <c r="AP351" s="34" t="n">
        <v>1.08094515224406</v>
      </c>
      <c r="AQ351" s="34" t="n">
        <v>14.5856223771783</v>
      </c>
      <c r="AR351" s="34" t="n">
        <v>0.0111583251365143</v>
      </c>
      <c r="AS351" s="34" t="n">
        <v>0.0109944235807374</v>
      </c>
      <c r="AT351" s="34" t="n">
        <v>0.0110351908886354</v>
      </c>
      <c r="AU351" s="34" t="n">
        <v>0.0108748607552131</v>
      </c>
      <c r="AV351" s="34" t="n">
        <v>0.000160330133422284</v>
      </c>
      <c r="AW351" s="34" t="n">
        <v>0.0469832288279699</v>
      </c>
      <c r="AX351" s="34" t="n">
        <v>0.5376</v>
      </c>
      <c r="AY351" s="34" t="n">
        <v>0.0873943988615511</v>
      </c>
      <c r="AZ351" s="34" t="n">
        <v>29.1314662871837</v>
      </c>
      <c r="BA351" s="34" t="n">
        <v>0.0291314662871837</v>
      </c>
      <c r="BB351" s="35" t="n">
        <v>0.247974025339583</v>
      </c>
      <c r="BC351" s="34" t="n">
        <v>66.6518743785995</v>
      </c>
      <c r="BD351" s="34" t="n">
        <v>0.00397238017371407</v>
      </c>
      <c r="BE351" s="34" t="n">
        <v>0.00372733455756115</v>
      </c>
      <c r="BF351" s="34" t="n">
        <v>0.00395666280483408</v>
      </c>
      <c r="BG351" s="34" t="n">
        <v>0.00371349312630222</v>
      </c>
      <c r="BH351" s="34" t="n">
        <v>0.000243169678531858</v>
      </c>
      <c r="BI351" s="34" t="n">
        <v>0.0123947226352703</v>
      </c>
      <c r="BJ351" s="34" t="n">
        <v>0.459</v>
      </c>
      <c r="BK351" s="34" t="n">
        <v>0.0270037530180181</v>
      </c>
      <c r="BL351" s="34" t="n">
        <v>9.00125100600602</v>
      </c>
      <c r="BM351" s="34" t="n">
        <v>0.00900125100600602</v>
      </c>
      <c r="BN351" s="35" t="n">
        <v>0.212414598663911</v>
      </c>
    </row>
    <row r="352" customFormat="false" ht="12.8" hidden="false" customHeight="false" outlineLevel="0" collapsed="false">
      <c r="A352" s="33" t="s">
        <v>80</v>
      </c>
      <c r="B352" s="33" t="s">
        <v>105</v>
      </c>
      <c r="C352" s="33" t="s">
        <v>106</v>
      </c>
      <c r="D352" s="33" t="s">
        <v>73</v>
      </c>
      <c r="E352" s="34"/>
      <c r="F352" s="34"/>
      <c r="G352" s="34"/>
      <c r="H352" s="34" t="s">
        <v>186</v>
      </c>
      <c r="I352" s="34" t="s">
        <v>131</v>
      </c>
      <c r="J352" s="34" t="s">
        <v>135</v>
      </c>
      <c r="K352" s="34" t="s">
        <v>71</v>
      </c>
      <c r="L352" s="34" t="n">
        <v>32</v>
      </c>
      <c r="M352" s="34" t="n">
        <v>9411.76470588235</v>
      </c>
      <c r="N352" s="34" t="n">
        <v>1089.33333333333</v>
      </c>
      <c r="O352" s="34" t="n">
        <v>3.268</v>
      </c>
      <c r="P352" s="34" t="n">
        <v>1.067</v>
      </c>
      <c r="Q352" s="34" t="n">
        <v>11</v>
      </c>
      <c r="R352" s="34" t="n">
        <v>62.191937608488</v>
      </c>
      <c r="S352" s="34" t="n">
        <v>0.431623278506608</v>
      </c>
      <c r="T352" s="34" t="n">
        <v>179.095174740498</v>
      </c>
      <c r="U352" s="34" t="n">
        <v>326.952126136101</v>
      </c>
      <c r="V352" s="34" t="n">
        <v>21.2200026175913</v>
      </c>
      <c r="W352" s="34" t="n">
        <v>22.2200026175913</v>
      </c>
      <c r="X352" s="34" t="n">
        <v>1.12886572320932</v>
      </c>
      <c r="Y352" s="34" t="n">
        <v>0.003</v>
      </c>
      <c r="Z352" s="34" t="n">
        <v>0.112886572320932</v>
      </c>
      <c r="AA352" s="34" t="n">
        <v>0.0431623278506608</v>
      </c>
      <c r="AB352" s="34" t="n">
        <v>0.368913318344806</v>
      </c>
      <c r="AC352" s="34" t="n">
        <v>0.14105448741596</v>
      </c>
      <c r="AD352" s="34" t="n">
        <v>368.913318344806</v>
      </c>
      <c r="AE352" s="34" t="n">
        <v>141.05448741596</v>
      </c>
      <c r="AF352" s="34" t="n">
        <v>122971.106114935</v>
      </c>
      <c r="AG352" s="34" t="n">
        <v>47018.1624719865</v>
      </c>
      <c r="AH352" s="34" t="n">
        <v>122.971106114935</v>
      </c>
      <c r="AI352" s="34" t="n">
        <v>47.0181624719865</v>
      </c>
      <c r="AJ352" s="34" t="n">
        <v>88.2974092572174</v>
      </c>
      <c r="AK352" s="34" t="n">
        <v>0.371165268974163</v>
      </c>
      <c r="AL352" s="34" t="n">
        <v>13.3225565105306</v>
      </c>
      <c r="AM352" s="34" t="n">
        <v>456.047697674682</v>
      </c>
      <c r="AN352" s="34" t="n">
        <v>-22.9122972159297</v>
      </c>
      <c r="AO352" s="34" t="n">
        <v>-21.9122972159297</v>
      </c>
      <c r="AP352" s="34" t="n">
        <v>1.08060865102364</v>
      </c>
      <c r="AQ352" s="34" t="n">
        <v>44.132299833521</v>
      </c>
      <c r="AR352" s="34" t="n">
        <v>0.0114868906134144</v>
      </c>
      <c r="AS352" s="34" t="n">
        <v>0.0109909671337252</v>
      </c>
      <c r="AT352" s="34" t="n">
        <v>0.0113564404245004</v>
      </c>
      <c r="AU352" s="34" t="n">
        <v>0.0108714790646308</v>
      </c>
      <c r="AV352" s="34" t="n">
        <v>0.000484961359869586</v>
      </c>
      <c r="AW352" s="34" t="n">
        <v>0.158559147703216</v>
      </c>
      <c r="AX352" s="34" t="n">
        <v>0.5376</v>
      </c>
      <c r="AY352" s="34" t="n">
        <v>0.294938890816994</v>
      </c>
      <c r="AZ352" s="34" t="n">
        <v>98.3129636056647</v>
      </c>
      <c r="BA352" s="34" t="n">
        <v>0.0983129636056647</v>
      </c>
      <c r="BB352" s="35" t="n">
        <v>0.799480192637905</v>
      </c>
      <c r="BC352" s="34" t="n">
        <v>165.772618229967</v>
      </c>
      <c r="BD352" s="34" t="n">
        <v>0.00433494340993344</v>
      </c>
      <c r="BE352" s="34" t="n">
        <v>0.00372548037901097</v>
      </c>
      <c r="BF352" s="34" t="n">
        <v>0.00431623278506608</v>
      </c>
      <c r="BG352" s="34" t="n">
        <v>0.00371165268974163</v>
      </c>
      <c r="BH352" s="34" t="n">
        <v>0.000604580095324451</v>
      </c>
      <c r="BI352" s="34" t="n">
        <v>0.037600007567752</v>
      </c>
      <c r="BJ352" s="34" t="n">
        <v>0.459</v>
      </c>
      <c r="BK352" s="34" t="n">
        <v>0.0819172278164531</v>
      </c>
      <c r="BL352" s="34" t="n">
        <v>27.3057426054843</v>
      </c>
      <c r="BM352" s="34" t="n">
        <v>0.0273057426054843</v>
      </c>
      <c r="BN352" s="35" t="n">
        <v>0.580748824919586</v>
      </c>
    </row>
    <row r="353" customFormat="false" ht="12.8" hidden="false" customHeight="false" outlineLevel="0" collapsed="false">
      <c r="A353" s="33" t="s">
        <v>80</v>
      </c>
      <c r="B353" s="33" t="s">
        <v>126</v>
      </c>
      <c r="C353" s="33" t="s">
        <v>127</v>
      </c>
      <c r="D353" s="33" t="s">
        <v>73</v>
      </c>
      <c r="E353" s="34"/>
      <c r="F353" s="34"/>
      <c r="G353" s="34"/>
      <c r="H353" s="34" t="s">
        <v>186</v>
      </c>
      <c r="I353" s="34" t="s">
        <v>131</v>
      </c>
      <c r="J353" s="34" t="s">
        <v>134</v>
      </c>
      <c r="K353" s="34" t="s">
        <v>71</v>
      </c>
      <c r="L353" s="34" t="n">
        <v>4</v>
      </c>
      <c r="M353" s="34" t="n">
        <v>1176.4705882353</v>
      </c>
      <c r="N353" s="34" t="n">
        <v>560.666666666667</v>
      </c>
      <c r="O353" s="34" t="n">
        <v>1.682</v>
      </c>
      <c r="P353" s="34" t="n">
        <v>0.661</v>
      </c>
      <c r="Q353" s="34" t="n">
        <v>4</v>
      </c>
      <c r="R353" s="34" t="n">
        <v>44.2448313749059</v>
      </c>
      <c r="S353" s="34" t="n">
        <v>0.415434444583223</v>
      </c>
      <c r="T353" s="34" t="n">
        <v>134.686528161199</v>
      </c>
      <c r="U353" s="34" t="n">
        <v>192.328660784286</v>
      </c>
      <c r="V353" s="34" t="n">
        <v>16.488159104458</v>
      </c>
      <c r="W353" s="34" t="n">
        <v>17.488159104458</v>
      </c>
      <c r="X353" s="34" t="n">
        <v>1.1236938772558</v>
      </c>
      <c r="Y353" s="34" t="n">
        <v>0.003</v>
      </c>
      <c r="Z353" s="34" t="n">
        <v>0.11236938772558</v>
      </c>
      <c r="AA353" s="34" t="n">
        <v>0.0415434444583223</v>
      </c>
      <c r="AB353" s="34" t="n">
        <v>0.0742761652866084</v>
      </c>
      <c r="AC353" s="34" t="n">
        <v>0.0698760735788981</v>
      </c>
      <c r="AD353" s="34" t="n">
        <v>74.2761652866084</v>
      </c>
      <c r="AE353" s="34" t="n">
        <v>69.8760735788981</v>
      </c>
      <c r="AF353" s="34" t="n">
        <v>24758.7217622028</v>
      </c>
      <c r="AG353" s="34" t="n">
        <v>23292.0245262994</v>
      </c>
      <c r="AH353" s="34" t="n">
        <v>24.7587217622028</v>
      </c>
      <c r="AI353" s="34" t="n">
        <v>23.2920245262994</v>
      </c>
      <c r="AJ353" s="34" t="n">
        <v>134.899245347638</v>
      </c>
      <c r="AK353" s="34" t="n">
        <v>0.370217751350591</v>
      </c>
      <c r="AL353" s="34" t="n">
        <v>10.7261152961471</v>
      </c>
      <c r="AM353" s="34" t="n">
        <v>555.992304520398</v>
      </c>
      <c r="AN353" s="34" t="n">
        <v>-23.4620024660281</v>
      </c>
      <c r="AO353" s="34" t="n">
        <v>-22.4620024660281</v>
      </c>
      <c r="AP353" s="34" t="n">
        <v>1.0800072712003</v>
      </c>
      <c r="AQ353" s="34" t="n">
        <v>39.9501615704861</v>
      </c>
      <c r="AR353" s="34" t="n">
        <v>0.0114337179414886</v>
      </c>
      <c r="AS353" s="34" t="n">
        <v>0.0109847899858887</v>
      </c>
      <c r="AT353" s="34" t="n">
        <v>0.0113044658672829</v>
      </c>
      <c r="AU353" s="34" t="n">
        <v>0.0108654354592635</v>
      </c>
      <c r="AV353" s="34" t="n">
        <v>0.000439030408019408</v>
      </c>
      <c r="AW353" s="34" t="n">
        <v>0.0844381304179514</v>
      </c>
      <c r="AX353" s="34" t="n">
        <v>0.5376</v>
      </c>
      <c r="AY353" s="34" t="n">
        <v>0.157064974735773</v>
      </c>
      <c r="AZ353" s="34" t="n">
        <v>52.3549915785909</v>
      </c>
      <c r="BA353" s="34" t="n">
        <v>0.0523549915785909</v>
      </c>
      <c r="BB353" s="35" t="n">
        <v>2.1146080190019</v>
      </c>
      <c r="BC353" s="34" t="n">
        <v>123.960412865052</v>
      </c>
      <c r="BD353" s="34" t="n">
        <v>0.00417167502078465</v>
      </c>
      <c r="BE353" s="34" t="n">
        <v>0.00371593456288628</v>
      </c>
      <c r="BF353" s="34" t="n">
        <v>0.00415434444583223</v>
      </c>
      <c r="BG353" s="34" t="n">
        <v>0.00370217751350591</v>
      </c>
      <c r="BH353" s="34" t="n">
        <v>0.000452166932326326</v>
      </c>
      <c r="BI353" s="34" t="n">
        <v>0.0200060496740868</v>
      </c>
      <c r="BJ353" s="34" t="n">
        <v>0.459</v>
      </c>
      <c r="BK353" s="34" t="n">
        <v>0.0435861648672915</v>
      </c>
      <c r="BL353" s="34" t="n">
        <v>14.5287216224305</v>
      </c>
      <c r="BM353" s="34" t="n">
        <v>0.0145287216224305</v>
      </c>
      <c r="BN353" s="35" t="n">
        <v>0.623763795458222</v>
      </c>
    </row>
    <row r="354" customFormat="false" ht="12.8" hidden="false" customHeight="false" outlineLevel="0" collapsed="false">
      <c r="A354" s="33" t="s">
        <v>80</v>
      </c>
      <c r="B354" s="33" t="s">
        <v>126</v>
      </c>
      <c r="C354" s="33" t="s">
        <v>127</v>
      </c>
      <c r="D354" s="33" t="s">
        <v>73</v>
      </c>
      <c r="E354" s="34"/>
      <c r="F354" s="34"/>
      <c r="G354" s="34"/>
      <c r="H354" s="34" t="s">
        <v>186</v>
      </c>
      <c r="I354" s="34" t="s">
        <v>131</v>
      </c>
      <c r="J354" s="34" t="s">
        <v>137</v>
      </c>
      <c r="K354" s="34" t="s">
        <v>71</v>
      </c>
      <c r="L354" s="34" t="n">
        <v>1</v>
      </c>
      <c r="M354" s="34" t="n">
        <v>294.117647058824</v>
      </c>
      <c r="N354" s="34" t="n">
        <v>70.3232916972813</v>
      </c>
      <c r="O354" s="34" t="n">
        <v>0.210969875091844</v>
      </c>
      <c r="P354" s="34"/>
      <c r="Q354" s="34"/>
      <c r="R354" s="34"/>
      <c r="S354" s="34"/>
      <c r="T354" s="34"/>
      <c r="U354" s="34"/>
      <c r="V354" s="34"/>
      <c r="W354" s="34"/>
      <c r="X354" s="34"/>
      <c r="Y354" s="34" t="n">
        <v>0.003</v>
      </c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 t="n">
        <v>150.631254288314</v>
      </c>
      <c r="BA354" s="34" t="n">
        <v>0.150631254288314</v>
      </c>
      <c r="BB354" s="35" t="n">
        <v>4.39718051475439</v>
      </c>
      <c r="BC354" s="34"/>
      <c r="BD354" s="34"/>
      <c r="BE354" s="34"/>
      <c r="BF354" s="34"/>
      <c r="BG354" s="34"/>
      <c r="BH354" s="34"/>
      <c r="BI354" s="34"/>
      <c r="BJ354" s="34"/>
      <c r="BK354" s="34"/>
      <c r="BL354" s="34" t="n">
        <v>41.412129746146</v>
      </c>
      <c r="BM354" s="34" t="n">
        <v>0.041412129746146</v>
      </c>
      <c r="BN354" s="35" t="n">
        <v>4.85792508450726</v>
      </c>
    </row>
    <row r="355" customFormat="false" ht="12.8" hidden="false" customHeight="false" outlineLevel="0" collapsed="false">
      <c r="A355" s="33" t="s">
        <v>80</v>
      </c>
      <c r="B355" s="33" t="s">
        <v>126</v>
      </c>
      <c r="C355" s="33" t="s">
        <v>127</v>
      </c>
      <c r="D355" s="33" t="s">
        <v>73</v>
      </c>
      <c r="E355" s="34"/>
      <c r="F355" s="34"/>
      <c r="G355" s="34"/>
      <c r="H355" s="34" t="s">
        <v>186</v>
      </c>
      <c r="I355" s="34" t="s">
        <v>131</v>
      </c>
      <c r="J355" s="34" t="s">
        <v>133</v>
      </c>
      <c r="K355" s="34" t="s">
        <v>71</v>
      </c>
      <c r="L355" s="34" t="n">
        <v>1</v>
      </c>
      <c r="M355" s="34" t="n">
        <v>294.117647058824</v>
      </c>
      <c r="N355" s="34" t="n">
        <v>5.51555228998283</v>
      </c>
      <c r="O355" s="34" t="n">
        <v>0.0165466568699485</v>
      </c>
      <c r="P355" s="34"/>
      <c r="Q355" s="34"/>
      <c r="R355" s="34"/>
      <c r="S355" s="34"/>
      <c r="T355" s="34"/>
      <c r="U355" s="34"/>
      <c r="V355" s="34"/>
      <c r="W355" s="34"/>
      <c r="X355" s="34"/>
      <c r="Y355" s="34" t="n">
        <v>0.003</v>
      </c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 t="n">
        <v>150.631254288314</v>
      </c>
      <c r="BA355" s="34" t="n">
        <v>0.150631254288314</v>
      </c>
      <c r="BB355" s="35" t="n">
        <v>4.39718051475439</v>
      </c>
      <c r="BC355" s="34"/>
      <c r="BD355" s="34"/>
      <c r="BE355" s="34"/>
      <c r="BF355" s="34"/>
      <c r="BG355" s="34"/>
      <c r="BH355" s="34"/>
      <c r="BI355" s="34"/>
      <c r="BJ355" s="34"/>
      <c r="BK355" s="34"/>
      <c r="BL355" s="34" t="n">
        <v>41.412129746146</v>
      </c>
      <c r="BM355" s="34" t="n">
        <v>0.041412129746146</v>
      </c>
      <c r="BN355" s="35" t="n">
        <v>4.85792508450726</v>
      </c>
    </row>
    <row r="356" customFormat="false" ht="12.8" hidden="false" customHeight="false" outlineLevel="0" collapsed="false">
      <c r="A356" s="33" t="s">
        <v>80</v>
      </c>
      <c r="B356" s="33" t="s">
        <v>126</v>
      </c>
      <c r="C356" s="33" t="s">
        <v>127</v>
      </c>
      <c r="D356" s="33" t="s">
        <v>73</v>
      </c>
      <c r="E356" s="34"/>
      <c r="F356" s="34"/>
      <c r="G356" s="34"/>
      <c r="H356" s="34" t="s">
        <v>186</v>
      </c>
      <c r="I356" s="34" t="s">
        <v>131</v>
      </c>
      <c r="J356" s="34" t="s">
        <v>132</v>
      </c>
      <c r="K356" s="34" t="s">
        <v>71</v>
      </c>
      <c r="L356" s="34" t="n">
        <v>3</v>
      </c>
      <c r="M356" s="34" t="n">
        <v>882.352941176471</v>
      </c>
      <c r="N356" s="34" t="n">
        <v>27.5777614499143</v>
      </c>
      <c r="O356" s="34" t="n">
        <v>0.0827332843497429</v>
      </c>
      <c r="P356" s="34"/>
      <c r="Q356" s="34"/>
      <c r="R356" s="34"/>
      <c r="S356" s="34"/>
      <c r="T356" s="34"/>
      <c r="U356" s="34"/>
      <c r="V356" s="34"/>
      <c r="W356" s="34"/>
      <c r="X356" s="34"/>
      <c r="Y356" s="34" t="n">
        <v>0.003</v>
      </c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 t="n">
        <v>150.631254288314</v>
      </c>
      <c r="BA356" s="34" t="n">
        <v>0.150631254288314</v>
      </c>
      <c r="BB356" s="35" t="n">
        <v>4.39718051475439</v>
      </c>
      <c r="BC356" s="34"/>
      <c r="BD356" s="34"/>
      <c r="BE356" s="34"/>
      <c r="BF356" s="34"/>
      <c r="BG356" s="34"/>
      <c r="BH356" s="34"/>
      <c r="BI356" s="34"/>
      <c r="BJ356" s="34"/>
      <c r="BK356" s="34"/>
      <c r="BL356" s="34" t="n">
        <v>41.412129746146</v>
      </c>
      <c r="BM356" s="34" t="n">
        <v>0.041412129746146</v>
      </c>
      <c r="BN356" s="35" t="n">
        <v>4.85792508450726</v>
      </c>
    </row>
    <row r="357" customFormat="false" ht="12.8" hidden="false" customHeight="false" outlineLevel="0" collapsed="false">
      <c r="A357" s="33" t="s">
        <v>80</v>
      </c>
      <c r="B357" s="33" t="s">
        <v>126</v>
      </c>
      <c r="C357" s="33" t="s">
        <v>127</v>
      </c>
      <c r="D357" s="33" t="s">
        <v>73</v>
      </c>
      <c r="E357" s="34"/>
      <c r="F357" s="34"/>
      <c r="G357" s="34"/>
      <c r="H357" s="34" t="s">
        <v>186</v>
      </c>
      <c r="I357" s="34" t="s">
        <v>131</v>
      </c>
      <c r="J357" s="34" t="s">
        <v>135</v>
      </c>
      <c r="K357" s="34" t="s">
        <v>71</v>
      </c>
      <c r="L357" s="34" t="n">
        <v>2</v>
      </c>
      <c r="M357" s="34" t="n">
        <v>588.235294117648</v>
      </c>
      <c r="N357" s="34" t="n">
        <v>187.666666666667</v>
      </c>
      <c r="O357" s="34" t="n">
        <v>0.252750183688464</v>
      </c>
      <c r="P357" s="34" t="n">
        <v>0.563</v>
      </c>
      <c r="Q357" s="34" t="n">
        <v>7</v>
      </c>
      <c r="R357" s="34" t="n">
        <v>25.5739615323935</v>
      </c>
      <c r="S357" s="34" t="n">
        <v>1.2622299832363</v>
      </c>
      <c r="T357" s="34" t="n">
        <v>2477.12743351925</v>
      </c>
      <c r="U357" s="34" t="n">
        <v>102.768981475436</v>
      </c>
      <c r="V357" s="34" t="n">
        <v>845.002523296677</v>
      </c>
      <c r="W357" s="34" t="n">
        <v>846.002523296677</v>
      </c>
      <c r="X357" s="34" t="n">
        <v>2.0210780170717</v>
      </c>
      <c r="Y357" s="34" t="n">
        <v>0.003</v>
      </c>
      <c r="Z357" s="34" t="n">
        <v>0.20210780170717</v>
      </c>
      <c r="AA357" s="34" t="n">
        <v>0.12622299832363</v>
      </c>
      <c r="AB357" s="34" t="n">
        <v>0.113786692361137</v>
      </c>
      <c r="AC357" s="34" t="n">
        <v>0.0710635480562037</v>
      </c>
      <c r="AD357" s="34" t="n">
        <v>113.786692361137</v>
      </c>
      <c r="AE357" s="34" t="n">
        <v>71.0635480562037</v>
      </c>
      <c r="AF357" s="34" t="n">
        <v>37928.8974537122</v>
      </c>
      <c r="AG357" s="34" t="n">
        <v>23687.8493520679</v>
      </c>
      <c r="AH357" s="34" t="n">
        <v>37.9288974537122</v>
      </c>
      <c r="AI357" s="34" t="n">
        <v>23.6878493520679</v>
      </c>
      <c r="AJ357" s="34" t="n">
        <v>159.55584475307</v>
      </c>
      <c r="AK357" s="34" t="n">
        <v>0.37031493772077</v>
      </c>
      <c r="AL357" s="34" t="n">
        <v>10.9924285942233</v>
      </c>
      <c r="AM357" s="34" t="n">
        <v>655.457583077613</v>
      </c>
      <c r="AN357" s="34" t="n">
        <v>-23.3526151521535</v>
      </c>
      <c r="AO357" s="34" t="n">
        <v>-22.3526151521535</v>
      </c>
      <c r="AP357" s="34" t="n">
        <v>1.08012694195808</v>
      </c>
      <c r="AQ357" s="34" t="n">
        <v>868.355138448831</v>
      </c>
      <c r="AR357" s="34" t="n">
        <v>0.0207438995547894</v>
      </c>
      <c r="AS357" s="34" t="n">
        <v>0.0109860191930122</v>
      </c>
      <c r="AT357" s="34" t="n">
        <v>0.0203223350772286</v>
      </c>
      <c r="AU357" s="34" t="n">
        <v>0.0108666380983008</v>
      </c>
      <c r="AV357" s="34" t="n">
        <v>0.00945569697892784</v>
      </c>
      <c r="AW357" s="34" t="n">
        <v>0.971752347664772</v>
      </c>
      <c r="AX357" s="34" t="n">
        <v>0.5376</v>
      </c>
      <c r="AY357" s="34" t="n">
        <v>1.80757505145977</v>
      </c>
      <c r="AZ357" s="34" t="n">
        <v>150.631254288314</v>
      </c>
      <c r="BA357" s="34" t="n">
        <v>0.150631254288314</v>
      </c>
      <c r="BB357" s="35" t="n">
        <v>4.39718051475439</v>
      </c>
      <c r="BC357" s="34" t="n">
        <v>2466.13500492503</v>
      </c>
      <c r="BD357" s="34" t="n">
        <v>0.0127836590093335</v>
      </c>
      <c r="BE357" s="34" t="n">
        <v>0.00371691366372666</v>
      </c>
      <c r="BF357" s="34" t="n">
        <v>0.012622299832363</v>
      </c>
      <c r="BG357" s="34" t="n">
        <v>0.0037031493772077</v>
      </c>
      <c r="BH357" s="34" t="n">
        <v>0.00891915045515533</v>
      </c>
      <c r="BI357" s="34" t="n">
        <v>0.228098010641772</v>
      </c>
      <c r="BJ357" s="34" t="n">
        <v>0.459</v>
      </c>
      <c r="BK357" s="34" t="n">
        <v>0.496945556953752</v>
      </c>
      <c r="BL357" s="34" t="n">
        <v>41.412129746146</v>
      </c>
      <c r="BM357" s="34" t="n">
        <v>0.041412129746146</v>
      </c>
      <c r="BN357" s="35" t="n">
        <v>4.85792508450726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17825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2016-09-28T10:57:29Z</dcterms:created>
  <dc:creator>Gonzalo Bravo</dc:creator>
  <dc:description/>
  <dc:language>en-CA</dc:language>
  <cp:lastModifiedBy>Gonzalo Bravo</cp:lastModifiedBy>
  <dcterms:modified xsi:type="dcterms:W3CDTF">2017-07-13T16:26:44Z</dcterms:modified>
  <cp:revision>280</cp:revision>
  <dc:subject/>
  <dc:title/>
</cp:coreProperties>
</file>