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ACCAAC35-9C54-4102-8AF5-F46037B160CB}" xr6:coauthVersionLast="45" xr6:coauthVersionMax="45" xr10:uidLastSave="{00000000-0000-0000-0000-000000000000}"/>
  <bookViews>
    <workbookView xWindow="-120" yWindow="-120" windowWidth="29040" windowHeight="15840" tabRatio="71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爬塔宝箱（输出)" sheetId="5" r:id="rId5"/>
    <sheet name="符文精华宝箱(输出)" sheetId="6" r:id="rId6"/>
    <sheet name="爬塔宝箱价值" sheetId="11" r:id="rId7"/>
    <sheet name="符文精华宝箱价值" sheetId="12" r:id="rId8"/>
    <sheet name="符文石产出" sheetId="16" r:id="rId9"/>
    <sheet name="奖励罗列" sheetId="13" r:id="rId10"/>
    <sheet name="符文罗列" sheetId="14" r:id="rId11"/>
    <sheet name="总产出" sheetId="15" r:id="rId12"/>
    <sheet name="权重" sheetId="8" r:id="rId13"/>
    <sheet name="符文价值" sheetId="10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9" i="5" l="1"/>
  <c r="AC49" i="5"/>
  <c r="AF49" i="5"/>
  <c r="AG49" i="5"/>
  <c r="AJ49" i="5"/>
  <c r="AK49" i="5"/>
  <c r="AN49" i="5"/>
  <c r="AO49" i="5"/>
  <c r="AR49" i="5"/>
  <c r="AS49" i="5"/>
  <c r="AV49" i="5"/>
  <c r="AW49" i="5"/>
  <c r="AZ49" i="5"/>
  <c r="BA49" i="5"/>
  <c r="BD49" i="5"/>
  <c r="BE49" i="5"/>
  <c r="BH49" i="5"/>
  <c r="BI49" i="5"/>
  <c r="BL49" i="5"/>
  <c r="BM49" i="5"/>
  <c r="BP49" i="5"/>
  <c r="BQ49" i="5"/>
  <c r="BT49" i="5"/>
  <c r="BU49" i="5"/>
  <c r="BX49" i="5"/>
  <c r="BY49" i="5"/>
  <c r="CB49" i="5"/>
  <c r="CC49" i="5"/>
  <c r="CF49" i="5"/>
  <c r="CG49" i="5"/>
  <c r="CJ49" i="5"/>
  <c r="CK49" i="5"/>
  <c r="CN49" i="5"/>
  <c r="CO49" i="5"/>
  <c r="CR49" i="5"/>
  <c r="CS49" i="5"/>
  <c r="CV49" i="5"/>
  <c r="CW49" i="5"/>
  <c r="CZ49" i="5"/>
  <c r="DA49" i="5"/>
  <c r="DC49" i="5"/>
  <c r="DD49" i="5"/>
  <c r="DE49" i="5"/>
  <c r="DG49" i="5"/>
  <c r="DH49" i="5"/>
  <c r="DI49" i="5"/>
  <c r="DK49" i="5"/>
  <c r="DL49" i="5"/>
  <c r="DM49" i="5"/>
  <c r="DO49" i="5"/>
  <c r="DP49" i="5"/>
  <c r="DQ49" i="5"/>
  <c r="DS49" i="5"/>
  <c r="DT49" i="5"/>
  <c r="DU49" i="5"/>
  <c r="DW49" i="5"/>
  <c r="DX49" i="5"/>
  <c r="DY49" i="5"/>
  <c r="EA49" i="5"/>
  <c r="EB49" i="5"/>
  <c r="EC49" i="5"/>
  <c r="EE49" i="5"/>
  <c r="EF49" i="5"/>
  <c r="EG49" i="5"/>
  <c r="EI49" i="5"/>
  <c r="EJ49" i="5"/>
  <c r="EK49" i="5"/>
  <c r="EM49" i="5"/>
  <c r="EN49" i="5"/>
  <c r="EO49" i="5"/>
  <c r="EQ49" i="5"/>
  <c r="ER49" i="5"/>
  <c r="ES49" i="5"/>
  <c r="EU49" i="5"/>
  <c r="EV49" i="5"/>
  <c r="EW49" i="5"/>
  <c r="EY49" i="5"/>
  <c r="EZ49" i="5"/>
  <c r="FA49" i="5"/>
  <c r="FC49" i="5"/>
  <c r="FD49" i="5"/>
  <c r="FE49" i="5"/>
  <c r="FG49" i="5"/>
  <c r="FH49" i="5"/>
  <c r="FI49" i="5"/>
  <c r="FK49" i="5"/>
  <c r="FL49" i="5"/>
  <c r="FM49" i="5"/>
  <c r="FO49" i="5"/>
  <c r="FP49" i="5"/>
  <c r="FQ49" i="5"/>
  <c r="FS49" i="5"/>
  <c r="FT49" i="5"/>
  <c r="FU49" i="5"/>
  <c r="FW49" i="5"/>
  <c r="FX49" i="5"/>
  <c r="FY49" i="5"/>
  <c r="GA49" i="5"/>
  <c r="GB49" i="5"/>
  <c r="GC49" i="5"/>
  <c r="GE49" i="5"/>
  <c r="GF49" i="5"/>
  <c r="GG49" i="5"/>
  <c r="GI49" i="5"/>
  <c r="GJ49" i="5"/>
  <c r="GK49" i="5"/>
  <c r="GM49" i="5"/>
  <c r="GN49" i="5"/>
  <c r="GO49" i="5"/>
  <c r="GQ49" i="5"/>
  <c r="GR49" i="5"/>
  <c r="GS49" i="5"/>
  <c r="GU49" i="5"/>
  <c r="GV49" i="5"/>
  <c r="GW49" i="5"/>
  <c r="GY49" i="5"/>
  <c r="GZ49" i="5"/>
  <c r="HA49" i="5"/>
  <c r="HC49" i="5"/>
  <c r="HD49" i="5"/>
  <c r="HE49" i="5"/>
  <c r="HG49" i="5"/>
  <c r="HH49" i="5"/>
  <c r="HI49" i="5"/>
  <c r="HK49" i="5"/>
  <c r="HL49" i="5"/>
  <c r="HM49" i="5"/>
  <c r="HO49" i="5"/>
  <c r="HP49" i="5"/>
  <c r="HQ49" i="5"/>
  <c r="HS49" i="5"/>
  <c r="HT49" i="5"/>
  <c r="HU49" i="5"/>
  <c r="HW49" i="5"/>
  <c r="HX49" i="5"/>
  <c r="HY49" i="5"/>
  <c r="IA49" i="5"/>
  <c r="IB49" i="5"/>
  <c r="IC49" i="5"/>
  <c r="IE49" i="5"/>
  <c r="IF49" i="5"/>
  <c r="IG49" i="5"/>
  <c r="II49" i="5"/>
  <c r="IJ49" i="5"/>
  <c r="IK49" i="5"/>
  <c r="IM49" i="5"/>
  <c r="IN49" i="5"/>
  <c r="IO49" i="5"/>
  <c r="IQ49" i="5"/>
  <c r="IR49" i="5"/>
  <c r="IS49" i="5"/>
  <c r="IU49" i="5"/>
  <c r="IV49" i="5"/>
  <c r="IW49" i="5"/>
  <c r="IY49" i="5"/>
  <c r="IZ49" i="5"/>
  <c r="JA49" i="5"/>
  <c r="JC49" i="5"/>
  <c r="JD49" i="5"/>
  <c r="JE49" i="5"/>
  <c r="JG49" i="5"/>
  <c r="JH49" i="5"/>
  <c r="JI49" i="5"/>
  <c r="JK49" i="5"/>
  <c r="JL49" i="5"/>
  <c r="JM49" i="5"/>
  <c r="JO49" i="5"/>
  <c r="JP49" i="5"/>
  <c r="JQ49" i="5"/>
  <c r="JS49" i="5"/>
  <c r="JT49" i="5"/>
  <c r="JU49" i="5"/>
  <c r="JW49" i="5"/>
  <c r="JX49" i="5"/>
  <c r="JY49" i="5"/>
  <c r="KA49" i="5"/>
  <c r="KB49" i="5"/>
  <c r="KC49" i="5"/>
  <c r="KE49" i="5"/>
  <c r="KF49" i="5"/>
  <c r="KG49" i="5"/>
  <c r="KI49" i="5"/>
  <c r="KJ49" i="5"/>
  <c r="KK49" i="5"/>
  <c r="KM49" i="5"/>
  <c r="KN49" i="5"/>
  <c r="KO49" i="5"/>
  <c r="KQ49" i="5"/>
  <c r="KR49" i="5"/>
  <c r="KS49" i="5"/>
  <c r="KU49" i="5"/>
  <c r="KV49" i="5"/>
  <c r="KW49" i="5"/>
  <c r="KY49" i="5"/>
  <c r="KZ49" i="5"/>
  <c r="LA49" i="5"/>
  <c r="LC49" i="5"/>
  <c r="LD49" i="5"/>
  <c r="LE49" i="5"/>
  <c r="LG49" i="5"/>
  <c r="LH49" i="5"/>
  <c r="LI49" i="5"/>
  <c r="LK49" i="5"/>
  <c r="LL49" i="5"/>
  <c r="LM49" i="5"/>
  <c r="LO49" i="5"/>
  <c r="LP49" i="5"/>
  <c r="LQ49" i="5"/>
  <c r="LS49" i="5"/>
  <c r="LT49" i="5"/>
  <c r="LU49" i="5"/>
  <c r="LW49" i="5"/>
  <c r="LX49" i="5"/>
  <c r="LY49" i="5"/>
  <c r="MA49" i="5"/>
  <c r="MB49" i="5"/>
  <c r="MC49" i="5"/>
  <c r="ME49" i="5"/>
  <c r="MF49" i="5"/>
  <c r="MG49" i="5"/>
  <c r="AA26" i="5"/>
  <c r="AB26" i="5"/>
  <c r="AC26" i="5"/>
  <c r="AE26" i="5"/>
  <c r="AF26" i="5"/>
  <c r="AG26" i="5"/>
  <c r="AI26" i="5"/>
  <c r="AJ26" i="5"/>
  <c r="AK26" i="5"/>
  <c r="AM26" i="5"/>
  <c r="AN26" i="5"/>
  <c r="AO26" i="5"/>
  <c r="AQ26" i="5"/>
  <c r="AR26" i="5"/>
  <c r="AS26" i="5"/>
  <c r="AU26" i="5"/>
  <c r="AV26" i="5"/>
  <c r="AW26" i="5"/>
  <c r="AY26" i="5"/>
  <c r="AZ26" i="5"/>
  <c r="BA26" i="5"/>
  <c r="BC26" i="5"/>
  <c r="BD26" i="5"/>
  <c r="BE26" i="5"/>
  <c r="BG26" i="5"/>
  <c r="BH26" i="5"/>
  <c r="BI26" i="5"/>
  <c r="BK26" i="5"/>
  <c r="BL26" i="5"/>
  <c r="BM26" i="5"/>
  <c r="BO26" i="5"/>
  <c r="BP26" i="5"/>
  <c r="BQ26" i="5"/>
  <c r="BS26" i="5"/>
  <c r="BT26" i="5"/>
  <c r="BU26" i="5"/>
  <c r="BW26" i="5"/>
  <c r="BX26" i="5"/>
  <c r="BY26" i="5"/>
  <c r="CA26" i="5"/>
  <c r="CB26" i="5"/>
  <c r="CC26" i="5"/>
  <c r="CE26" i="5"/>
  <c r="CF26" i="5"/>
  <c r="CG26" i="5"/>
  <c r="CI26" i="5"/>
  <c r="CJ26" i="5"/>
  <c r="CK26" i="5"/>
  <c r="CM26" i="5"/>
  <c r="CN26" i="5"/>
  <c r="CO26" i="5"/>
  <c r="CQ26" i="5"/>
  <c r="CR26" i="5"/>
  <c r="CS26" i="5"/>
  <c r="CU26" i="5"/>
  <c r="CV26" i="5"/>
  <c r="CW26" i="5"/>
  <c r="CY26" i="5"/>
  <c r="CZ26" i="5"/>
  <c r="DA26" i="5"/>
  <c r="DC26" i="5"/>
  <c r="DD26" i="5"/>
  <c r="DE26" i="5"/>
  <c r="DG26" i="5"/>
  <c r="DH26" i="5"/>
  <c r="DI26" i="5"/>
  <c r="DK26" i="5"/>
  <c r="DL26" i="5"/>
  <c r="DM26" i="5"/>
  <c r="DO26" i="5"/>
  <c r="DP26" i="5"/>
  <c r="DQ26" i="5"/>
  <c r="DS26" i="5"/>
  <c r="DT26" i="5"/>
  <c r="DU26" i="5"/>
  <c r="DW26" i="5"/>
  <c r="DX26" i="5"/>
  <c r="DY26" i="5"/>
  <c r="EA26" i="5"/>
  <c r="EB26" i="5"/>
  <c r="EC26" i="5"/>
  <c r="EE26" i="5"/>
  <c r="EF26" i="5"/>
  <c r="EG26" i="5"/>
  <c r="EI26" i="5"/>
  <c r="EJ26" i="5"/>
  <c r="EK26" i="5"/>
  <c r="EM26" i="5"/>
  <c r="EN26" i="5"/>
  <c r="EO26" i="5"/>
  <c r="EQ26" i="5"/>
  <c r="ER26" i="5"/>
  <c r="ES26" i="5"/>
  <c r="EU26" i="5"/>
  <c r="EV26" i="5"/>
  <c r="EW26" i="5"/>
  <c r="EY26" i="5"/>
  <c r="EZ26" i="5"/>
  <c r="FA26" i="5"/>
  <c r="FC26" i="5"/>
  <c r="FD26" i="5"/>
  <c r="FE26" i="5"/>
  <c r="FG26" i="5"/>
  <c r="FH26" i="5"/>
  <c r="FI26" i="5"/>
  <c r="FK26" i="5"/>
  <c r="FL26" i="5"/>
  <c r="FM26" i="5"/>
  <c r="FO26" i="5"/>
  <c r="FP26" i="5"/>
  <c r="FQ26" i="5"/>
  <c r="FS26" i="5"/>
  <c r="FT26" i="5"/>
  <c r="FU26" i="5"/>
  <c r="FW26" i="5"/>
  <c r="FX26" i="5"/>
  <c r="FY26" i="5"/>
  <c r="GA26" i="5"/>
  <c r="GB26" i="5"/>
  <c r="GC26" i="5"/>
  <c r="GE26" i="5"/>
  <c r="GF26" i="5"/>
  <c r="GG26" i="5"/>
  <c r="GI26" i="5"/>
  <c r="GJ26" i="5"/>
  <c r="GK26" i="5"/>
  <c r="GM26" i="5"/>
  <c r="GN26" i="5"/>
  <c r="GO26" i="5"/>
  <c r="GQ26" i="5"/>
  <c r="GR26" i="5"/>
  <c r="GS26" i="5"/>
  <c r="GU26" i="5"/>
  <c r="GV26" i="5"/>
  <c r="GW26" i="5"/>
  <c r="GY26" i="5"/>
  <c r="GZ26" i="5"/>
  <c r="HA26" i="5"/>
  <c r="HC26" i="5"/>
  <c r="HD26" i="5"/>
  <c r="HE26" i="5"/>
  <c r="HG26" i="5"/>
  <c r="HH26" i="5"/>
  <c r="HI26" i="5"/>
  <c r="HK26" i="5"/>
  <c r="HL26" i="5"/>
  <c r="HM26" i="5"/>
  <c r="HO26" i="5"/>
  <c r="HP26" i="5"/>
  <c r="HQ26" i="5"/>
  <c r="HS26" i="5"/>
  <c r="HT26" i="5"/>
  <c r="HU26" i="5"/>
  <c r="HW26" i="5"/>
  <c r="HX26" i="5"/>
  <c r="HY26" i="5"/>
  <c r="IA26" i="5"/>
  <c r="IB26" i="5"/>
  <c r="IC26" i="5"/>
  <c r="IE26" i="5"/>
  <c r="IF26" i="5"/>
  <c r="IG26" i="5"/>
  <c r="II26" i="5"/>
  <c r="IJ26" i="5"/>
  <c r="IK26" i="5"/>
  <c r="IM26" i="5"/>
  <c r="IN26" i="5"/>
  <c r="IO26" i="5"/>
  <c r="IQ26" i="5"/>
  <c r="IR26" i="5"/>
  <c r="IS26" i="5"/>
  <c r="IU26" i="5"/>
  <c r="IV26" i="5"/>
  <c r="IW26" i="5"/>
  <c r="IY26" i="5"/>
  <c r="IZ26" i="5"/>
  <c r="JA26" i="5"/>
  <c r="JC26" i="5"/>
  <c r="JD26" i="5"/>
  <c r="JE26" i="5"/>
  <c r="JG26" i="5"/>
  <c r="JH26" i="5"/>
  <c r="JI26" i="5"/>
  <c r="JK26" i="5"/>
  <c r="JL26" i="5"/>
  <c r="JM26" i="5"/>
  <c r="JO26" i="5"/>
  <c r="JP26" i="5"/>
  <c r="JQ26" i="5"/>
  <c r="JS26" i="5"/>
  <c r="JT26" i="5"/>
  <c r="JU26" i="5"/>
  <c r="JW26" i="5"/>
  <c r="JX26" i="5"/>
  <c r="JY26" i="5"/>
  <c r="KA26" i="5"/>
  <c r="KB26" i="5"/>
  <c r="KC26" i="5"/>
  <c r="KE26" i="5"/>
  <c r="KF26" i="5"/>
  <c r="KG26" i="5"/>
  <c r="KI26" i="5"/>
  <c r="KJ26" i="5"/>
  <c r="KK26" i="5"/>
  <c r="KM26" i="5"/>
  <c r="KN26" i="5"/>
  <c r="KO26" i="5"/>
  <c r="KQ26" i="5"/>
  <c r="KR26" i="5"/>
  <c r="KS26" i="5"/>
  <c r="KU26" i="5"/>
  <c r="KV26" i="5"/>
  <c r="KW26" i="5"/>
  <c r="KY26" i="5"/>
  <c r="KZ26" i="5"/>
  <c r="LA26" i="5"/>
  <c r="LC26" i="5"/>
  <c r="LD26" i="5"/>
  <c r="LE26" i="5"/>
  <c r="LG26" i="5"/>
  <c r="LH26" i="5"/>
  <c r="LI26" i="5"/>
  <c r="LK26" i="5"/>
  <c r="LL26" i="5"/>
  <c r="LM26" i="5"/>
  <c r="LO26" i="5"/>
  <c r="LP26" i="5"/>
  <c r="LQ26" i="5"/>
  <c r="LS26" i="5"/>
  <c r="LT26" i="5"/>
  <c r="LU26" i="5"/>
  <c r="LW26" i="5"/>
  <c r="LX26" i="5"/>
  <c r="LY26" i="5"/>
  <c r="MA26" i="5"/>
  <c r="MB26" i="5"/>
  <c r="MC26" i="5"/>
  <c r="ME26" i="5"/>
  <c r="MF26" i="5"/>
  <c r="MG26" i="5"/>
  <c r="G26" i="5"/>
  <c r="H26" i="5"/>
  <c r="I26" i="5"/>
  <c r="K26" i="5"/>
  <c r="L26" i="5"/>
  <c r="M26" i="5"/>
  <c r="O26" i="5"/>
  <c r="P26" i="5"/>
  <c r="Q26" i="5"/>
  <c r="S26" i="5"/>
  <c r="T26" i="5"/>
  <c r="U26" i="5"/>
  <c r="W26" i="5"/>
  <c r="X26" i="5"/>
  <c r="Y26" i="5"/>
  <c r="MH3" i="5"/>
  <c r="MH49" i="5" s="1"/>
  <c r="MD3" i="5"/>
  <c r="LZ3" i="5"/>
  <c r="LV3" i="5"/>
  <c r="LR3" i="5"/>
  <c r="LR26" i="5" s="1"/>
  <c r="LN3" i="5"/>
  <c r="LJ3" i="5"/>
  <c r="LF3" i="5"/>
  <c r="LB3" i="5"/>
  <c r="LB26" i="5" s="1"/>
  <c r="KX3" i="5"/>
  <c r="KT3" i="5"/>
  <c r="KT26" i="5" s="1"/>
  <c r="KP3" i="5"/>
  <c r="KL3" i="5"/>
  <c r="KH3" i="5"/>
  <c r="KD3" i="5"/>
  <c r="KD26" i="5" s="1"/>
  <c r="JZ3" i="5"/>
  <c r="JV3" i="5"/>
  <c r="JV26" i="5" s="1"/>
  <c r="JR3" i="5"/>
  <c r="JN3" i="5"/>
  <c r="JJ3" i="5"/>
  <c r="JF3" i="5"/>
  <c r="JB3" i="5"/>
  <c r="IX3" i="5"/>
  <c r="IX26" i="5" s="1"/>
  <c r="IT3" i="5"/>
  <c r="IP3" i="5"/>
  <c r="IL3" i="5"/>
  <c r="IH3" i="5"/>
  <c r="IH26" i="5" s="1"/>
  <c r="ID3" i="5"/>
  <c r="HZ3" i="5"/>
  <c r="HZ26" i="5" s="1"/>
  <c r="HV3" i="5"/>
  <c r="HR3" i="5"/>
  <c r="HN3" i="5"/>
  <c r="HJ3" i="5"/>
  <c r="HJ26" i="5" s="1"/>
  <c r="HF3" i="5"/>
  <c r="HB3" i="5"/>
  <c r="HB26" i="5" s="1"/>
  <c r="GX3" i="5"/>
  <c r="GT3" i="5"/>
  <c r="GP3" i="5"/>
  <c r="GL3" i="5"/>
  <c r="GH3" i="5"/>
  <c r="GH26" i="5" s="1"/>
  <c r="GD3" i="5"/>
  <c r="GD26" i="5" s="1"/>
  <c r="FZ3" i="5"/>
  <c r="FV3" i="5"/>
  <c r="FR3" i="5"/>
  <c r="FN3" i="5"/>
  <c r="FN26" i="5" s="1"/>
  <c r="FJ3" i="5"/>
  <c r="FJ26" i="5" s="1"/>
  <c r="FF3" i="5"/>
  <c r="FF26" i="5" s="1"/>
  <c r="FB3" i="5"/>
  <c r="ET49" i="5"/>
  <c r="EL26" i="5"/>
  <c r="EH26" i="5"/>
  <c r="DV49" i="5"/>
  <c r="DN26" i="5"/>
  <c r="CY49" i="5"/>
  <c r="CM49" i="5"/>
  <c r="CA49" i="5"/>
  <c r="BO49" i="5"/>
  <c r="BC49" i="5"/>
  <c r="AT3" i="5"/>
  <c r="AQ49" i="5" s="1"/>
  <c r="AP3" i="5"/>
  <c r="AL3" i="5"/>
  <c r="F3" i="5"/>
  <c r="V3" i="5" s="1"/>
  <c r="Z3" i="5"/>
  <c r="W49" i="5" s="1"/>
  <c r="N3" i="5"/>
  <c r="J3" i="5"/>
  <c r="G49" i="5" s="1"/>
  <c r="F5" i="5"/>
  <c r="AL4" i="5"/>
  <c r="AP4" i="5"/>
  <c r="AT4" i="5"/>
  <c r="BF4" i="5"/>
  <c r="BF27" i="5" s="1"/>
  <c r="BJ4" i="5"/>
  <c r="BJ27" i="5" s="1"/>
  <c r="BN4" i="5"/>
  <c r="BN27" i="5" s="1"/>
  <c r="BZ4" i="5"/>
  <c r="CD4" i="5"/>
  <c r="CH4" i="5"/>
  <c r="CT4" i="5"/>
  <c r="CT27" i="5" s="1"/>
  <c r="CX4" i="5"/>
  <c r="DB4" i="5"/>
  <c r="DF4" i="5"/>
  <c r="DF27" i="5" s="1"/>
  <c r="DJ4" i="5"/>
  <c r="DJ27" i="5" s="1"/>
  <c r="DN4" i="5"/>
  <c r="DR4" i="5"/>
  <c r="DR27" i="5" s="1"/>
  <c r="DV4" i="5"/>
  <c r="DV27" i="5" s="1"/>
  <c r="DZ4" i="5"/>
  <c r="DZ27" i="5" s="1"/>
  <c r="ED4" i="5"/>
  <c r="ED27" i="5" s="1"/>
  <c r="EH4" i="5"/>
  <c r="EH27" i="5" s="1"/>
  <c r="EL4" i="5"/>
  <c r="EP4" i="5"/>
  <c r="EP27" i="5" s="1"/>
  <c r="ET4" i="5"/>
  <c r="ET27" i="5" s="1"/>
  <c r="EX4" i="5"/>
  <c r="EX27" i="5" s="1"/>
  <c r="FB4" i="5"/>
  <c r="FB27" i="5" s="1"/>
  <c r="FF4" i="5"/>
  <c r="FF27" i="5" s="1"/>
  <c r="FJ4" i="5"/>
  <c r="FJ27" i="5" s="1"/>
  <c r="FN4" i="5"/>
  <c r="FN27" i="5" s="1"/>
  <c r="FR4" i="5"/>
  <c r="FR27" i="5" s="1"/>
  <c r="FV4" i="5"/>
  <c r="FV27" i="5" s="1"/>
  <c r="FZ4" i="5"/>
  <c r="FZ27" i="5" s="1"/>
  <c r="GD4" i="5"/>
  <c r="GD27" i="5" s="1"/>
  <c r="GH4" i="5"/>
  <c r="GH50" i="5" s="1"/>
  <c r="GL4" i="5"/>
  <c r="GL27" i="5" s="1"/>
  <c r="GP4" i="5"/>
  <c r="GP27" i="5" s="1"/>
  <c r="GT4" i="5"/>
  <c r="GT27" i="5" s="1"/>
  <c r="GX4" i="5"/>
  <c r="GX27" i="5" s="1"/>
  <c r="HB4" i="5"/>
  <c r="HB27" i="5" s="1"/>
  <c r="HF4" i="5"/>
  <c r="HJ4" i="5"/>
  <c r="HJ27" i="5" s="1"/>
  <c r="HN4" i="5"/>
  <c r="HN27" i="5" s="1"/>
  <c r="HR4" i="5"/>
  <c r="HR27" i="5" s="1"/>
  <c r="HV4" i="5"/>
  <c r="HV27" i="5" s="1"/>
  <c r="HZ4" i="5"/>
  <c r="HZ27" i="5" s="1"/>
  <c r="ID4" i="5"/>
  <c r="IH4" i="5"/>
  <c r="IH27" i="5" s="1"/>
  <c r="IL4" i="5"/>
  <c r="IL27" i="5" s="1"/>
  <c r="IP4" i="5"/>
  <c r="IP27" i="5" s="1"/>
  <c r="IT4" i="5"/>
  <c r="IT27" i="5" s="1"/>
  <c r="IX4" i="5"/>
  <c r="IX27" i="5" s="1"/>
  <c r="JB4" i="5"/>
  <c r="JF4" i="5"/>
  <c r="JF27" i="5" s="1"/>
  <c r="JJ4" i="5"/>
  <c r="JJ27" i="5" s="1"/>
  <c r="JN4" i="5"/>
  <c r="JN27" i="5" s="1"/>
  <c r="JR4" i="5"/>
  <c r="JR27" i="5" s="1"/>
  <c r="JV4" i="5"/>
  <c r="JV27" i="5" s="1"/>
  <c r="JZ4" i="5"/>
  <c r="KD4" i="5"/>
  <c r="KD27" i="5" s="1"/>
  <c r="KH4" i="5"/>
  <c r="KH27" i="5" s="1"/>
  <c r="KL4" i="5"/>
  <c r="KL27" i="5" s="1"/>
  <c r="KP4" i="5"/>
  <c r="KP27" i="5" s="1"/>
  <c r="KT4" i="5"/>
  <c r="KT27" i="5" s="1"/>
  <c r="KX4" i="5"/>
  <c r="KX50" i="5" s="1"/>
  <c r="LB4" i="5"/>
  <c r="LB27" i="5" s="1"/>
  <c r="LF4" i="5"/>
  <c r="LF27" i="5" s="1"/>
  <c r="LJ4" i="5"/>
  <c r="LJ27" i="5" s="1"/>
  <c r="LN4" i="5"/>
  <c r="LN27" i="5" s="1"/>
  <c r="LR4" i="5"/>
  <c r="LR27" i="5" s="1"/>
  <c r="LV4" i="5"/>
  <c r="LZ4" i="5"/>
  <c r="LZ27" i="5" s="1"/>
  <c r="MD4" i="5"/>
  <c r="MD27" i="5" s="1"/>
  <c r="MH4" i="5"/>
  <c r="MH27" i="5" s="1"/>
  <c r="AB27" i="5"/>
  <c r="AC27" i="5"/>
  <c r="AE27" i="5"/>
  <c r="AF27" i="5"/>
  <c r="AG27" i="5"/>
  <c r="AI27" i="5"/>
  <c r="AJ27" i="5"/>
  <c r="AK27" i="5"/>
  <c r="AM27" i="5"/>
  <c r="AN27" i="5"/>
  <c r="AO27" i="5"/>
  <c r="AQ27" i="5"/>
  <c r="AR27" i="5"/>
  <c r="AS27" i="5"/>
  <c r="AU27" i="5"/>
  <c r="AV27" i="5"/>
  <c r="AW27" i="5"/>
  <c r="AY27" i="5"/>
  <c r="AZ27" i="5"/>
  <c r="BA27" i="5"/>
  <c r="BC27" i="5"/>
  <c r="BD27" i="5"/>
  <c r="BE27" i="5"/>
  <c r="BG27" i="5"/>
  <c r="BH27" i="5"/>
  <c r="BI27" i="5"/>
  <c r="BK27" i="5"/>
  <c r="BL27" i="5"/>
  <c r="BM27" i="5"/>
  <c r="BO27" i="5"/>
  <c r="BP27" i="5"/>
  <c r="BQ27" i="5"/>
  <c r="BS27" i="5"/>
  <c r="BT27" i="5"/>
  <c r="BU27" i="5"/>
  <c r="BW27" i="5"/>
  <c r="BX27" i="5"/>
  <c r="BY27" i="5"/>
  <c r="CA27" i="5"/>
  <c r="CB27" i="5"/>
  <c r="CC27" i="5"/>
  <c r="CE27" i="5"/>
  <c r="CF27" i="5"/>
  <c r="CG27" i="5"/>
  <c r="CI27" i="5"/>
  <c r="CJ27" i="5"/>
  <c r="CK27" i="5"/>
  <c r="CM27" i="5"/>
  <c r="CN27" i="5"/>
  <c r="CO27" i="5"/>
  <c r="CQ27" i="5"/>
  <c r="CR27" i="5"/>
  <c r="CS27" i="5"/>
  <c r="CU27" i="5"/>
  <c r="CV27" i="5"/>
  <c r="CW27" i="5"/>
  <c r="CY27" i="5"/>
  <c r="CZ27" i="5"/>
  <c r="DA27" i="5"/>
  <c r="DC27" i="5"/>
  <c r="DD27" i="5"/>
  <c r="DE27" i="5"/>
  <c r="DG27" i="5"/>
  <c r="DH27" i="5"/>
  <c r="DI27" i="5"/>
  <c r="DK27" i="5"/>
  <c r="DL27" i="5"/>
  <c r="DM27" i="5"/>
  <c r="DO27" i="5"/>
  <c r="DP27" i="5"/>
  <c r="DQ27" i="5"/>
  <c r="DS27" i="5"/>
  <c r="DT27" i="5"/>
  <c r="DU27" i="5"/>
  <c r="DW27" i="5"/>
  <c r="DX27" i="5"/>
  <c r="DY27" i="5"/>
  <c r="EA27" i="5"/>
  <c r="EB27" i="5"/>
  <c r="EC27" i="5"/>
  <c r="EE27" i="5"/>
  <c r="EF27" i="5"/>
  <c r="EG27" i="5"/>
  <c r="EI27" i="5"/>
  <c r="EJ27" i="5"/>
  <c r="EK27" i="5"/>
  <c r="EM27" i="5"/>
  <c r="EN27" i="5"/>
  <c r="EO27" i="5"/>
  <c r="EQ27" i="5"/>
  <c r="ER27" i="5"/>
  <c r="ES27" i="5"/>
  <c r="EU27" i="5"/>
  <c r="EV27" i="5"/>
  <c r="EW27" i="5"/>
  <c r="EY27" i="5"/>
  <c r="EZ27" i="5"/>
  <c r="FA27" i="5"/>
  <c r="FC27" i="5"/>
  <c r="FD27" i="5"/>
  <c r="FE27" i="5"/>
  <c r="FG27" i="5"/>
  <c r="FH27" i="5"/>
  <c r="FI27" i="5"/>
  <c r="FK27" i="5"/>
  <c r="FL27" i="5"/>
  <c r="FM27" i="5"/>
  <c r="FO27" i="5"/>
  <c r="FP27" i="5"/>
  <c r="FQ27" i="5"/>
  <c r="FS27" i="5"/>
  <c r="FT27" i="5"/>
  <c r="FU27" i="5"/>
  <c r="FW27" i="5"/>
  <c r="FX27" i="5"/>
  <c r="FY27" i="5"/>
  <c r="GA27" i="5"/>
  <c r="GB27" i="5"/>
  <c r="GC27" i="5"/>
  <c r="GE27" i="5"/>
  <c r="GF27" i="5"/>
  <c r="GG27" i="5"/>
  <c r="GI27" i="5"/>
  <c r="GJ27" i="5"/>
  <c r="GK27" i="5"/>
  <c r="GM27" i="5"/>
  <c r="GN27" i="5"/>
  <c r="GO27" i="5"/>
  <c r="GQ27" i="5"/>
  <c r="GR27" i="5"/>
  <c r="GS27" i="5"/>
  <c r="GU27" i="5"/>
  <c r="GV27" i="5"/>
  <c r="GW27" i="5"/>
  <c r="GY27" i="5"/>
  <c r="GZ27" i="5"/>
  <c r="HA27" i="5"/>
  <c r="HC27" i="5"/>
  <c r="HD27" i="5"/>
  <c r="HE27" i="5"/>
  <c r="HG27" i="5"/>
  <c r="HH27" i="5"/>
  <c r="HI27" i="5"/>
  <c r="HK27" i="5"/>
  <c r="HL27" i="5"/>
  <c r="HM27" i="5"/>
  <c r="HO27" i="5"/>
  <c r="HP27" i="5"/>
  <c r="HQ27" i="5"/>
  <c r="HS27" i="5"/>
  <c r="HT27" i="5"/>
  <c r="HU27" i="5"/>
  <c r="HW27" i="5"/>
  <c r="HX27" i="5"/>
  <c r="HY27" i="5"/>
  <c r="IA27" i="5"/>
  <c r="IB27" i="5"/>
  <c r="IC27" i="5"/>
  <c r="IE27" i="5"/>
  <c r="IF27" i="5"/>
  <c r="IG27" i="5"/>
  <c r="II27" i="5"/>
  <c r="IJ27" i="5"/>
  <c r="IK27" i="5"/>
  <c r="IM27" i="5"/>
  <c r="IN27" i="5"/>
  <c r="IO27" i="5"/>
  <c r="IQ27" i="5"/>
  <c r="IR27" i="5"/>
  <c r="IS27" i="5"/>
  <c r="IU27" i="5"/>
  <c r="IV27" i="5"/>
  <c r="IW27" i="5"/>
  <c r="IY27" i="5"/>
  <c r="IZ27" i="5"/>
  <c r="JA27" i="5"/>
  <c r="JC27" i="5"/>
  <c r="JD27" i="5"/>
  <c r="JE27" i="5"/>
  <c r="JG27" i="5"/>
  <c r="JH27" i="5"/>
  <c r="JI27" i="5"/>
  <c r="JK27" i="5"/>
  <c r="JL27" i="5"/>
  <c r="JM27" i="5"/>
  <c r="JO27" i="5"/>
  <c r="JP27" i="5"/>
  <c r="JQ27" i="5"/>
  <c r="JS27" i="5"/>
  <c r="JT27" i="5"/>
  <c r="JU27" i="5"/>
  <c r="JW27" i="5"/>
  <c r="JX27" i="5"/>
  <c r="JY27" i="5"/>
  <c r="KA27" i="5"/>
  <c r="KB27" i="5"/>
  <c r="KC27" i="5"/>
  <c r="KE27" i="5"/>
  <c r="KF27" i="5"/>
  <c r="KG27" i="5"/>
  <c r="KI27" i="5"/>
  <c r="KJ27" i="5"/>
  <c r="KK27" i="5"/>
  <c r="KM27" i="5"/>
  <c r="KN27" i="5"/>
  <c r="KO27" i="5"/>
  <c r="KQ27" i="5"/>
  <c r="KR27" i="5"/>
  <c r="KS27" i="5"/>
  <c r="KU27" i="5"/>
  <c r="KV27" i="5"/>
  <c r="KW27" i="5"/>
  <c r="KY27" i="5"/>
  <c r="KZ27" i="5"/>
  <c r="LA27" i="5"/>
  <c r="LC27" i="5"/>
  <c r="LD27" i="5"/>
  <c r="LE27" i="5"/>
  <c r="LG27" i="5"/>
  <c r="LH27" i="5"/>
  <c r="LI27" i="5"/>
  <c r="LK27" i="5"/>
  <c r="LL27" i="5"/>
  <c r="LM27" i="5"/>
  <c r="LO27" i="5"/>
  <c r="LP27" i="5"/>
  <c r="LQ27" i="5"/>
  <c r="LS27" i="5"/>
  <c r="LT27" i="5"/>
  <c r="LU27" i="5"/>
  <c r="LW27" i="5"/>
  <c r="LX27" i="5"/>
  <c r="LY27" i="5"/>
  <c r="MA27" i="5"/>
  <c r="MB27" i="5"/>
  <c r="MC27" i="5"/>
  <c r="ME27" i="5"/>
  <c r="MF27" i="5"/>
  <c r="MG27" i="5"/>
  <c r="AA27" i="5"/>
  <c r="F4" i="5"/>
  <c r="DC50" i="5"/>
  <c r="DG50" i="5"/>
  <c r="DK50" i="5"/>
  <c r="DO50" i="5"/>
  <c r="DS50" i="5"/>
  <c r="DW50" i="5"/>
  <c r="EA50" i="5"/>
  <c r="EE50" i="5"/>
  <c r="EI50" i="5"/>
  <c r="EM50" i="5"/>
  <c r="EQ50" i="5"/>
  <c r="EU50" i="5"/>
  <c r="EY50" i="5"/>
  <c r="FC50" i="5"/>
  <c r="FG50" i="5"/>
  <c r="FK50" i="5"/>
  <c r="FO50" i="5"/>
  <c r="FS50" i="5"/>
  <c r="B30" i="16"/>
  <c r="B31" i="16"/>
  <c r="B32" i="16"/>
  <c r="B29" i="16"/>
  <c r="C10" i="16"/>
  <c r="F10" i="16" s="1"/>
  <c r="E7" i="16"/>
  <c r="H9" i="16"/>
  <c r="G9" i="16"/>
  <c r="F9" i="16"/>
  <c r="E9" i="16"/>
  <c r="E12" i="16"/>
  <c r="G33" i="8"/>
  <c r="O3" i="8"/>
  <c r="G19" i="8"/>
  <c r="G20" i="8"/>
  <c r="G21" i="8"/>
  <c r="H21" i="8" s="1"/>
  <c r="G22" i="8"/>
  <c r="J22" i="8" s="1"/>
  <c r="G23" i="8"/>
  <c r="G24" i="8"/>
  <c r="J24" i="8" s="1"/>
  <c r="G25" i="8"/>
  <c r="G26" i="8"/>
  <c r="G27" i="8"/>
  <c r="H27" i="8" s="1"/>
  <c r="G28" i="8"/>
  <c r="J28" i="8" s="1"/>
  <c r="G29" i="8"/>
  <c r="N29" i="8" s="1"/>
  <c r="G30" i="8"/>
  <c r="J30" i="8" s="1"/>
  <c r="G31" i="8"/>
  <c r="J31" i="8" s="1"/>
  <c r="G32" i="8"/>
  <c r="E33" i="8"/>
  <c r="C7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G34" i="8"/>
  <c r="E34" i="8"/>
  <c r="G35" i="8"/>
  <c r="H35" i="8" s="1"/>
  <c r="E35" i="8"/>
  <c r="G36" i="8"/>
  <c r="N36" i="8" s="1"/>
  <c r="E36" i="8"/>
  <c r="G37" i="8"/>
  <c r="E37" i="8"/>
  <c r="D2" i="8"/>
  <c r="D3" i="8"/>
  <c r="D57" i="8"/>
  <c r="C31" i="8" s="1"/>
  <c r="D58" i="8"/>
  <c r="C32" i="8" s="1"/>
  <c r="D59" i="8"/>
  <c r="C33" i="8" s="1"/>
  <c r="D63" i="8"/>
  <c r="C37" i="8" s="1"/>
  <c r="D60" i="8"/>
  <c r="C34" i="8" s="1"/>
  <c r="D61" i="8"/>
  <c r="C35" i="8" s="1"/>
  <c r="D62" i="8"/>
  <c r="C36" i="8" s="1"/>
  <c r="D46" i="8"/>
  <c r="C20" i="8" s="1"/>
  <c r="D47" i="8"/>
  <c r="C21" i="8" s="1"/>
  <c r="D48" i="8"/>
  <c r="C22" i="8" s="1"/>
  <c r="D49" i="8"/>
  <c r="C23" i="8" s="1"/>
  <c r="D50" i="8"/>
  <c r="C24" i="8"/>
  <c r="D51" i="8"/>
  <c r="C25" i="8" s="1"/>
  <c r="D52" i="8"/>
  <c r="C26" i="8" s="1"/>
  <c r="D53" i="8"/>
  <c r="C27" i="8" s="1"/>
  <c r="D54" i="8"/>
  <c r="C28" i="8" s="1"/>
  <c r="D55" i="8"/>
  <c r="C29" i="8" s="1"/>
  <c r="D56" i="8"/>
  <c r="C30" i="8" s="1"/>
  <c r="D45" i="8"/>
  <c r="C19" i="8" s="1"/>
  <c r="E13" i="16"/>
  <c r="E6" i="15"/>
  <c r="I3" i="13"/>
  <c r="J3" i="13" s="1"/>
  <c r="K3" i="13" s="1"/>
  <c r="I4" i="13"/>
  <c r="J4" i="13" s="1"/>
  <c r="K4" i="13" s="1"/>
  <c r="I5" i="13"/>
  <c r="J5" i="13" s="1"/>
  <c r="K5" i="13" s="1"/>
  <c r="E4" i="11"/>
  <c r="D5" i="11"/>
  <c r="DZ5" i="11"/>
  <c r="DZ26" i="11" s="1"/>
  <c r="ED5" i="11"/>
  <c r="ED26" i="11" s="1"/>
  <c r="EH5" i="11"/>
  <c r="EH26" i="11" s="1"/>
  <c r="EL5" i="11"/>
  <c r="EL26" i="11" s="1"/>
  <c r="EP5" i="11"/>
  <c r="EP26" i="11" s="1"/>
  <c r="ET5" i="11"/>
  <c r="ET26" i="11" s="1"/>
  <c r="EX5" i="11"/>
  <c r="EX26" i="11" s="1"/>
  <c r="FB5" i="11"/>
  <c r="FB26" i="11" s="1"/>
  <c r="FF5" i="11"/>
  <c r="FF26" i="11" s="1"/>
  <c r="FJ5" i="11"/>
  <c r="FJ26" i="11" s="1"/>
  <c r="FN5" i="11"/>
  <c r="FN26" i="11" s="1"/>
  <c r="FR5" i="11"/>
  <c r="FR26" i="11" s="1"/>
  <c r="FV5" i="11"/>
  <c r="FV26" i="11" s="1"/>
  <c r="FZ5" i="11"/>
  <c r="FZ26" i="11" s="1"/>
  <c r="GD5" i="11"/>
  <c r="GD26" i="11" s="1"/>
  <c r="GH5" i="11"/>
  <c r="GH26" i="11" s="1"/>
  <c r="GL5" i="11"/>
  <c r="GL26" i="11" s="1"/>
  <c r="GP5" i="11"/>
  <c r="GP26" i="11" s="1"/>
  <c r="GT5" i="11"/>
  <c r="GT26" i="11" s="1"/>
  <c r="GX5" i="11"/>
  <c r="GX26" i="11" s="1"/>
  <c r="HB5" i="11"/>
  <c r="HB26" i="11" s="1"/>
  <c r="HF5" i="11"/>
  <c r="HF26" i="11" s="1"/>
  <c r="HJ5" i="11"/>
  <c r="HJ26" i="11" s="1"/>
  <c r="HN5" i="11"/>
  <c r="HN26" i="11" s="1"/>
  <c r="HR5" i="11"/>
  <c r="HR26" i="11" s="1"/>
  <c r="HV5" i="11"/>
  <c r="HV26" i="11" s="1"/>
  <c r="HZ5" i="11"/>
  <c r="HZ26" i="11" s="1"/>
  <c r="ID5" i="11"/>
  <c r="ID26" i="11" s="1"/>
  <c r="IH5" i="11"/>
  <c r="IH26" i="11" s="1"/>
  <c r="IL5" i="11"/>
  <c r="IL26" i="11" s="1"/>
  <c r="IP5" i="11"/>
  <c r="IP26" i="11" s="1"/>
  <c r="IT5" i="11"/>
  <c r="IT26" i="11" s="1"/>
  <c r="IX5" i="11"/>
  <c r="IX26" i="11" s="1"/>
  <c r="JB5" i="11"/>
  <c r="JB26" i="11" s="1"/>
  <c r="JF5" i="11"/>
  <c r="JF26" i="11" s="1"/>
  <c r="JJ5" i="11"/>
  <c r="JJ26" i="11" s="1"/>
  <c r="JN5" i="11"/>
  <c r="JN26" i="11" s="1"/>
  <c r="JR5" i="11"/>
  <c r="JR26" i="11" s="1"/>
  <c r="JV5" i="11"/>
  <c r="JV26" i="11" s="1"/>
  <c r="JZ5" i="11"/>
  <c r="JZ26" i="11" s="1"/>
  <c r="KD5" i="11"/>
  <c r="KD26" i="11" s="1"/>
  <c r="KH5" i="11"/>
  <c r="KH26" i="11" s="1"/>
  <c r="KL5" i="11"/>
  <c r="KL26" i="11" s="1"/>
  <c r="KP5" i="11"/>
  <c r="KP26" i="11" s="1"/>
  <c r="KT5" i="11"/>
  <c r="KT26" i="11" s="1"/>
  <c r="KX5" i="11"/>
  <c r="KX26" i="11" s="1"/>
  <c r="LB5" i="11"/>
  <c r="LB26" i="11" s="1"/>
  <c r="LF5" i="11"/>
  <c r="LF26" i="11" s="1"/>
  <c r="LJ5" i="11"/>
  <c r="LJ26" i="11" s="1"/>
  <c r="LN5" i="11"/>
  <c r="LN26" i="11" s="1"/>
  <c r="LR5" i="11"/>
  <c r="LR26" i="11" s="1"/>
  <c r="LV5" i="11"/>
  <c r="LV26" i="11" s="1"/>
  <c r="LZ5" i="11"/>
  <c r="LZ26" i="11" s="1"/>
  <c r="MD5" i="11"/>
  <c r="MD26" i="11" s="1"/>
  <c r="MH5" i="11"/>
  <c r="MH26" i="11" s="1"/>
  <c r="I7" i="13"/>
  <c r="J7" i="13" s="1"/>
  <c r="K7" i="13" s="1"/>
  <c r="I8" i="13"/>
  <c r="J8" i="13" s="1"/>
  <c r="K8" i="13" s="1"/>
  <c r="I9" i="13"/>
  <c r="J9" i="13" s="1"/>
  <c r="K9" i="13" s="1"/>
  <c r="D6" i="11"/>
  <c r="ET6" i="11"/>
  <c r="ET27" i="11" s="1"/>
  <c r="EX6" i="11"/>
  <c r="EX27" i="11" s="1"/>
  <c r="FB6" i="11"/>
  <c r="FB27" i="11" s="1"/>
  <c r="FF6" i="11"/>
  <c r="FF27" i="11" s="1"/>
  <c r="FJ6" i="11"/>
  <c r="FJ27" i="11" s="1"/>
  <c r="FN6" i="11"/>
  <c r="FN27" i="11" s="1"/>
  <c r="FR6" i="11"/>
  <c r="FR27" i="11" s="1"/>
  <c r="FV6" i="11"/>
  <c r="FV27" i="11" s="1"/>
  <c r="FZ6" i="11"/>
  <c r="FZ27" i="11" s="1"/>
  <c r="GD6" i="11"/>
  <c r="GD27" i="11" s="1"/>
  <c r="GH6" i="11"/>
  <c r="GH27" i="11" s="1"/>
  <c r="GL6" i="11"/>
  <c r="GL27" i="11" s="1"/>
  <c r="GP6" i="11"/>
  <c r="GP27" i="11" s="1"/>
  <c r="GT6" i="11"/>
  <c r="GT27" i="11" s="1"/>
  <c r="GX6" i="11"/>
  <c r="GX27" i="11" s="1"/>
  <c r="HB6" i="11"/>
  <c r="HB27" i="11" s="1"/>
  <c r="HF6" i="11"/>
  <c r="HF27" i="11" s="1"/>
  <c r="HJ6" i="11"/>
  <c r="HJ27" i="11" s="1"/>
  <c r="HN6" i="11"/>
  <c r="HN27" i="11" s="1"/>
  <c r="HR6" i="11"/>
  <c r="HR27" i="11" s="1"/>
  <c r="HV6" i="11"/>
  <c r="HV27" i="11" s="1"/>
  <c r="HZ6" i="11"/>
  <c r="HZ27" i="11" s="1"/>
  <c r="ID6" i="11"/>
  <c r="ID27" i="11" s="1"/>
  <c r="IH6" i="11"/>
  <c r="IH27" i="11" s="1"/>
  <c r="IL6" i="11"/>
  <c r="IL27" i="11" s="1"/>
  <c r="IP6" i="11"/>
  <c r="IP27" i="11" s="1"/>
  <c r="IT6" i="11"/>
  <c r="IT27" i="11" s="1"/>
  <c r="IX6" i="11"/>
  <c r="IX27" i="11" s="1"/>
  <c r="JB6" i="11"/>
  <c r="JB27" i="11" s="1"/>
  <c r="JF6" i="11"/>
  <c r="JF27" i="11" s="1"/>
  <c r="JJ6" i="11"/>
  <c r="JJ27" i="11" s="1"/>
  <c r="JN6" i="11"/>
  <c r="JN27" i="11" s="1"/>
  <c r="JR6" i="11"/>
  <c r="JR27" i="11" s="1"/>
  <c r="JV6" i="11"/>
  <c r="JV27" i="11" s="1"/>
  <c r="JZ6" i="11"/>
  <c r="JZ27" i="11" s="1"/>
  <c r="KD6" i="11"/>
  <c r="KD27" i="11" s="1"/>
  <c r="KH6" i="11"/>
  <c r="KH27" i="11" s="1"/>
  <c r="KL6" i="11"/>
  <c r="KL27" i="11" s="1"/>
  <c r="KP6" i="11"/>
  <c r="KP27" i="11" s="1"/>
  <c r="KT6" i="11"/>
  <c r="KT27" i="11" s="1"/>
  <c r="KX6" i="11"/>
  <c r="KX27" i="11" s="1"/>
  <c r="LB6" i="11"/>
  <c r="LB27" i="11" s="1"/>
  <c r="LF6" i="11"/>
  <c r="LF27" i="11" s="1"/>
  <c r="LJ6" i="11"/>
  <c r="LJ27" i="11" s="1"/>
  <c r="LN6" i="11"/>
  <c r="LN27" i="11" s="1"/>
  <c r="LR6" i="11"/>
  <c r="LR27" i="11" s="1"/>
  <c r="LV6" i="11"/>
  <c r="LV27" i="11" s="1"/>
  <c r="LZ6" i="11"/>
  <c r="LZ27" i="11" s="1"/>
  <c r="MD6" i="11"/>
  <c r="MD27" i="11" s="1"/>
  <c r="MH6" i="11"/>
  <c r="MH27" i="11" s="1"/>
  <c r="I11" i="13"/>
  <c r="J11" i="13" s="1"/>
  <c r="K11" i="13" s="1"/>
  <c r="I12" i="13"/>
  <c r="J12" i="13" s="1"/>
  <c r="K12" i="13" s="1"/>
  <c r="I13" i="13"/>
  <c r="J13" i="13" s="1"/>
  <c r="K13" i="13" s="1"/>
  <c r="D7" i="11"/>
  <c r="FN7" i="11"/>
  <c r="FN28" i="11" s="1"/>
  <c r="FR7" i="11"/>
  <c r="FR28" i="11" s="1"/>
  <c r="FV7" i="11"/>
  <c r="FV28" i="11" s="1"/>
  <c r="FZ7" i="11"/>
  <c r="FZ28" i="11" s="1"/>
  <c r="GD7" i="11"/>
  <c r="GD28" i="11" s="1"/>
  <c r="GH7" i="11"/>
  <c r="GH28" i="11" s="1"/>
  <c r="GL7" i="11"/>
  <c r="GL28" i="11" s="1"/>
  <c r="GP7" i="11"/>
  <c r="GP28" i="11" s="1"/>
  <c r="GT7" i="11"/>
  <c r="GT28" i="11" s="1"/>
  <c r="GX7" i="11"/>
  <c r="GX28" i="11" s="1"/>
  <c r="HB7" i="11"/>
  <c r="HB28" i="11" s="1"/>
  <c r="HF7" i="11"/>
  <c r="HF28" i="11" s="1"/>
  <c r="HJ7" i="11"/>
  <c r="HJ28" i="11" s="1"/>
  <c r="HN7" i="11"/>
  <c r="HN28" i="11" s="1"/>
  <c r="HR7" i="11"/>
  <c r="HR28" i="11" s="1"/>
  <c r="HV7" i="11"/>
  <c r="HV28" i="11" s="1"/>
  <c r="HZ7" i="11"/>
  <c r="HZ28" i="11" s="1"/>
  <c r="ID7" i="11"/>
  <c r="ID28" i="11" s="1"/>
  <c r="IH7" i="11"/>
  <c r="IH28" i="11" s="1"/>
  <c r="IL7" i="11"/>
  <c r="IL28" i="11" s="1"/>
  <c r="IP7" i="11"/>
  <c r="IP28" i="11" s="1"/>
  <c r="IT7" i="11"/>
  <c r="IT28" i="11" s="1"/>
  <c r="IX7" i="11"/>
  <c r="IX28" i="11" s="1"/>
  <c r="JB7" i="11"/>
  <c r="JB28" i="11" s="1"/>
  <c r="JF7" i="11"/>
  <c r="JF28" i="11" s="1"/>
  <c r="JJ7" i="11"/>
  <c r="JJ28" i="11" s="1"/>
  <c r="JN7" i="11"/>
  <c r="JN28" i="11" s="1"/>
  <c r="JR7" i="11"/>
  <c r="JR28" i="11" s="1"/>
  <c r="JV7" i="11"/>
  <c r="JV28" i="11" s="1"/>
  <c r="JZ7" i="11"/>
  <c r="JZ28" i="11" s="1"/>
  <c r="KD7" i="11"/>
  <c r="KD28" i="11" s="1"/>
  <c r="KH7" i="11"/>
  <c r="KH28" i="11" s="1"/>
  <c r="KL7" i="11"/>
  <c r="KL28" i="11" s="1"/>
  <c r="KP7" i="11"/>
  <c r="KP28" i="11" s="1"/>
  <c r="KT7" i="11"/>
  <c r="KT28" i="11" s="1"/>
  <c r="KX7" i="11"/>
  <c r="KX28" i="11" s="1"/>
  <c r="LB7" i="11"/>
  <c r="LB28" i="11" s="1"/>
  <c r="LF7" i="11"/>
  <c r="LF28" i="11" s="1"/>
  <c r="LJ7" i="11"/>
  <c r="LJ28" i="11" s="1"/>
  <c r="LN7" i="11"/>
  <c r="LN28" i="11" s="1"/>
  <c r="LR7" i="11"/>
  <c r="LR28" i="11" s="1"/>
  <c r="LV7" i="11"/>
  <c r="LV28" i="11" s="1"/>
  <c r="LZ7" i="11"/>
  <c r="LZ28" i="11" s="1"/>
  <c r="MD7" i="11"/>
  <c r="MD28" i="11" s="1"/>
  <c r="MH7" i="11"/>
  <c r="MH28" i="11" s="1"/>
  <c r="I15" i="13"/>
  <c r="J15" i="13" s="1"/>
  <c r="K15" i="13" s="1"/>
  <c r="I16" i="13"/>
  <c r="J16" i="13" s="1"/>
  <c r="K16" i="13" s="1"/>
  <c r="I17" i="13"/>
  <c r="J17" i="13" s="1"/>
  <c r="K17" i="13" s="1"/>
  <c r="D8" i="11"/>
  <c r="GH8" i="11"/>
  <c r="GH29" i="11" s="1"/>
  <c r="GL8" i="11"/>
  <c r="GL29" i="11" s="1"/>
  <c r="GP8" i="11"/>
  <c r="GP29" i="11" s="1"/>
  <c r="GT8" i="11"/>
  <c r="GT29" i="11" s="1"/>
  <c r="GX8" i="11"/>
  <c r="GX29" i="11" s="1"/>
  <c r="HB8" i="11"/>
  <c r="HB29" i="11" s="1"/>
  <c r="HF8" i="11"/>
  <c r="HF29" i="11" s="1"/>
  <c r="HJ8" i="11"/>
  <c r="HJ29" i="11" s="1"/>
  <c r="HN8" i="11"/>
  <c r="HN29" i="11" s="1"/>
  <c r="HR8" i="11"/>
  <c r="HR29" i="11" s="1"/>
  <c r="HV8" i="11"/>
  <c r="HV29" i="11" s="1"/>
  <c r="HZ8" i="11"/>
  <c r="HZ29" i="11" s="1"/>
  <c r="ID8" i="11"/>
  <c r="ID29" i="11" s="1"/>
  <c r="IH8" i="11"/>
  <c r="IH29" i="11" s="1"/>
  <c r="IL8" i="11"/>
  <c r="IL29" i="11" s="1"/>
  <c r="IP8" i="11"/>
  <c r="IP29" i="11" s="1"/>
  <c r="IT8" i="11"/>
  <c r="IT29" i="11" s="1"/>
  <c r="IX8" i="11"/>
  <c r="IX29" i="11" s="1"/>
  <c r="JB8" i="11"/>
  <c r="JB29" i="11" s="1"/>
  <c r="JF8" i="11"/>
  <c r="JF29" i="11" s="1"/>
  <c r="JJ8" i="11"/>
  <c r="JJ29" i="11" s="1"/>
  <c r="JN8" i="11"/>
  <c r="JN29" i="11" s="1"/>
  <c r="JR8" i="11"/>
  <c r="JR29" i="11" s="1"/>
  <c r="JV8" i="11"/>
  <c r="JV29" i="11" s="1"/>
  <c r="JZ8" i="11"/>
  <c r="JZ29" i="11" s="1"/>
  <c r="KD8" i="11"/>
  <c r="KD29" i="11" s="1"/>
  <c r="KH8" i="11"/>
  <c r="KH29" i="11" s="1"/>
  <c r="KL8" i="11"/>
  <c r="KL29" i="11" s="1"/>
  <c r="KP8" i="11"/>
  <c r="KP29" i="11" s="1"/>
  <c r="KT8" i="11"/>
  <c r="KT29" i="11" s="1"/>
  <c r="KX8" i="11"/>
  <c r="KX29" i="11" s="1"/>
  <c r="LB8" i="11"/>
  <c r="LB29" i="11" s="1"/>
  <c r="LF8" i="11"/>
  <c r="LF29" i="11" s="1"/>
  <c r="LJ8" i="11"/>
  <c r="LJ29" i="11" s="1"/>
  <c r="LN8" i="11"/>
  <c r="LN29" i="11" s="1"/>
  <c r="LR8" i="11"/>
  <c r="LR29" i="11" s="1"/>
  <c r="LV8" i="11"/>
  <c r="LV29" i="11" s="1"/>
  <c r="LZ8" i="11"/>
  <c r="LZ29" i="11" s="1"/>
  <c r="MD8" i="11"/>
  <c r="MD29" i="11" s="1"/>
  <c r="MH8" i="11"/>
  <c r="MH29" i="11" s="1"/>
  <c r="I19" i="13"/>
  <c r="J19" i="13" s="1"/>
  <c r="K19" i="13" s="1"/>
  <c r="I20" i="13"/>
  <c r="J20" i="13" s="1"/>
  <c r="K20" i="13" s="1"/>
  <c r="I21" i="13"/>
  <c r="J21" i="13" s="1"/>
  <c r="K21" i="13" s="1"/>
  <c r="I22" i="13"/>
  <c r="J22" i="13" s="1"/>
  <c r="K22" i="13" s="1"/>
  <c r="I23" i="13"/>
  <c r="J23" i="13" s="1"/>
  <c r="K23" i="13" s="1"/>
  <c r="I24" i="13"/>
  <c r="J24" i="13" s="1"/>
  <c r="K24" i="13" s="1"/>
  <c r="I25" i="13"/>
  <c r="J25" i="13" s="1"/>
  <c r="K25" i="13" s="1"/>
  <c r="L2" i="8"/>
  <c r="D9" i="11"/>
  <c r="L3" i="8"/>
  <c r="HB9" i="11"/>
  <c r="HB30" i="11" s="1"/>
  <c r="HF9" i="11"/>
  <c r="HF30" i="11" s="1"/>
  <c r="HJ9" i="11"/>
  <c r="HJ30" i="11" s="1"/>
  <c r="HN9" i="11"/>
  <c r="HN30" i="11" s="1"/>
  <c r="HR9" i="11"/>
  <c r="HR30" i="11" s="1"/>
  <c r="HV9" i="11"/>
  <c r="HV30" i="11" s="1"/>
  <c r="HZ9" i="11"/>
  <c r="HZ30" i="11" s="1"/>
  <c r="ID9" i="11"/>
  <c r="ID30" i="11" s="1"/>
  <c r="IH9" i="11"/>
  <c r="IH30" i="11" s="1"/>
  <c r="IL9" i="11"/>
  <c r="IL30" i="11" s="1"/>
  <c r="IP9" i="11"/>
  <c r="IP30" i="11" s="1"/>
  <c r="IT9" i="11"/>
  <c r="IT30" i="11" s="1"/>
  <c r="IX9" i="11"/>
  <c r="IX30" i="11" s="1"/>
  <c r="JB9" i="11"/>
  <c r="JB30" i="11" s="1"/>
  <c r="JF9" i="11"/>
  <c r="JF30" i="11" s="1"/>
  <c r="JJ9" i="11"/>
  <c r="JJ30" i="11" s="1"/>
  <c r="JN9" i="11"/>
  <c r="JN30" i="11" s="1"/>
  <c r="JR9" i="11"/>
  <c r="JR30" i="11" s="1"/>
  <c r="JV9" i="11"/>
  <c r="JV30" i="11" s="1"/>
  <c r="JZ9" i="11"/>
  <c r="JZ30" i="11" s="1"/>
  <c r="KD9" i="11"/>
  <c r="KD30" i="11" s="1"/>
  <c r="KH9" i="11"/>
  <c r="KH30" i="11" s="1"/>
  <c r="KL9" i="11"/>
  <c r="KL30" i="11" s="1"/>
  <c r="KP9" i="11"/>
  <c r="KP30" i="11" s="1"/>
  <c r="KT9" i="11"/>
  <c r="KT30" i="11" s="1"/>
  <c r="KX9" i="11"/>
  <c r="KX30" i="11" s="1"/>
  <c r="LB9" i="11"/>
  <c r="LB30" i="11" s="1"/>
  <c r="LF9" i="11"/>
  <c r="LF30" i="11" s="1"/>
  <c r="LJ9" i="11"/>
  <c r="LJ30" i="11" s="1"/>
  <c r="LN9" i="11"/>
  <c r="LN30" i="11" s="1"/>
  <c r="LR9" i="11"/>
  <c r="LR30" i="11" s="1"/>
  <c r="LV9" i="11"/>
  <c r="LV30" i="11" s="1"/>
  <c r="LZ9" i="11"/>
  <c r="LZ30" i="11" s="1"/>
  <c r="MD9" i="11"/>
  <c r="MD30" i="11" s="1"/>
  <c r="MH9" i="11"/>
  <c r="MH30" i="11" s="1"/>
  <c r="I27" i="13"/>
  <c r="J27" i="13" s="1"/>
  <c r="K27" i="13" s="1"/>
  <c r="I28" i="13"/>
  <c r="J28" i="13" s="1"/>
  <c r="K28" i="13" s="1"/>
  <c r="I29" i="13"/>
  <c r="J29" i="13" s="1"/>
  <c r="K29" i="13" s="1"/>
  <c r="I30" i="13"/>
  <c r="J30" i="13" s="1"/>
  <c r="K30" i="13" s="1"/>
  <c r="I31" i="13"/>
  <c r="J31" i="13" s="1"/>
  <c r="K31" i="13" s="1"/>
  <c r="I32" i="13"/>
  <c r="J32" i="13" s="1"/>
  <c r="K32" i="13" s="1"/>
  <c r="I33" i="13"/>
  <c r="J33" i="13" s="1"/>
  <c r="K33" i="13" s="1"/>
  <c r="D10" i="11"/>
  <c r="HV10" i="11"/>
  <c r="HV31" i="11" s="1"/>
  <c r="HZ10" i="11"/>
  <c r="HZ31" i="11" s="1"/>
  <c r="ID10" i="11"/>
  <c r="ID31" i="11" s="1"/>
  <c r="IH10" i="11"/>
  <c r="IH31" i="11" s="1"/>
  <c r="IL10" i="11"/>
  <c r="IL31" i="11" s="1"/>
  <c r="IP10" i="11"/>
  <c r="IP31" i="11" s="1"/>
  <c r="IT10" i="11"/>
  <c r="IT31" i="11" s="1"/>
  <c r="IX10" i="11"/>
  <c r="IX31" i="11" s="1"/>
  <c r="JB10" i="11"/>
  <c r="JB31" i="11" s="1"/>
  <c r="JF10" i="11"/>
  <c r="JF31" i="11" s="1"/>
  <c r="JJ10" i="11"/>
  <c r="JJ31" i="11" s="1"/>
  <c r="JN10" i="11"/>
  <c r="JN31" i="11" s="1"/>
  <c r="JR10" i="11"/>
  <c r="JR31" i="11" s="1"/>
  <c r="JV10" i="11"/>
  <c r="JV31" i="11" s="1"/>
  <c r="JZ10" i="11"/>
  <c r="JZ31" i="11" s="1"/>
  <c r="KD10" i="11"/>
  <c r="KD31" i="11" s="1"/>
  <c r="KH10" i="11"/>
  <c r="KH31" i="11" s="1"/>
  <c r="KL10" i="11"/>
  <c r="KL31" i="11" s="1"/>
  <c r="KP10" i="11"/>
  <c r="KP31" i="11" s="1"/>
  <c r="KT10" i="11"/>
  <c r="KT31" i="11" s="1"/>
  <c r="KX10" i="11"/>
  <c r="KX31" i="11" s="1"/>
  <c r="LB10" i="11"/>
  <c r="LB31" i="11" s="1"/>
  <c r="LF10" i="11"/>
  <c r="LF31" i="11" s="1"/>
  <c r="LJ10" i="11"/>
  <c r="LJ31" i="11" s="1"/>
  <c r="LN10" i="11"/>
  <c r="LN31" i="11" s="1"/>
  <c r="LR10" i="11"/>
  <c r="LR31" i="11" s="1"/>
  <c r="LV10" i="11"/>
  <c r="LV31" i="11" s="1"/>
  <c r="LZ10" i="11"/>
  <c r="LZ31" i="11" s="1"/>
  <c r="MD10" i="11"/>
  <c r="MD31" i="11" s="1"/>
  <c r="MH10" i="11"/>
  <c r="MH31" i="11" s="1"/>
  <c r="I35" i="13"/>
  <c r="J35" i="13" s="1"/>
  <c r="K35" i="13" s="1"/>
  <c r="I36" i="13"/>
  <c r="J36" i="13" s="1"/>
  <c r="K36" i="13" s="1"/>
  <c r="I37" i="13"/>
  <c r="J37" i="13" s="1"/>
  <c r="K37" i="13" s="1"/>
  <c r="I38" i="13"/>
  <c r="J38" i="13" s="1"/>
  <c r="K38" i="13" s="1"/>
  <c r="I39" i="13"/>
  <c r="J39" i="13" s="1"/>
  <c r="K39" i="13" s="1"/>
  <c r="I40" i="13"/>
  <c r="J40" i="13" s="1"/>
  <c r="K40" i="13" s="1"/>
  <c r="I41" i="13"/>
  <c r="J41" i="13" s="1"/>
  <c r="K41" i="13" s="1"/>
  <c r="D11" i="11"/>
  <c r="IP11" i="11"/>
  <c r="IP32" i="11" s="1"/>
  <c r="IT11" i="11"/>
  <c r="IT32" i="11" s="1"/>
  <c r="IX11" i="11"/>
  <c r="IX32" i="11" s="1"/>
  <c r="JB11" i="11"/>
  <c r="JB32" i="11" s="1"/>
  <c r="JF11" i="11"/>
  <c r="JF32" i="11" s="1"/>
  <c r="JJ11" i="11"/>
  <c r="JJ32" i="11" s="1"/>
  <c r="JN11" i="11"/>
  <c r="JN32" i="11" s="1"/>
  <c r="JR11" i="11"/>
  <c r="JR32" i="11" s="1"/>
  <c r="JV11" i="11"/>
  <c r="JV32" i="11" s="1"/>
  <c r="JZ11" i="11"/>
  <c r="JZ32" i="11" s="1"/>
  <c r="KD11" i="11"/>
  <c r="KD32" i="11" s="1"/>
  <c r="KH11" i="11"/>
  <c r="KH32" i="11" s="1"/>
  <c r="KL11" i="11"/>
  <c r="KL32" i="11" s="1"/>
  <c r="KP11" i="11"/>
  <c r="KP32" i="11" s="1"/>
  <c r="KT11" i="11"/>
  <c r="KT32" i="11" s="1"/>
  <c r="KX11" i="11"/>
  <c r="KX32" i="11" s="1"/>
  <c r="LB11" i="11"/>
  <c r="LB32" i="11" s="1"/>
  <c r="LF11" i="11"/>
  <c r="LF32" i="11" s="1"/>
  <c r="LJ11" i="11"/>
  <c r="LJ32" i="11" s="1"/>
  <c r="LN11" i="11"/>
  <c r="LN32" i="11" s="1"/>
  <c r="LR11" i="11"/>
  <c r="LR32" i="11" s="1"/>
  <c r="LV11" i="11"/>
  <c r="LV32" i="11" s="1"/>
  <c r="LZ11" i="11"/>
  <c r="LZ32" i="11" s="1"/>
  <c r="MD11" i="11"/>
  <c r="MD32" i="11" s="1"/>
  <c r="MH11" i="11"/>
  <c r="MH32" i="11" s="1"/>
  <c r="P6" i="12"/>
  <c r="T6" i="12"/>
  <c r="T28" i="12" s="1"/>
  <c r="X6" i="12"/>
  <c r="X28" i="12" s="1"/>
  <c r="C14" i="16"/>
  <c r="E14" i="16" s="1"/>
  <c r="F7" i="16"/>
  <c r="G7" i="16"/>
  <c r="H7" i="16"/>
  <c r="F11" i="16"/>
  <c r="F12" i="16"/>
  <c r="G11" i="16"/>
  <c r="G12" i="16"/>
  <c r="H11" i="16"/>
  <c r="H12" i="16"/>
  <c r="E11" i="16"/>
  <c r="G41" i="12"/>
  <c r="G42" i="12"/>
  <c r="G43" i="12"/>
  <c r="G40" i="12"/>
  <c r="O9" i="16"/>
  <c r="O10" i="16"/>
  <c r="O11" i="16"/>
  <c r="O8" i="16"/>
  <c r="G59" i="11"/>
  <c r="G60" i="11"/>
  <c r="G61" i="11"/>
  <c r="G62" i="11"/>
  <c r="G63" i="11"/>
  <c r="G64" i="11"/>
  <c r="G58" i="11"/>
  <c r="K9" i="16"/>
  <c r="K10" i="16"/>
  <c r="K11" i="16"/>
  <c r="K12" i="16"/>
  <c r="K13" i="16"/>
  <c r="K14" i="16"/>
  <c r="K8" i="16"/>
  <c r="P9" i="12"/>
  <c r="T9" i="12"/>
  <c r="X9" i="12"/>
  <c r="P10" i="12"/>
  <c r="P32" i="12" s="1"/>
  <c r="T10" i="12"/>
  <c r="T32" i="12" s="1"/>
  <c r="X10" i="12"/>
  <c r="X32" i="12" s="1"/>
  <c r="P11" i="12"/>
  <c r="T11" i="12"/>
  <c r="X11" i="12"/>
  <c r="X33" i="12" s="1"/>
  <c r="P8" i="12"/>
  <c r="P30" i="12" s="1"/>
  <c r="T8" i="12"/>
  <c r="T30" i="12" s="1"/>
  <c r="X8" i="12"/>
  <c r="X30" i="12" s="1"/>
  <c r="D17" i="11"/>
  <c r="D18" i="11"/>
  <c r="D19" i="11"/>
  <c r="D20" i="11"/>
  <c r="D21" i="11"/>
  <c r="D22" i="11"/>
  <c r="D12" i="11"/>
  <c r="JJ12" i="11"/>
  <c r="JJ33" i="11" s="1"/>
  <c r="JN12" i="11"/>
  <c r="JN33" i="11" s="1"/>
  <c r="JR12" i="11"/>
  <c r="JR33" i="11" s="1"/>
  <c r="JV12" i="11"/>
  <c r="JV33" i="11" s="1"/>
  <c r="JZ12" i="11"/>
  <c r="JZ33" i="11" s="1"/>
  <c r="KD12" i="11"/>
  <c r="KD33" i="11" s="1"/>
  <c r="KH12" i="11"/>
  <c r="KH33" i="11" s="1"/>
  <c r="KL12" i="11"/>
  <c r="KL33" i="11" s="1"/>
  <c r="KP12" i="11"/>
  <c r="KP33" i="11" s="1"/>
  <c r="KT12" i="11"/>
  <c r="KT33" i="11" s="1"/>
  <c r="KX12" i="11"/>
  <c r="KX33" i="11" s="1"/>
  <c r="LB12" i="11"/>
  <c r="LB33" i="11" s="1"/>
  <c r="LF12" i="11"/>
  <c r="LF33" i="11" s="1"/>
  <c r="LJ12" i="11"/>
  <c r="LJ33" i="11" s="1"/>
  <c r="LN12" i="11"/>
  <c r="LN33" i="11" s="1"/>
  <c r="LR12" i="11"/>
  <c r="LR33" i="11" s="1"/>
  <c r="LV12" i="11"/>
  <c r="LV33" i="11" s="1"/>
  <c r="LZ12" i="11"/>
  <c r="LZ33" i="11" s="1"/>
  <c r="MD12" i="11"/>
  <c r="MD33" i="11" s="1"/>
  <c r="MH12" i="11"/>
  <c r="MH33" i="11" s="1"/>
  <c r="D13" i="11"/>
  <c r="KD13" i="11"/>
  <c r="KD34" i="11" s="1"/>
  <c r="KH13" i="11"/>
  <c r="KH34" i="11" s="1"/>
  <c r="KL13" i="11"/>
  <c r="KL34" i="11" s="1"/>
  <c r="KP13" i="11"/>
  <c r="KP34" i="11" s="1"/>
  <c r="KT13" i="11"/>
  <c r="KT34" i="11" s="1"/>
  <c r="KX13" i="11"/>
  <c r="KX34" i="11" s="1"/>
  <c r="LB13" i="11"/>
  <c r="LB34" i="11" s="1"/>
  <c r="LF13" i="11"/>
  <c r="LF34" i="11" s="1"/>
  <c r="LJ13" i="11"/>
  <c r="LJ34" i="11" s="1"/>
  <c r="LN13" i="11"/>
  <c r="LN34" i="11" s="1"/>
  <c r="LR13" i="11"/>
  <c r="LR34" i="11" s="1"/>
  <c r="LV13" i="11"/>
  <c r="LV34" i="11" s="1"/>
  <c r="LZ13" i="11"/>
  <c r="LZ34" i="11" s="1"/>
  <c r="MD13" i="11"/>
  <c r="MD34" i="11" s="1"/>
  <c r="MH13" i="11"/>
  <c r="MH34" i="11" s="1"/>
  <c r="D14" i="11"/>
  <c r="KX14" i="11"/>
  <c r="KX35" i="11" s="1"/>
  <c r="LB14" i="11"/>
  <c r="LB35" i="11" s="1"/>
  <c r="LF14" i="11"/>
  <c r="LF35" i="11" s="1"/>
  <c r="LJ14" i="11"/>
  <c r="LJ35" i="11" s="1"/>
  <c r="LN14" i="11"/>
  <c r="LN35" i="11" s="1"/>
  <c r="LR14" i="11"/>
  <c r="LR35" i="11" s="1"/>
  <c r="LV14" i="11"/>
  <c r="LV35" i="11" s="1"/>
  <c r="LZ14" i="11"/>
  <c r="LZ35" i="11" s="1"/>
  <c r="MD14" i="11"/>
  <c r="MD35" i="11" s="1"/>
  <c r="MH14" i="11"/>
  <c r="MH35" i="11" s="1"/>
  <c r="D15" i="11"/>
  <c r="LR15" i="11"/>
  <c r="LR36" i="11" s="1"/>
  <c r="LV15" i="11"/>
  <c r="LV36" i="11" s="1"/>
  <c r="LZ15" i="11"/>
  <c r="LZ36" i="11" s="1"/>
  <c r="MD15" i="11"/>
  <c r="MD36" i="11" s="1"/>
  <c r="MH15" i="11"/>
  <c r="MH36" i="11" s="1"/>
  <c r="D16" i="11"/>
  <c r="D4" i="11"/>
  <c r="DF4" i="11"/>
  <c r="DF25" i="11" s="1"/>
  <c r="DJ4" i="11"/>
  <c r="DJ25" i="11" s="1"/>
  <c r="DN4" i="11"/>
  <c r="DN25" i="11" s="1"/>
  <c r="DR4" i="11"/>
  <c r="DR25" i="11" s="1"/>
  <c r="DV4" i="11"/>
  <c r="DV25" i="11" s="1"/>
  <c r="DZ4" i="11"/>
  <c r="DZ25" i="11" s="1"/>
  <c r="ED4" i="11"/>
  <c r="ED25" i="11" s="1"/>
  <c r="EH4" i="11"/>
  <c r="EH25" i="11" s="1"/>
  <c r="EL4" i="11"/>
  <c r="EL25" i="11" s="1"/>
  <c r="EP4" i="11"/>
  <c r="EP25" i="11" s="1"/>
  <c r="ET4" i="11"/>
  <c r="ET25" i="11" s="1"/>
  <c r="EX4" i="11"/>
  <c r="EX25" i="11" s="1"/>
  <c r="FB4" i="11"/>
  <c r="FB25" i="11" s="1"/>
  <c r="FF4" i="11"/>
  <c r="FF25" i="11" s="1"/>
  <c r="FJ4" i="11"/>
  <c r="FJ25" i="11" s="1"/>
  <c r="FN4" i="11"/>
  <c r="FN25" i="11" s="1"/>
  <c r="FR4" i="11"/>
  <c r="FR25" i="11" s="1"/>
  <c r="FV4" i="11"/>
  <c r="FV25" i="11" s="1"/>
  <c r="FZ4" i="11"/>
  <c r="FZ25" i="11" s="1"/>
  <c r="GD4" i="11"/>
  <c r="GD25" i="11" s="1"/>
  <c r="GH4" i="11"/>
  <c r="GH25" i="11" s="1"/>
  <c r="GL4" i="11"/>
  <c r="GL25" i="11" s="1"/>
  <c r="GP4" i="11"/>
  <c r="GP25" i="11" s="1"/>
  <c r="GT4" i="11"/>
  <c r="GT25" i="11" s="1"/>
  <c r="GX4" i="11"/>
  <c r="GX25" i="11" s="1"/>
  <c r="HB4" i="11"/>
  <c r="HB25" i="11" s="1"/>
  <c r="HF4" i="11"/>
  <c r="HF25" i="11" s="1"/>
  <c r="HJ4" i="11"/>
  <c r="HJ25" i="11" s="1"/>
  <c r="HN4" i="11"/>
  <c r="HN25" i="11" s="1"/>
  <c r="HR4" i="11"/>
  <c r="HR25" i="11" s="1"/>
  <c r="HV4" i="11"/>
  <c r="HV25" i="11" s="1"/>
  <c r="HZ4" i="11"/>
  <c r="HZ25" i="11" s="1"/>
  <c r="ID4" i="11"/>
  <c r="ID25" i="11" s="1"/>
  <c r="IH4" i="11"/>
  <c r="IH25" i="11" s="1"/>
  <c r="IL4" i="11"/>
  <c r="IL25" i="11" s="1"/>
  <c r="IP4" i="11"/>
  <c r="IP25" i="11" s="1"/>
  <c r="IT4" i="11"/>
  <c r="IT25" i="11" s="1"/>
  <c r="IX4" i="11"/>
  <c r="IX25" i="11" s="1"/>
  <c r="JB4" i="11"/>
  <c r="JB25" i="11" s="1"/>
  <c r="JF4" i="11"/>
  <c r="JF25" i="11" s="1"/>
  <c r="JJ4" i="11"/>
  <c r="JJ25" i="11" s="1"/>
  <c r="JN4" i="11"/>
  <c r="JN25" i="11" s="1"/>
  <c r="JR4" i="11"/>
  <c r="JR25" i="11" s="1"/>
  <c r="JV4" i="11"/>
  <c r="JV25" i="11" s="1"/>
  <c r="JZ4" i="11"/>
  <c r="JZ25" i="11" s="1"/>
  <c r="KD4" i="11"/>
  <c r="KD25" i="11" s="1"/>
  <c r="KH4" i="11"/>
  <c r="KH25" i="11" s="1"/>
  <c r="KL4" i="11"/>
  <c r="KL25" i="11" s="1"/>
  <c r="KP4" i="11"/>
  <c r="KP25" i="11" s="1"/>
  <c r="KT4" i="11"/>
  <c r="KT25" i="11" s="1"/>
  <c r="KX4" i="11"/>
  <c r="KX25" i="11" s="1"/>
  <c r="LB4" i="11"/>
  <c r="LB25" i="11" s="1"/>
  <c r="LF4" i="11"/>
  <c r="LF25" i="11" s="1"/>
  <c r="LJ4" i="11"/>
  <c r="LJ25" i="11" s="1"/>
  <c r="LN4" i="11"/>
  <c r="LN25" i="11" s="1"/>
  <c r="LR4" i="11"/>
  <c r="LR25" i="11" s="1"/>
  <c r="LV4" i="11"/>
  <c r="LV25" i="11" s="1"/>
  <c r="LZ4" i="11"/>
  <c r="LZ25" i="11" s="1"/>
  <c r="MD4" i="11"/>
  <c r="MD25" i="11" s="1"/>
  <c r="MH4" i="11"/>
  <c r="MH25" i="11" s="1"/>
  <c r="I43" i="13"/>
  <c r="I44" i="13"/>
  <c r="J44" i="13" s="1"/>
  <c r="K44" i="13" s="1"/>
  <c r="I45" i="13"/>
  <c r="J45" i="13" s="1"/>
  <c r="K45" i="13" s="1"/>
  <c r="I46" i="13"/>
  <c r="J46" i="13" s="1"/>
  <c r="K46" i="13" s="1"/>
  <c r="I47" i="13"/>
  <c r="J47" i="13" s="1"/>
  <c r="K47" i="13" s="1"/>
  <c r="I48" i="13"/>
  <c r="J48" i="13" s="1"/>
  <c r="K48" i="13" s="1"/>
  <c r="I49" i="13"/>
  <c r="J49" i="13" s="1"/>
  <c r="K49" i="13" s="1"/>
  <c r="I51" i="13"/>
  <c r="J51" i="13" s="1"/>
  <c r="K51" i="13" s="1"/>
  <c r="I52" i="13"/>
  <c r="I53" i="13"/>
  <c r="I54" i="13"/>
  <c r="J54" i="13" s="1"/>
  <c r="K54" i="13" s="1"/>
  <c r="I55" i="13"/>
  <c r="J55" i="13" s="1"/>
  <c r="K55" i="13" s="1"/>
  <c r="I56" i="13"/>
  <c r="I57" i="13"/>
  <c r="J57" i="13" s="1"/>
  <c r="K57" i="13" s="1"/>
  <c r="I59" i="13"/>
  <c r="J59" i="13" s="1"/>
  <c r="K59" i="13" s="1"/>
  <c r="I60" i="13"/>
  <c r="J60" i="13" s="1"/>
  <c r="K60" i="13" s="1"/>
  <c r="I61" i="13"/>
  <c r="J61" i="13" s="1"/>
  <c r="I62" i="13"/>
  <c r="J62" i="13" s="1"/>
  <c r="K62" i="13" s="1"/>
  <c r="I63" i="13"/>
  <c r="J63" i="13" s="1"/>
  <c r="K63" i="13" s="1"/>
  <c r="I64" i="13"/>
  <c r="J64" i="13" s="1"/>
  <c r="K64" i="13" s="1"/>
  <c r="I65" i="13"/>
  <c r="J65" i="13" s="1"/>
  <c r="K65" i="13" s="1"/>
  <c r="I67" i="13"/>
  <c r="J67" i="13" s="1"/>
  <c r="K67" i="13" s="1"/>
  <c r="I68" i="13"/>
  <c r="J68" i="13" s="1"/>
  <c r="K68" i="13" s="1"/>
  <c r="I69" i="13"/>
  <c r="J69" i="13" s="1"/>
  <c r="K69" i="13" s="1"/>
  <c r="I70" i="13"/>
  <c r="I71" i="13"/>
  <c r="J71" i="13" s="1"/>
  <c r="K71" i="13" s="1"/>
  <c r="I72" i="13"/>
  <c r="J72" i="13" s="1"/>
  <c r="K72" i="13" s="1"/>
  <c r="I73" i="13"/>
  <c r="J73" i="13" s="1"/>
  <c r="K73" i="13" s="1"/>
  <c r="I75" i="13"/>
  <c r="J75" i="13" s="1"/>
  <c r="K75" i="13" s="1"/>
  <c r="I76" i="13"/>
  <c r="J76" i="13" s="1"/>
  <c r="K76" i="13" s="1"/>
  <c r="I77" i="13"/>
  <c r="I78" i="13"/>
  <c r="J78" i="13" s="1"/>
  <c r="K78" i="13" s="1"/>
  <c r="I79" i="13"/>
  <c r="J79" i="13" s="1"/>
  <c r="K79" i="13" s="1"/>
  <c r="I80" i="13"/>
  <c r="J80" i="13" s="1"/>
  <c r="K80" i="13" s="1"/>
  <c r="I81" i="13"/>
  <c r="J81" i="13" s="1"/>
  <c r="I83" i="13"/>
  <c r="J83" i="13" s="1"/>
  <c r="K83" i="13" s="1"/>
  <c r="I84" i="13"/>
  <c r="J84" i="13" s="1"/>
  <c r="K84" i="13" s="1"/>
  <c r="I85" i="13"/>
  <c r="I87" i="13"/>
  <c r="J87" i="13" s="1"/>
  <c r="K87" i="13" s="1"/>
  <c r="I88" i="13"/>
  <c r="J88" i="13" s="1"/>
  <c r="K88" i="13" s="1"/>
  <c r="I89" i="13"/>
  <c r="J89" i="13" s="1"/>
  <c r="K89" i="13" s="1"/>
  <c r="I91" i="13"/>
  <c r="J91" i="13" s="1"/>
  <c r="K91" i="13" s="1"/>
  <c r="I92" i="13"/>
  <c r="J92" i="13" s="1"/>
  <c r="K92" i="13" s="1"/>
  <c r="I93" i="13"/>
  <c r="J93" i="13" s="1"/>
  <c r="K93" i="13" s="1"/>
  <c r="I95" i="13"/>
  <c r="J95" i="13" s="1"/>
  <c r="K95" i="13" s="1"/>
  <c r="I96" i="13"/>
  <c r="J96" i="13" s="1"/>
  <c r="K96" i="13" s="1"/>
  <c r="I97" i="13"/>
  <c r="J97" i="13" s="1"/>
  <c r="K97" i="13" s="1"/>
  <c r="I99" i="13"/>
  <c r="I100" i="13"/>
  <c r="J100" i="13" s="1"/>
  <c r="K100" i="13" s="1"/>
  <c r="I101" i="13"/>
  <c r="J101" i="13" s="1"/>
  <c r="K101" i="13" s="1"/>
  <c r="I102" i="13"/>
  <c r="J102" i="13" s="1"/>
  <c r="K102" i="13" s="1"/>
  <c r="Q46" i="8"/>
  <c r="Q47" i="8"/>
  <c r="Q48" i="8"/>
  <c r="Q49" i="8"/>
  <c r="Q50" i="8"/>
  <c r="Q51" i="8"/>
  <c r="Q52" i="8"/>
  <c r="Q45" i="8"/>
  <c r="S44" i="8"/>
  <c r="R44" i="8"/>
  <c r="LL26" i="11"/>
  <c r="LI26" i="11"/>
  <c r="LO26" i="11"/>
  <c r="LP26" i="11"/>
  <c r="LM26" i="11"/>
  <c r="LS26" i="11"/>
  <c r="LT26" i="11"/>
  <c r="LQ26" i="11"/>
  <c r="LW26" i="11"/>
  <c r="LX26" i="11"/>
  <c r="LU26" i="11"/>
  <c r="MA26" i="11"/>
  <c r="MB26" i="11"/>
  <c r="LY26" i="11"/>
  <c r="ME26" i="11"/>
  <c r="MF26" i="11"/>
  <c r="MC26" i="11"/>
  <c r="LL27" i="11"/>
  <c r="LI27" i="11"/>
  <c r="LO27" i="11"/>
  <c r="LP27" i="11"/>
  <c r="LM27" i="11"/>
  <c r="LS27" i="11"/>
  <c r="LT27" i="11"/>
  <c r="LQ27" i="11"/>
  <c r="LW27" i="11"/>
  <c r="LX27" i="11"/>
  <c r="LU27" i="11"/>
  <c r="LU48" i="11" s="1"/>
  <c r="MA27" i="11"/>
  <c r="MB27" i="11"/>
  <c r="LY27" i="11"/>
  <c r="ME27" i="11"/>
  <c r="MF27" i="11"/>
  <c r="MC27" i="11"/>
  <c r="LL28" i="11"/>
  <c r="LI28" i="11"/>
  <c r="LO28" i="11"/>
  <c r="LP28" i="11"/>
  <c r="LM28" i="11"/>
  <c r="LS28" i="11"/>
  <c r="LT28" i="11"/>
  <c r="LQ28" i="11"/>
  <c r="LW28" i="11"/>
  <c r="LX28" i="11"/>
  <c r="LU28" i="11"/>
  <c r="MA28" i="11"/>
  <c r="MB28" i="11"/>
  <c r="LY28" i="11"/>
  <c r="ME28" i="11"/>
  <c r="MF28" i="11"/>
  <c r="MC28" i="11"/>
  <c r="LL29" i="11"/>
  <c r="LI29" i="11"/>
  <c r="LO29" i="11"/>
  <c r="LP29" i="11"/>
  <c r="LM29" i="11"/>
  <c r="LS29" i="11"/>
  <c r="LV50" i="11" s="1"/>
  <c r="LT29" i="11"/>
  <c r="LQ29" i="11"/>
  <c r="LW29" i="11"/>
  <c r="LX29" i="11"/>
  <c r="LU29" i="11"/>
  <c r="MA29" i="11"/>
  <c r="MB29" i="11"/>
  <c r="LY29" i="11"/>
  <c r="LY50" i="11" s="1"/>
  <c r="ME29" i="11"/>
  <c r="MF29" i="11"/>
  <c r="MC29" i="11"/>
  <c r="LL30" i="11"/>
  <c r="LI30" i="11"/>
  <c r="LO30" i="11"/>
  <c r="LP30" i="11"/>
  <c r="LM30" i="11"/>
  <c r="LS30" i="11"/>
  <c r="LT30" i="11"/>
  <c r="LQ30" i="11"/>
  <c r="LW30" i="11"/>
  <c r="LX30" i="11"/>
  <c r="LU30" i="11"/>
  <c r="MA30" i="11"/>
  <c r="MB30" i="11"/>
  <c r="LY30" i="11"/>
  <c r="ME30" i="11"/>
  <c r="MF30" i="11"/>
  <c r="MC30" i="11"/>
  <c r="LL31" i="11"/>
  <c r="LI31" i="11"/>
  <c r="LO31" i="11"/>
  <c r="LP31" i="11"/>
  <c r="LM31" i="11"/>
  <c r="LS31" i="11"/>
  <c r="LT31" i="11"/>
  <c r="LQ31" i="11"/>
  <c r="LW31" i="11"/>
  <c r="LX31" i="11"/>
  <c r="LU31" i="11"/>
  <c r="MA31" i="11"/>
  <c r="MB31" i="11"/>
  <c r="LY31" i="11"/>
  <c r="ME31" i="11"/>
  <c r="MF31" i="11"/>
  <c r="MC31" i="11"/>
  <c r="LL32" i="11"/>
  <c r="LI32" i="11"/>
  <c r="LO32" i="11"/>
  <c r="LP32" i="11"/>
  <c r="LM32" i="11"/>
  <c r="LS32" i="11"/>
  <c r="LT32" i="11"/>
  <c r="LQ32" i="11"/>
  <c r="LW32" i="11"/>
  <c r="LX32" i="11"/>
  <c r="LU32" i="11"/>
  <c r="MA32" i="11"/>
  <c r="MB32" i="11"/>
  <c r="LY32" i="11"/>
  <c r="ME32" i="11"/>
  <c r="MF32" i="11"/>
  <c r="MC32" i="11"/>
  <c r="LL33" i="11"/>
  <c r="LI33" i="11"/>
  <c r="LO33" i="11"/>
  <c r="LP33" i="11"/>
  <c r="LM33" i="11"/>
  <c r="LS33" i="11"/>
  <c r="LT33" i="11"/>
  <c r="LQ33" i="11"/>
  <c r="LW33" i="11"/>
  <c r="LX33" i="11"/>
  <c r="LU33" i="11"/>
  <c r="MA33" i="11"/>
  <c r="MB33" i="11"/>
  <c r="LY33" i="11"/>
  <c r="ME33" i="11"/>
  <c r="MF33" i="11"/>
  <c r="MC33" i="11"/>
  <c r="LL34" i="11"/>
  <c r="LI34" i="11"/>
  <c r="LO34" i="11"/>
  <c r="LP34" i="11"/>
  <c r="LM34" i="11"/>
  <c r="LS34" i="11"/>
  <c r="LT34" i="11"/>
  <c r="LQ34" i="11"/>
  <c r="LW34" i="11"/>
  <c r="LX34" i="11"/>
  <c r="LU34" i="11"/>
  <c r="MA34" i="11"/>
  <c r="MB34" i="11"/>
  <c r="LY34" i="11"/>
  <c r="ME34" i="11"/>
  <c r="MF34" i="11"/>
  <c r="MC34" i="11"/>
  <c r="LL35" i="11"/>
  <c r="LI35" i="11"/>
  <c r="LO35" i="11"/>
  <c r="LP35" i="11"/>
  <c r="LM35" i="11"/>
  <c r="LS35" i="11"/>
  <c r="LT35" i="11"/>
  <c r="LQ35" i="11"/>
  <c r="LW35" i="11"/>
  <c r="LX35" i="11"/>
  <c r="LU35" i="11"/>
  <c r="MA35" i="11"/>
  <c r="MB35" i="11"/>
  <c r="LY35" i="11"/>
  <c r="ME35" i="11"/>
  <c r="MF35" i="11"/>
  <c r="MC35" i="11"/>
  <c r="LL36" i="11"/>
  <c r="LI36" i="11"/>
  <c r="LO36" i="11"/>
  <c r="LP36" i="11"/>
  <c r="LM36" i="11"/>
  <c r="LS36" i="11"/>
  <c r="LT36" i="11"/>
  <c r="LQ36" i="11"/>
  <c r="LW36" i="11"/>
  <c r="LX36" i="11"/>
  <c r="LU36" i="11"/>
  <c r="MA36" i="11"/>
  <c r="MB36" i="11"/>
  <c r="LY36" i="11"/>
  <c r="ME36" i="11"/>
  <c r="MF36" i="11"/>
  <c r="MC36" i="11"/>
  <c r="LL37" i="11"/>
  <c r="LI37" i="11"/>
  <c r="C84" i="10"/>
  <c r="D84" i="10" s="1"/>
  <c r="LP37" i="11"/>
  <c r="LM37" i="11"/>
  <c r="C85" i="10"/>
  <c r="D85" i="10" s="1"/>
  <c r="LT37" i="11"/>
  <c r="LQ37" i="11"/>
  <c r="C86" i="10"/>
  <c r="D86" i="10" s="1"/>
  <c r="LX37" i="11"/>
  <c r="LU37" i="11"/>
  <c r="C87" i="10"/>
  <c r="D87" i="10" s="1"/>
  <c r="MA43" i="11" s="1"/>
  <c r="MB37" i="11"/>
  <c r="LY37" i="11"/>
  <c r="C88" i="10"/>
  <c r="D88" i="10" s="1"/>
  <c r="MF37" i="11"/>
  <c r="MC37" i="11"/>
  <c r="LL38" i="11"/>
  <c r="LI38" i="11"/>
  <c r="LP38" i="11"/>
  <c r="LM38" i="11"/>
  <c r="LT38" i="11"/>
  <c r="LQ38" i="11"/>
  <c r="LX38" i="11"/>
  <c r="LU38" i="11"/>
  <c r="MB38" i="11"/>
  <c r="LY38" i="11"/>
  <c r="MF38" i="11"/>
  <c r="MC38" i="11"/>
  <c r="LL39" i="11"/>
  <c r="LI39" i="11"/>
  <c r="LP39" i="11"/>
  <c r="LM39" i="11"/>
  <c r="LT39" i="11"/>
  <c r="LQ39" i="11"/>
  <c r="LX39" i="11"/>
  <c r="LU39" i="11"/>
  <c r="MB39" i="11"/>
  <c r="LY39" i="11"/>
  <c r="MF39" i="11"/>
  <c r="MC39" i="11"/>
  <c r="LL40" i="11"/>
  <c r="LI40" i="11"/>
  <c r="LP40" i="11"/>
  <c r="LM40" i="11"/>
  <c r="LT40" i="11"/>
  <c r="LQ40" i="11"/>
  <c r="LX40" i="11"/>
  <c r="LU40" i="11"/>
  <c r="MB40" i="11"/>
  <c r="LY40" i="11"/>
  <c r="MF40" i="11"/>
  <c r="MC40" i="11"/>
  <c r="LL41" i="11"/>
  <c r="LI41" i="11"/>
  <c r="LP41" i="11"/>
  <c r="LM41" i="11"/>
  <c r="LT41" i="11"/>
  <c r="LQ41" i="11"/>
  <c r="LX41" i="11"/>
  <c r="LU41" i="11"/>
  <c r="MB41" i="11"/>
  <c r="LY41" i="11"/>
  <c r="MF41" i="11"/>
  <c r="MC41" i="11"/>
  <c r="LL42" i="11"/>
  <c r="LI42" i="11"/>
  <c r="LP42" i="11"/>
  <c r="LM42" i="11"/>
  <c r="LT42" i="11"/>
  <c r="LQ42" i="11"/>
  <c r="LX42" i="11"/>
  <c r="LU42" i="11"/>
  <c r="MB42" i="11"/>
  <c r="LY42" i="11"/>
  <c r="MF42" i="11"/>
  <c r="MC42" i="11"/>
  <c r="LL43" i="11"/>
  <c r="LI43" i="11"/>
  <c r="LP43" i="11"/>
  <c r="LM43" i="11"/>
  <c r="LT43" i="11"/>
  <c r="LQ43" i="11"/>
  <c r="LX43" i="11"/>
  <c r="LU43" i="11"/>
  <c r="MB43" i="11"/>
  <c r="LY43" i="11"/>
  <c r="MF43" i="11"/>
  <c r="MC43" i="11"/>
  <c r="LO25" i="11"/>
  <c r="LL25" i="11"/>
  <c r="LP25" i="11"/>
  <c r="LM25" i="11"/>
  <c r="LS25" i="11"/>
  <c r="LT25" i="11"/>
  <c r="LQ25" i="11"/>
  <c r="LW25" i="11"/>
  <c r="LX25" i="11"/>
  <c r="LU25" i="11"/>
  <c r="MA25" i="11"/>
  <c r="MB25" i="11"/>
  <c r="LY25" i="11"/>
  <c r="ME25" i="11"/>
  <c r="MF25" i="11"/>
  <c r="MC25" i="11"/>
  <c r="A4" i="11"/>
  <c r="E6" i="5"/>
  <c r="MG26" i="11"/>
  <c r="MG27" i="11"/>
  <c r="MG28" i="11"/>
  <c r="MG29" i="11"/>
  <c r="MG30" i="11"/>
  <c r="MG31" i="11"/>
  <c r="MG32" i="11"/>
  <c r="MG33" i="11"/>
  <c r="MG34" i="11"/>
  <c r="MG35" i="11"/>
  <c r="MG36" i="11"/>
  <c r="MG37" i="11"/>
  <c r="MG38" i="11"/>
  <c r="MG39" i="11"/>
  <c r="MG40" i="11"/>
  <c r="MG41" i="11"/>
  <c r="MG42" i="11"/>
  <c r="MG43" i="11"/>
  <c r="MG25" i="11"/>
  <c r="G26" i="11"/>
  <c r="H26" i="11"/>
  <c r="I26" i="11"/>
  <c r="K26" i="11"/>
  <c r="L26" i="11"/>
  <c r="M26" i="11"/>
  <c r="O26" i="11"/>
  <c r="P26" i="11"/>
  <c r="Q26" i="11"/>
  <c r="S26" i="11"/>
  <c r="T26" i="11"/>
  <c r="W47" i="11" s="1"/>
  <c r="U26" i="11"/>
  <c r="W26" i="11"/>
  <c r="X26" i="11"/>
  <c r="Y26" i="11"/>
  <c r="C9" i="10"/>
  <c r="D9" i="10" s="1"/>
  <c r="AA42" i="11" s="1"/>
  <c r="AB26" i="11"/>
  <c r="AC26" i="11"/>
  <c r="C10" i="10"/>
  <c r="D10" i="10" s="1"/>
  <c r="AF26" i="11"/>
  <c r="AG26" i="11"/>
  <c r="C11" i="10"/>
  <c r="D11" i="10" s="1"/>
  <c r="AI42" i="11" s="1"/>
  <c r="AJ26" i="11"/>
  <c r="AK26" i="11"/>
  <c r="C12" i="10"/>
  <c r="D12" i="10" s="1"/>
  <c r="AM36" i="11" s="1"/>
  <c r="AN26" i="11"/>
  <c r="AO26" i="11"/>
  <c r="C13" i="10"/>
  <c r="D13" i="10" s="1"/>
  <c r="AQ42" i="11" s="1"/>
  <c r="AR26" i="11"/>
  <c r="AS26" i="11"/>
  <c r="C19" i="10"/>
  <c r="D19" i="10" s="1"/>
  <c r="AV26" i="11"/>
  <c r="AW26" i="11"/>
  <c r="C20" i="10"/>
  <c r="D20" i="10" s="1"/>
  <c r="AY38" i="11" s="1"/>
  <c r="AZ26" i="11"/>
  <c r="AZ47" i="11" s="1"/>
  <c r="BA26" i="11"/>
  <c r="C21" i="10"/>
  <c r="D21" i="10" s="1"/>
  <c r="BD26" i="11"/>
  <c r="BE26" i="11"/>
  <c r="C22" i="10"/>
  <c r="D22" i="10" s="1"/>
  <c r="BG33" i="11" s="1"/>
  <c r="BH26" i="11"/>
  <c r="BI26" i="11"/>
  <c r="C23" i="10"/>
  <c r="D23" i="10" s="1"/>
  <c r="BL26" i="11"/>
  <c r="BM26" i="11"/>
  <c r="C24" i="10"/>
  <c r="D24" i="10" s="1"/>
  <c r="BP26" i="11"/>
  <c r="BQ26" i="11"/>
  <c r="C25" i="10"/>
  <c r="D25" i="10" s="1"/>
  <c r="BT26" i="11"/>
  <c r="BU26" i="11"/>
  <c r="C26" i="10"/>
  <c r="D26" i="10" s="1"/>
  <c r="BW41" i="11" s="1"/>
  <c r="BX26" i="11"/>
  <c r="BY26" i="11"/>
  <c r="C27" i="10"/>
  <c r="D27" i="10" s="1"/>
  <c r="CB26" i="11"/>
  <c r="CC26" i="11"/>
  <c r="C28" i="10"/>
  <c r="D28" i="10" s="1"/>
  <c r="CE36" i="11" s="1"/>
  <c r="CF26" i="11"/>
  <c r="CG26" i="11"/>
  <c r="C34" i="10"/>
  <c r="D34" i="10" s="1"/>
  <c r="CJ26" i="11"/>
  <c r="CK26" i="11"/>
  <c r="C35" i="10"/>
  <c r="D35" i="10" s="1"/>
  <c r="CM36" i="11" s="1"/>
  <c r="CN26" i="11"/>
  <c r="CN47" i="11" s="1"/>
  <c r="CO26" i="11"/>
  <c r="C36" i="10"/>
  <c r="D36" i="10" s="1"/>
  <c r="CR26" i="11"/>
  <c r="CS26" i="11"/>
  <c r="C37" i="10"/>
  <c r="D37" i="10" s="1"/>
  <c r="CU40" i="11" s="1"/>
  <c r="CV26" i="11"/>
  <c r="CW26" i="11"/>
  <c r="C38" i="10"/>
  <c r="D38" i="10" s="1"/>
  <c r="CZ26" i="11"/>
  <c r="DA26" i="11"/>
  <c r="C29" i="10"/>
  <c r="D29" i="10" s="1"/>
  <c r="DD26" i="11"/>
  <c r="DD47" i="11" s="1"/>
  <c r="DE26" i="11"/>
  <c r="C30" i="10"/>
  <c r="D30" i="10" s="1"/>
  <c r="DH26" i="11"/>
  <c r="DI26" i="11"/>
  <c r="C31" i="10"/>
  <c r="D31" i="10" s="1"/>
  <c r="DL26" i="11"/>
  <c r="DM26" i="11"/>
  <c r="C32" i="10"/>
  <c r="D32" i="10" s="1"/>
  <c r="DO36" i="11" s="1"/>
  <c r="DP26" i="11"/>
  <c r="DQ26" i="11"/>
  <c r="C33" i="10"/>
  <c r="D33" i="10" s="1"/>
  <c r="DS39" i="11" s="1"/>
  <c r="DT26" i="11"/>
  <c r="DU26" i="11"/>
  <c r="DW26" i="11"/>
  <c r="DX26" i="11"/>
  <c r="DY26" i="11"/>
  <c r="EA26" i="11"/>
  <c r="EB26" i="11"/>
  <c r="EE47" i="11" s="1"/>
  <c r="EC26" i="11"/>
  <c r="EE26" i="11"/>
  <c r="EF26" i="11"/>
  <c r="EG26" i="11"/>
  <c r="EG47" i="11" s="1"/>
  <c r="EI26" i="11"/>
  <c r="EJ26" i="11"/>
  <c r="EK26" i="11"/>
  <c r="EM26" i="11"/>
  <c r="EN26" i="11"/>
  <c r="EO26" i="11"/>
  <c r="EQ26" i="11"/>
  <c r="ER26" i="11"/>
  <c r="ES26" i="11"/>
  <c r="EU26" i="11"/>
  <c r="EV26" i="11"/>
  <c r="EW26" i="11"/>
  <c r="EY26" i="11"/>
  <c r="EZ26" i="11"/>
  <c r="EZ47" i="11" s="1"/>
  <c r="FA26" i="11"/>
  <c r="FC26" i="11"/>
  <c r="FD26" i="11"/>
  <c r="FE26" i="11"/>
  <c r="FE47" i="11" s="1"/>
  <c r="FG26" i="11"/>
  <c r="FH26" i="11"/>
  <c r="FI26" i="11"/>
  <c r="FK26" i="11"/>
  <c r="FL26" i="11"/>
  <c r="FM26" i="11"/>
  <c r="FO26" i="11"/>
  <c r="FP26" i="11"/>
  <c r="FQ26" i="11"/>
  <c r="FS26" i="11"/>
  <c r="FT26" i="11"/>
  <c r="FU26" i="11"/>
  <c r="FW26" i="11"/>
  <c r="FX26" i="11"/>
  <c r="GA47" i="11" s="1"/>
  <c r="FY26" i="11"/>
  <c r="GA26" i="11"/>
  <c r="GB26" i="11"/>
  <c r="GC26" i="11"/>
  <c r="GC47" i="11" s="1"/>
  <c r="GE26" i="11"/>
  <c r="GF26" i="11"/>
  <c r="GF47" i="11" s="1"/>
  <c r="GG26" i="11"/>
  <c r="GI26" i="11"/>
  <c r="GJ26" i="11"/>
  <c r="GK26" i="11"/>
  <c r="GM26" i="11"/>
  <c r="GN26" i="11"/>
  <c r="GO26" i="11"/>
  <c r="GQ26" i="11"/>
  <c r="GR26" i="11"/>
  <c r="GS26" i="11"/>
  <c r="GU26" i="11"/>
  <c r="GV26" i="11"/>
  <c r="GY47" i="11" s="1"/>
  <c r="GW26" i="11"/>
  <c r="GY26" i="11"/>
  <c r="GZ26" i="11"/>
  <c r="HA26" i="11"/>
  <c r="HA47" i="11" s="1"/>
  <c r="HC26" i="11"/>
  <c r="HD26" i="11"/>
  <c r="HE26" i="11"/>
  <c r="HG26" i="11"/>
  <c r="HH26" i="11"/>
  <c r="HI26" i="11"/>
  <c r="HK26" i="11"/>
  <c r="HL26" i="11"/>
  <c r="HM26" i="11"/>
  <c r="HO26" i="11"/>
  <c r="HP26" i="11"/>
  <c r="HQ26" i="11"/>
  <c r="HS26" i="11"/>
  <c r="HT26" i="11"/>
  <c r="HU26" i="11"/>
  <c r="HW26" i="11"/>
  <c r="HX26" i="11"/>
  <c r="HY26" i="11"/>
  <c r="HY47" i="11" s="1"/>
  <c r="IA26" i="11"/>
  <c r="IB26" i="11"/>
  <c r="IB47" i="11" s="1"/>
  <c r="IC26" i="11"/>
  <c r="IE26" i="11"/>
  <c r="IF26" i="11"/>
  <c r="IG26" i="11"/>
  <c r="II26" i="11"/>
  <c r="IJ26" i="11"/>
  <c r="IK26" i="11"/>
  <c r="IM26" i="11"/>
  <c r="IN26" i="11"/>
  <c r="IO26" i="11"/>
  <c r="IQ26" i="11"/>
  <c r="IR26" i="11"/>
  <c r="IU47" i="11" s="1"/>
  <c r="IS26" i="11"/>
  <c r="IU26" i="11"/>
  <c r="IV26" i="11"/>
  <c r="IW26" i="11"/>
  <c r="IW47" i="11" s="1"/>
  <c r="IY26" i="11"/>
  <c r="IZ26" i="11"/>
  <c r="JA26" i="11"/>
  <c r="JC26" i="11"/>
  <c r="JD26" i="11"/>
  <c r="JE26" i="11"/>
  <c r="JG26" i="11"/>
  <c r="JH26" i="11"/>
  <c r="JI26" i="11"/>
  <c r="JK26" i="11"/>
  <c r="JL26" i="11"/>
  <c r="JM26" i="11"/>
  <c r="JO26" i="11"/>
  <c r="JP26" i="11"/>
  <c r="JQ26" i="11"/>
  <c r="JS26" i="11"/>
  <c r="JT26" i="11"/>
  <c r="JU26" i="11"/>
  <c r="JU47" i="11" s="1"/>
  <c r="JW26" i="11"/>
  <c r="JX26" i="11"/>
  <c r="JY26" i="11"/>
  <c r="KA26" i="11"/>
  <c r="KB26" i="11"/>
  <c r="KC26" i="11"/>
  <c r="KE26" i="11"/>
  <c r="KF26" i="11"/>
  <c r="KF47" i="11" s="1"/>
  <c r="KG26" i="11"/>
  <c r="KI26" i="11"/>
  <c r="KJ26" i="11"/>
  <c r="KK26" i="11"/>
  <c r="KM26" i="11"/>
  <c r="KN26" i="11"/>
  <c r="KO26" i="11"/>
  <c r="KQ26" i="11"/>
  <c r="KR26" i="11"/>
  <c r="KS26" i="11"/>
  <c r="KS47" i="11" s="1"/>
  <c r="KU26" i="11"/>
  <c r="KV26" i="11"/>
  <c r="KW26" i="11"/>
  <c r="KY26" i="11"/>
  <c r="KZ26" i="11"/>
  <c r="LA26" i="11"/>
  <c r="LC26" i="11"/>
  <c r="LD26" i="11"/>
  <c r="LE26" i="11"/>
  <c r="LG26" i="11"/>
  <c r="LH26" i="11"/>
  <c r="LK26" i="11"/>
  <c r="G27" i="11"/>
  <c r="H27" i="11"/>
  <c r="I27" i="11"/>
  <c r="K27" i="11"/>
  <c r="L27" i="11"/>
  <c r="M27" i="11"/>
  <c r="O27" i="11"/>
  <c r="P27" i="11"/>
  <c r="S48" i="11" s="1"/>
  <c r="Q27" i="11"/>
  <c r="S27" i="11"/>
  <c r="T27" i="11"/>
  <c r="U27" i="11"/>
  <c r="W27" i="11"/>
  <c r="X27" i="11"/>
  <c r="Y27" i="11"/>
  <c r="AB27" i="11"/>
  <c r="AC27" i="11"/>
  <c r="AF27" i="11"/>
  <c r="AF48" i="11" s="1"/>
  <c r="AG27" i="11"/>
  <c r="AJ27" i="11"/>
  <c r="AK27" i="11"/>
  <c r="AN27" i="11"/>
  <c r="AN48" i="11" s="1"/>
  <c r="AO27" i="11"/>
  <c r="AR27" i="11"/>
  <c r="AS27" i="11"/>
  <c r="AV27" i="11"/>
  <c r="AW27" i="11"/>
  <c r="AZ27" i="11"/>
  <c r="BA27" i="11"/>
  <c r="BD27" i="11"/>
  <c r="BD48" i="11" s="1"/>
  <c r="BE27" i="11"/>
  <c r="BH27" i="11"/>
  <c r="BH48" i="11" s="1"/>
  <c r="BI27" i="11"/>
  <c r="BL27" i="11"/>
  <c r="BM27" i="11"/>
  <c r="BP27" i="11"/>
  <c r="BQ27" i="11"/>
  <c r="BT27" i="11"/>
  <c r="BU27" i="11"/>
  <c r="BX27" i="11"/>
  <c r="BY27" i="11"/>
  <c r="CB27" i="11"/>
  <c r="CB48" i="11" s="1"/>
  <c r="CC27" i="11"/>
  <c r="CF27" i="11"/>
  <c r="CG27" i="11"/>
  <c r="CJ27" i="11"/>
  <c r="CJ48" i="11" s="1"/>
  <c r="CK27" i="11"/>
  <c r="CN27" i="11"/>
  <c r="CO27" i="11"/>
  <c r="CR27" i="11"/>
  <c r="CS27" i="11"/>
  <c r="CV27" i="11"/>
  <c r="CW27" i="11"/>
  <c r="CZ27" i="11"/>
  <c r="CZ48" i="11" s="1"/>
  <c r="DA27" i="11"/>
  <c r="DD27" i="11"/>
  <c r="DE27" i="11"/>
  <c r="DH27" i="11"/>
  <c r="DH48" i="11" s="1"/>
  <c r="DI27" i="11"/>
  <c r="DL27" i="11"/>
  <c r="DM27" i="11"/>
  <c r="DP27" i="11"/>
  <c r="DQ27" i="11"/>
  <c r="DT27" i="11"/>
  <c r="DU27" i="11"/>
  <c r="C44" i="10"/>
  <c r="D44" i="10" s="1"/>
  <c r="DW41" i="11" s="1"/>
  <c r="DX27" i="11"/>
  <c r="DX48" i="11" s="1"/>
  <c r="DY27" i="11"/>
  <c r="C45" i="10"/>
  <c r="D45" i="10" s="1"/>
  <c r="EB27" i="11"/>
  <c r="EC27" i="11"/>
  <c r="C46" i="10"/>
  <c r="D46" i="10" s="1"/>
  <c r="EE42" i="11" s="1"/>
  <c r="EF27" i="11"/>
  <c r="EF48" i="11" s="1"/>
  <c r="EG27" i="11"/>
  <c r="C47" i="10"/>
  <c r="D47" i="10" s="1"/>
  <c r="EJ27" i="11"/>
  <c r="EK27" i="11"/>
  <c r="C48" i="10"/>
  <c r="D48" i="10" s="1"/>
  <c r="EN27" i="11"/>
  <c r="EN48" i="11" s="1"/>
  <c r="EO27" i="11"/>
  <c r="ER48" i="11" s="1"/>
  <c r="EQ27" i="11"/>
  <c r="ER27" i="11"/>
  <c r="ES27" i="11"/>
  <c r="EU27" i="11"/>
  <c r="EV27" i="11"/>
  <c r="EV48" i="11" s="1"/>
  <c r="EW27" i="11"/>
  <c r="EZ48" i="11" s="1"/>
  <c r="EY27" i="11"/>
  <c r="EZ27" i="11"/>
  <c r="FA27" i="11"/>
  <c r="FC27" i="11"/>
  <c r="FD27" i="11"/>
  <c r="FD48" i="11" s="1"/>
  <c r="FE27" i="11"/>
  <c r="FG27" i="11"/>
  <c r="FH27" i="11"/>
  <c r="FI27" i="11"/>
  <c r="FK27" i="11"/>
  <c r="FL27" i="11"/>
  <c r="FL48" i="11" s="1"/>
  <c r="FM27" i="11"/>
  <c r="FO27" i="11"/>
  <c r="FP27" i="11"/>
  <c r="FQ27" i="11"/>
  <c r="FS27" i="11"/>
  <c r="FT27" i="11"/>
  <c r="FU27" i="11"/>
  <c r="FW27" i="11"/>
  <c r="FX27" i="11"/>
  <c r="FY27" i="11"/>
  <c r="GA27" i="11"/>
  <c r="GB27" i="11"/>
  <c r="GB48" i="11" s="1"/>
  <c r="GC27" i="11"/>
  <c r="GF48" i="11" s="1"/>
  <c r="GE27" i="11"/>
  <c r="GF27" i="11"/>
  <c r="GG27" i="11"/>
  <c r="GI27" i="11"/>
  <c r="GJ27" i="11"/>
  <c r="GJ48" i="11" s="1"/>
  <c r="GK27" i="11"/>
  <c r="GM27" i="11"/>
  <c r="GN27" i="11"/>
  <c r="GO27" i="11"/>
  <c r="GQ27" i="11"/>
  <c r="GR27" i="11"/>
  <c r="GR48" i="11" s="1"/>
  <c r="GS27" i="11"/>
  <c r="GV48" i="11" s="1"/>
  <c r="GU27" i="11"/>
  <c r="GV27" i="11"/>
  <c r="GW27" i="11"/>
  <c r="GY27" i="11"/>
  <c r="GZ27" i="11"/>
  <c r="GZ48" i="11" s="1"/>
  <c r="HA27" i="11"/>
  <c r="HD48" i="11" s="1"/>
  <c r="HC27" i="11"/>
  <c r="HD27" i="11"/>
  <c r="HE27" i="11"/>
  <c r="HG27" i="11"/>
  <c r="HH27" i="11"/>
  <c r="HH48" i="11" s="1"/>
  <c r="HI27" i="11"/>
  <c r="HK27" i="11"/>
  <c r="HL27" i="11"/>
  <c r="HM27" i="11"/>
  <c r="HM48" i="11" s="1"/>
  <c r="HO27" i="11"/>
  <c r="HP27" i="11"/>
  <c r="HP48" i="11" s="1"/>
  <c r="HQ27" i="11"/>
  <c r="HS27" i="11"/>
  <c r="HT27" i="11"/>
  <c r="HU27" i="11"/>
  <c r="HW27" i="11"/>
  <c r="HX27" i="11"/>
  <c r="HX48" i="11" s="1"/>
  <c r="HY27" i="11"/>
  <c r="IA27" i="11"/>
  <c r="IB27" i="11"/>
  <c r="IC27" i="11"/>
  <c r="IE27" i="11"/>
  <c r="IF27" i="11"/>
  <c r="IF48" i="11" s="1"/>
  <c r="IG27" i="11"/>
  <c r="II27" i="11"/>
  <c r="IJ27" i="11"/>
  <c r="IK27" i="11"/>
  <c r="IM27" i="11"/>
  <c r="IN27" i="11"/>
  <c r="IO27" i="11"/>
  <c r="IQ27" i="11"/>
  <c r="IR27" i="11"/>
  <c r="IS27" i="11"/>
  <c r="IU27" i="11"/>
  <c r="IV27" i="11"/>
  <c r="IV48" i="11" s="1"/>
  <c r="IW27" i="11"/>
  <c r="IZ48" i="11" s="1"/>
  <c r="IY27" i="11"/>
  <c r="IZ27" i="11"/>
  <c r="JA27" i="11"/>
  <c r="JC27" i="11"/>
  <c r="JD27" i="11"/>
  <c r="JE27" i="11"/>
  <c r="JG27" i="11"/>
  <c r="JH27" i="11"/>
  <c r="JI27" i="11"/>
  <c r="JK27" i="11"/>
  <c r="JL27" i="11"/>
  <c r="JL48" i="11" s="1"/>
  <c r="JM27" i="11"/>
  <c r="JO27" i="11"/>
  <c r="JP27" i="11"/>
  <c r="JQ27" i="11"/>
  <c r="JS27" i="11"/>
  <c r="JT27" i="11"/>
  <c r="JT48" i="11" s="1"/>
  <c r="JU27" i="11"/>
  <c r="JW27" i="11"/>
  <c r="JX27" i="11"/>
  <c r="JY27" i="11"/>
  <c r="KA27" i="11"/>
  <c r="KB27" i="11"/>
  <c r="KC27" i="11"/>
  <c r="KE27" i="11"/>
  <c r="KF27" i="11"/>
  <c r="KG27" i="11"/>
  <c r="KI27" i="11"/>
  <c r="KJ27" i="11"/>
  <c r="KJ48" i="11" s="1"/>
  <c r="KK27" i="11"/>
  <c r="KN48" i="11" s="1"/>
  <c r="KM27" i="11"/>
  <c r="KN27" i="11"/>
  <c r="KO27" i="11"/>
  <c r="KQ27" i="11"/>
  <c r="KR27" i="11"/>
  <c r="KR48" i="11" s="1"/>
  <c r="KS27" i="11"/>
  <c r="KU27" i="11"/>
  <c r="KV27" i="11"/>
  <c r="KW27" i="11"/>
  <c r="KY27" i="11"/>
  <c r="KZ27" i="11"/>
  <c r="KZ48" i="11" s="1"/>
  <c r="LA27" i="11"/>
  <c r="LA48" i="11" s="1"/>
  <c r="LC27" i="11"/>
  <c r="LD27" i="11"/>
  <c r="LE27" i="11"/>
  <c r="LG27" i="11"/>
  <c r="LH27" i="11"/>
  <c r="LH48" i="11" s="1"/>
  <c r="LK27" i="11"/>
  <c r="G28" i="11"/>
  <c r="H28" i="11"/>
  <c r="I28" i="11"/>
  <c r="K28" i="11"/>
  <c r="L28" i="11"/>
  <c r="M28" i="11"/>
  <c r="P49" i="11" s="1"/>
  <c r="O28" i="11"/>
  <c r="P28" i="11"/>
  <c r="Q28" i="11"/>
  <c r="S28" i="11"/>
  <c r="T28" i="11"/>
  <c r="U28" i="11"/>
  <c r="W28" i="11"/>
  <c r="X28" i="11"/>
  <c r="Y28" i="11"/>
  <c r="AB28" i="11"/>
  <c r="AC28" i="11"/>
  <c r="AF28" i="11"/>
  <c r="AG28" i="11"/>
  <c r="AJ28" i="11"/>
  <c r="AK28" i="11"/>
  <c r="AN28" i="11"/>
  <c r="AN49" i="11" s="1"/>
  <c r="AO28" i="11"/>
  <c r="AR28" i="11"/>
  <c r="AS28" i="11"/>
  <c r="AV28" i="11"/>
  <c r="AW28" i="11"/>
  <c r="AZ28" i="11"/>
  <c r="BA28" i="11"/>
  <c r="BD28" i="11"/>
  <c r="BE28" i="11"/>
  <c r="BH28" i="11"/>
  <c r="BI28" i="11"/>
  <c r="BL28" i="11"/>
  <c r="BL49" i="11" s="1"/>
  <c r="BM28" i="11"/>
  <c r="BP28" i="11"/>
  <c r="BP49" i="11" s="1"/>
  <c r="BQ28" i="11"/>
  <c r="BT28" i="11"/>
  <c r="BU28" i="11"/>
  <c r="BX28" i="11"/>
  <c r="BY28" i="11"/>
  <c r="CB28" i="11"/>
  <c r="CC28" i="11"/>
  <c r="CF28" i="11"/>
  <c r="CG28" i="11"/>
  <c r="CJ28" i="11"/>
  <c r="CK28" i="11"/>
  <c r="CN28" i="11"/>
  <c r="CO28" i="11"/>
  <c r="CR28" i="11"/>
  <c r="CS28" i="11"/>
  <c r="CV28" i="11"/>
  <c r="CW28" i="11"/>
  <c r="CZ28" i="11"/>
  <c r="CZ49" i="11" s="1"/>
  <c r="DA28" i="11"/>
  <c r="DD28" i="11"/>
  <c r="DE28" i="11"/>
  <c r="DH28" i="11"/>
  <c r="DI28" i="11"/>
  <c r="DL28" i="11"/>
  <c r="DM28" i="11"/>
  <c r="DP28" i="11"/>
  <c r="DQ28" i="11"/>
  <c r="DT28" i="11"/>
  <c r="DU28" i="11"/>
  <c r="DX28" i="11"/>
  <c r="DY28" i="11"/>
  <c r="EB28" i="11"/>
  <c r="EC28" i="11"/>
  <c r="EF28" i="11"/>
  <c r="EF49" i="11" s="1"/>
  <c r="EG28" i="11"/>
  <c r="EJ28" i="11"/>
  <c r="EJ49" i="11" s="1"/>
  <c r="EK28" i="11"/>
  <c r="EN28" i="11"/>
  <c r="EO28" i="11"/>
  <c r="C39" i="10"/>
  <c r="D39" i="10" s="1"/>
  <c r="ER28" i="11"/>
  <c r="ES28" i="11"/>
  <c r="C40" i="10"/>
  <c r="D40" i="10" s="1"/>
  <c r="EV28" i="11"/>
  <c r="EW28" i="11"/>
  <c r="C41" i="10"/>
  <c r="D41" i="10" s="1"/>
  <c r="EZ28" i="11"/>
  <c r="FA28" i="11"/>
  <c r="C42" i="10"/>
  <c r="D42" i="10" s="1"/>
  <c r="FD28" i="11"/>
  <c r="FE28" i="11"/>
  <c r="C43" i="10"/>
  <c r="D43" i="10" s="1"/>
  <c r="FH28" i="11"/>
  <c r="FI28" i="11"/>
  <c r="FK28" i="11"/>
  <c r="FL28" i="11"/>
  <c r="FM28" i="11"/>
  <c r="FO28" i="11"/>
  <c r="FP28" i="11"/>
  <c r="FQ28" i="11"/>
  <c r="FS28" i="11"/>
  <c r="FT28" i="11"/>
  <c r="FU28" i="11"/>
  <c r="FW28" i="11"/>
  <c r="FX28" i="11"/>
  <c r="FX49" i="11" s="1"/>
  <c r="FY28" i="11"/>
  <c r="GA28" i="11"/>
  <c r="GB28" i="11"/>
  <c r="GC28" i="11"/>
  <c r="GE28" i="11"/>
  <c r="GH49" i="11" s="1"/>
  <c r="GF28" i="11"/>
  <c r="GG28" i="11"/>
  <c r="GJ49" i="11" s="1"/>
  <c r="GI28" i="11"/>
  <c r="GJ28" i="11"/>
  <c r="GK28" i="11"/>
  <c r="GM28" i="11"/>
  <c r="GN28" i="11"/>
  <c r="GO28" i="11"/>
  <c r="GQ28" i="11"/>
  <c r="GR28" i="11"/>
  <c r="GS28" i="11"/>
  <c r="GU28" i="11"/>
  <c r="GV28" i="11"/>
  <c r="GW28" i="11"/>
  <c r="GY28" i="11"/>
  <c r="GZ28" i="11"/>
  <c r="HA28" i="11"/>
  <c r="HC28" i="11"/>
  <c r="HD28" i="11"/>
  <c r="HE28" i="11"/>
  <c r="HG28" i="11"/>
  <c r="HH28" i="11"/>
  <c r="HI28" i="11"/>
  <c r="HI49" i="11" s="1"/>
  <c r="HK28" i="11"/>
  <c r="HL28" i="11"/>
  <c r="HM28" i="11"/>
  <c r="HP49" i="11" s="1"/>
  <c r="HO28" i="11"/>
  <c r="HP28" i="11"/>
  <c r="HQ28" i="11"/>
  <c r="HS28" i="11"/>
  <c r="HT28" i="11"/>
  <c r="HU28" i="11"/>
  <c r="HX49" i="11" s="1"/>
  <c r="HW28" i="11"/>
  <c r="HX28" i="11"/>
  <c r="HY28" i="11"/>
  <c r="IA28" i="11"/>
  <c r="IB28" i="11"/>
  <c r="IC28" i="11"/>
  <c r="IF49" i="11" s="1"/>
  <c r="IE28" i="11"/>
  <c r="IF28" i="11"/>
  <c r="IG28" i="11"/>
  <c r="IG49" i="11" s="1"/>
  <c r="II28" i="11"/>
  <c r="IJ28" i="11"/>
  <c r="IK28" i="11"/>
  <c r="IM28" i="11"/>
  <c r="IN28" i="11"/>
  <c r="IO28" i="11"/>
  <c r="IQ28" i="11"/>
  <c r="IR28" i="11"/>
  <c r="IS28" i="11"/>
  <c r="IU28" i="11"/>
  <c r="IV28" i="11"/>
  <c r="IW28" i="11"/>
  <c r="IY28" i="11"/>
  <c r="IZ28" i="11"/>
  <c r="JA28" i="11"/>
  <c r="JA49" i="11" s="1"/>
  <c r="JC28" i="11"/>
  <c r="JD28" i="11"/>
  <c r="JE28" i="11"/>
  <c r="JG28" i="11"/>
  <c r="JH28" i="11"/>
  <c r="JI28" i="11"/>
  <c r="JL49" i="11" s="1"/>
  <c r="JK28" i="11"/>
  <c r="JL28" i="11"/>
  <c r="JM28" i="11"/>
  <c r="JO28" i="11"/>
  <c r="JP28" i="11"/>
  <c r="JP49" i="11" s="1"/>
  <c r="JQ28" i="11"/>
  <c r="JT49" i="11" s="1"/>
  <c r="JS28" i="11"/>
  <c r="JT28" i="11"/>
  <c r="JU28" i="11"/>
  <c r="JW28" i="11"/>
  <c r="JX28" i="11"/>
  <c r="JY28" i="11"/>
  <c r="KB49" i="11" s="1"/>
  <c r="KA28" i="11"/>
  <c r="KB28" i="11"/>
  <c r="KC28" i="11"/>
  <c r="KE28" i="11"/>
  <c r="KF28" i="11"/>
  <c r="KG28" i="11"/>
  <c r="KI28" i="11"/>
  <c r="KJ28" i="11"/>
  <c r="KK28" i="11"/>
  <c r="KM28" i="11"/>
  <c r="KN28" i="11"/>
  <c r="KO28" i="11"/>
  <c r="KQ28" i="11"/>
  <c r="KR28" i="11"/>
  <c r="KS28" i="11"/>
  <c r="KU28" i="11"/>
  <c r="KV28" i="11"/>
  <c r="KW28" i="11"/>
  <c r="KY28" i="11"/>
  <c r="LB49" i="11" s="1"/>
  <c r="KZ28" i="11"/>
  <c r="LA28" i="11"/>
  <c r="LA49" i="11" s="1"/>
  <c r="LC28" i="11"/>
  <c r="LD28" i="11"/>
  <c r="LE28" i="11"/>
  <c r="LG28" i="11"/>
  <c r="LH28" i="11"/>
  <c r="LK28" i="11"/>
  <c r="G29" i="11"/>
  <c r="H29" i="11"/>
  <c r="I29" i="11"/>
  <c r="K29" i="11"/>
  <c r="L29" i="11"/>
  <c r="M29" i="11"/>
  <c r="O29" i="11"/>
  <c r="P29" i="11"/>
  <c r="P50" i="11" s="1"/>
  <c r="Q29" i="11"/>
  <c r="T50" i="11" s="1"/>
  <c r="S29" i="11"/>
  <c r="T29" i="11"/>
  <c r="U29" i="11"/>
  <c r="W29" i="11"/>
  <c r="X29" i="11"/>
  <c r="X50" i="11" s="1"/>
  <c r="Y29" i="11"/>
  <c r="AB29" i="11"/>
  <c r="AC29" i="11"/>
  <c r="AF29" i="11"/>
  <c r="AG29" i="11"/>
  <c r="AJ29" i="11"/>
  <c r="AK29" i="11"/>
  <c r="AN29" i="11"/>
  <c r="AO29" i="11"/>
  <c r="AR29" i="11"/>
  <c r="AS29" i="11"/>
  <c r="AV29" i="11"/>
  <c r="AW29" i="11"/>
  <c r="AZ50" i="11" s="1"/>
  <c r="AZ29" i="11"/>
  <c r="BA29" i="11"/>
  <c r="BD29" i="11"/>
  <c r="BE29" i="11"/>
  <c r="BH29" i="11"/>
  <c r="BI29" i="11"/>
  <c r="BL29" i="11"/>
  <c r="BM29" i="11"/>
  <c r="BP29" i="11"/>
  <c r="BQ29" i="11"/>
  <c r="BT29" i="11"/>
  <c r="BU29" i="11"/>
  <c r="BX50" i="11" s="1"/>
  <c r="BX29" i="11"/>
  <c r="BY29" i="11"/>
  <c r="CB29" i="11"/>
  <c r="CC29" i="11"/>
  <c r="CF29" i="11"/>
  <c r="CG29" i="11"/>
  <c r="CJ29" i="11"/>
  <c r="CK29" i="11"/>
  <c r="CN29" i="11"/>
  <c r="CO29" i="11"/>
  <c r="CR29" i="11"/>
  <c r="CS29" i="11"/>
  <c r="CV29" i="11"/>
  <c r="CW29" i="11"/>
  <c r="CZ29" i="11"/>
  <c r="DA29" i="11"/>
  <c r="DD29" i="11"/>
  <c r="DE29" i="11"/>
  <c r="DH50" i="11" s="1"/>
  <c r="DH29" i="11"/>
  <c r="DI29" i="11"/>
  <c r="DL29" i="11"/>
  <c r="DM29" i="11"/>
  <c r="DP29" i="11"/>
  <c r="DQ29" i="11"/>
  <c r="DT29" i="11"/>
  <c r="DU29" i="11"/>
  <c r="DX29" i="11"/>
  <c r="DY29" i="11"/>
  <c r="EB29" i="11"/>
  <c r="EC29" i="11"/>
  <c r="EF29" i="11"/>
  <c r="EG29" i="11"/>
  <c r="EJ29" i="11"/>
  <c r="EK29" i="11"/>
  <c r="EN29" i="11"/>
  <c r="EO29" i="11"/>
  <c r="ER29" i="11"/>
  <c r="ES29" i="11"/>
  <c r="EV29" i="11"/>
  <c r="EW29" i="11"/>
  <c r="EZ29" i="11"/>
  <c r="FA29" i="11"/>
  <c r="FD29" i="11"/>
  <c r="FE29" i="11"/>
  <c r="FH29" i="11"/>
  <c r="FI29" i="11"/>
  <c r="C14" i="10"/>
  <c r="D14" i="10" s="1"/>
  <c r="FK36" i="11" s="1"/>
  <c r="FL29" i="11"/>
  <c r="FM29" i="11"/>
  <c r="C15" i="10"/>
  <c r="D15" i="10" s="1"/>
  <c r="FP29" i="11"/>
  <c r="FQ29" i="11"/>
  <c r="C16" i="10"/>
  <c r="D16" i="10" s="1"/>
  <c r="FS36" i="11" s="1"/>
  <c r="FT29" i="11"/>
  <c r="FU29" i="11"/>
  <c r="C17" i="10"/>
  <c r="D17" i="10" s="1"/>
  <c r="FX29" i="11"/>
  <c r="FY29" i="11"/>
  <c r="C18" i="10"/>
  <c r="D18" i="10" s="1"/>
  <c r="GB29" i="11"/>
  <c r="GC29" i="11"/>
  <c r="GE29" i="11"/>
  <c r="GF29" i="11"/>
  <c r="GG29" i="11"/>
  <c r="GI29" i="11"/>
  <c r="GJ29" i="11"/>
  <c r="GK29" i="11"/>
  <c r="GM29" i="11"/>
  <c r="GN29" i="11"/>
  <c r="GO29" i="11"/>
  <c r="GQ29" i="11"/>
  <c r="GR29" i="11"/>
  <c r="GS29" i="11"/>
  <c r="GU29" i="11"/>
  <c r="GV29" i="11"/>
  <c r="GW29" i="11"/>
  <c r="GY29" i="11"/>
  <c r="GZ29" i="11"/>
  <c r="HA29" i="11"/>
  <c r="HC29" i="11"/>
  <c r="HD29" i="11"/>
  <c r="HE29" i="11"/>
  <c r="HG29" i="11"/>
  <c r="HH29" i="11"/>
  <c r="HI29" i="11"/>
  <c r="HI50" i="11" s="1"/>
  <c r="HK29" i="11"/>
  <c r="HL29" i="11"/>
  <c r="HM29" i="11"/>
  <c r="HO29" i="11"/>
  <c r="HP29" i="11"/>
  <c r="HQ29" i="11"/>
  <c r="HS29" i="11"/>
  <c r="HT29" i="11"/>
  <c r="HU29" i="11"/>
  <c r="HW29" i="11"/>
  <c r="HX29" i="11"/>
  <c r="HY29" i="11"/>
  <c r="IA29" i="11"/>
  <c r="IB29" i="11"/>
  <c r="IC29" i="11"/>
  <c r="IE29" i="11"/>
  <c r="IF29" i="11"/>
  <c r="IF50" i="11" s="1"/>
  <c r="IG29" i="11"/>
  <c r="IG50" i="11" s="1"/>
  <c r="II29" i="11"/>
  <c r="IJ29" i="11"/>
  <c r="IK29" i="11"/>
  <c r="IM29" i="11"/>
  <c r="IN29" i="11"/>
  <c r="IO29" i="11"/>
  <c r="IQ29" i="11"/>
  <c r="IR29" i="11"/>
  <c r="IS29" i="11"/>
  <c r="IU29" i="11"/>
  <c r="IV29" i="11"/>
  <c r="IW29" i="11"/>
  <c r="IY29" i="11"/>
  <c r="IZ29" i="11"/>
  <c r="JA29" i="11"/>
  <c r="JC29" i="11"/>
  <c r="JD29" i="11"/>
  <c r="JE29" i="11"/>
  <c r="JG29" i="11"/>
  <c r="JH29" i="11"/>
  <c r="JI29" i="11"/>
  <c r="JK29" i="11"/>
  <c r="JL29" i="11"/>
  <c r="JM29" i="11"/>
  <c r="JO29" i="11"/>
  <c r="JP29" i="11"/>
  <c r="JQ29" i="11"/>
  <c r="JS29" i="11"/>
  <c r="JT29" i="11"/>
  <c r="JU29" i="11"/>
  <c r="JW29" i="11"/>
  <c r="JX29" i="11"/>
  <c r="JY29" i="11"/>
  <c r="KA29" i="11"/>
  <c r="KB29" i="11"/>
  <c r="KC29" i="11"/>
  <c r="KC50" i="11" s="1"/>
  <c r="KE29" i="11"/>
  <c r="KF29" i="11"/>
  <c r="KG29" i="11"/>
  <c r="KI29" i="11"/>
  <c r="KJ29" i="11"/>
  <c r="KK29" i="11"/>
  <c r="KM29" i="11"/>
  <c r="KN29" i="11"/>
  <c r="KO29" i="11"/>
  <c r="KQ29" i="11"/>
  <c r="KR29" i="11"/>
  <c r="KS29" i="11"/>
  <c r="KU29" i="11"/>
  <c r="KV29" i="11"/>
  <c r="KW29" i="11"/>
  <c r="KY29" i="11"/>
  <c r="KZ29" i="11"/>
  <c r="LA29" i="11"/>
  <c r="LC29" i="11"/>
  <c r="LD29" i="11"/>
  <c r="LE29" i="11"/>
  <c r="LG29" i="11"/>
  <c r="LH29" i="11"/>
  <c r="LK29" i="11"/>
  <c r="G30" i="11"/>
  <c r="H30" i="11"/>
  <c r="I30" i="11"/>
  <c r="K30" i="11"/>
  <c r="L30" i="11"/>
  <c r="M30" i="11"/>
  <c r="O30" i="11"/>
  <c r="P30" i="11"/>
  <c r="Q30" i="11"/>
  <c r="S30" i="11"/>
  <c r="T30" i="11"/>
  <c r="T51" i="11" s="1"/>
  <c r="U30" i="11"/>
  <c r="W30" i="11"/>
  <c r="X30" i="11"/>
  <c r="Y30" i="11"/>
  <c r="AB30" i="11"/>
  <c r="AC30" i="11"/>
  <c r="AF30" i="11"/>
  <c r="AG30" i="11"/>
  <c r="AJ30" i="11"/>
  <c r="AK30" i="11"/>
  <c r="AN30" i="11"/>
  <c r="AO30" i="11"/>
  <c r="AR30" i="11"/>
  <c r="AS30" i="11"/>
  <c r="AV30" i="11"/>
  <c r="AW30" i="11"/>
  <c r="AZ30" i="11"/>
  <c r="BA30" i="11"/>
  <c r="BD51" i="11" s="1"/>
  <c r="BD30" i="11"/>
  <c r="BE30" i="11"/>
  <c r="BH30" i="11"/>
  <c r="BI30" i="11"/>
  <c r="BL30" i="11"/>
  <c r="BM30" i="11"/>
  <c r="BP30" i="11"/>
  <c r="BQ30" i="11"/>
  <c r="BT30" i="11"/>
  <c r="BU30" i="11"/>
  <c r="BX30" i="11"/>
  <c r="BY30" i="11"/>
  <c r="CB30" i="11"/>
  <c r="CC30" i="11"/>
  <c r="CF30" i="11"/>
  <c r="CG30" i="11"/>
  <c r="CJ30" i="11"/>
  <c r="CK30" i="11"/>
  <c r="CN30" i="11"/>
  <c r="CO30" i="11"/>
  <c r="CR30" i="11"/>
  <c r="CS30" i="11"/>
  <c r="CV30" i="11"/>
  <c r="CW30" i="11"/>
  <c r="CZ30" i="11"/>
  <c r="DA30" i="11"/>
  <c r="DD30" i="11"/>
  <c r="DE30" i="11"/>
  <c r="DH30" i="11"/>
  <c r="DI30" i="11"/>
  <c r="DL30" i="11"/>
  <c r="DM30" i="11"/>
  <c r="DP30" i="11"/>
  <c r="DQ30" i="11"/>
  <c r="DT30" i="11"/>
  <c r="DU30" i="11"/>
  <c r="DX30" i="11"/>
  <c r="DY30" i="11"/>
  <c r="EB30" i="11"/>
  <c r="EC30" i="11"/>
  <c r="EF30" i="11"/>
  <c r="EG30" i="11"/>
  <c r="EJ30" i="11"/>
  <c r="EK30" i="11"/>
  <c r="EN30" i="11"/>
  <c r="EO30" i="11"/>
  <c r="ER30" i="11"/>
  <c r="ES30" i="11"/>
  <c r="EV51" i="11" s="1"/>
  <c r="EV30" i="11"/>
  <c r="EW30" i="11"/>
  <c r="EZ30" i="11"/>
  <c r="FA30" i="11"/>
  <c r="FD30" i="11"/>
  <c r="FE30" i="11"/>
  <c r="FH30" i="11"/>
  <c r="FI30" i="11"/>
  <c r="FL30" i="11"/>
  <c r="FM30" i="11"/>
  <c r="FP30" i="11"/>
  <c r="FQ30" i="11"/>
  <c r="FT30" i="11"/>
  <c r="FU30" i="11"/>
  <c r="FX30" i="11"/>
  <c r="FY30" i="11"/>
  <c r="GB30" i="11"/>
  <c r="GC30" i="11"/>
  <c r="C49" i="10"/>
  <c r="D49" i="10" s="1"/>
  <c r="GF30" i="11"/>
  <c r="GG30" i="11"/>
  <c r="C50" i="10"/>
  <c r="D50" i="10" s="1"/>
  <c r="GI34" i="11" s="1"/>
  <c r="GI55" i="11" s="1"/>
  <c r="GJ30" i="11"/>
  <c r="GK30" i="11"/>
  <c r="C51" i="10"/>
  <c r="D51" i="10" s="1"/>
  <c r="GN30" i="11"/>
  <c r="GO30" i="11"/>
  <c r="C52" i="10"/>
  <c r="D52" i="10" s="1"/>
  <c r="GR30" i="11"/>
  <c r="GR51" i="11" s="1"/>
  <c r="GS30" i="11"/>
  <c r="C53" i="10"/>
  <c r="D53" i="10" s="1"/>
  <c r="GV30" i="11"/>
  <c r="GW30" i="11"/>
  <c r="GY30" i="11"/>
  <c r="GZ30" i="11"/>
  <c r="HA30" i="11"/>
  <c r="HC30" i="11"/>
  <c r="HD30" i="11"/>
  <c r="HE30" i="11"/>
  <c r="HG30" i="11"/>
  <c r="HH30" i="11"/>
  <c r="HI30" i="11"/>
  <c r="HL51" i="11" s="1"/>
  <c r="HK30" i="11"/>
  <c r="HL30" i="11"/>
  <c r="HM30" i="11"/>
  <c r="HO30" i="11"/>
  <c r="HP30" i="11"/>
  <c r="HP51" i="11" s="1"/>
  <c r="HQ30" i="11"/>
  <c r="HT51" i="11" s="1"/>
  <c r="HS30" i="11"/>
  <c r="HT30" i="11"/>
  <c r="HU30" i="11"/>
  <c r="HW30" i="11"/>
  <c r="HX30" i="11"/>
  <c r="HX51" i="11" s="1"/>
  <c r="HY30" i="11"/>
  <c r="IB51" i="11" s="1"/>
  <c r="IA30" i="11"/>
  <c r="IB30" i="11"/>
  <c r="IC30" i="11"/>
  <c r="IE30" i="11"/>
  <c r="IF30" i="11"/>
  <c r="IF51" i="11" s="1"/>
  <c r="IG30" i="11"/>
  <c r="II30" i="11"/>
  <c r="IJ30" i="11"/>
  <c r="IK30" i="11"/>
  <c r="IM30" i="11"/>
  <c r="IN30" i="11"/>
  <c r="IN51" i="11" s="1"/>
  <c r="IO30" i="11"/>
  <c r="IQ30" i="11"/>
  <c r="IR30" i="11"/>
  <c r="IS30" i="11"/>
  <c r="IU30" i="11"/>
  <c r="IV30" i="11"/>
  <c r="IV51" i="11" s="1"/>
  <c r="IW30" i="11"/>
  <c r="IZ51" i="11" s="1"/>
  <c r="IY30" i="11"/>
  <c r="IZ30" i="11"/>
  <c r="JA30" i="11"/>
  <c r="JC30" i="11"/>
  <c r="JD30" i="11"/>
  <c r="JD51" i="11" s="1"/>
  <c r="JE30" i="11"/>
  <c r="JH51" i="11" s="1"/>
  <c r="JG30" i="11"/>
  <c r="JH30" i="11"/>
  <c r="JI30" i="11"/>
  <c r="JK30" i="11"/>
  <c r="JL30" i="11"/>
  <c r="JL51" i="11" s="1"/>
  <c r="JM30" i="11"/>
  <c r="JP51" i="11" s="1"/>
  <c r="JO30" i="11"/>
  <c r="JP30" i="11"/>
  <c r="JQ30" i="11"/>
  <c r="JS30" i="11"/>
  <c r="JT30" i="11"/>
  <c r="JT51" i="11" s="1"/>
  <c r="JU30" i="11"/>
  <c r="JX51" i="11" s="1"/>
  <c r="JW30" i="11"/>
  <c r="JX30" i="11"/>
  <c r="JY30" i="11"/>
  <c r="KA30" i="11"/>
  <c r="KB30" i="11"/>
  <c r="KB51" i="11" s="1"/>
  <c r="KC30" i="11"/>
  <c r="KE30" i="11"/>
  <c r="KF30" i="11"/>
  <c r="KG30" i="11"/>
  <c r="KI30" i="11"/>
  <c r="KJ30" i="11"/>
  <c r="KJ51" i="11" s="1"/>
  <c r="KK30" i="11"/>
  <c r="KM30" i="11"/>
  <c r="KN30" i="11"/>
  <c r="KO30" i="11"/>
  <c r="KQ30" i="11"/>
  <c r="KR30" i="11"/>
  <c r="KR51" i="11" s="1"/>
  <c r="KS30" i="11"/>
  <c r="KU30" i="11"/>
  <c r="KV30" i="11"/>
  <c r="KW30" i="11"/>
  <c r="KY30" i="11"/>
  <c r="KZ30" i="11"/>
  <c r="KZ51" i="11" s="1"/>
  <c r="LA30" i="11"/>
  <c r="LC30" i="11"/>
  <c r="LD30" i="11"/>
  <c r="LE30" i="11"/>
  <c r="LG30" i="11"/>
  <c r="LH30" i="11"/>
  <c r="LH51" i="11" s="1"/>
  <c r="LK30" i="11"/>
  <c r="G31" i="11"/>
  <c r="H31" i="11"/>
  <c r="I31" i="11"/>
  <c r="K31" i="11"/>
  <c r="L31" i="11"/>
  <c r="M31" i="11"/>
  <c r="O31" i="11"/>
  <c r="P31" i="11"/>
  <c r="Q31" i="11"/>
  <c r="S31" i="11"/>
  <c r="T31" i="11"/>
  <c r="T52" i="11" s="1"/>
  <c r="U31" i="11"/>
  <c r="W31" i="11"/>
  <c r="X31" i="11"/>
  <c r="Y31" i="11"/>
  <c r="AB31" i="11"/>
  <c r="AC31" i="11"/>
  <c r="AF31" i="11"/>
  <c r="AG31" i="11"/>
  <c r="AJ31" i="11"/>
  <c r="AK31" i="11"/>
  <c r="AN31" i="11"/>
  <c r="AO31" i="11"/>
  <c r="AR31" i="11"/>
  <c r="AS31" i="11"/>
  <c r="AV31" i="11"/>
  <c r="AW31" i="11"/>
  <c r="AZ31" i="11"/>
  <c r="BA31" i="11"/>
  <c r="BD31" i="11"/>
  <c r="BE31" i="11"/>
  <c r="BH31" i="11"/>
  <c r="BI31" i="11"/>
  <c r="BL31" i="11"/>
  <c r="BL52" i="11" s="1"/>
  <c r="BM31" i="11"/>
  <c r="BP31" i="11"/>
  <c r="BQ31" i="11"/>
  <c r="BT31" i="11"/>
  <c r="BU31" i="11"/>
  <c r="BX31" i="11"/>
  <c r="BY31" i="11"/>
  <c r="CB31" i="11"/>
  <c r="CB52" i="11" s="1"/>
  <c r="CC31" i="11"/>
  <c r="CF31" i="11"/>
  <c r="CG31" i="11"/>
  <c r="CJ31" i="11"/>
  <c r="CK31" i="11"/>
  <c r="CN31" i="11"/>
  <c r="CO31" i="11"/>
  <c r="CR31" i="11"/>
  <c r="CS31" i="11"/>
  <c r="CV31" i="11"/>
  <c r="CW31" i="11"/>
  <c r="CZ31" i="11"/>
  <c r="DA31" i="11"/>
  <c r="DD31" i="11"/>
  <c r="DE31" i="11"/>
  <c r="DH31" i="11"/>
  <c r="DH52" i="11" s="1"/>
  <c r="DI31" i="11"/>
  <c r="DL31" i="11"/>
  <c r="DL52" i="11" s="1"/>
  <c r="DM31" i="11"/>
  <c r="DP31" i="11"/>
  <c r="DQ31" i="11"/>
  <c r="DT31" i="11"/>
  <c r="DU31" i="11"/>
  <c r="DX31" i="11"/>
  <c r="DY31" i="11"/>
  <c r="EB31" i="11"/>
  <c r="EC31" i="11"/>
  <c r="EF31" i="11"/>
  <c r="EF52" i="11" s="1"/>
  <c r="EG31" i="11"/>
  <c r="EJ31" i="11"/>
  <c r="EJ52" i="11" s="1"/>
  <c r="EK31" i="11"/>
  <c r="EN31" i="11"/>
  <c r="EO31" i="11"/>
  <c r="ER31" i="11"/>
  <c r="ES31" i="11"/>
  <c r="EV31" i="11"/>
  <c r="EW31" i="11"/>
  <c r="EZ31" i="11"/>
  <c r="FA31" i="11"/>
  <c r="FD31" i="11"/>
  <c r="FD52" i="11" s="1"/>
  <c r="FE31" i="11"/>
  <c r="FH31" i="11"/>
  <c r="FI31" i="11"/>
  <c r="FL31" i="11"/>
  <c r="FM31" i="11"/>
  <c r="FP31" i="11"/>
  <c r="FQ31" i="11"/>
  <c r="FT31" i="11"/>
  <c r="FU31" i="11"/>
  <c r="FX31" i="11"/>
  <c r="FY31" i="11"/>
  <c r="GB31" i="11"/>
  <c r="GB52" i="11" s="1"/>
  <c r="GC31" i="11"/>
  <c r="GF31" i="11"/>
  <c r="GG31" i="11"/>
  <c r="GJ31" i="11"/>
  <c r="GK31" i="11"/>
  <c r="GN31" i="11"/>
  <c r="GO31" i="11"/>
  <c r="GR31" i="11"/>
  <c r="GS31" i="11"/>
  <c r="GV31" i="11"/>
  <c r="GW31" i="11"/>
  <c r="C54" i="10"/>
  <c r="D54" i="10" s="1"/>
  <c r="GY31" i="11" s="1"/>
  <c r="GZ31" i="11"/>
  <c r="HA31" i="11"/>
  <c r="C55" i="10"/>
  <c r="D55" i="10" s="1"/>
  <c r="HD31" i="11"/>
  <c r="HE31" i="11"/>
  <c r="C56" i="10"/>
  <c r="D56" i="10" s="1"/>
  <c r="HG42" i="11" s="1"/>
  <c r="HH31" i="11"/>
  <c r="HI31" i="11"/>
  <c r="C57" i="10"/>
  <c r="D57" i="10" s="1"/>
  <c r="HL31" i="11"/>
  <c r="HM31" i="11"/>
  <c r="C58" i="10"/>
  <c r="D58" i="10" s="1"/>
  <c r="HP31" i="11"/>
  <c r="HQ31" i="11"/>
  <c r="HS31" i="11"/>
  <c r="HT31" i="11"/>
  <c r="HU31" i="11"/>
  <c r="HW31" i="11"/>
  <c r="HX31" i="11"/>
  <c r="IA52" i="11" s="1"/>
  <c r="HY31" i="11"/>
  <c r="IA31" i="11"/>
  <c r="IB31" i="11"/>
  <c r="IC31" i="11"/>
  <c r="IE31" i="11"/>
  <c r="IF31" i="11"/>
  <c r="IG31" i="11"/>
  <c r="II31" i="11"/>
  <c r="IJ31" i="11"/>
  <c r="IK31" i="11"/>
  <c r="IM31" i="11"/>
  <c r="IN31" i="11"/>
  <c r="IN52" i="11" s="1"/>
  <c r="IO31" i="11"/>
  <c r="IQ31" i="11"/>
  <c r="IR31" i="11"/>
  <c r="IS31" i="11"/>
  <c r="IU31" i="11"/>
  <c r="IV31" i="11"/>
  <c r="IY52" i="11" s="1"/>
  <c r="IW31" i="11"/>
  <c r="IY31" i="11"/>
  <c r="IZ31" i="11"/>
  <c r="JA31" i="11"/>
  <c r="JC31" i="11"/>
  <c r="JD31" i="11"/>
  <c r="JE31" i="11"/>
  <c r="JG31" i="11"/>
  <c r="JH31" i="11"/>
  <c r="JI31" i="11"/>
  <c r="JK31" i="11"/>
  <c r="JL31" i="11"/>
  <c r="JM31" i="11"/>
  <c r="JO31" i="11"/>
  <c r="JP31" i="11"/>
  <c r="JQ31" i="11"/>
  <c r="JS31" i="11"/>
  <c r="JT31" i="11"/>
  <c r="JU31" i="11"/>
  <c r="JW31" i="11"/>
  <c r="JX31" i="11"/>
  <c r="JY31" i="11"/>
  <c r="KA31" i="11"/>
  <c r="KB31" i="11"/>
  <c r="KC31" i="11"/>
  <c r="KF52" i="11" s="1"/>
  <c r="KE31" i="11"/>
  <c r="KF31" i="11"/>
  <c r="KG31" i="11"/>
  <c r="KI31" i="11"/>
  <c r="KJ31" i="11"/>
  <c r="KK31" i="11"/>
  <c r="KM31" i="11"/>
  <c r="KN31" i="11"/>
  <c r="KO31" i="11"/>
  <c r="KQ31" i="11"/>
  <c r="KR31" i="11"/>
  <c r="KU52" i="11" s="1"/>
  <c r="KS31" i="11"/>
  <c r="KU31" i="11"/>
  <c r="KV31" i="11"/>
  <c r="KW31" i="11"/>
  <c r="KY31" i="11"/>
  <c r="KZ31" i="11"/>
  <c r="LA31" i="11"/>
  <c r="LC31" i="11"/>
  <c r="LD31" i="11"/>
  <c r="LE31" i="11"/>
  <c r="LG31" i="11"/>
  <c r="LH31" i="11"/>
  <c r="LK31" i="11"/>
  <c r="G32" i="11"/>
  <c r="H32" i="11"/>
  <c r="I32" i="11"/>
  <c r="K32" i="11"/>
  <c r="L32" i="11"/>
  <c r="O53" i="11" s="1"/>
  <c r="M32" i="11"/>
  <c r="O32" i="11"/>
  <c r="P32" i="11"/>
  <c r="Q32" i="11"/>
  <c r="S32" i="11"/>
  <c r="T32" i="11"/>
  <c r="W53" i="11" s="1"/>
  <c r="U32" i="11"/>
  <c r="W32" i="11"/>
  <c r="X32" i="11"/>
  <c r="Y32" i="11"/>
  <c r="AB32" i="11"/>
  <c r="AC32" i="11"/>
  <c r="AF32" i="11"/>
  <c r="AG32" i="11"/>
  <c r="AJ32" i="11"/>
  <c r="AK32" i="11"/>
  <c r="AN32" i="11"/>
  <c r="AO32" i="11"/>
  <c r="AR32" i="11"/>
  <c r="AS32" i="11"/>
  <c r="AV32" i="11"/>
  <c r="AW32" i="11"/>
  <c r="AZ32" i="11"/>
  <c r="BA32" i="11"/>
  <c r="BD53" i="11" s="1"/>
  <c r="BC32" i="11"/>
  <c r="BD32" i="11"/>
  <c r="BE32" i="11"/>
  <c r="BH32" i="11"/>
  <c r="BI32" i="11"/>
  <c r="BL32" i="11"/>
  <c r="BM32" i="11"/>
  <c r="BP32" i="11"/>
  <c r="BQ32" i="11"/>
  <c r="BT32" i="11"/>
  <c r="BU32" i="11"/>
  <c r="BX32" i="11"/>
  <c r="BY32" i="11"/>
  <c r="CB53" i="11" s="1"/>
  <c r="CB32" i="11"/>
  <c r="CC32" i="11"/>
  <c r="CF32" i="11"/>
  <c r="CG32" i="11"/>
  <c r="CJ32" i="11"/>
  <c r="CK32" i="11"/>
  <c r="CN53" i="11" s="1"/>
  <c r="CN32" i="11"/>
  <c r="CO32" i="11"/>
  <c r="CQ32" i="11"/>
  <c r="CR32" i="11"/>
  <c r="CR53" i="11" s="1"/>
  <c r="CS32" i="11"/>
  <c r="CV32" i="11"/>
  <c r="CW32" i="11"/>
  <c r="CZ32" i="11"/>
  <c r="DA32" i="11"/>
  <c r="DD32" i="11"/>
  <c r="DD53" i="11" s="1"/>
  <c r="DE32" i="11"/>
  <c r="DH32" i="11"/>
  <c r="DI32" i="11"/>
  <c r="DL32" i="11"/>
  <c r="DM32" i="11"/>
  <c r="DP32" i="11"/>
  <c r="DP53" i="11" s="1"/>
  <c r="DQ32" i="11"/>
  <c r="DT32" i="11"/>
  <c r="DT53" i="11" s="1"/>
  <c r="DU32" i="11"/>
  <c r="DX32" i="11"/>
  <c r="DY32" i="11"/>
  <c r="EB32" i="11"/>
  <c r="EB53" i="11" s="1"/>
  <c r="EC32" i="11"/>
  <c r="EF32" i="11"/>
  <c r="EG32" i="11"/>
  <c r="EJ32" i="11"/>
  <c r="EK32" i="11"/>
  <c r="EN32" i="11"/>
  <c r="EN53" i="11" s="1"/>
  <c r="EO32" i="11"/>
  <c r="ER32" i="11"/>
  <c r="ES32" i="11"/>
  <c r="EV32" i="11"/>
  <c r="EW32" i="11"/>
  <c r="EZ32" i="11"/>
  <c r="EZ53" i="11" s="1"/>
  <c r="FA32" i="11"/>
  <c r="FD32" i="11"/>
  <c r="FE32" i="11"/>
  <c r="FH32" i="11"/>
  <c r="FI32" i="11"/>
  <c r="FL32" i="11"/>
  <c r="FL53" i="11" s="1"/>
  <c r="FM32" i="11"/>
  <c r="FP32" i="11"/>
  <c r="FP53" i="11" s="1"/>
  <c r="FQ32" i="11"/>
  <c r="FT32" i="11"/>
  <c r="FU32" i="11"/>
  <c r="FX32" i="11"/>
  <c r="FY32" i="11"/>
  <c r="GB32" i="11"/>
  <c r="GC32" i="11"/>
  <c r="GF32" i="11"/>
  <c r="GG32" i="11"/>
  <c r="GJ32" i="11"/>
  <c r="GK32" i="11"/>
  <c r="GN32" i="11"/>
  <c r="GO32" i="11"/>
  <c r="GR32" i="11"/>
  <c r="GS32" i="11"/>
  <c r="GV32" i="11"/>
  <c r="GW32" i="11"/>
  <c r="GZ32" i="11"/>
  <c r="HA32" i="11"/>
  <c r="HD32" i="11"/>
  <c r="HE32" i="11"/>
  <c r="HH32" i="11"/>
  <c r="HI32" i="11"/>
  <c r="HL32" i="11"/>
  <c r="HM32" i="11"/>
  <c r="HP32" i="11"/>
  <c r="HQ32" i="11"/>
  <c r="C59" i="10"/>
  <c r="D59" i="10" s="1"/>
  <c r="HT32" i="11"/>
  <c r="HU32" i="11"/>
  <c r="C60" i="10"/>
  <c r="D60" i="10" s="1"/>
  <c r="HX32" i="11"/>
  <c r="HY32" i="11"/>
  <c r="C61" i="10"/>
  <c r="D61" i="10" s="1"/>
  <c r="IB32" i="11"/>
  <c r="IB53" i="11" s="1"/>
  <c r="IC32" i="11"/>
  <c r="C62" i="10"/>
  <c r="D62" i="10" s="1"/>
  <c r="IF32" i="11"/>
  <c r="IG32" i="11"/>
  <c r="C63" i="10"/>
  <c r="D63" i="10" s="1"/>
  <c r="II33" i="11" s="1"/>
  <c r="IJ32" i="11"/>
  <c r="IM53" i="11" s="1"/>
  <c r="IK32" i="11"/>
  <c r="IM32" i="11"/>
  <c r="IN32" i="11"/>
  <c r="IO32" i="11"/>
  <c r="IQ32" i="11"/>
  <c r="IR32" i="11"/>
  <c r="IS32" i="11"/>
  <c r="IU32" i="11"/>
  <c r="IV32" i="11"/>
  <c r="IW32" i="11"/>
  <c r="IY32" i="11"/>
  <c r="IZ32" i="11"/>
  <c r="JA32" i="11"/>
  <c r="JC32" i="11"/>
  <c r="JD32" i="11"/>
  <c r="JE32" i="11"/>
  <c r="JG32" i="11"/>
  <c r="JH32" i="11"/>
  <c r="JI32" i="11"/>
  <c r="JL53" i="11" s="1"/>
  <c r="JK32" i="11"/>
  <c r="JL32" i="11"/>
  <c r="JM32" i="11"/>
  <c r="JO32" i="11"/>
  <c r="JP32" i="11"/>
  <c r="JP53" i="11" s="1"/>
  <c r="JQ32" i="11"/>
  <c r="JT53" i="11" s="1"/>
  <c r="JS32" i="11"/>
  <c r="JT32" i="11"/>
  <c r="JU32" i="11"/>
  <c r="JW32" i="11"/>
  <c r="JX32" i="11"/>
  <c r="JX53" i="11" s="1"/>
  <c r="JY32" i="11"/>
  <c r="KB53" i="11" s="1"/>
  <c r="KA32" i="11"/>
  <c r="KB32" i="11"/>
  <c r="KC32" i="11"/>
  <c r="KE32" i="11"/>
  <c r="KF32" i="11"/>
  <c r="KI53" i="11" s="1"/>
  <c r="KG32" i="11"/>
  <c r="KI32" i="11"/>
  <c r="KJ32" i="11"/>
  <c r="KK32" i="11"/>
  <c r="KM32" i="11"/>
  <c r="KN32" i="11"/>
  <c r="KO32" i="11"/>
  <c r="KQ32" i="11"/>
  <c r="KR32" i="11"/>
  <c r="KS32" i="11"/>
  <c r="KU32" i="11"/>
  <c r="KV32" i="11"/>
  <c r="KW32" i="11"/>
  <c r="KY32" i="11"/>
  <c r="KZ32" i="11"/>
  <c r="LA32" i="11"/>
  <c r="LC32" i="11"/>
  <c r="LD32" i="11"/>
  <c r="LG53" i="11" s="1"/>
  <c r="LE32" i="11"/>
  <c r="LE53" i="11" s="1"/>
  <c r="LG32" i="11"/>
  <c r="LH32" i="11"/>
  <c r="LK32" i="11"/>
  <c r="G33" i="11"/>
  <c r="H33" i="11"/>
  <c r="I33" i="11"/>
  <c r="K33" i="11"/>
  <c r="L33" i="11"/>
  <c r="M33" i="11"/>
  <c r="O33" i="11"/>
  <c r="P33" i="11"/>
  <c r="S54" i="11" s="1"/>
  <c r="Q33" i="11"/>
  <c r="S33" i="11"/>
  <c r="T33" i="11"/>
  <c r="U33" i="11"/>
  <c r="W33" i="11"/>
  <c r="X33" i="11"/>
  <c r="X54" i="11" s="1"/>
  <c r="Y33" i="11"/>
  <c r="AB33" i="11"/>
  <c r="AC33" i="11"/>
  <c r="AF54" i="11" s="1"/>
  <c r="AF33" i="11"/>
  <c r="AG33" i="11"/>
  <c r="AJ33" i="11"/>
  <c r="AK33" i="11"/>
  <c r="AN33" i="11"/>
  <c r="AO33" i="11"/>
  <c r="AR33" i="11"/>
  <c r="AS33" i="11"/>
  <c r="AV33" i="11"/>
  <c r="AW33" i="11"/>
  <c r="AZ33" i="11"/>
  <c r="BA33" i="11"/>
  <c r="BD33" i="11"/>
  <c r="BE33" i="11"/>
  <c r="BH33" i="11"/>
  <c r="BI33" i="11"/>
  <c r="BL33" i="11"/>
  <c r="BM33" i="11"/>
  <c r="BP33" i="11"/>
  <c r="BQ33" i="11"/>
  <c r="BT33" i="11"/>
  <c r="BU33" i="11"/>
  <c r="BX33" i="11"/>
  <c r="BY33" i="11"/>
  <c r="CB33" i="11"/>
  <c r="CC33" i="11"/>
  <c r="CF33" i="11"/>
  <c r="CG33" i="11"/>
  <c r="CJ33" i="11"/>
  <c r="CK33" i="11"/>
  <c r="CN33" i="11"/>
  <c r="CO33" i="11"/>
  <c r="CR33" i="11"/>
  <c r="CS33" i="11"/>
  <c r="CV33" i="11"/>
  <c r="CW33" i="11"/>
  <c r="CZ33" i="11"/>
  <c r="DA33" i="11"/>
  <c r="DD33" i="11"/>
  <c r="DE33" i="11"/>
  <c r="DH33" i="11"/>
  <c r="DI33" i="11"/>
  <c r="DL33" i="11"/>
  <c r="DM33" i="11"/>
  <c r="DP33" i="11"/>
  <c r="DQ33" i="11"/>
  <c r="DT33" i="11"/>
  <c r="DU33" i="11"/>
  <c r="DX33" i="11"/>
  <c r="DY33" i="11"/>
  <c r="EB33" i="11"/>
  <c r="EC33" i="11"/>
  <c r="EF54" i="11" s="1"/>
  <c r="EF33" i="11"/>
  <c r="EG33" i="11"/>
  <c r="EJ33" i="11"/>
  <c r="EK33" i="11"/>
  <c r="EN33" i="11"/>
  <c r="EO33" i="11"/>
  <c r="ER54" i="11" s="1"/>
  <c r="ER33" i="11"/>
  <c r="ES33" i="11"/>
  <c r="EV33" i="11"/>
  <c r="EW33" i="11"/>
  <c r="EZ33" i="11"/>
  <c r="FA33" i="11"/>
  <c r="FD33" i="11"/>
  <c r="FE33" i="11"/>
  <c r="FH33" i="11"/>
  <c r="FI33" i="11"/>
  <c r="FL33" i="11"/>
  <c r="FM33" i="11"/>
  <c r="FP54" i="11" s="1"/>
  <c r="FP33" i="11"/>
  <c r="FQ33" i="11"/>
  <c r="FT33" i="11"/>
  <c r="FU33" i="11"/>
  <c r="FX33" i="11"/>
  <c r="FY33" i="11"/>
  <c r="GB33" i="11"/>
  <c r="GC33" i="11"/>
  <c r="GF33" i="11"/>
  <c r="GG33" i="11"/>
  <c r="GJ33" i="11"/>
  <c r="GK33" i="11"/>
  <c r="GN54" i="11" s="1"/>
  <c r="GN33" i="11"/>
  <c r="GO33" i="11"/>
  <c r="GR33" i="11"/>
  <c r="GS33" i="11"/>
  <c r="GV33" i="11"/>
  <c r="GW33" i="11"/>
  <c r="GZ33" i="11"/>
  <c r="HA33" i="11"/>
  <c r="HC33" i="11"/>
  <c r="HD33" i="11"/>
  <c r="HE33" i="11"/>
  <c r="HH33" i="11"/>
  <c r="HI33" i="11"/>
  <c r="HL33" i="11"/>
  <c r="HM33" i="11"/>
  <c r="HP33" i="11"/>
  <c r="HQ33" i="11"/>
  <c r="HT33" i="11"/>
  <c r="HU33" i="11"/>
  <c r="HX33" i="11"/>
  <c r="HY33" i="11"/>
  <c r="IB33" i="11"/>
  <c r="IB54" i="11" s="1"/>
  <c r="IC33" i="11"/>
  <c r="IF33" i="11"/>
  <c r="IG33" i="11"/>
  <c r="IJ33" i="11"/>
  <c r="IK33" i="11"/>
  <c r="C64" i="10"/>
  <c r="D64" i="10" s="1"/>
  <c r="IN33" i="11"/>
  <c r="IN54" i="11" s="1"/>
  <c r="IO33" i="11"/>
  <c r="C65" i="10"/>
  <c r="D65" i="10" s="1"/>
  <c r="IR33" i="11"/>
  <c r="IS33" i="11"/>
  <c r="C66" i="10"/>
  <c r="D66" i="10" s="1"/>
  <c r="IU43" i="11" s="1"/>
  <c r="IV33" i="11"/>
  <c r="IW33" i="11"/>
  <c r="C67" i="10"/>
  <c r="D67" i="10" s="1"/>
  <c r="IZ33" i="11"/>
  <c r="JA33" i="11"/>
  <c r="C68" i="10"/>
  <c r="D68" i="10" s="1"/>
  <c r="JD33" i="11"/>
  <c r="JD54" i="11" s="1"/>
  <c r="JE33" i="11"/>
  <c r="JG33" i="11"/>
  <c r="JH33" i="11"/>
  <c r="JI33" i="11"/>
  <c r="JK33" i="11"/>
  <c r="JL33" i="11"/>
  <c r="JL54" i="11" s="1"/>
  <c r="JM33" i="11"/>
  <c r="JO33" i="11"/>
  <c r="JR54" i="11" s="1"/>
  <c r="JP33" i="11"/>
  <c r="JQ33" i="11"/>
  <c r="JS33" i="11"/>
  <c r="JT33" i="11"/>
  <c r="JT54" i="11" s="1"/>
  <c r="JU33" i="11"/>
  <c r="JX54" i="11" s="1"/>
  <c r="JW33" i="11"/>
  <c r="JX33" i="11"/>
  <c r="JY33" i="11"/>
  <c r="KA33" i="11"/>
  <c r="KB33" i="11"/>
  <c r="KE54" i="11" s="1"/>
  <c r="KC33" i="11"/>
  <c r="KE33" i="11"/>
  <c r="KF33" i="11"/>
  <c r="KG33" i="11"/>
  <c r="KI33" i="11"/>
  <c r="KJ33" i="11"/>
  <c r="KJ54" i="11" s="1"/>
  <c r="KK33" i="11"/>
  <c r="KN54" i="11" s="1"/>
  <c r="KM33" i="11"/>
  <c r="KN33" i="11"/>
  <c r="KO33" i="11"/>
  <c r="KQ33" i="11"/>
  <c r="KR33" i="11"/>
  <c r="KR54" i="11" s="1"/>
  <c r="KS33" i="11"/>
  <c r="KV54" i="11" s="1"/>
  <c r="KU33" i="11"/>
  <c r="KV33" i="11"/>
  <c r="KW33" i="11"/>
  <c r="KY33" i="11"/>
  <c r="KZ33" i="11"/>
  <c r="LA33" i="11"/>
  <c r="LD54" i="11" s="1"/>
  <c r="LC33" i="11"/>
  <c r="LD33" i="11"/>
  <c r="LE33" i="11"/>
  <c r="LG33" i="11"/>
  <c r="LH33" i="11"/>
  <c r="LH54" i="11" s="1"/>
  <c r="LK33" i="11"/>
  <c r="G34" i="11"/>
  <c r="H34" i="11"/>
  <c r="I34" i="11"/>
  <c r="K34" i="11"/>
  <c r="L34" i="11"/>
  <c r="L55" i="11" s="1"/>
  <c r="M34" i="11"/>
  <c r="P55" i="11" s="1"/>
  <c r="O34" i="11"/>
  <c r="P34" i="11"/>
  <c r="Q34" i="11"/>
  <c r="S34" i="11"/>
  <c r="T34" i="11"/>
  <c r="W55" i="11" s="1"/>
  <c r="U34" i="11"/>
  <c r="W34" i="11"/>
  <c r="X34" i="11"/>
  <c r="Y34" i="11"/>
  <c r="AB34" i="11"/>
  <c r="AC34" i="11"/>
  <c r="AF34" i="11"/>
  <c r="AG34" i="11"/>
  <c r="AJ34" i="11"/>
  <c r="AK34" i="11"/>
  <c r="AN34" i="11"/>
  <c r="AN55" i="11" s="1"/>
  <c r="AO34" i="11"/>
  <c r="AR34" i="11"/>
  <c r="AS34" i="11"/>
  <c r="AV55" i="11" s="1"/>
  <c r="AV34" i="11"/>
  <c r="AW34" i="11"/>
  <c r="AZ34" i="11"/>
  <c r="BA34" i="11"/>
  <c r="BD34" i="11"/>
  <c r="BE34" i="11"/>
  <c r="BH34" i="11"/>
  <c r="BI34" i="11"/>
  <c r="BL34" i="11"/>
  <c r="BM34" i="11"/>
  <c r="BP34" i="11"/>
  <c r="BQ34" i="11"/>
  <c r="BT55" i="11" s="1"/>
  <c r="BT34" i="11"/>
  <c r="BU34" i="11"/>
  <c r="BX34" i="11"/>
  <c r="BY34" i="11"/>
  <c r="CB34" i="11"/>
  <c r="CC34" i="11"/>
  <c r="CF34" i="11"/>
  <c r="CG34" i="11"/>
  <c r="CI34" i="11"/>
  <c r="CJ34" i="11"/>
  <c r="CK34" i="11"/>
  <c r="CN34" i="11"/>
  <c r="CO34" i="11"/>
  <c r="CR34" i="11"/>
  <c r="CS34" i="11"/>
  <c r="CV34" i="11"/>
  <c r="CW34" i="11"/>
  <c r="CY34" i="11"/>
  <c r="CZ34" i="11"/>
  <c r="DA34" i="11"/>
  <c r="DD34" i="11"/>
  <c r="DE34" i="11"/>
  <c r="DH34" i="11"/>
  <c r="DH55" i="11" s="1"/>
  <c r="DI34" i="11"/>
  <c r="DL34" i="11"/>
  <c r="DM34" i="11"/>
  <c r="DO34" i="11"/>
  <c r="DP34" i="11"/>
  <c r="DP55" i="11" s="1"/>
  <c r="DQ34" i="11"/>
  <c r="DT34" i="11"/>
  <c r="DU34" i="11"/>
  <c r="DX34" i="11"/>
  <c r="DY34" i="11"/>
  <c r="EB34" i="11"/>
  <c r="EC34" i="11"/>
  <c r="EF55" i="11" s="1"/>
  <c r="EF34" i="11"/>
  <c r="EG34" i="11"/>
  <c r="EJ34" i="11"/>
  <c r="EK34" i="11"/>
  <c r="EN34" i="11"/>
  <c r="EO34" i="11"/>
  <c r="ER34" i="11"/>
  <c r="ES34" i="11"/>
  <c r="EV34" i="11"/>
  <c r="EW34" i="11"/>
  <c r="EZ34" i="11"/>
  <c r="FA34" i="11"/>
  <c r="FD34" i="11"/>
  <c r="FE34" i="11"/>
  <c r="FH34" i="11"/>
  <c r="FI34" i="11"/>
  <c r="FL34" i="11"/>
  <c r="FM34" i="11"/>
  <c r="FP34" i="11"/>
  <c r="FQ34" i="11"/>
  <c r="FT34" i="11"/>
  <c r="FU34" i="11"/>
  <c r="FX34" i="11"/>
  <c r="FY34" i="11"/>
  <c r="GB34" i="11"/>
  <c r="GC34" i="11"/>
  <c r="GF34" i="11"/>
  <c r="GG34" i="11"/>
  <c r="GJ34" i="11"/>
  <c r="GK34" i="11"/>
  <c r="GN34" i="11"/>
  <c r="GO34" i="11"/>
  <c r="GR34" i="11"/>
  <c r="GR55" i="11" s="1"/>
  <c r="GS34" i="11"/>
  <c r="GV34" i="11"/>
  <c r="GW34" i="11"/>
  <c r="GZ34" i="11"/>
  <c r="HA34" i="11"/>
  <c r="HD34" i="11"/>
  <c r="HE34" i="11"/>
  <c r="HH34" i="11"/>
  <c r="HI34" i="11"/>
  <c r="HL34" i="11"/>
  <c r="HM34" i="11"/>
  <c r="HP34" i="11"/>
  <c r="HP55" i="11" s="1"/>
  <c r="HQ34" i="11"/>
  <c r="HT34" i="11"/>
  <c r="HU34" i="11"/>
  <c r="HX34" i="11"/>
  <c r="HY34" i="11"/>
  <c r="IA34" i="11"/>
  <c r="IB34" i="11"/>
  <c r="IC34" i="11"/>
  <c r="IF34" i="11"/>
  <c r="IG34" i="11"/>
  <c r="IJ34" i="11"/>
  <c r="IK34" i="11"/>
  <c r="IN34" i="11"/>
  <c r="IO34" i="11"/>
  <c r="IR34" i="11"/>
  <c r="IS34" i="11"/>
  <c r="IV34" i="11"/>
  <c r="IW34" i="11"/>
  <c r="IZ34" i="11"/>
  <c r="JA34" i="11"/>
  <c r="JD34" i="11"/>
  <c r="JE34" i="11"/>
  <c r="C69" i="10"/>
  <c r="D69" i="10" s="1"/>
  <c r="JG41" i="11" s="1"/>
  <c r="JH34" i="11"/>
  <c r="JI34" i="11"/>
  <c r="C70" i="10"/>
  <c r="D70" i="10" s="1"/>
  <c r="JK36" i="11" s="1"/>
  <c r="JL34" i="11"/>
  <c r="JM34" i="11"/>
  <c r="C71" i="10"/>
  <c r="D71" i="10" s="1"/>
  <c r="JP34" i="11"/>
  <c r="JQ34" i="11"/>
  <c r="C72" i="10"/>
  <c r="D72" i="10" s="1"/>
  <c r="JS36" i="11" s="1"/>
  <c r="JT34" i="11"/>
  <c r="JU34" i="11"/>
  <c r="C73" i="10"/>
  <c r="D73" i="10" s="1"/>
  <c r="JW34" i="11" s="1"/>
  <c r="JX34" i="11"/>
  <c r="JY34" i="11"/>
  <c r="KA34" i="11"/>
  <c r="KB34" i="11"/>
  <c r="KC34" i="11"/>
  <c r="KE34" i="11"/>
  <c r="KF34" i="11"/>
  <c r="KF55" i="11" s="1"/>
  <c r="KG34" i="11"/>
  <c r="KI34" i="11"/>
  <c r="KJ34" i="11"/>
  <c r="KK34" i="11"/>
  <c r="KM34" i="11"/>
  <c r="KN34" i="11"/>
  <c r="KN55" i="11" s="1"/>
  <c r="KO34" i="11"/>
  <c r="KQ34" i="11"/>
  <c r="KT55" i="11" s="1"/>
  <c r="KR34" i="11"/>
  <c r="KS34" i="11"/>
  <c r="KU34" i="11"/>
  <c r="KV34" i="11"/>
  <c r="KV55" i="11" s="1"/>
  <c r="KW34" i="11"/>
  <c r="KY34" i="11"/>
  <c r="KZ34" i="11"/>
  <c r="LA34" i="11"/>
  <c r="LC34" i="11"/>
  <c r="LF55" i="11" s="1"/>
  <c r="LD34" i="11"/>
  <c r="LE34" i="11"/>
  <c r="LG34" i="11"/>
  <c r="LH34" i="11"/>
  <c r="LK34" i="11"/>
  <c r="G35" i="11"/>
  <c r="H35" i="11"/>
  <c r="I35" i="11"/>
  <c r="K35" i="11"/>
  <c r="L35" i="11"/>
  <c r="M35" i="11"/>
  <c r="O35" i="11"/>
  <c r="P35" i="11"/>
  <c r="P56" i="11" s="1"/>
  <c r="Q35" i="11"/>
  <c r="S35" i="11"/>
  <c r="T35" i="11"/>
  <c r="U35" i="11"/>
  <c r="W35" i="11"/>
  <c r="X35" i="11"/>
  <c r="X56" i="11" s="1"/>
  <c r="Y35" i="11"/>
  <c r="AB35" i="11"/>
  <c r="AC35" i="11"/>
  <c r="AF35" i="11"/>
  <c r="AG35" i="11"/>
  <c r="AJ35" i="11"/>
  <c r="AK35" i="11"/>
  <c r="AN35" i="11"/>
  <c r="AO35" i="11"/>
  <c r="AR35" i="11"/>
  <c r="AS35" i="11"/>
  <c r="AV35" i="11"/>
  <c r="AV56" i="11" s="1"/>
  <c r="AW35" i="11"/>
  <c r="AZ35" i="11"/>
  <c r="BA35" i="11"/>
  <c r="BD35" i="11"/>
  <c r="BE35" i="11"/>
  <c r="BH35" i="11"/>
  <c r="BI35" i="11"/>
  <c r="BL35" i="11"/>
  <c r="BM35" i="11"/>
  <c r="BP35" i="11"/>
  <c r="BQ35" i="11"/>
  <c r="BT35" i="11"/>
  <c r="BU35" i="11"/>
  <c r="BX35" i="11"/>
  <c r="BY35" i="11"/>
  <c r="CB35" i="11"/>
  <c r="CC35" i="11"/>
  <c r="CF35" i="11"/>
  <c r="CG35" i="11"/>
  <c r="CJ35" i="11"/>
  <c r="CK35" i="11"/>
  <c r="CN35" i="11"/>
  <c r="CO35" i="11"/>
  <c r="CR35" i="11"/>
  <c r="CR56" i="11" s="1"/>
  <c r="CS35" i="11"/>
  <c r="CV35" i="11"/>
  <c r="CW35" i="11"/>
  <c r="CZ35" i="11"/>
  <c r="DA35" i="11"/>
  <c r="DD35" i="11"/>
  <c r="DE35" i="11"/>
  <c r="DH35" i="11"/>
  <c r="DI35" i="11"/>
  <c r="DL35" i="11"/>
  <c r="DM35" i="11"/>
  <c r="DP35" i="11"/>
  <c r="DP56" i="11" s="1"/>
  <c r="DQ35" i="11"/>
  <c r="DT35" i="11"/>
  <c r="DU35" i="11"/>
  <c r="DX35" i="11"/>
  <c r="DY35" i="11"/>
  <c r="EB35" i="11"/>
  <c r="EB56" i="11" s="1"/>
  <c r="EC35" i="11"/>
  <c r="EF35" i="11"/>
  <c r="EG35" i="11"/>
  <c r="EJ35" i="11"/>
  <c r="EK35" i="11"/>
  <c r="EN35" i="11"/>
  <c r="EO35" i="11"/>
  <c r="ER35" i="11"/>
  <c r="ER56" i="11" s="1"/>
  <c r="ES35" i="11"/>
  <c r="EV35" i="11"/>
  <c r="EW35" i="11"/>
  <c r="EZ35" i="11"/>
  <c r="FA35" i="11"/>
  <c r="FD35" i="11"/>
  <c r="FE35" i="11"/>
  <c r="FH35" i="11"/>
  <c r="FI35" i="11"/>
  <c r="FL35" i="11"/>
  <c r="FL56" i="11" s="1"/>
  <c r="FM35" i="11"/>
  <c r="FP35" i="11"/>
  <c r="FQ35" i="11"/>
  <c r="FT35" i="11"/>
  <c r="FU35" i="11"/>
  <c r="FX35" i="11"/>
  <c r="FX56" i="11" s="1"/>
  <c r="FY35" i="11"/>
  <c r="GB35" i="11"/>
  <c r="GC35" i="11"/>
  <c r="GF35" i="11"/>
  <c r="GG35" i="11"/>
  <c r="GJ35" i="11"/>
  <c r="GK35" i="11"/>
  <c r="GN35" i="11"/>
  <c r="GO35" i="11"/>
  <c r="GR35" i="11"/>
  <c r="GS35" i="11"/>
  <c r="GV35" i="11"/>
  <c r="GW35" i="11"/>
  <c r="GZ35" i="11"/>
  <c r="HA35" i="11"/>
  <c r="HC35" i="11"/>
  <c r="HD35" i="11"/>
  <c r="HE35" i="11"/>
  <c r="HH35" i="11"/>
  <c r="HI35" i="11"/>
  <c r="HL35" i="11"/>
  <c r="HM35" i="11"/>
  <c r="HP35" i="11"/>
  <c r="HQ35" i="11"/>
  <c r="HT35" i="11"/>
  <c r="HU35" i="11"/>
  <c r="HX35" i="11"/>
  <c r="HY35" i="11"/>
  <c r="IB35" i="11"/>
  <c r="IC35" i="11"/>
  <c r="IF35" i="11"/>
  <c r="IG35" i="11"/>
  <c r="IJ35" i="11"/>
  <c r="IK35" i="11"/>
  <c r="IN35" i="11"/>
  <c r="IO35" i="11"/>
  <c r="IR35" i="11"/>
  <c r="IS35" i="11"/>
  <c r="IV35" i="11"/>
  <c r="IW35" i="11"/>
  <c r="IZ35" i="11"/>
  <c r="JA35" i="11"/>
  <c r="JD35" i="11"/>
  <c r="JE35" i="11"/>
  <c r="JH56" i="11" s="1"/>
  <c r="JH35" i="11"/>
  <c r="JI35" i="11"/>
  <c r="JL35" i="11"/>
  <c r="JM35" i="11"/>
  <c r="JP35" i="11"/>
  <c r="JQ35" i="11"/>
  <c r="JT35" i="11"/>
  <c r="JU35" i="11"/>
  <c r="JX35" i="11"/>
  <c r="JY35" i="11"/>
  <c r="C74" i="10"/>
  <c r="D74" i="10" s="1"/>
  <c r="KA35" i="11" s="1"/>
  <c r="KB35" i="11"/>
  <c r="KC35" i="11"/>
  <c r="C75" i="10"/>
  <c r="D75" i="10" s="1"/>
  <c r="KF35" i="11"/>
  <c r="KG35" i="11"/>
  <c r="C76" i="10"/>
  <c r="D76" i="10" s="1"/>
  <c r="KJ35" i="11"/>
  <c r="KK35" i="11"/>
  <c r="C77" i="10"/>
  <c r="D77" i="10" s="1"/>
  <c r="KM39" i="11" s="1"/>
  <c r="KN35" i="11"/>
  <c r="KO35" i="11"/>
  <c r="C78" i="10"/>
  <c r="D78" i="10" s="1"/>
  <c r="KQ36" i="11" s="1"/>
  <c r="KR35" i="11"/>
  <c r="KS35" i="11"/>
  <c r="KU35" i="11"/>
  <c r="KV35" i="11"/>
  <c r="KW35" i="11"/>
  <c r="KY35" i="11"/>
  <c r="KZ35" i="11"/>
  <c r="LA35" i="11"/>
  <c r="LC35" i="11"/>
  <c r="LD35" i="11"/>
  <c r="LE35" i="11"/>
  <c r="LG35" i="11"/>
  <c r="LH35" i="11"/>
  <c r="LK35" i="11"/>
  <c r="G36" i="11"/>
  <c r="H36" i="11"/>
  <c r="I36" i="11"/>
  <c r="K36" i="11"/>
  <c r="L36" i="11"/>
  <c r="M36" i="11"/>
  <c r="O36" i="11"/>
  <c r="P36" i="11"/>
  <c r="Q36" i="11"/>
  <c r="S36" i="11"/>
  <c r="T36" i="11"/>
  <c r="U36" i="11"/>
  <c r="W36" i="11"/>
  <c r="X36" i="11"/>
  <c r="Y36" i="11"/>
  <c r="AB57" i="11" s="1"/>
  <c r="AB36" i="11"/>
  <c r="AC36" i="11"/>
  <c r="AF57" i="11" s="1"/>
  <c r="AE36" i="11"/>
  <c r="AF36" i="11"/>
  <c r="AG36" i="11"/>
  <c r="AJ36" i="11"/>
  <c r="AK36" i="11"/>
  <c r="AN36" i="11"/>
  <c r="AO36" i="11"/>
  <c r="AR36" i="11"/>
  <c r="AS36" i="11"/>
  <c r="AV36" i="11"/>
  <c r="AW36" i="11"/>
  <c r="AZ36" i="11"/>
  <c r="AZ57" i="11" s="1"/>
  <c r="BA36" i="11"/>
  <c r="BC36" i="11"/>
  <c r="BD36" i="11"/>
  <c r="BE36" i="11"/>
  <c r="BH36" i="11"/>
  <c r="BI36" i="11"/>
  <c r="BL36" i="11"/>
  <c r="BM36" i="11"/>
  <c r="BP36" i="11"/>
  <c r="BQ36" i="11"/>
  <c r="BT57" i="11" s="1"/>
  <c r="BT36" i="11"/>
  <c r="BU36" i="11"/>
  <c r="BX36" i="11"/>
  <c r="BY36" i="11"/>
  <c r="CB36" i="11"/>
  <c r="CC36" i="11"/>
  <c r="CF36" i="11"/>
  <c r="CG36" i="11"/>
  <c r="CJ36" i="11"/>
  <c r="CK36" i="11"/>
  <c r="CN36" i="11"/>
  <c r="CO36" i="11"/>
  <c r="CR57" i="11" s="1"/>
  <c r="CR36" i="11"/>
  <c r="CS36" i="11"/>
  <c r="CV36" i="11"/>
  <c r="CW36" i="11"/>
  <c r="CY36" i="11"/>
  <c r="CZ36" i="11"/>
  <c r="DA36" i="11"/>
  <c r="DD36" i="11"/>
  <c r="DD57" i="11" s="1"/>
  <c r="DE36" i="11"/>
  <c r="DH36" i="11"/>
  <c r="DI36" i="11"/>
  <c r="DL36" i="11"/>
  <c r="DM36" i="11"/>
  <c r="DP36" i="11"/>
  <c r="DQ36" i="11"/>
  <c r="DT36" i="11"/>
  <c r="DU36" i="11"/>
  <c r="DX36" i="11"/>
  <c r="DY36" i="11"/>
  <c r="EB36" i="11"/>
  <c r="EC36" i="11"/>
  <c r="EF36" i="11"/>
  <c r="EG36" i="11"/>
  <c r="EI36" i="11"/>
  <c r="EI57" i="11" s="1"/>
  <c r="EJ36" i="11"/>
  <c r="EK36" i="11"/>
  <c r="EN36" i="11"/>
  <c r="EO36" i="11"/>
  <c r="ER36" i="11"/>
  <c r="ES36" i="11"/>
  <c r="EV57" i="11" s="1"/>
  <c r="EV36" i="11"/>
  <c r="EW36" i="11"/>
  <c r="EZ36" i="11"/>
  <c r="FA36" i="11"/>
  <c r="FD36" i="11"/>
  <c r="FE36" i="11"/>
  <c r="FH57" i="11" s="1"/>
  <c r="FH36" i="11"/>
  <c r="FI36" i="11"/>
  <c r="FL57" i="11" s="1"/>
  <c r="FL36" i="11"/>
  <c r="FM36" i="11"/>
  <c r="FP36" i="11"/>
  <c r="FQ36" i="11"/>
  <c r="FT57" i="11" s="1"/>
  <c r="FT36" i="11"/>
  <c r="FU36" i="11"/>
  <c r="FX36" i="11"/>
  <c r="FY36" i="11"/>
  <c r="GB36" i="11"/>
  <c r="GC36" i="11"/>
  <c r="GF36" i="11"/>
  <c r="GG36" i="11"/>
  <c r="GJ36" i="11"/>
  <c r="GK36" i="11"/>
  <c r="GN36" i="11"/>
  <c r="GO36" i="11"/>
  <c r="GR57" i="11" s="1"/>
  <c r="GR36" i="11"/>
  <c r="GS36" i="11"/>
  <c r="GV36" i="11"/>
  <c r="GW36" i="11"/>
  <c r="GZ36" i="11"/>
  <c r="HA36" i="11"/>
  <c r="HC36" i="11"/>
  <c r="HD36" i="11"/>
  <c r="HE36" i="11"/>
  <c r="HH36" i="11"/>
  <c r="HH57" i="11" s="1"/>
  <c r="HI36" i="11"/>
  <c r="HL36" i="11"/>
  <c r="HM36" i="11"/>
  <c r="HP36" i="11"/>
  <c r="HQ36" i="11"/>
  <c r="HT36" i="11"/>
  <c r="HU36" i="11"/>
  <c r="HX36" i="11"/>
  <c r="HY36" i="11"/>
  <c r="IB36" i="11"/>
  <c r="IC36" i="11"/>
  <c r="IF36" i="11"/>
  <c r="IG36" i="11"/>
  <c r="IJ36" i="11"/>
  <c r="IK36" i="11"/>
  <c r="IN36" i="11"/>
  <c r="IO36" i="11"/>
  <c r="IR36" i="11"/>
  <c r="IS36" i="11"/>
  <c r="IV36" i="11"/>
  <c r="IW36" i="11"/>
  <c r="IZ36" i="11"/>
  <c r="JA36" i="11"/>
  <c r="JD36" i="11"/>
  <c r="JD57" i="11" s="1"/>
  <c r="JE36" i="11"/>
  <c r="JH36" i="11"/>
  <c r="JI36" i="11"/>
  <c r="JL36" i="11"/>
  <c r="JM36" i="11"/>
  <c r="JP36" i="11"/>
  <c r="JP57" i="11" s="1"/>
  <c r="JQ36" i="11"/>
  <c r="JT36" i="11"/>
  <c r="JU36" i="11"/>
  <c r="JX36" i="11"/>
  <c r="JY36" i="11"/>
  <c r="KB36" i="11"/>
  <c r="KB57" i="11" s="1"/>
  <c r="KC36" i="11"/>
  <c r="KF36" i="11"/>
  <c r="KG36" i="11"/>
  <c r="KJ36" i="11"/>
  <c r="KK36" i="11"/>
  <c r="KN36" i="11"/>
  <c r="KO36" i="11"/>
  <c r="KR36" i="11"/>
  <c r="KS36" i="11"/>
  <c r="C79" i="10"/>
  <c r="D79" i="10" s="1"/>
  <c r="KV36" i="11"/>
  <c r="KW36" i="11"/>
  <c r="C80" i="10"/>
  <c r="D80" i="10" s="1"/>
  <c r="KZ36" i="11"/>
  <c r="LA36" i="11"/>
  <c r="C81" i="10"/>
  <c r="D81" i="10" s="1"/>
  <c r="LC42" i="11" s="1"/>
  <c r="LD36" i="11"/>
  <c r="LE36" i="11"/>
  <c r="C82" i="10"/>
  <c r="D82" i="10" s="1"/>
  <c r="LH36" i="11"/>
  <c r="C83" i="10"/>
  <c r="D83" i="10" s="1"/>
  <c r="LK36" i="11" s="1"/>
  <c r="G37" i="11"/>
  <c r="H37" i="11"/>
  <c r="I37" i="11"/>
  <c r="K37" i="11"/>
  <c r="L37" i="11"/>
  <c r="M37" i="11"/>
  <c r="O37" i="11"/>
  <c r="P37" i="11"/>
  <c r="Q37" i="11"/>
  <c r="S37" i="11"/>
  <c r="T37" i="11"/>
  <c r="U37" i="11"/>
  <c r="W37" i="11"/>
  <c r="X37" i="11"/>
  <c r="Y37" i="11"/>
  <c r="AB58" i="11" s="1"/>
  <c r="AB37" i="11"/>
  <c r="AC37" i="11"/>
  <c r="AF37" i="11"/>
  <c r="AG37" i="11"/>
  <c r="AJ58" i="11" s="1"/>
  <c r="AJ37" i="11"/>
  <c r="AK37" i="11"/>
  <c r="AN58" i="11" s="1"/>
  <c r="AN37" i="11"/>
  <c r="AO37" i="11"/>
  <c r="AR37" i="11"/>
  <c r="AS37" i="11"/>
  <c r="AV37" i="11"/>
  <c r="AW37" i="11"/>
  <c r="AZ37" i="11"/>
  <c r="BA37" i="11"/>
  <c r="BC37" i="11"/>
  <c r="BD37" i="11"/>
  <c r="BE37" i="11"/>
  <c r="BH37" i="11"/>
  <c r="BH58" i="11" s="1"/>
  <c r="BI37" i="11"/>
  <c r="BL37" i="11"/>
  <c r="BM37" i="11"/>
  <c r="BP37" i="11"/>
  <c r="BP58" i="11" s="1"/>
  <c r="BQ37" i="11"/>
  <c r="BT37" i="11"/>
  <c r="BT58" i="11" s="1"/>
  <c r="BU37" i="11"/>
  <c r="BX37" i="11"/>
  <c r="BY37" i="11"/>
  <c r="CB37" i="11"/>
  <c r="CC37" i="11"/>
  <c r="CF37" i="11"/>
  <c r="CG37" i="11"/>
  <c r="CI37" i="11"/>
  <c r="CJ37" i="11"/>
  <c r="CK37" i="11"/>
  <c r="CN37" i="11"/>
  <c r="CO37" i="11"/>
  <c r="CR37" i="11"/>
  <c r="CS37" i="11"/>
  <c r="CV37" i="11"/>
  <c r="CW37" i="11"/>
  <c r="CY37" i="11"/>
  <c r="CZ37" i="11"/>
  <c r="DA37" i="11"/>
  <c r="DD37" i="11"/>
  <c r="DE37" i="11"/>
  <c r="DH37" i="11"/>
  <c r="DH58" i="11" s="1"/>
  <c r="DI37" i="11"/>
  <c r="DL37" i="11"/>
  <c r="DM37" i="11"/>
  <c r="DP37" i="11"/>
  <c r="DQ37" i="11"/>
  <c r="DT37" i="11"/>
  <c r="DT58" i="11" s="1"/>
  <c r="DU37" i="11"/>
  <c r="DX37" i="11"/>
  <c r="DY37" i="11"/>
  <c r="EB37" i="11"/>
  <c r="EB58" i="11" s="1"/>
  <c r="EC37" i="11"/>
  <c r="EF37" i="11"/>
  <c r="EF58" i="11" s="1"/>
  <c r="EG37" i="11"/>
  <c r="EJ37" i="11"/>
  <c r="EJ58" i="11" s="1"/>
  <c r="EK37" i="11"/>
  <c r="EN37" i="11"/>
  <c r="EO37" i="11"/>
  <c r="ER37" i="11"/>
  <c r="ES37" i="11"/>
  <c r="EV37" i="11"/>
  <c r="EV58" i="11" s="1"/>
  <c r="EW37" i="11"/>
  <c r="EZ37" i="11"/>
  <c r="FA37" i="11"/>
  <c r="FC37" i="11"/>
  <c r="FD37" i="11"/>
  <c r="FE37" i="11"/>
  <c r="FH37" i="11"/>
  <c r="FI37" i="11"/>
  <c r="FL58" i="11" s="1"/>
  <c r="FL37" i="11"/>
  <c r="FM37" i="11"/>
  <c r="FP37" i="11"/>
  <c r="FQ37" i="11"/>
  <c r="FT37" i="11"/>
  <c r="FU37" i="11"/>
  <c r="FX37" i="11"/>
  <c r="FY37" i="11"/>
  <c r="GB37" i="11"/>
  <c r="GC37" i="11"/>
  <c r="GF37" i="11"/>
  <c r="GG37" i="11"/>
  <c r="GJ37" i="11"/>
  <c r="GK37" i="11"/>
  <c r="GN58" i="11" s="1"/>
  <c r="GN37" i="11"/>
  <c r="GO37" i="11"/>
  <c r="GR37" i="11"/>
  <c r="GS37" i="11"/>
  <c r="GV37" i="11"/>
  <c r="GW37" i="11"/>
  <c r="GZ37" i="11"/>
  <c r="HA37" i="11"/>
  <c r="HC37" i="11"/>
  <c r="HD37" i="11"/>
  <c r="HE37" i="11"/>
  <c r="HH37" i="11"/>
  <c r="HI37" i="11"/>
  <c r="HL37" i="11"/>
  <c r="HM37" i="11"/>
  <c r="HP37" i="11"/>
  <c r="HQ37" i="11"/>
  <c r="HT37" i="11"/>
  <c r="HU37" i="11"/>
  <c r="HX37" i="11"/>
  <c r="HY37" i="11"/>
  <c r="IB37" i="11"/>
  <c r="IC37" i="11"/>
  <c r="IF37" i="11"/>
  <c r="IG37" i="11"/>
  <c r="IJ37" i="11"/>
  <c r="IK37" i="11"/>
  <c r="IN37" i="11"/>
  <c r="IO37" i="11"/>
  <c r="IR37" i="11"/>
  <c r="IS37" i="11"/>
  <c r="IV37" i="11"/>
  <c r="IV58" i="11" s="1"/>
  <c r="IW37" i="11"/>
  <c r="IZ37" i="11"/>
  <c r="JA37" i="11"/>
  <c r="JD37" i="11"/>
  <c r="JE37" i="11"/>
  <c r="JH37" i="11"/>
  <c r="JH58" i="11" s="1"/>
  <c r="JI37" i="11"/>
  <c r="JL37" i="11"/>
  <c r="JM37" i="11"/>
  <c r="JP37" i="11"/>
  <c r="JQ37" i="11"/>
  <c r="JT37" i="11"/>
  <c r="JU37" i="11"/>
  <c r="JX37" i="11"/>
  <c r="JY37" i="11"/>
  <c r="KB37" i="11"/>
  <c r="KC37" i="11"/>
  <c r="KF37" i="11"/>
  <c r="KF58" i="11" s="1"/>
  <c r="KG37" i="11"/>
  <c r="KJ37" i="11"/>
  <c r="KK37" i="11"/>
  <c r="KN37" i="11"/>
  <c r="KO37" i="11"/>
  <c r="KR37" i="11"/>
  <c r="KS37" i="11"/>
  <c r="KV37" i="11"/>
  <c r="KW37" i="11"/>
  <c r="KZ37" i="11"/>
  <c r="KZ58" i="11" s="1"/>
  <c r="LA37" i="11"/>
  <c r="LD37" i="11"/>
  <c r="LE37" i="11"/>
  <c r="LH37" i="11"/>
  <c r="G38" i="11"/>
  <c r="H38" i="11"/>
  <c r="I38" i="11"/>
  <c r="K38" i="11"/>
  <c r="L38" i="11"/>
  <c r="M38" i="11"/>
  <c r="O38" i="11"/>
  <c r="P38" i="11"/>
  <c r="Q38" i="11"/>
  <c r="S38" i="11"/>
  <c r="T38" i="11"/>
  <c r="U38" i="11"/>
  <c r="W38" i="11"/>
  <c r="X38" i="11"/>
  <c r="Y38" i="11"/>
  <c r="AB38" i="11"/>
  <c r="AC38" i="11"/>
  <c r="AF38" i="11"/>
  <c r="AG38" i="11"/>
  <c r="AJ38" i="11"/>
  <c r="AK38" i="11"/>
  <c r="AN38" i="11"/>
  <c r="AO38" i="11"/>
  <c r="AR38" i="11"/>
  <c r="AS38" i="11"/>
  <c r="AV38" i="11"/>
  <c r="AW38" i="11"/>
  <c r="AZ38" i="11"/>
  <c r="BA38" i="11"/>
  <c r="BC38" i="11"/>
  <c r="BD38" i="11"/>
  <c r="BE38" i="11"/>
  <c r="BH59" i="11" s="1"/>
  <c r="BH38" i="11"/>
  <c r="BI38" i="11"/>
  <c r="BL38" i="11"/>
  <c r="BM38" i="11"/>
  <c r="BP38" i="11"/>
  <c r="BQ38" i="11"/>
  <c r="BT38" i="11"/>
  <c r="BU38" i="11"/>
  <c r="BX38" i="11"/>
  <c r="BY38" i="11"/>
  <c r="CB38" i="11"/>
  <c r="CC38" i="11"/>
  <c r="CF38" i="11"/>
  <c r="CG38" i="11"/>
  <c r="CI38" i="11"/>
  <c r="CJ38" i="11"/>
  <c r="CK38" i="11"/>
  <c r="CN38" i="11"/>
  <c r="CO38" i="11"/>
  <c r="CR38" i="11"/>
  <c r="CS38" i="11"/>
  <c r="CV38" i="11"/>
  <c r="CW38" i="11"/>
  <c r="CY38" i="11"/>
  <c r="CZ38" i="11"/>
  <c r="DA38" i="11"/>
  <c r="DD59" i="11" s="1"/>
  <c r="DD38" i="11"/>
  <c r="DE38" i="11"/>
  <c r="DH59" i="11" s="1"/>
  <c r="DH38" i="11"/>
  <c r="DI38" i="11"/>
  <c r="DL38" i="11"/>
  <c r="DM38" i="11"/>
  <c r="DP59" i="11" s="1"/>
  <c r="DP38" i="11"/>
  <c r="DQ38" i="11"/>
  <c r="DT38" i="11"/>
  <c r="DU38" i="11"/>
  <c r="DX38" i="11"/>
  <c r="DY38" i="11"/>
  <c r="EB38" i="11"/>
  <c r="EC38" i="11"/>
  <c r="EF38" i="11"/>
  <c r="EG38" i="11"/>
  <c r="EJ38" i="11"/>
  <c r="EK38" i="11"/>
  <c r="EN38" i="11"/>
  <c r="EO38" i="11"/>
  <c r="ER38" i="11"/>
  <c r="ES38" i="11"/>
  <c r="EV38" i="11"/>
  <c r="EW38" i="11"/>
  <c r="EZ38" i="11"/>
  <c r="FA38" i="11"/>
  <c r="FC38" i="11"/>
  <c r="FD38" i="11"/>
  <c r="FE38" i="11"/>
  <c r="FH38" i="11"/>
  <c r="FI38" i="11"/>
  <c r="FL38" i="11"/>
  <c r="FM38" i="11"/>
  <c r="FP38" i="11"/>
  <c r="FQ38" i="11"/>
  <c r="FT38" i="11"/>
  <c r="FT59" i="11" s="1"/>
  <c r="FU38" i="11"/>
  <c r="FX38" i="11"/>
  <c r="FY38" i="11"/>
  <c r="GB38" i="11"/>
  <c r="GC38" i="11"/>
  <c r="GF38" i="11"/>
  <c r="GF59" i="11" s="1"/>
  <c r="GG38" i="11"/>
  <c r="GJ38" i="11"/>
  <c r="GK38" i="11"/>
  <c r="GN38" i="11"/>
  <c r="GO38" i="11"/>
  <c r="GR38" i="11"/>
  <c r="GS38" i="11"/>
  <c r="GV38" i="11"/>
  <c r="GW38" i="11"/>
  <c r="GZ38" i="11"/>
  <c r="HA38" i="11"/>
  <c r="HC38" i="11"/>
  <c r="HD38" i="11"/>
  <c r="HE38" i="11"/>
  <c r="HH38" i="11"/>
  <c r="HI38" i="11"/>
  <c r="HL38" i="11"/>
  <c r="HM38" i="11"/>
  <c r="HP59" i="11" s="1"/>
  <c r="HP38" i="11"/>
  <c r="HQ38" i="11"/>
  <c r="HT38" i="11"/>
  <c r="HU38" i="11"/>
  <c r="HX38" i="11"/>
  <c r="HY38" i="11"/>
  <c r="IB59" i="11" s="1"/>
  <c r="IB38" i="11"/>
  <c r="IC38" i="11"/>
  <c r="IF38" i="11"/>
  <c r="IG38" i="11"/>
  <c r="IJ38" i="11"/>
  <c r="IK38" i="11"/>
  <c r="IN38" i="11"/>
  <c r="IO38" i="11"/>
  <c r="IR38" i="11"/>
  <c r="IS38" i="11"/>
  <c r="IV38" i="11"/>
  <c r="IW38" i="11"/>
  <c r="IZ38" i="11"/>
  <c r="JA38" i="11"/>
  <c r="JD38" i="11"/>
  <c r="JE38" i="11"/>
  <c r="JH38" i="11"/>
  <c r="JI38" i="11"/>
  <c r="JL38" i="11"/>
  <c r="JM38" i="11"/>
  <c r="JP38" i="11"/>
  <c r="JQ38" i="11"/>
  <c r="JT38" i="11"/>
  <c r="JU38" i="11"/>
  <c r="JX38" i="11"/>
  <c r="JY38" i="11"/>
  <c r="KB38" i="11"/>
  <c r="KC38" i="11"/>
  <c r="KF38" i="11"/>
  <c r="KG38" i="11"/>
  <c r="KJ38" i="11"/>
  <c r="KK38" i="11"/>
  <c r="KN38" i="11"/>
  <c r="KO38" i="11"/>
  <c r="KR38" i="11"/>
  <c r="KS38" i="11"/>
  <c r="KV38" i="11"/>
  <c r="KW38" i="11"/>
  <c r="KZ38" i="11"/>
  <c r="LA38" i="11"/>
  <c r="LD38" i="11"/>
  <c r="LE38" i="11"/>
  <c r="LH38" i="11"/>
  <c r="G39" i="11"/>
  <c r="H39" i="11"/>
  <c r="I39" i="11"/>
  <c r="L60" i="11" s="1"/>
  <c r="K39" i="11"/>
  <c r="L39" i="11"/>
  <c r="M39" i="11"/>
  <c r="O39" i="11"/>
  <c r="P39" i="11"/>
  <c r="Q39" i="11"/>
  <c r="T60" i="11" s="1"/>
  <c r="S39" i="11"/>
  <c r="T39" i="11"/>
  <c r="U39" i="11"/>
  <c r="W39" i="11"/>
  <c r="X39" i="11"/>
  <c r="Y39" i="11"/>
  <c r="AB60" i="11" s="1"/>
  <c r="AB39" i="11"/>
  <c r="AC39" i="11"/>
  <c r="AF39" i="11"/>
  <c r="AG39" i="11"/>
  <c r="AJ39" i="11"/>
  <c r="AK39" i="11"/>
  <c r="AN60" i="11" s="1"/>
  <c r="AN39" i="11"/>
  <c r="AO39" i="11"/>
  <c r="AR39" i="11"/>
  <c r="AS39" i="11"/>
  <c r="AV39" i="11"/>
  <c r="AW39" i="11"/>
  <c r="AZ60" i="11" s="1"/>
  <c r="AZ39" i="11"/>
  <c r="BA39" i="11"/>
  <c r="BC39" i="11"/>
  <c r="BD39" i="11"/>
  <c r="BE39" i="11"/>
  <c r="BH39" i="11"/>
  <c r="BH60" i="11" s="1"/>
  <c r="BI39" i="11"/>
  <c r="BL39" i="11"/>
  <c r="BM39" i="11"/>
  <c r="BP39" i="11"/>
  <c r="BQ39" i="11"/>
  <c r="BT39" i="11"/>
  <c r="BT60" i="11" s="1"/>
  <c r="BU39" i="11"/>
  <c r="BX39" i="11"/>
  <c r="BY39" i="11"/>
  <c r="CB39" i="11"/>
  <c r="CC39" i="11"/>
  <c r="CF39" i="11"/>
  <c r="CF60" i="11" s="1"/>
  <c r="CG39" i="11"/>
  <c r="CJ39" i="11"/>
  <c r="CK39" i="11"/>
  <c r="CN39" i="11"/>
  <c r="CN60" i="11" s="1"/>
  <c r="CO39" i="11"/>
  <c r="CR39" i="11"/>
  <c r="CS39" i="11"/>
  <c r="CV39" i="11"/>
  <c r="CW39" i="11"/>
  <c r="CZ39" i="11"/>
  <c r="CZ60" i="11" s="1"/>
  <c r="DA39" i="11"/>
  <c r="DD39" i="11"/>
  <c r="DD60" i="11" s="1"/>
  <c r="DE39" i="11"/>
  <c r="DH39" i="11"/>
  <c r="DI39" i="11"/>
  <c r="DL39" i="11"/>
  <c r="DM39" i="11"/>
  <c r="DP39" i="11"/>
  <c r="DQ39" i="11"/>
  <c r="DT39" i="11"/>
  <c r="DU39" i="11"/>
  <c r="DX39" i="11"/>
  <c r="DY39" i="11"/>
  <c r="EB39" i="11"/>
  <c r="EC39" i="11"/>
  <c r="EF39" i="11"/>
  <c r="EG39" i="11"/>
  <c r="EJ39" i="11"/>
  <c r="EK39" i="11"/>
  <c r="EN39" i="11"/>
  <c r="EN60" i="11" s="1"/>
  <c r="EO39" i="11"/>
  <c r="ER39" i="11"/>
  <c r="ES39" i="11"/>
  <c r="EV39" i="11"/>
  <c r="EW39" i="11"/>
  <c r="EZ39" i="11"/>
  <c r="EZ60" i="11" s="1"/>
  <c r="FA39" i="11"/>
  <c r="FD39" i="11"/>
  <c r="FE39" i="11"/>
  <c r="FH39" i="11"/>
  <c r="FI39" i="11"/>
  <c r="FL39" i="11"/>
  <c r="FL60" i="11" s="1"/>
  <c r="FM39" i="11"/>
  <c r="FP39" i="11"/>
  <c r="FQ39" i="11"/>
  <c r="FT39" i="11"/>
  <c r="FU39" i="11"/>
  <c r="FX39" i="11"/>
  <c r="FX60" i="11" s="1"/>
  <c r="FY39" i="11"/>
  <c r="GB39" i="11"/>
  <c r="GC39" i="11"/>
  <c r="GF39" i="11"/>
  <c r="GF60" i="11" s="1"/>
  <c r="GG39" i="11"/>
  <c r="GJ39" i="11"/>
  <c r="GJ60" i="11" s="1"/>
  <c r="GK39" i="11"/>
  <c r="GN39" i="11"/>
  <c r="GO39" i="11"/>
  <c r="GR39" i="11"/>
  <c r="GR60" i="11" s="1"/>
  <c r="GS39" i="11"/>
  <c r="GV39" i="11"/>
  <c r="GV60" i="11" s="1"/>
  <c r="GW39" i="11"/>
  <c r="GZ39" i="11"/>
  <c r="HA39" i="11"/>
  <c r="HC39" i="11"/>
  <c r="HD39" i="11"/>
  <c r="HD60" i="11" s="1"/>
  <c r="HE39" i="11"/>
  <c r="HH60" i="11" s="1"/>
  <c r="HH39" i="11"/>
  <c r="HI39" i="11"/>
  <c r="HL39" i="11"/>
  <c r="HM39" i="11"/>
  <c r="HP39" i="11"/>
  <c r="HQ39" i="11"/>
  <c r="HT60" i="11" s="1"/>
  <c r="HT39" i="11"/>
  <c r="HU39" i="11"/>
  <c r="HW39" i="11"/>
  <c r="HX39" i="11"/>
  <c r="HY39" i="11"/>
  <c r="IA39" i="11"/>
  <c r="IA60" i="11" s="1"/>
  <c r="IB39" i="11"/>
  <c r="IC39" i="11"/>
  <c r="IF39" i="11"/>
  <c r="IG39" i="11"/>
  <c r="IJ39" i="11"/>
  <c r="IK39" i="11"/>
  <c r="IN39" i="11"/>
  <c r="IO39" i="11"/>
  <c r="IQ39" i="11"/>
  <c r="IR39" i="11"/>
  <c r="IS39" i="11"/>
  <c r="IV39" i="11"/>
  <c r="IV60" i="11" s="1"/>
  <c r="IW39" i="11"/>
  <c r="IZ39" i="11"/>
  <c r="JA39" i="11"/>
  <c r="JD39" i="11"/>
  <c r="JE39" i="11"/>
  <c r="JH39" i="11"/>
  <c r="JH60" i="11" s="1"/>
  <c r="JI39" i="11"/>
  <c r="JL39" i="11"/>
  <c r="JM39" i="11"/>
  <c r="JP39" i="11"/>
  <c r="JQ39" i="11"/>
  <c r="JT39" i="11"/>
  <c r="JT60" i="11" s="1"/>
  <c r="JU39" i="11"/>
  <c r="JX39" i="11"/>
  <c r="JY39" i="11"/>
  <c r="KB39" i="11"/>
  <c r="KB60" i="11" s="1"/>
  <c r="KC39" i="11"/>
  <c r="KF39" i="11"/>
  <c r="KF60" i="11" s="1"/>
  <c r="KG39" i="11"/>
  <c r="KJ39" i="11"/>
  <c r="KK39" i="11"/>
  <c r="KN39" i="11"/>
  <c r="KO39" i="11"/>
  <c r="KR39" i="11"/>
  <c r="KR60" i="11" s="1"/>
  <c r="KS39" i="11"/>
  <c r="KV39" i="11"/>
  <c r="KW39" i="11"/>
  <c r="KZ39" i="11"/>
  <c r="LA39" i="11"/>
  <c r="LD39" i="11"/>
  <c r="LD60" i="11" s="1"/>
  <c r="LE39" i="11"/>
  <c r="LH39" i="11"/>
  <c r="G40" i="11"/>
  <c r="H40" i="11"/>
  <c r="I40" i="11"/>
  <c r="K40" i="11"/>
  <c r="K61" i="11" s="1"/>
  <c r="L40" i="11"/>
  <c r="M40" i="11"/>
  <c r="O40" i="11"/>
  <c r="P40" i="11"/>
  <c r="Q40" i="11"/>
  <c r="S40" i="11"/>
  <c r="S61" i="11" s="1"/>
  <c r="T40" i="11"/>
  <c r="U40" i="11"/>
  <c r="W40" i="11"/>
  <c r="X40" i="11"/>
  <c r="X61" i="11" s="1"/>
  <c r="Y40" i="11"/>
  <c r="AB40" i="11"/>
  <c r="AB61" i="11" s="1"/>
  <c r="AC40" i="11"/>
  <c r="AF40" i="11"/>
  <c r="AG40" i="11"/>
  <c r="AJ40" i="11"/>
  <c r="AK40" i="11"/>
  <c r="AN40" i="11"/>
  <c r="AO40" i="11"/>
  <c r="AR40" i="11"/>
  <c r="AS40" i="11"/>
  <c r="AV40" i="11"/>
  <c r="AW40" i="11"/>
  <c r="AZ40" i="11"/>
  <c r="AZ61" i="11" s="1"/>
  <c r="BA40" i="11"/>
  <c r="BD40" i="11"/>
  <c r="BE40" i="11"/>
  <c r="BH40" i="11"/>
  <c r="BI40" i="11"/>
  <c r="BL40" i="11"/>
  <c r="BL61" i="11" s="1"/>
  <c r="BM40" i="11"/>
  <c r="BP40" i="11"/>
  <c r="BQ40" i="11"/>
  <c r="BT40" i="11"/>
  <c r="BU40" i="11"/>
  <c r="BX40" i="11"/>
  <c r="BX61" i="11" s="1"/>
  <c r="BY40" i="11"/>
  <c r="CB40" i="11"/>
  <c r="CC40" i="11"/>
  <c r="CF40" i="11"/>
  <c r="CG40" i="11"/>
  <c r="CJ40" i="11"/>
  <c r="CJ61" i="11" s="1"/>
  <c r="CK40" i="11"/>
  <c r="CN40" i="11"/>
  <c r="CO40" i="11"/>
  <c r="CR40" i="11"/>
  <c r="CS40" i="11"/>
  <c r="CV40" i="11"/>
  <c r="CV61" i="11" s="1"/>
  <c r="CW40" i="11"/>
  <c r="CZ40" i="11"/>
  <c r="DA40" i="11"/>
  <c r="DD40" i="11"/>
  <c r="DE40" i="11"/>
  <c r="DH61" i="11" s="1"/>
  <c r="DG40" i="11"/>
  <c r="DG61" i="11" s="1"/>
  <c r="DH40" i="11"/>
  <c r="DI40" i="11"/>
  <c r="DL40" i="11"/>
  <c r="DM40" i="11"/>
  <c r="DP40" i="11"/>
  <c r="DQ40" i="11"/>
  <c r="DT61" i="11" s="1"/>
  <c r="DT40" i="11"/>
  <c r="DU40" i="11"/>
  <c r="DX40" i="11"/>
  <c r="DY40" i="11"/>
  <c r="EB40" i="11"/>
  <c r="EC40" i="11"/>
  <c r="EF61" i="11" s="1"/>
  <c r="EF40" i="11"/>
  <c r="EG40" i="11"/>
  <c r="EJ40" i="11"/>
  <c r="EK40" i="11"/>
  <c r="EN40" i="11"/>
  <c r="EO40" i="11"/>
  <c r="ER40" i="11"/>
  <c r="ES40" i="11"/>
  <c r="EV40" i="11"/>
  <c r="EW40" i="11"/>
  <c r="EZ40" i="11"/>
  <c r="FA40" i="11"/>
  <c r="FD40" i="11"/>
  <c r="FE40" i="11"/>
  <c r="FH40" i="11"/>
  <c r="FI40" i="11"/>
  <c r="FL40" i="11"/>
  <c r="FM40" i="11"/>
  <c r="FP61" i="11" s="1"/>
  <c r="FP40" i="11"/>
  <c r="FQ40" i="11"/>
  <c r="FT40" i="11"/>
  <c r="FU40" i="11"/>
  <c r="FX40" i="11"/>
  <c r="FY40" i="11"/>
  <c r="GB61" i="11" s="1"/>
  <c r="GB40" i="11"/>
  <c r="GC40" i="11"/>
  <c r="GF40" i="11"/>
  <c r="GG40" i="11"/>
  <c r="GJ40" i="11"/>
  <c r="GJ61" i="11" s="1"/>
  <c r="GK40" i="11"/>
  <c r="GN40" i="11"/>
  <c r="GO40" i="11"/>
  <c r="GR40" i="11"/>
  <c r="GS40" i="11"/>
  <c r="GV40" i="11"/>
  <c r="GW40" i="11"/>
  <c r="GZ40" i="11"/>
  <c r="HA40" i="11"/>
  <c r="HD40" i="11"/>
  <c r="HE40" i="11"/>
  <c r="HH40" i="11"/>
  <c r="HI40" i="11"/>
  <c r="HL40" i="11"/>
  <c r="HM40" i="11"/>
  <c r="HP40" i="11"/>
  <c r="HQ40" i="11"/>
  <c r="HT40" i="11"/>
  <c r="HU40" i="11"/>
  <c r="HX40" i="11"/>
  <c r="HY40" i="11"/>
  <c r="IB40" i="11"/>
  <c r="IC40" i="11"/>
  <c r="IF40" i="11"/>
  <c r="IG40" i="11"/>
  <c r="IJ40" i="11"/>
  <c r="IK40" i="11"/>
  <c r="IN40" i="11"/>
  <c r="IN61" i="11" s="1"/>
  <c r="IO40" i="11"/>
  <c r="IR40" i="11"/>
  <c r="IS40" i="11"/>
  <c r="IV40" i="11"/>
  <c r="IW40" i="11"/>
  <c r="IZ40" i="11"/>
  <c r="IZ61" i="11" s="1"/>
  <c r="JA40" i="11"/>
  <c r="JD40" i="11"/>
  <c r="JE40" i="11"/>
  <c r="JH40" i="11"/>
  <c r="JI40" i="11"/>
  <c r="JL40" i="11"/>
  <c r="JM40" i="11"/>
  <c r="JP40" i="11"/>
  <c r="JQ40" i="11"/>
  <c r="JT40" i="11"/>
  <c r="JU40" i="11"/>
  <c r="JX40" i="11"/>
  <c r="JY40" i="11"/>
  <c r="KB40" i="11"/>
  <c r="KC40" i="11"/>
  <c r="KF40" i="11"/>
  <c r="KG40" i="11"/>
  <c r="KJ40" i="11"/>
  <c r="KJ61" i="11" s="1"/>
  <c r="KK40" i="11"/>
  <c r="KN40" i="11"/>
  <c r="KO40" i="11"/>
  <c r="KR40" i="11"/>
  <c r="KS40" i="11"/>
  <c r="KV40" i="11"/>
  <c r="KV61" i="11" s="1"/>
  <c r="KW40" i="11"/>
  <c r="KZ40" i="11"/>
  <c r="LA40" i="11"/>
  <c r="LD40" i="11"/>
  <c r="LE40" i="11"/>
  <c r="LH40" i="11"/>
  <c r="G41" i="11"/>
  <c r="H41" i="11"/>
  <c r="K62" i="11" s="1"/>
  <c r="I41" i="11"/>
  <c r="K41" i="11"/>
  <c r="L41" i="11"/>
  <c r="M41" i="11"/>
  <c r="O41" i="11"/>
  <c r="P41" i="11"/>
  <c r="S62" i="11" s="1"/>
  <c r="Q41" i="11"/>
  <c r="S41" i="11"/>
  <c r="T41" i="11"/>
  <c r="U41" i="11"/>
  <c r="W41" i="11"/>
  <c r="X41" i="11"/>
  <c r="Y41" i="11"/>
  <c r="AB41" i="11"/>
  <c r="AC41" i="11"/>
  <c r="AF41" i="11"/>
  <c r="AG41" i="11"/>
  <c r="AJ41" i="11"/>
  <c r="AK41" i="11"/>
  <c r="AN41" i="11"/>
  <c r="AO41" i="11"/>
  <c r="AR41" i="11"/>
  <c r="AR62" i="11" s="1"/>
  <c r="AS41" i="11"/>
  <c r="AV41" i="11"/>
  <c r="AW41" i="11"/>
  <c r="AZ41" i="11"/>
  <c r="AZ62" i="11" s="1"/>
  <c r="BA41" i="11"/>
  <c r="BD41" i="11"/>
  <c r="BE41" i="11"/>
  <c r="BH41" i="11"/>
  <c r="BH62" i="11" s="1"/>
  <c r="BI41" i="11"/>
  <c r="BL41" i="11"/>
  <c r="BM41" i="11"/>
  <c r="BP41" i="11"/>
  <c r="BQ41" i="11"/>
  <c r="BT41" i="11"/>
  <c r="BU41" i="11"/>
  <c r="BX41" i="11"/>
  <c r="BY41" i="11"/>
  <c r="CB41" i="11"/>
  <c r="CB62" i="11" s="1"/>
  <c r="CC41" i="11"/>
  <c r="CF41" i="11"/>
  <c r="CF62" i="11" s="1"/>
  <c r="CG41" i="11"/>
  <c r="CJ41" i="11"/>
  <c r="CK41" i="11"/>
  <c r="CN41" i="11"/>
  <c r="CO41" i="11"/>
  <c r="CR41" i="11"/>
  <c r="CS41" i="11"/>
  <c r="CV41" i="11"/>
  <c r="CW41" i="11"/>
  <c r="CZ41" i="11"/>
  <c r="CZ62" i="11" s="1"/>
  <c r="DA41" i="11"/>
  <c r="DD41" i="11"/>
  <c r="DD62" i="11" s="1"/>
  <c r="DE41" i="11"/>
  <c r="DG41" i="11"/>
  <c r="DH41" i="11"/>
  <c r="DI41" i="11"/>
  <c r="DL41" i="11"/>
  <c r="DM41" i="11"/>
  <c r="DP41" i="11"/>
  <c r="DQ41" i="11"/>
  <c r="DT62" i="11" s="1"/>
  <c r="DT41" i="11"/>
  <c r="DU41" i="11"/>
  <c r="DX41" i="11"/>
  <c r="DY41" i="11"/>
  <c r="EB62" i="11" s="1"/>
  <c r="EB41" i="11"/>
  <c r="EC41" i="11"/>
  <c r="EF41" i="11"/>
  <c r="EG41" i="11"/>
  <c r="EI41" i="11"/>
  <c r="EI62" i="11" s="1"/>
  <c r="EJ41" i="11"/>
  <c r="EK41" i="11"/>
  <c r="EN41" i="11"/>
  <c r="EO41" i="11"/>
  <c r="ER41" i="11"/>
  <c r="ES41" i="11"/>
  <c r="EV41" i="11"/>
  <c r="EW41" i="11"/>
  <c r="EZ41" i="11"/>
  <c r="FA41" i="11"/>
  <c r="FD41" i="11"/>
  <c r="FD62" i="11" s="1"/>
  <c r="FE41" i="11"/>
  <c r="FH41" i="11"/>
  <c r="FI41" i="11"/>
  <c r="FL41" i="11"/>
  <c r="FM41" i="11"/>
  <c r="FP41" i="11"/>
  <c r="FQ41" i="11"/>
  <c r="FT41" i="11"/>
  <c r="FU41" i="11"/>
  <c r="FX41" i="11"/>
  <c r="FY41" i="11"/>
  <c r="GB41" i="11"/>
  <c r="GB62" i="11" s="1"/>
  <c r="GC41" i="11"/>
  <c r="GF41" i="11"/>
  <c r="GG41" i="11"/>
  <c r="GJ41" i="11"/>
  <c r="GK41" i="11"/>
  <c r="GN41" i="11"/>
  <c r="GN62" i="11" s="1"/>
  <c r="GO41" i="11"/>
  <c r="GR41" i="11"/>
  <c r="GS41" i="11"/>
  <c r="GV41" i="11"/>
  <c r="GW41" i="11"/>
  <c r="GZ41" i="11"/>
  <c r="GZ62" i="11" s="1"/>
  <c r="HA41" i="11"/>
  <c r="HD41" i="11"/>
  <c r="HD62" i="11" s="1"/>
  <c r="HE41" i="11"/>
  <c r="HH41" i="11"/>
  <c r="HI41" i="11"/>
  <c r="HL41" i="11"/>
  <c r="HL62" i="11" s="1"/>
  <c r="HM41" i="11"/>
  <c r="HP41" i="11"/>
  <c r="HQ41" i="11"/>
  <c r="HT41" i="11"/>
  <c r="HU41" i="11"/>
  <c r="HX41" i="11"/>
  <c r="HY41" i="11"/>
  <c r="IB41" i="11"/>
  <c r="IC41" i="11"/>
  <c r="IF41" i="11"/>
  <c r="IG41" i="11"/>
  <c r="IJ41" i="11"/>
  <c r="IK41" i="11"/>
  <c r="IN41" i="11"/>
  <c r="IN62" i="11" s="1"/>
  <c r="IO41" i="11"/>
  <c r="IR41" i="11"/>
  <c r="IS41" i="11"/>
  <c r="IV41" i="11"/>
  <c r="IV62" i="11" s="1"/>
  <c r="IW41" i="11"/>
  <c r="IZ41" i="11"/>
  <c r="IZ62" i="11" s="1"/>
  <c r="JA41" i="11"/>
  <c r="JD41" i="11"/>
  <c r="JE41" i="11"/>
  <c r="JH41" i="11"/>
  <c r="JH62" i="11" s="1"/>
  <c r="JI41" i="11"/>
  <c r="JL41" i="11"/>
  <c r="JL62" i="11" s="1"/>
  <c r="JM41" i="11"/>
  <c r="JP41" i="11"/>
  <c r="JQ41" i="11"/>
  <c r="JT41" i="11"/>
  <c r="JU41" i="11"/>
  <c r="JX41" i="11"/>
  <c r="JX62" i="11" s="1"/>
  <c r="JY41" i="11"/>
  <c r="KB41" i="11"/>
  <c r="KC41" i="11"/>
  <c r="KF41" i="11"/>
  <c r="KF62" i="11" s="1"/>
  <c r="KG41" i="11"/>
  <c r="KJ41" i="11"/>
  <c r="KK41" i="11"/>
  <c r="KN41" i="11"/>
  <c r="KO41" i="11"/>
  <c r="KR41" i="11"/>
  <c r="KR62" i="11" s="1"/>
  <c r="KS41" i="11"/>
  <c r="KV41" i="11"/>
  <c r="KV62" i="11" s="1"/>
  <c r="KW41" i="11"/>
  <c r="KZ41" i="11"/>
  <c r="KZ62" i="11" s="1"/>
  <c r="LA41" i="11"/>
  <c r="LD41" i="11"/>
  <c r="LE41" i="11"/>
  <c r="LH41" i="11"/>
  <c r="G42" i="11"/>
  <c r="H42" i="11"/>
  <c r="I42" i="11"/>
  <c r="K42" i="11"/>
  <c r="L42" i="11"/>
  <c r="M42" i="11"/>
  <c r="P63" i="11" s="1"/>
  <c r="O42" i="11"/>
  <c r="P42" i="11"/>
  <c r="Q42" i="11"/>
  <c r="S42" i="11"/>
  <c r="T42" i="11"/>
  <c r="U42" i="11"/>
  <c r="X63" i="11" s="1"/>
  <c r="W42" i="11"/>
  <c r="X42" i="11"/>
  <c r="Y42" i="11"/>
  <c r="AB42" i="11"/>
  <c r="AB63" i="11" s="1"/>
  <c r="AC42" i="11"/>
  <c r="AF42" i="11"/>
  <c r="AF63" i="11" s="1"/>
  <c r="AG42" i="11"/>
  <c r="AJ42" i="11"/>
  <c r="AK42" i="11"/>
  <c r="AN42" i="11"/>
  <c r="AN63" i="11" s="1"/>
  <c r="AO42" i="11"/>
  <c r="AR42" i="11"/>
  <c r="AS42" i="11"/>
  <c r="AV42" i="11"/>
  <c r="AW42" i="11"/>
  <c r="AZ42" i="11"/>
  <c r="BA42" i="11"/>
  <c r="BD42" i="11"/>
  <c r="BE42" i="11"/>
  <c r="BH42" i="11"/>
  <c r="BI42" i="11"/>
  <c r="BL42" i="11"/>
  <c r="BL63" i="11" s="1"/>
  <c r="BM42" i="11"/>
  <c r="BP42" i="11"/>
  <c r="BQ42" i="11"/>
  <c r="BT42" i="11"/>
  <c r="BU42" i="11"/>
  <c r="BX42" i="11"/>
  <c r="BY42" i="11"/>
  <c r="CA42" i="11"/>
  <c r="CB42" i="11"/>
  <c r="CC42" i="11"/>
  <c r="CF42" i="11"/>
  <c r="CG42" i="11"/>
  <c r="CJ63" i="11" s="1"/>
  <c r="CJ42" i="11"/>
  <c r="CK42" i="11"/>
  <c r="CN63" i="11" s="1"/>
  <c r="CN42" i="11"/>
  <c r="CO42" i="11"/>
  <c r="CR42" i="11"/>
  <c r="CS42" i="11"/>
  <c r="CV42" i="11"/>
  <c r="CW42" i="11"/>
  <c r="CZ42" i="11"/>
  <c r="DA42" i="11"/>
  <c r="DD42" i="11"/>
  <c r="DE42" i="11"/>
  <c r="DH42" i="11"/>
  <c r="DI42" i="11"/>
  <c r="DL42" i="11"/>
  <c r="DM42" i="11"/>
  <c r="DP42" i="11"/>
  <c r="DQ42" i="11"/>
  <c r="DT63" i="11" s="1"/>
  <c r="DT42" i="11"/>
  <c r="DU42" i="11"/>
  <c r="DX42" i="11"/>
  <c r="DY42" i="11"/>
  <c r="EB42" i="11"/>
  <c r="EC42" i="11"/>
  <c r="EF63" i="11" s="1"/>
  <c r="EF42" i="11"/>
  <c r="EG42" i="11"/>
  <c r="EJ42" i="11"/>
  <c r="EK42" i="11"/>
  <c r="EN42" i="11"/>
  <c r="EO42" i="11"/>
  <c r="ER63" i="11" s="1"/>
  <c r="ER42" i="11"/>
  <c r="ES42" i="11"/>
  <c r="EV42" i="11"/>
  <c r="EW42" i="11"/>
  <c r="EZ42" i="11"/>
  <c r="FA42" i="11"/>
  <c r="FD42" i="11"/>
  <c r="FE42" i="11"/>
  <c r="FH42" i="11"/>
  <c r="FI42" i="11"/>
  <c r="FL42" i="11"/>
  <c r="FM42" i="11"/>
  <c r="FP42" i="11"/>
  <c r="FQ42" i="11"/>
  <c r="FT42" i="11"/>
  <c r="FU42" i="11"/>
  <c r="FX42" i="11"/>
  <c r="FY42" i="11"/>
  <c r="GB63" i="11" s="1"/>
  <c r="GB42" i="11"/>
  <c r="GC42" i="11"/>
  <c r="GF42" i="11"/>
  <c r="GG42" i="11"/>
  <c r="GJ42" i="11"/>
  <c r="GK42" i="11"/>
  <c r="GN63" i="11" s="1"/>
  <c r="GN42" i="11"/>
  <c r="GO42" i="11"/>
  <c r="GR42" i="11"/>
  <c r="GS42" i="11"/>
  <c r="GV42" i="11"/>
  <c r="GW42" i="11"/>
  <c r="GZ42" i="11"/>
  <c r="HA42" i="11"/>
  <c r="HC42" i="11"/>
  <c r="HD42" i="11"/>
  <c r="HE42" i="11"/>
  <c r="HH42" i="11"/>
  <c r="HI42" i="11"/>
  <c r="HL42" i="11"/>
  <c r="HL63" i="11" s="1"/>
  <c r="HM42" i="11"/>
  <c r="HP42" i="11"/>
  <c r="HQ42" i="11"/>
  <c r="HT42" i="11"/>
  <c r="HU42" i="11"/>
  <c r="HW42" i="11"/>
  <c r="HX42" i="11"/>
  <c r="HY42" i="11"/>
  <c r="IB42" i="11"/>
  <c r="IC42" i="11"/>
  <c r="IF42" i="11"/>
  <c r="IG42" i="11"/>
  <c r="IJ42" i="11"/>
  <c r="IK42" i="11"/>
  <c r="IN63" i="11" s="1"/>
  <c r="IN42" i="11"/>
  <c r="IO42" i="11"/>
  <c r="IQ42" i="11"/>
  <c r="IR42" i="11"/>
  <c r="IR63" i="11" s="1"/>
  <c r="IS42" i="11"/>
  <c r="IV42" i="11"/>
  <c r="IW42" i="11"/>
  <c r="IZ42" i="11"/>
  <c r="JA42" i="11"/>
  <c r="JD42" i="11"/>
  <c r="JD63" i="11" s="1"/>
  <c r="JE42" i="11"/>
  <c r="JH42" i="11"/>
  <c r="JI42" i="11"/>
  <c r="JL42" i="11"/>
  <c r="JL63" i="11" s="1"/>
  <c r="JM42" i="11"/>
  <c r="JP42" i="11"/>
  <c r="JP63" i="11" s="1"/>
  <c r="JQ42" i="11"/>
  <c r="JT42" i="11"/>
  <c r="JU42" i="11"/>
  <c r="JX42" i="11"/>
  <c r="JY42" i="11"/>
  <c r="KB42" i="11"/>
  <c r="KB63" i="11" s="1"/>
  <c r="KC42" i="11"/>
  <c r="KF42" i="11"/>
  <c r="KG42" i="11"/>
  <c r="KJ42" i="11"/>
  <c r="KK42" i="11"/>
  <c r="KN42" i="11"/>
  <c r="KN63" i="11" s="1"/>
  <c r="KO42" i="11"/>
  <c r="KR42" i="11"/>
  <c r="KS42" i="11"/>
  <c r="KV42" i="11"/>
  <c r="KW42" i="11"/>
  <c r="KZ42" i="11"/>
  <c r="KZ63" i="11" s="1"/>
  <c r="LA42" i="11"/>
  <c r="LD42" i="11"/>
  <c r="LE42" i="11"/>
  <c r="LH42" i="11"/>
  <c r="LH63" i="11" s="1"/>
  <c r="G43" i="11"/>
  <c r="H43" i="11"/>
  <c r="K64" i="11" s="1"/>
  <c r="I43" i="11"/>
  <c r="K43" i="11"/>
  <c r="L43" i="11"/>
  <c r="M43" i="11"/>
  <c r="O43" i="11"/>
  <c r="P43" i="11"/>
  <c r="S64" i="11" s="1"/>
  <c r="Q43" i="11"/>
  <c r="S43" i="11"/>
  <c r="T43" i="11"/>
  <c r="U43" i="11"/>
  <c r="W43" i="11"/>
  <c r="X43" i="11"/>
  <c r="Y43" i="11"/>
  <c r="AB43" i="11"/>
  <c r="AC43" i="11"/>
  <c r="AF43" i="11"/>
  <c r="AG43" i="11"/>
  <c r="AJ43" i="11"/>
  <c r="AK43" i="11"/>
  <c r="AN43" i="11"/>
  <c r="AO43" i="11"/>
  <c r="AR43" i="11"/>
  <c r="AS43" i="11"/>
  <c r="AV43" i="11"/>
  <c r="AV64" i="11" s="1"/>
  <c r="AW43" i="11"/>
  <c r="AZ64" i="11" s="1"/>
  <c r="AZ43" i="11"/>
  <c r="BA43" i="11"/>
  <c r="BC43" i="11"/>
  <c r="BD43" i="11"/>
  <c r="BE43" i="11"/>
  <c r="BH43" i="11"/>
  <c r="BI43" i="11"/>
  <c r="BL43" i="11"/>
  <c r="BM43" i="11"/>
  <c r="BP43" i="11"/>
  <c r="BQ43" i="11"/>
  <c r="BT43" i="11"/>
  <c r="BU43" i="11"/>
  <c r="BX43" i="11"/>
  <c r="BY43" i="11"/>
  <c r="CB43" i="11"/>
  <c r="CC43" i="11"/>
  <c r="CF43" i="11"/>
  <c r="CG43" i="11"/>
  <c r="CJ43" i="11"/>
  <c r="CK43" i="11"/>
  <c r="CN43" i="11"/>
  <c r="CO43" i="11"/>
  <c r="CR43" i="11"/>
  <c r="CS43" i="11"/>
  <c r="CV43" i="11"/>
  <c r="CW43" i="11"/>
  <c r="CZ43" i="11"/>
  <c r="DA43" i="11"/>
  <c r="DD64" i="11" s="1"/>
  <c r="DD43" i="11"/>
  <c r="DE43" i="11"/>
  <c r="DH43" i="11"/>
  <c r="DI43" i="11"/>
  <c r="DL64" i="11" s="1"/>
  <c r="DL43" i="11"/>
  <c r="DM43" i="11"/>
  <c r="DP43" i="11"/>
  <c r="DQ43" i="11"/>
  <c r="DT43" i="11"/>
  <c r="DU43" i="11"/>
  <c r="DX64" i="11" s="1"/>
  <c r="DX43" i="11"/>
  <c r="DY43" i="11"/>
  <c r="EB43" i="11"/>
  <c r="EC43" i="11"/>
  <c r="EF43" i="11"/>
  <c r="EG43" i="11"/>
  <c r="EI43" i="11"/>
  <c r="EJ43" i="11"/>
  <c r="EK43" i="11"/>
  <c r="EN64" i="11" s="1"/>
  <c r="EN43" i="11"/>
  <c r="EO43" i="11"/>
  <c r="ER43" i="11"/>
  <c r="ER64" i="11" s="1"/>
  <c r="ES43" i="11"/>
  <c r="EV43" i="11"/>
  <c r="EW43" i="11"/>
  <c r="EZ43" i="11"/>
  <c r="FA43" i="11"/>
  <c r="FD43" i="11"/>
  <c r="FE43" i="11"/>
  <c r="FH43" i="11"/>
  <c r="FH64" i="11" s="1"/>
  <c r="FI43" i="11"/>
  <c r="FL43" i="11"/>
  <c r="FM43" i="11"/>
  <c r="FP43" i="11"/>
  <c r="FQ43" i="11"/>
  <c r="FT43" i="11"/>
  <c r="FU43" i="11"/>
  <c r="FX43" i="11"/>
  <c r="FY43" i="11"/>
  <c r="GB43" i="11"/>
  <c r="GC43" i="11"/>
  <c r="GF43" i="11"/>
  <c r="GG43" i="11"/>
  <c r="GJ43" i="11"/>
  <c r="GK43" i="11"/>
  <c r="GN43" i="11"/>
  <c r="GN64" i="11" s="1"/>
  <c r="GO43" i="11"/>
  <c r="GQ43" i="11"/>
  <c r="GQ64" i="11" s="1"/>
  <c r="GR43" i="11"/>
  <c r="GS43" i="11"/>
  <c r="GV43" i="11"/>
  <c r="GW43" i="11"/>
  <c r="GZ43" i="11"/>
  <c r="HA43" i="11"/>
  <c r="HD43" i="11"/>
  <c r="HE43" i="11"/>
  <c r="HH43" i="11"/>
  <c r="HI43" i="11"/>
  <c r="HL64" i="11" s="1"/>
  <c r="HL43" i="11"/>
  <c r="HM43" i="11"/>
  <c r="HP64" i="11" s="1"/>
  <c r="HP43" i="11"/>
  <c r="HQ43" i="11"/>
  <c r="HT43" i="11"/>
  <c r="HU43" i="11"/>
  <c r="HW43" i="11"/>
  <c r="HX43" i="11"/>
  <c r="HX64" i="11" s="1"/>
  <c r="HY43" i="11"/>
  <c r="IB43" i="11"/>
  <c r="IC43" i="11"/>
  <c r="IF43" i="11"/>
  <c r="IG43" i="11"/>
  <c r="IJ43" i="11"/>
  <c r="IJ64" i="11" s="1"/>
  <c r="IK43" i="11"/>
  <c r="IN43" i="11"/>
  <c r="IO43" i="11"/>
  <c r="IR43" i="11"/>
  <c r="IU64" i="11" s="1"/>
  <c r="IS43" i="11"/>
  <c r="IV43" i="11"/>
  <c r="IV64" i="11" s="1"/>
  <c r="IW43" i="11"/>
  <c r="IZ43" i="11"/>
  <c r="JA43" i="11"/>
  <c r="JD43" i="11"/>
  <c r="JD64" i="11" s="1"/>
  <c r="JE43" i="11"/>
  <c r="JH43" i="11"/>
  <c r="JH64" i="11" s="1"/>
  <c r="JI43" i="11"/>
  <c r="JL43" i="11"/>
  <c r="JM43" i="11"/>
  <c r="JP43" i="11"/>
  <c r="JP64" i="11" s="1"/>
  <c r="JQ43" i="11"/>
  <c r="JT43" i="11"/>
  <c r="JT64" i="11" s="1"/>
  <c r="JU43" i="11"/>
  <c r="JX43" i="11"/>
  <c r="JY43" i="11"/>
  <c r="KB43" i="11"/>
  <c r="KC43" i="11"/>
  <c r="KF43" i="11"/>
  <c r="KF64" i="11" s="1"/>
  <c r="KG43" i="11"/>
  <c r="KJ43" i="11"/>
  <c r="KK43" i="11"/>
  <c r="KN43" i="11"/>
  <c r="KO43" i="11"/>
  <c r="KR43" i="11"/>
  <c r="KR64" i="11" s="1"/>
  <c r="KS43" i="11"/>
  <c r="KV43" i="11"/>
  <c r="KW43" i="11"/>
  <c r="KZ43" i="11"/>
  <c r="LA43" i="11"/>
  <c r="LD43" i="11"/>
  <c r="LD64" i="11" s="1"/>
  <c r="LE43" i="11"/>
  <c r="LH43" i="11"/>
  <c r="G25" i="11"/>
  <c r="H25" i="11"/>
  <c r="I25" i="11"/>
  <c r="K25" i="11"/>
  <c r="L25" i="11"/>
  <c r="M25" i="11"/>
  <c r="O25" i="11"/>
  <c r="P25" i="11"/>
  <c r="Q25" i="11"/>
  <c r="S25" i="11"/>
  <c r="T25" i="11"/>
  <c r="U25" i="11"/>
  <c r="W25" i="11"/>
  <c r="X25" i="11"/>
  <c r="Y25" i="11"/>
  <c r="AB25" i="11"/>
  <c r="AB46" i="11" s="1"/>
  <c r="AC25" i="11"/>
  <c r="AE25" i="11"/>
  <c r="AF25" i="11"/>
  <c r="AG25" i="11"/>
  <c r="AJ46" i="11" s="1"/>
  <c r="AJ25" i="11"/>
  <c r="AK25" i="11"/>
  <c r="AN46" i="11" s="1"/>
  <c r="AN25" i="11"/>
  <c r="AO25" i="11"/>
  <c r="AR25" i="11"/>
  <c r="AS25" i="11"/>
  <c r="AV25" i="11"/>
  <c r="AW25" i="11"/>
  <c r="AZ25" i="11"/>
  <c r="BA25" i="11"/>
  <c r="BD25" i="11"/>
  <c r="BE25" i="11"/>
  <c r="BH46" i="11" s="1"/>
  <c r="BH25" i="11"/>
  <c r="BI25" i="11"/>
  <c r="BL25" i="11"/>
  <c r="BM25" i="11"/>
  <c r="BP25" i="11"/>
  <c r="BQ25" i="11"/>
  <c r="BT25" i="11"/>
  <c r="BU25" i="11"/>
  <c r="BX46" i="11" s="1"/>
  <c r="BX25" i="11"/>
  <c r="BY25" i="11"/>
  <c r="CA25" i="11"/>
  <c r="CA46" i="11" s="1"/>
  <c r="CB25" i="11"/>
  <c r="CB46" i="11" s="1"/>
  <c r="CC25" i="11"/>
  <c r="CF25" i="11"/>
  <c r="CF46" i="11" s="1"/>
  <c r="CG25" i="11"/>
  <c r="CJ25" i="11"/>
  <c r="CK25" i="11"/>
  <c r="CN25" i="11"/>
  <c r="CN46" i="11" s="1"/>
  <c r="CO25" i="11"/>
  <c r="CR25" i="11"/>
  <c r="CR46" i="11" s="1"/>
  <c r="CS25" i="11"/>
  <c r="CV25" i="11"/>
  <c r="CW25" i="11"/>
  <c r="CZ25" i="11"/>
  <c r="DA25" i="11"/>
  <c r="DC25" i="11"/>
  <c r="DD25" i="11"/>
  <c r="DE25" i="11"/>
  <c r="DG25" i="11"/>
  <c r="DG46" i="11" s="1"/>
  <c r="DH25" i="11"/>
  <c r="DI25" i="11"/>
  <c r="DK25" i="11"/>
  <c r="DL25" i="11"/>
  <c r="DM25" i="11"/>
  <c r="DO25" i="11"/>
  <c r="DO46" i="11" s="1"/>
  <c r="DP25" i="11"/>
  <c r="DQ25" i="11"/>
  <c r="DS25" i="11"/>
  <c r="DT25" i="11"/>
  <c r="DU25" i="11"/>
  <c r="DW25" i="11"/>
  <c r="DW46" i="11" s="1"/>
  <c r="DX25" i="11"/>
  <c r="DY25" i="11"/>
  <c r="EA25" i="11"/>
  <c r="EB25" i="11"/>
  <c r="EC25" i="11"/>
  <c r="EE25" i="11"/>
  <c r="EF25" i="11"/>
  <c r="EG25" i="11"/>
  <c r="EI25" i="11"/>
  <c r="EJ25" i="11"/>
  <c r="EK25" i="11"/>
  <c r="EM25" i="11"/>
  <c r="EN25" i="11"/>
  <c r="EO25" i="11"/>
  <c r="EQ25" i="11"/>
  <c r="EQ46" i="11" s="1"/>
  <c r="ER25" i="11"/>
  <c r="ES25" i="11"/>
  <c r="EU25" i="11"/>
  <c r="EV25" i="11"/>
  <c r="EV46" i="11" s="1"/>
  <c r="EW25" i="11"/>
  <c r="EY25" i="11"/>
  <c r="EY46" i="11" s="1"/>
  <c r="EZ25" i="11"/>
  <c r="FA25" i="11"/>
  <c r="FC25" i="11"/>
  <c r="FC46" i="11" s="1"/>
  <c r="FD25" i="11"/>
  <c r="FD46" i="11" s="1"/>
  <c r="FE25" i="11"/>
  <c r="FG25" i="11"/>
  <c r="FH25" i="11"/>
  <c r="FI25" i="11"/>
  <c r="FK25" i="11"/>
  <c r="FK46" i="11" s="1"/>
  <c r="FL25" i="11"/>
  <c r="FM25" i="11"/>
  <c r="FO25" i="11"/>
  <c r="FP25" i="11"/>
  <c r="FQ25" i="11"/>
  <c r="FS25" i="11"/>
  <c r="FS46" i="11" s="1"/>
  <c r="FT25" i="11"/>
  <c r="FU25" i="11"/>
  <c r="FW25" i="11"/>
  <c r="FX25" i="11"/>
  <c r="FY25" i="11"/>
  <c r="GA25" i="11"/>
  <c r="GA46" i="11" s="1"/>
  <c r="GB25" i="11"/>
  <c r="GC25" i="11"/>
  <c r="GE25" i="11"/>
  <c r="GF25" i="11"/>
  <c r="GG25" i="11"/>
  <c r="GI25" i="11"/>
  <c r="GI46" i="11" s="1"/>
  <c r="GJ25" i="11"/>
  <c r="GK25" i="11"/>
  <c r="GM25" i="11"/>
  <c r="GN25" i="11"/>
  <c r="GO25" i="11"/>
  <c r="GQ25" i="11"/>
  <c r="GQ46" i="11" s="1"/>
  <c r="GR25" i="11"/>
  <c r="GS25" i="11"/>
  <c r="GU25" i="11"/>
  <c r="GV25" i="11"/>
  <c r="GW25" i="11"/>
  <c r="GY25" i="11"/>
  <c r="GZ25" i="11"/>
  <c r="HA25" i="11"/>
  <c r="HC25" i="11"/>
  <c r="HD25" i="11"/>
  <c r="HE25" i="11"/>
  <c r="HG25" i="11"/>
  <c r="HH25" i="11"/>
  <c r="HI25" i="11"/>
  <c r="HK25" i="11"/>
  <c r="HK46" i="11" s="1"/>
  <c r="HL25" i="11"/>
  <c r="HM25" i="11"/>
  <c r="HO25" i="11"/>
  <c r="HP25" i="11"/>
  <c r="HP46" i="11" s="1"/>
  <c r="HQ25" i="11"/>
  <c r="HS25" i="11"/>
  <c r="HS46" i="11" s="1"/>
  <c r="HT25" i="11"/>
  <c r="HU25" i="11"/>
  <c r="HW25" i="11"/>
  <c r="HW46" i="11" s="1"/>
  <c r="HX25" i="11"/>
  <c r="HX46" i="11" s="1"/>
  <c r="HY25" i="11"/>
  <c r="IA25" i="11"/>
  <c r="IA46" i="11" s="1"/>
  <c r="IB25" i="11"/>
  <c r="IC25" i="11"/>
  <c r="IE25" i="11"/>
  <c r="IE46" i="11" s="1"/>
  <c r="IF25" i="11"/>
  <c r="IG25" i="11"/>
  <c r="II25" i="11"/>
  <c r="IJ25" i="11"/>
  <c r="IK25" i="11"/>
  <c r="IM25" i="11"/>
  <c r="IM46" i="11" s="1"/>
  <c r="IN25" i="11"/>
  <c r="IO25" i="11"/>
  <c r="IQ25" i="11"/>
  <c r="IR25" i="11"/>
  <c r="IS25" i="11"/>
  <c r="IU25" i="11"/>
  <c r="IU46" i="11" s="1"/>
  <c r="IV25" i="11"/>
  <c r="IW25" i="11"/>
  <c r="IY25" i="11"/>
  <c r="IZ25" i="11"/>
  <c r="JA25" i="11"/>
  <c r="JC25" i="11"/>
  <c r="JC46" i="11" s="1"/>
  <c r="JD25" i="11"/>
  <c r="JE25" i="11"/>
  <c r="JG25" i="11"/>
  <c r="JH25" i="11"/>
  <c r="JI25" i="11"/>
  <c r="JK25" i="11"/>
  <c r="JK46" i="11" s="1"/>
  <c r="JL25" i="11"/>
  <c r="JM25" i="11"/>
  <c r="JO25" i="11"/>
  <c r="JP25" i="11"/>
  <c r="JQ25" i="11"/>
  <c r="JS25" i="11"/>
  <c r="JT25" i="11"/>
  <c r="JU25" i="11"/>
  <c r="JW25" i="11"/>
  <c r="JX25" i="11"/>
  <c r="JY25" i="11"/>
  <c r="KA25" i="11"/>
  <c r="KB25" i="11"/>
  <c r="KC25" i="11"/>
  <c r="KE25" i="11"/>
  <c r="KE46" i="11" s="1"/>
  <c r="KF25" i="11"/>
  <c r="KG25" i="11"/>
  <c r="KI25" i="11"/>
  <c r="KJ25" i="11"/>
  <c r="KJ46" i="11" s="1"/>
  <c r="KK25" i="11"/>
  <c r="KM25" i="11"/>
  <c r="KP46" i="11" s="1"/>
  <c r="KN25" i="11"/>
  <c r="KO25" i="11"/>
  <c r="KQ25" i="11"/>
  <c r="KQ46" i="11" s="1"/>
  <c r="KR25" i="11"/>
  <c r="KR46" i="11" s="1"/>
  <c r="KS25" i="11"/>
  <c r="KU25" i="11"/>
  <c r="KU46" i="11" s="1"/>
  <c r="KV25" i="11"/>
  <c r="KW25" i="11"/>
  <c r="KY25" i="11"/>
  <c r="KY46" i="11" s="1"/>
  <c r="KZ25" i="11"/>
  <c r="LA25" i="11"/>
  <c r="LC25" i="11"/>
  <c r="LD25" i="11"/>
  <c r="LE25" i="11"/>
  <c r="LG25" i="11"/>
  <c r="LG46" i="11" s="1"/>
  <c r="LH25" i="11"/>
  <c r="LH46" i="11" s="1"/>
  <c r="LI25" i="11"/>
  <c r="LK25" i="11"/>
  <c r="K7" i="8"/>
  <c r="G28" i="5"/>
  <c r="H28" i="5"/>
  <c r="I28" i="5"/>
  <c r="K28" i="5"/>
  <c r="L28" i="5"/>
  <c r="M28" i="5"/>
  <c r="O28" i="5"/>
  <c r="P28" i="5"/>
  <c r="Q28" i="5"/>
  <c r="S28" i="5"/>
  <c r="T28" i="5"/>
  <c r="U28" i="5"/>
  <c r="W28" i="5"/>
  <c r="X28" i="5"/>
  <c r="Y28" i="5"/>
  <c r="G29" i="5"/>
  <c r="H29" i="5"/>
  <c r="I29" i="5"/>
  <c r="K29" i="5"/>
  <c r="L29" i="5"/>
  <c r="M29" i="5"/>
  <c r="O29" i="5"/>
  <c r="P29" i="5"/>
  <c r="Q29" i="5"/>
  <c r="S29" i="5"/>
  <c r="T29" i="5"/>
  <c r="U29" i="5"/>
  <c r="W29" i="5"/>
  <c r="X29" i="5"/>
  <c r="Y29" i="5"/>
  <c r="G30" i="5"/>
  <c r="H30" i="5"/>
  <c r="I30" i="5"/>
  <c r="K30" i="5"/>
  <c r="L30" i="5"/>
  <c r="M30" i="5"/>
  <c r="O30" i="5"/>
  <c r="P30" i="5"/>
  <c r="Q30" i="5"/>
  <c r="S30" i="5"/>
  <c r="T30" i="5"/>
  <c r="U30" i="5"/>
  <c r="W30" i="5"/>
  <c r="X30" i="5"/>
  <c r="Y30" i="5"/>
  <c r="G31" i="5"/>
  <c r="H31" i="5"/>
  <c r="I31" i="5"/>
  <c r="K31" i="5"/>
  <c r="L31" i="5"/>
  <c r="M31" i="5"/>
  <c r="O31" i="5"/>
  <c r="P31" i="5"/>
  <c r="Q31" i="5"/>
  <c r="S31" i="5"/>
  <c r="T31" i="5"/>
  <c r="U31" i="5"/>
  <c r="W31" i="5"/>
  <c r="X31" i="5"/>
  <c r="Y31" i="5"/>
  <c r="G32" i="5"/>
  <c r="H32" i="5"/>
  <c r="I32" i="5"/>
  <c r="K32" i="5"/>
  <c r="L32" i="5"/>
  <c r="M32" i="5"/>
  <c r="O32" i="5"/>
  <c r="P32" i="5"/>
  <c r="Q32" i="5"/>
  <c r="S32" i="5"/>
  <c r="T32" i="5"/>
  <c r="U32" i="5"/>
  <c r="W32" i="5"/>
  <c r="X32" i="5"/>
  <c r="Y32" i="5"/>
  <c r="G33" i="5"/>
  <c r="H33" i="5"/>
  <c r="I33" i="5"/>
  <c r="K33" i="5"/>
  <c r="L33" i="5"/>
  <c r="M33" i="5"/>
  <c r="O33" i="5"/>
  <c r="P33" i="5"/>
  <c r="Q33" i="5"/>
  <c r="S33" i="5"/>
  <c r="T33" i="5"/>
  <c r="U33" i="5"/>
  <c r="W33" i="5"/>
  <c r="X33" i="5"/>
  <c r="Y33" i="5"/>
  <c r="G34" i="5"/>
  <c r="H34" i="5"/>
  <c r="I34" i="5"/>
  <c r="K34" i="5"/>
  <c r="L34" i="5"/>
  <c r="M34" i="5"/>
  <c r="O34" i="5"/>
  <c r="P34" i="5"/>
  <c r="Q34" i="5"/>
  <c r="S34" i="5"/>
  <c r="T34" i="5"/>
  <c r="U34" i="5"/>
  <c r="W34" i="5"/>
  <c r="X34" i="5"/>
  <c r="Y34" i="5"/>
  <c r="G35" i="5"/>
  <c r="H35" i="5"/>
  <c r="I35" i="5"/>
  <c r="K35" i="5"/>
  <c r="L35" i="5"/>
  <c r="M35" i="5"/>
  <c r="O35" i="5"/>
  <c r="P35" i="5"/>
  <c r="Q35" i="5"/>
  <c r="S35" i="5"/>
  <c r="T35" i="5"/>
  <c r="U35" i="5"/>
  <c r="W35" i="5"/>
  <c r="X35" i="5"/>
  <c r="Y35" i="5"/>
  <c r="G36" i="5"/>
  <c r="H36" i="5"/>
  <c r="I36" i="5"/>
  <c r="K36" i="5"/>
  <c r="L36" i="5"/>
  <c r="M36" i="5"/>
  <c r="O36" i="5"/>
  <c r="P36" i="5"/>
  <c r="Q36" i="5"/>
  <c r="S36" i="5"/>
  <c r="T36" i="5"/>
  <c r="U36" i="5"/>
  <c r="W36" i="5"/>
  <c r="X36" i="5"/>
  <c r="Y36" i="5"/>
  <c r="G37" i="5"/>
  <c r="H37" i="5"/>
  <c r="I37" i="5"/>
  <c r="K37" i="5"/>
  <c r="L37" i="5"/>
  <c r="M37" i="5"/>
  <c r="O37" i="5"/>
  <c r="P37" i="5"/>
  <c r="Q37" i="5"/>
  <c r="S37" i="5"/>
  <c r="T37" i="5"/>
  <c r="U37" i="5"/>
  <c r="W37" i="5"/>
  <c r="X37" i="5"/>
  <c r="Y37" i="5"/>
  <c r="G38" i="5"/>
  <c r="H38" i="5"/>
  <c r="I38" i="5"/>
  <c r="K38" i="5"/>
  <c r="L38" i="5"/>
  <c r="M38" i="5"/>
  <c r="O38" i="5"/>
  <c r="P38" i="5"/>
  <c r="Q38" i="5"/>
  <c r="S38" i="5"/>
  <c r="T38" i="5"/>
  <c r="U38" i="5"/>
  <c r="W38" i="5"/>
  <c r="X38" i="5"/>
  <c r="Y38" i="5"/>
  <c r="G39" i="5"/>
  <c r="H39" i="5"/>
  <c r="I39" i="5"/>
  <c r="K39" i="5"/>
  <c r="L39" i="5"/>
  <c r="M39" i="5"/>
  <c r="O39" i="5"/>
  <c r="P39" i="5"/>
  <c r="Q39" i="5"/>
  <c r="S39" i="5"/>
  <c r="T39" i="5"/>
  <c r="U39" i="5"/>
  <c r="W39" i="5"/>
  <c r="X39" i="5"/>
  <c r="Y39" i="5"/>
  <c r="G40" i="5"/>
  <c r="H40" i="5"/>
  <c r="I40" i="5"/>
  <c r="K40" i="5"/>
  <c r="L40" i="5"/>
  <c r="M40" i="5"/>
  <c r="O40" i="5"/>
  <c r="P40" i="5"/>
  <c r="Q40" i="5"/>
  <c r="S40" i="5"/>
  <c r="T40" i="5"/>
  <c r="U40" i="5"/>
  <c r="W40" i="5"/>
  <c r="X40" i="5"/>
  <c r="Y40" i="5"/>
  <c r="G41" i="5"/>
  <c r="H41" i="5"/>
  <c r="I41" i="5"/>
  <c r="K41" i="5"/>
  <c r="L41" i="5"/>
  <c r="M41" i="5"/>
  <c r="O41" i="5"/>
  <c r="P41" i="5"/>
  <c r="Q41" i="5"/>
  <c r="S41" i="5"/>
  <c r="T41" i="5"/>
  <c r="U41" i="5"/>
  <c r="W41" i="5"/>
  <c r="X41" i="5"/>
  <c r="Y41" i="5"/>
  <c r="G42" i="5"/>
  <c r="H42" i="5"/>
  <c r="I42" i="5"/>
  <c r="K42" i="5"/>
  <c r="L42" i="5"/>
  <c r="M42" i="5"/>
  <c r="O42" i="5"/>
  <c r="P42" i="5"/>
  <c r="Q42" i="5"/>
  <c r="S42" i="5"/>
  <c r="T42" i="5"/>
  <c r="U42" i="5"/>
  <c r="W42" i="5"/>
  <c r="X42" i="5"/>
  <c r="Y42" i="5"/>
  <c r="G43" i="5"/>
  <c r="H43" i="5"/>
  <c r="I43" i="5"/>
  <c r="K43" i="5"/>
  <c r="L43" i="5"/>
  <c r="M43" i="5"/>
  <c r="O43" i="5"/>
  <c r="P43" i="5"/>
  <c r="Q43" i="5"/>
  <c r="S43" i="5"/>
  <c r="T43" i="5"/>
  <c r="U43" i="5"/>
  <c r="W43" i="5"/>
  <c r="X43" i="5"/>
  <c r="Y43" i="5"/>
  <c r="G44" i="5"/>
  <c r="H44" i="5"/>
  <c r="I44" i="5"/>
  <c r="K44" i="5"/>
  <c r="L44" i="5"/>
  <c r="M44" i="5"/>
  <c r="O44" i="5"/>
  <c r="P44" i="5"/>
  <c r="Q44" i="5"/>
  <c r="S44" i="5"/>
  <c r="T44" i="5"/>
  <c r="U44" i="5"/>
  <c r="W44" i="5"/>
  <c r="X44" i="5"/>
  <c r="Y44" i="5"/>
  <c r="G45" i="5"/>
  <c r="H45" i="5"/>
  <c r="I45" i="5"/>
  <c r="K45" i="5"/>
  <c r="L45" i="5"/>
  <c r="M45" i="5"/>
  <c r="O45" i="5"/>
  <c r="P45" i="5"/>
  <c r="Q45" i="5"/>
  <c r="S45" i="5"/>
  <c r="T45" i="5"/>
  <c r="U45" i="5"/>
  <c r="W45" i="5"/>
  <c r="X45" i="5"/>
  <c r="Y45" i="5"/>
  <c r="H27" i="5"/>
  <c r="I27" i="5"/>
  <c r="K27" i="5"/>
  <c r="L27" i="5"/>
  <c r="M27" i="5"/>
  <c r="O27" i="5"/>
  <c r="P27" i="5"/>
  <c r="Q27" i="5"/>
  <c r="S27" i="5"/>
  <c r="T27" i="5"/>
  <c r="U27" i="5"/>
  <c r="W27" i="5"/>
  <c r="X27" i="5"/>
  <c r="Y27" i="5"/>
  <c r="G27" i="5"/>
  <c r="DV5" i="5"/>
  <c r="MH15" i="5"/>
  <c r="MH38" i="5" s="1"/>
  <c r="MH14" i="5"/>
  <c r="MH13" i="5"/>
  <c r="MH36" i="5" s="1"/>
  <c r="MH12" i="5"/>
  <c r="MH35" i="5" s="1"/>
  <c r="MH11" i="5"/>
  <c r="MH34" i="5" s="1"/>
  <c r="MH10" i="5"/>
  <c r="MH33" i="5" s="1"/>
  <c r="MH9" i="5"/>
  <c r="MH32" i="5" s="1"/>
  <c r="MH8" i="5"/>
  <c r="MH31" i="5" s="1"/>
  <c r="MH7" i="5"/>
  <c r="MH30" i="5" s="1"/>
  <c r="MH6" i="5"/>
  <c r="MH29" i="5" s="1"/>
  <c r="MH5" i="5"/>
  <c r="MD15" i="5"/>
  <c r="MD14" i="5"/>
  <c r="MD37" i="5" s="1"/>
  <c r="MD13" i="5"/>
  <c r="MD12" i="5"/>
  <c r="MD11" i="5"/>
  <c r="MD10" i="5"/>
  <c r="MD9" i="5"/>
  <c r="MD8" i="5"/>
  <c r="LZ54" i="5" s="1"/>
  <c r="MD7" i="5"/>
  <c r="MD6" i="5"/>
  <c r="MD5" i="5"/>
  <c r="MD28" i="5" s="1"/>
  <c r="LZ15" i="5"/>
  <c r="LZ14" i="5"/>
  <c r="LZ13" i="5"/>
  <c r="LV59" i="5" s="1"/>
  <c r="LZ12" i="5"/>
  <c r="LZ11" i="5"/>
  <c r="LZ10" i="5"/>
  <c r="LZ9" i="5"/>
  <c r="LV55" i="5" s="1"/>
  <c r="LZ8" i="5"/>
  <c r="LZ7" i="5"/>
  <c r="LZ30" i="5" s="1"/>
  <c r="LZ6" i="5"/>
  <c r="LZ5" i="5"/>
  <c r="LV15" i="5"/>
  <c r="LV14" i="5"/>
  <c r="LR60" i="5" s="1"/>
  <c r="LV13" i="5"/>
  <c r="LV12" i="5"/>
  <c r="LV58" i="5" s="1"/>
  <c r="LV11" i="5"/>
  <c r="LV34" i="5" s="1"/>
  <c r="LV10" i="5"/>
  <c r="LV9" i="5"/>
  <c r="LV8" i="5"/>
  <c r="LV7" i="5"/>
  <c r="LV6" i="5"/>
  <c r="LV29" i="5" s="1"/>
  <c r="LV5" i="5"/>
  <c r="LR15" i="5"/>
  <c r="LR14" i="5"/>
  <c r="LR13" i="5"/>
  <c r="LR12" i="5"/>
  <c r="LR11" i="5"/>
  <c r="LR34" i="5" s="1"/>
  <c r="LR10" i="5"/>
  <c r="LR9" i="5"/>
  <c r="LR8" i="5"/>
  <c r="LR7" i="5"/>
  <c r="LR6" i="5"/>
  <c r="LR5" i="5"/>
  <c r="LR51" i="5" s="1"/>
  <c r="LN14" i="5"/>
  <c r="LN13" i="5"/>
  <c r="LN12" i="5"/>
  <c r="LN11" i="5"/>
  <c r="LN10" i="5"/>
  <c r="LN9" i="5"/>
  <c r="LN32" i="5" s="1"/>
  <c r="LN8" i="5"/>
  <c r="LN7" i="5"/>
  <c r="LN6" i="5"/>
  <c r="LN5" i="5"/>
  <c r="LJ14" i="5"/>
  <c r="LJ13" i="5"/>
  <c r="LJ36" i="5" s="1"/>
  <c r="LJ12" i="5"/>
  <c r="LJ11" i="5"/>
  <c r="LJ10" i="5"/>
  <c r="LJ9" i="5"/>
  <c r="LJ8" i="5"/>
  <c r="LJ7" i="5"/>
  <c r="LJ30" i="5" s="1"/>
  <c r="LJ6" i="5"/>
  <c r="LJ5" i="5"/>
  <c r="LF14" i="5"/>
  <c r="LF13" i="5"/>
  <c r="LF12" i="5"/>
  <c r="LF11" i="5"/>
  <c r="LF34" i="5" s="1"/>
  <c r="LF10" i="5"/>
  <c r="LF9" i="5"/>
  <c r="LF8" i="5"/>
  <c r="LF7" i="5"/>
  <c r="LB53" i="5" s="1"/>
  <c r="LF6" i="5"/>
  <c r="LF5" i="5"/>
  <c r="LF28" i="5" s="1"/>
  <c r="LB14" i="5"/>
  <c r="LB13" i="5"/>
  <c r="LB12" i="5"/>
  <c r="LB11" i="5"/>
  <c r="LB10" i="5"/>
  <c r="LB9" i="5"/>
  <c r="LB55" i="5" s="1"/>
  <c r="LB8" i="5"/>
  <c r="LB7" i="5"/>
  <c r="LB6" i="5"/>
  <c r="LB5" i="5"/>
  <c r="KX14" i="5"/>
  <c r="KX13" i="5"/>
  <c r="KX59" i="5" s="1"/>
  <c r="KX12" i="5"/>
  <c r="KX11" i="5"/>
  <c r="KX10" i="5"/>
  <c r="KX9" i="5"/>
  <c r="KX8" i="5"/>
  <c r="KX7" i="5"/>
  <c r="KX53" i="5" s="1"/>
  <c r="KX6" i="5"/>
  <c r="KX5" i="5"/>
  <c r="KT13" i="5"/>
  <c r="KT12" i="5"/>
  <c r="KT11" i="5"/>
  <c r="KT10" i="5"/>
  <c r="KT33" i="5" s="1"/>
  <c r="KT9" i="5"/>
  <c r="KT8" i="5"/>
  <c r="KT7" i="5"/>
  <c r="KT6" i="5"/>
  <c r="KT5" i="5"/>
  <c r="KP13" i="5"/>
  <c r="KP36" i="5" s="1"/>
  <c r="KP12" i="5"/>
  <c r="KP11" i="5"/>
  <c r="KP10" i="5"/>
  <c r="KP9" i="5"/>
  <c r="KP8" i="5"/>
  <c r="KP7" i="5"/>
  <c r="KP30" i="5" s="1"/>
  <c r="KP6" i="5"/>
  <c r="KP5" i="5"/>
  <c r="KL13" i="5"/>
  <c r="KL12" i="5"/>
  <c r="KL11" i="5"/>
  <c r="KL34" i="5" s="1"/>
  <c r="KL10" i="5"/>
  <c r="KL33" i="5" s="1"/>
  <c r="KL9" i="5"/>
  <c r="KL8" i="5"/>
  <c r="KL7" i="5"/>
  <c r="KL6" i="5"/>
  <c r="KH52" i="5" s="1"/>
  <c r="KL5" i="5"/>
  <c r="KH13" i="5"/>
  <c r="KH59" i="5" s="1"/>
  <c r="KH12" i="5"/>
  <c r="KH11" i="5"/>
  <c r="KH10" i="5"/>
  <c r="KH9" i="5"/>
  <c r="KH55" i="5" s="1"/>
  <c r="KH8" i="5"/>
  <c r="KH7" i="5"/>
  <c r="KH30" i="5" s="1"/>
  <c r="KH6" i="5"/>
  <c r="KH5" i="5"/>
  <c r="KD13" i="5"/>
  <c r="KD12" i="5"/>
  <c r="KD35" i="5" s="1"/>
  <c r="KD11" i="5"/>
  <c r="KD10" i="5"/>
  <c r="JZ56" i="5" s="1"/>
  <c r="KD9" i="5"/>
  <c r="KD8" i="5"/>
  <c r="KD7" i="5"/>
  <c r="KD6" i="5"/>
  <c r="KD29" i="5" s="1"/>
  <c r="KD5" i="5"/>
  <c r="JZ12" i="5"/>
  <c r="JZ35" i="5" s="1"/>
  <c r="JZ11" i="5"/>
  <c r="JZ10" i="5"/>
  <c r="JZ9" i="5"/>
  <c r="JZ8" i="5"/>
  <c r="JZ7" i="5"/>
  <c r="JZ6" i="5"/>
  <c r="JV52" i="5" s="1"/>
  <c r="JZ5" i="5"/>
  <c r="JV12" i="5"/>
  <c r="JV11" i="5"/>
  <c r="JV10" i="5"/>
  <c r="JV9" i="5"/>
  <c r="JV8" i="5"/>
  <c r="JR54" i="5" s="1"/>
  <c r="JV7" i="5"/>
  <c r="JV6" i="5"/>
  <c r="JV5" i="5"/>
  <c r="JR12" i="5"/>
  <c r="JR11" i="5"/>
  <c r="JR10" i="5"/>
  <c r="JR33" i="5" s="1"/>
  <c r="JR9" i="5"/>
  <c r="JR8" i="5"/>
  <c r="JR7" i="5"/>
  <c r="JR6" i="5"/>
  <c r="JR5" i="5"/>
  <c r="JN12" i="5"/>
  <c r="JN35" i="5" s="1"/>
  <c r="JN11" i="5"/>
  <c r="JN10" i="5"/>
  <c r="JN9" i="5"/>
  <c r="JN8" i="5"/>
  <c r="JN7" i="5"/>
  <c r="JN6" i="5"/>
  <c r="JJ52" i="5" s="1"/>
  <c r="JN5" i="5"/>
  <c r="JJ12" i="5"/>
  <c r="JJ11" i="5"/>
  <c r="JJ10" i="5"/>
  <c r="JJ9" i="5"/>
  <c r="JJ8" i="5"/>
  <c r="JF54" i="5" s="1"/>
  <c r="JJ7" i="5"/>
  <c r="JJ6" i="5"/>
  <c r="JJ5" i="5"/>
  <c r="JF11" i="5"/>
  <c r="JF10" i="5"/>
  <c r="JF9" i="5"/>
  <c r="JF55" i="5" s="1"/>
  <c r="JF8" i="5"/>
  <c r="JF7" i="5"/>
  <c r="JF6" i="5"/>
  <c r="JF5" i="5"/>
  <c r="JB11" i="5"/>
  <c r="JB34" i="5" s="1"/>
  <c r="JB10" i="5"/>
  <c r="JB56" i="5" s="1"/>
  <c r="JB9" i="5"/>
  <c r="JB8" i="5"/>
  <c r="JB7" i="5"/>
  <c r="JB6" i="5"/>
  <c r="JB5" i="5"/>
  <c r="IX11" i="5"/>
  <c r="IX57" i="5" s="1"/>
  <c r="IX10" i="5"/>
  <c r="IX9" i="5"/>
  <c r="IX8" i="5"/>
  <c r="IX7" i="5"/>
  <c r="IX30" i="5" s="1"/>
  <c r="IX6" i="5"/>
  <c r="IX5" i="5"/>
  <c r="IX28" i="5" s="1"/>
  <c r="IT11" i="5"/>
  <c r="IT10" i="5"/>
  <c r="IT9" i="5"/>
  <c r="IT8" i="5"/>
  <c r="IT7" i="5"/>
  <c r="IT6" i="5"/>
  <c r="IP52" i="5" s="1"/>
  <c r="IT5" i="5"/>
  <c r="IP11" i="5"/>
  <c r="IP10" i="5"/>
  <c r="IP9" i="5"/>
  <c r="IP8" i="5"/>
  <c r="IP7" i="5"/>
  <c r="IP53" i="5" s="1"/>
  <c r="IP6" i="5"/>
  <c r="IP5" i="5"/>
  <c r="IL10" i="5"/>
  <c r="IL33" i="5" s="1"/>
  <c r="IL9" i="5"/>
  <c r="IL8" i="5"/>
  <c r="IL7" i="5"/>
  <c r="IH53" i="5" s="1"/>
  <c r="IL6" i="5"/>
  <c r="IL5" i="5"/>
  <c r="IH10" i="5"/>
  <c r="IH9" i="5"/>
  <c r="IH8" i="5"/>
  <c r="IH7" i="5"/>
  <c r="ID53" i="5" s="1"/>
  <c r="IH6" i="5"/>
  <c r="IH5" i="5"/>
  <c r="ID10" i="5"/>
  <c r="ID9" i="5"/>
  <c r="ID8" i="5"/>
  <c r="ID7" i="5"/>
  <c r="HZ53" i="5" s="1"/>
  <c r="ID6" i="5"/>
  <c r="ID5" i="5"/>
  <c r="HZ10" i="5"/>
  <c r="HZ9" i="5"/>
  <c r="HZ8" i="5"/>
  <c r="HZ7" i="5"/>
  <c r="HV53" i="5" s="1"/>
  <c r="HZ6" i="5"/>
  <c r="HZ5" i="5"/>
  <c r="HV10" i="5"/>
  <c r="HV9" i="5"/>
  <c r="HV8" i="5"/>
  <c r="HV7" i="5"/>
  <c r="HV30" i="5" s="1"/>
  <c r="HV6" i="5"/>
  <c r="HV5" i="5"/>
  <c r="HR9" i="5"/>
  <c r="HR32" i="5" s="1"/>
  <c r="HR8" i="5"/>
  <c r="HR7" i="5"/>
  <c r="HR6" i="5"/>
  <c r="HN52" i="5" s="1"/>
  <c r="HR5" i="5"/>
  <c r="HN9" i="5"/>
  <c r="HN8" i="5"/>
  <c r="HN7" i="5"/>
  <c r="HN6" i="5"/>
  <c r="HN5" i="5"/>
  <c r="HN28" i="5" s="1"/>
  <c r="HJ9" i="5"/>
  <c r="HJ8" i="5"/>
  <c r="HJ7" i="5"/>
  <c r="HJ6" i="5"/>
  <c r="HJ29" i="5" s="1"/>
  <c r="HJ5" i="5"/>
  <c r="HF9" i="5"/>
  <c r="HB55" i="5" s="1"/>
  <c r="HF8" i="5"/>
  <c r="HF7" i="5"/>
  <c r="HF6" i="5"/>
  <c r="HF5" i="5"/>
  <c r="HB9" i="5"/>
  <c r="HB8" i="5"/>
  <c r="HB31" i="5" s="1"/>
  <c r="HB7" i="5"/>
  <c r="HB6" i="5"/>
  <c r="HB5" i="5"/>
  <c r="GX8" i="5"/>
  <c r="GX7" i="5"/>
  <c r="GX6" i="5"/>
  <c r="GX52" i="5" s="1"/>
  <c r="GX5" i="5"/>
  <c r="GT8" i="5"/>
  <c r="GT7" i="5"/>
  <c r="GT6" i="5"/>
  <c r="GT5" i="5"/>
  <c r="GP8" i="5"/>
  <c r="GP31" i="5" s="1"/>
  <c r="GP7" i="5"/>
  <c r="GP6" i="5"/>
  <c r="GP5" i="5"/>
  <c r="GL8" i="5"/>
  <c r="GL31" i="5" s="1"/>
  <c r="GL7" i="5"/>
  <c r="GL6" i="5"/>
  <c r="GL29" i="5" s="1"/>
  <c r="GL5" i="5"/>
  <c r="GH8" i="5"/>
  <c r="GH7" i="5"/>
  <c r="GH6" i="5"/>
  <c r="GH29" i="5" s="1"/>
  <c r="GH5" i="5"/>
  <c r="GD7" i="5"/>
  <c r="GD30" i="5" s="1"/>
  <c r="GD6" i="5"/>
  <c r="GD5" i="5"/>
  <c r="FZ7" i="5"/>
  <c r="FZ6" i="5"/>
  <c r="FZ52" i="5" s="1"/>
  <c r="FZ5" i="5"/>
  <c r="FV7" i="5"/>
  <c r="FV30" i="5" s="1"/>
  <c r="FV6" i="5"/>
  <c r="FV5" i="5"/>
  <c r="FR7" i="5"/>
  <c r="FR6" i="5"/>
  <c r="FR5" i="5"/>
  <c r="FN7" i="5"/>
  <c r="FN30" i="5" s="1"/>
  <c r="FN6" i="5"/>
  <c r="FN5" i="5"/>
  <c r="FJ6" i="5"/>
  <c r="FJ5" i="5"/>
  <c r="FF6" i="5"/>
  <c r="FF5" i="5"/>
  <c r="FF28" i="5" s="1"/>
  <c r="FB6" i="5"/>
  <c r="FB5" i="5"/>
  <c r="EX6" i="5"/>
  <c r="EX5" i="5"/>
  <c r="ET6" i="5"/>
  <c r="ET5" i="5"/>
  <c r="EP51" i="5" s="1"/>
  <c r="EP5" i="5"/>
  <c r="EL5" i="5"/>
  <c r="EH5" i="5"/>
  <c r="ED5" i="5"/>
  <c r="DZ5" i="5"/>
  <c r="DR5" i="5"/>
  <c r="DN51" i="5" s="1"/>
  <c r="DN5" i="5"/>
  <c r="CT5" i="5"/>
  <c r="AT5" i="5"/>
  <c r="G7" i="8"/>
  <c r="N5" i="5"/>
  <c r="K51" i="5" s="1"/>
  <c r="U26" i="12"/>
  <c r="U33" i="12"/>
  <c r="U32" i="12"/>
  <c r="U31" i="12"/>
  <c r="U30" i="12"/>
  <c r="U29" i="12"/>
  <c r="U28" i="12"/>
  <c r="U27" i="12"/>
  <c r="Q33" i="12"/>
  <c r="Q32" i="12"/>
  <c r="Q31" i="12"/>
  <c r="Q30" i="12"/>
  <c r="Q29" i="12"/>
  <c r="Q28" i="12"/>
  <c r="Q27" i="12"/>
  <c r="Q26" i="12"/>
  <c r="R26" i="12"/>
  <c r="S26" i="12"/>
  <c r="V26" i="12"/>
  <c r="W26" i="12"/>
  <c r="R27" i="12"/>
  <c r="S27" i="12"/>
  <c r="V27" i="12"/>
  <c r="W27" i="12"/>
  <c r="R28" i="12"/>
  <c r="S28" i="12"/>
  <c r="V28" i="12"/>
  <c r="W28" i="12"/>
  <c r="R29" i="12"/>
  <c r="S29" i="12"/>
  <c r="V29" i="12"/>
  <c r="W29" i="12"/>
  <c r="R30" i="12"/>
  <c r="S30" i="12"/>
  <c r="V30" i="12"/>
  <c r="W30" i="12"/>
  <c r="R31" i="12"/>
  <c r="S31" i="12"/>
  <c r="V31" i="12"/>
  <c r="W31" i="12"/>
  <c r="R32" i="12"/>
  <c r="S32" i="12"/>
  <c r="S42" i="12" s="1"/>
  <c r="V32" i="12"/>
  <c r="W32" i="12"/>
  <c r="R33" i="12"/>
  <c r="S33" i="12"/>
  <c r="V33" i="12"/>
  <c r="W33" i="12"/>
  <c r="M33" i="12"/>
  <c r="M32" i="12"/>
  <c r="M31" i="12"/>
  <c r="M30" i="12"/>
  <c r="M29" i="12"/>
  <c r="M28" i="12"/>
  <c r="M27" i="12"/>
  <c r="P37" i="12" s="1"/>
  <c r="M26" i="12"/>
  <c r="I26" i="12"/>
  <c r="I33" i="12"/>
  <c r="I32" i="12"/>
  <c r="I31" i="12"/>
  <c r="I30" i="12"/>
  <c r="I29" i="12"/>
  <c r="I28" i="12"/>
  <c r="I27" i="12"/>
  <c r="E27" i="12"/>
  <c r="E28" i="12"/>
  <c r="E29" i="12"/>
  <c r="E30" i="12"/>
  <c r="E31" i="12"/>
  <c r="E32" i="12"/>
  <c r="E33" i="12"/>
  <c r="E26" i="12"/>
  <c r="R5" i="5"/>
  <c r="AP5" i="5"/>
  <c r="BN5" i="5"/>
  <c r="DJ5" i="5"/>
  <c r="Z5" i="5"/>
  <c r="Z28" i="5" s="1"/>
  <c r="V5" i="5"/>
  <c r="S51" i="5" s="1"/>
  <c r="AL5" i="5"/>
  <c r="AI51" i="5" s="1"/>
  <c r="BJ5" i="5"/>
  <c r="CH5" i="5"/>
  <c r="J5" i="5"/>
  <c r="BF5" i="5"/>
  <c r="BC51" i="5" s="1"/>
  <c r="CD5" i="5"/>
  <c r="DB5" i="5"/>
  <c r="CX51" i="5" s="1"/>
  <c r="BZ5" i="5"/>
  <c r="CX5" i="5"/>
  <c r="EL6" i="5"/>
  <c r="EL29" i="5" s="1"/>
  <c r="DV6" i="5"/>
  <c r="J18" i="3"/>
  <c r="B17" i="2"/>
  <c r="L18" i="3"/>
  <c r="N18" i="3"/>
  <c r="R18" i="3"/>
  <c r="S2" i="3"/>
  <c r="AA2" i="3" s="1"/>
  <c r="AA24" i="3" s="1"/>
  <c r="T18" i="3"/>
  <c r="U2" i="3"/>
  <c r="AC2" i="3" s="1"/>
  <c r="AC24" i="3" s="1"/>
  <c r="V18" i="3"/>
  <c r="W2" i="3"/>
  <c r="AE2" i="3" s="1"/>
  <c r="AM2" i="3" s="1"/>
  <c r="AU2" i="3" s="1"/>
  <c r="AU25" i="3" s="1"/>
  <c r="Y2" i="3"/>
  <c r="AG2" i="3" s="1"/>
  <c r="AG24" i="3" s="1"/>
  <c r="Z18" i="3"/>
  <c r="AB18" i="3"/>
  <c r="AD18" i="3"/>
  <c r="AH18" i="3"/>
  <c r="AJ18" i="3"/>
  <c r="AL18" i="3"/>
  <c r="AP18" i="3"/>
  <c r="AR18" i="3"/>
  <c r="AT18" i="3"/>
  <c r="AX18" i="3"/>
  <c r="AZ18" i="3"/>
  <c r="BB18" i="3"/>
  <c r="BF18" i="3"/>
  <c r="BH18" i="3"/>
  <c r="BJ18" i="3"/>
  <c r="BN18" i="3"/>
  <c r="BP18" i="3"/>
  <c r="BR18" i="3"/>
  <c r="BV18" i="3"/>
  <c r="BX18" i="3"/>
  <c r="BZ18" i="3"/>
  <c r="CD18" i="3"/>
  <c r="CF18" i="3"/>
  <c r="CH18" i="3"/>
  <c r="CL18" i="3"/>
  <c r="CN18" i="3"/>
  <c r="CP18" i="3"/>
  <c r="CT18" i="3"/>
  <c r="CV18" i="3"/>
  <c r="CX18" i="3"/>
  <c r="DB18" i="3"/>
  <c r="DD18" i="3"/>
  <c r="DF18" i="3"/>
  <c r="DJ18" i="3"/>
  <c r="DL18" i="3"/>
  <c r="DN18" i="3"/>
  <c r="DR18" i="3"/>
  <c r="DT18" i="3"/>
  <c r="DV18" i="3"/>
  <c r="J19" i="3"/>
  <c r="B18" i="2"/>
  <c r="C18" i="2" s="1"/>
  <c r="L19" i="3"/>
  <c r="N19" i="3"/>
  <c r="R19" i="3"/>
  <c r="T19" i="3"/>
  <c r="V19" i="3"/>
  <c r="Z19" i="3"/>
  <c r="AB19" i="3"/>
  <c r="AD19" i="3"/>
  <c r="AH19" i="3"/>
  <c r="AJ19" i="3"/>
  <c r="AL19" i="3"/>
  <c r="AP19" i="3"/>
  <c r="AR19" i="3"/>
  <c r="AT19" i="3"/>
  <c r="AX19" i="3"/>
  <c r="AZ19" i="3"/>
  <c r="BB19" i="3"/>
  <c r="BF19" i="3"/>
  <c r="BH19" i="3"/>
  <c r="BJ19" i="3"/>
  <c r="BN19" i="3"/>
  <c r="BP19" i="3"/>
  <c r="BR19" i="3"/>
  <c r="BV19" i="3"/>
  <c r="BX19" i="3"/>
  <c r="BZ19" i="3"/>
  <c r="CD19" i="3"/>
  <c r="CF19" i="3"/>
  <c r="CH19" i="3"/>
  <c r="CL19" i="3"/>
  <c r="CN19" i="3"/>
  <c r="CP19" i="3"/>
  <c r="CT19" i="3"/>
  <c r="CV19" i="3"/>
  <c r="CX19" i="3"/>
  <c r="DB19" i="3"/>
  <c r="DD19" i="3"/>
  <c r="DF19" i="3"/>
  <c r="DJ19" i="3"/>
  <c r="DL19" i="3"/>
  <c r="DN19" i="3"/>
  <c r="DR19" i="3"/>
  <c r="DT19" i="3"/>
  <c r="DV19" i="3"/>
  <c r="J20" i="3"/>
  <c r="B19" i="2"/>
  <c r="C19" i="2" s="1"/>
  <c r="J19" i="2" s="1"/>
  <c r="L20" i="3"/>
  <c r="N20" i="3"/>
  <c r="R20" i="3"/>
  <c r="T20" i="3"/>
  <c r="V20" i="3"/>
  <c r="Z20" i="3"/>
  <c r="AB20" i="3"/>
  <c r="AD20" i="3"/>
  <c r="AH20" i="3"/>
  <c r="AJ20" i="3"/>
  <c r="AL20" i="3"/>
  <c r="AP20" i="3"/>
  <c r="AR20" i="3"/>
  <c r="AT20" i="3"/>
  <c r="AX20" i="3"/>
  <c r="AZ20" i="3"/>
  <c r="BB20" i="3"/>
  <c r="BF20" i="3"/>
  <c r="BH20" i="3"/>
  <c r="BJ20" i="3"/>
  <c r="BN20" i="3"/>
  <c r="BP20" i="3"/>
  <c r="BR20" i="3"/>
  <c r="BV20" i="3"/>
  <c r="BX20" i="3"/>
  <c r="BZ20" i="3"/>
  <c r="CD20" i="3"/>
  <c r="CF20" i="3"/>
  <c r="CH20" i="3"/>
  <c r="CL20" i="3"/>
  <c r="CN20" i="3"/>
  <c r="CP20" i="3"/>
  <c r="CR20" i="3"/>
  <c r="CT20" i="3"/>
  <c r="CV20" i="3"/>
  <c r="CX20" i="3"/>
  <c r="CZ20" i="3"/>
  <c r="DB20" i="3"/>
  <c r="DD20" i="3"/>
  <c r="DF20" i="3"/>
  <c r="DH20" i="3"/>
  <c r="DJ20" i="3"/>
  <c r="DL20" i="3"/>
  <c r="DN20" i="3"/>
  <c r="DP20" i="3"/>
  <c r="DR20" i="3"/>
  <c r="DT20" i="3"/>
  <c r="DV20" i="3"/>
  <c r="DX20" i="3"/>
  <c r="J21" i="3"/>
  <c r="B20" i="2"/>
  <c r="C20" i="2" s="1"/>
  <c r="AD20" i="2" s="1"/>
  <c r="L21" i="3"/>
  <c r="N21" i="3"/>
  <c r="R21" i="3"/>
  <c r="T21" i="3"/>
  <c r="V21" i="3"/>
  <c r="Z21" i="3"/>
  <c r="AB21" i="3"/>
  <c r="AD21" i="3"/>
  <c r="AH21" i="3"/>
  <c r="AJ21" i="3"/>
  <c r="AL21" i="3"/>
  <c r="AP21" i="3"/>
  <c r="AR21" i="3"/>
  <c r="AT21" i="3"/>
  <c r="AX21" i="3"/>
  <c r="AZ21" i="3"/>
  <c r="BB21" i="3"/>
  <c r="BF21" i="3"/>
  <c r="BH21" i="3"/>
  <c r="BJ21" i="3"/>
  <c r="BN21" i="3"/>
  <c r="BP21" i="3"/>
  <c r="BR21" i="3"/>
  <c r="BV21" i="3"/>
  <c r="BX21" i="3"/>
  <c r="BZ21" i="3"/>
  <c r="CD21" i="3"/>
  <c r="CF21" i="3"/>
  <c r="CH21" i="3"/>
  <c r="CL21" i="3"/>
  <c r="CN21" i="3"/>
  <c r="CP21" i="3"/>
  <c r="CR21" i="3"/>
  <c r="CT21" i="3"/>
  <c r="CV21" i="3"/>
  <c r="CX21" i="3"/>
  <c r="CZ21" i="3"/>
  <c r="DB21" i="3"/>
  <c r="DD21" i="3"/>
  <c r="DF21" i="3"/>
  <c r="DH21" i="3"/>
  <c r="DJ21" i="3"/>
  <c r="DL21" i="3"/>
  <c r="DN21" i="3"/>
  <c r="DP21" i="3"/>
  <c r="DR21" i="3"/>
  <c r="DT21" i="3"/>
  <c r="DV21" i="3"/>
  <c r="DX21" i="3"/>
  <c r="J22" i="3"/>
  <c r="I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F22" i="3"/>
  <c r="BH22" i="3"/>
  <c r="BJ22" i="3"/>
  <c r="BL22" i="3"/>
  <c r="BN22" i="3"/>
  <c r="BP22" i="3"/>
  <c r="BR22" i="3"/>
  <c r="BT22" i="3"/>
  <c r="BV22" i="3"/>
  <c r="BX22" i="3"/>
  <c r="BZ22" i="3"/>
  <c r="CB22" i="3"/>
  <c r="CD22" i="3"/>
  <c r="CF22" i="3"/>
  <c r="CH22" i="3"/>
  <c r="CJ22" i="3"/>
  <c r="CL22" i="3"/>
  <c r="CN22" i="3"/>
  <c r="CP22" i="3"/>
  <c r="CR22" i="3"/>
  <c r="CT22" i="3"/>
  <c r="CV22" i="3"/>
  <c r="CX22" i="3"/>
  <c r="CZ22" i="3"/>
  <c r="DB22" i="3"/>
  <c r="DD22" i="3"/>
  <c r="DF22" i="3"/>
  <c r="DH22" i="3"/>
  <c r="DJ22" i="3"/>
  <c r="DL22" i="3"/>
  <c r="DN22" i="3"/>
  <c r="DP22" i="3"/>
  <c r="DR22" i="3"/>
  <c r="DT22" i="3"/>
  <c r="DV22" i="3"/>
  <c r="DX22" i="3"/>
  <c r="J13" i="3"/>
  <c r="B12" i="2"/>
  <c r="C12" i="2" s="1"/>
  <c r="J12" i="2" s="1"/>
  <c r="N12" i="2" s="1"/>
  <c r="X13" i="3" s="1"/>
  <c r="L13" i="3"/>
  <c r="N13" i="3"/>
  <c r="R13" i="3"/>
  <c r="T13" i="3"/>
  <c r="V13" i="3"/>
  <c r="Z13" i="3"/>
  <c r="AB13" i="3"/>
  <c r="AD13" i="3"/>
  <c r="AH13" i="3"/>
  <c r="AJ13" i="3"/>
  <c r="AL13" i="3"/>
  <c r="AP13" i="3"/>
  <c r="AR13" i="3"/>
  <c r="AT13" i="3"/>
  <c r="AX13" i="3"/>
  <c r="AZ13" i="3"/>
  <c r="BB13" i="3"/>
  <c r="BD13" i="3"/>
  <c r="BF13" i="3"/>
  <c r="BH13" i="3"/>
  <c r="BJ13" i="3"/>
  <c r="BL13" i="3"/>
  <c r="BN13" i="3"/>
  <c r="BP13" i="3"/>
  <c r="BR13" i="3"/>
  <c r="BT13" i="3"/>
  <c r="BV13" i="3"/>
  <c r="BX13" i="3"/>
  <c r="BZ13" i="3"/>
  <c r="CB13" i="3"/>
  <c r="CD13" i="3"/>
  <c r="CF13" i="3"/>
  <c r="CH13" i="3"/>
  <c r="CJ13" i="3"/>
  <c r="CL13" i="3"/>
  <c r="CN13" i="3"/>
  <c r="CP13" i="3"/>
  <c r="CR13" i="3"/>
  <c r="CT13" i="3"/>
  <c r="CV13" i="3"/>
  <c r="CX13" i="3"/>
  <c r="CZ13" i="3"/>
  <c r="DB13" i="3"/>
  <c r="DD13" i="3"/>
  <c r="DF13" i="3"/>
  <c r="DH13" i="3"/>
  <c r="DJ13" i="3"/>
  <c r="DL13" i="3"/>
  <c r="DN13" i="3"/>
  <c r="DP13" i="3"/>
  <c r="DR13" i="3"/>
  <c r="DT13" i="3"/>
  <c r="DV13" i="3"/>
  <c r="DX13" i="3"/>
  <c r="J14" i="3"/>
  <c r="B13" i="2"/>
  <c r="L14" i="3"/>
  <c r="N14" i="3"/>
  <c r="R14" i="3"/>
  <c r="T14" i="3"/>
  <c r="V14" i="3"/>
  <c r="Z14" i="3"/>
  <c r="AB14" i="3"/>
  <c r="AD14" i="3"/>
  <c r="AH14" i="3"/>
  <c r="AJ14" i="3"/>
  <c r="AL14" i="3"/>
  <c r="AP14" i="3"/>
  <c r="AR14" i="3"/>
  <c r="AT14" i="3"/>
  <c r="AX14" i="3"/>
  <c r="AZ14" i="3"/>
  <c r="BB14" i="3"/>
  <c r="BF14" i="3"/>
  <c r="BH14" i="3"/>
  <c r="BJ14" i="3"/>
  <c r="BN14" i="3"/>
  <c r="BP14" i="3"/>
  <c r="BR14" i="3"/>
  <c r="BV14" i="3"/>
  <c r="BX14" i="3"/>
  <c r="BZ14" i="3"/>
  <c r="CD14" i="3"/>
  <c r="CF14" i="3"/>
  <c r="CH14" i="3"/>
  <c r="CL14" i="3"/>
  <c r="CN14" i="3"/>
  <c r="CP14" i="3"/>
  <c r="CT14" i="3"/>
  <c r="CV14" i="3"/>
  <c r="CX14" i="3"/>
  <c r="DB14" i="3"/>
  <c r="DD14" i="3"/>
  <c r="DF14" i="3"/>
  <c r="DJ14" i="3"/>
  <c r="DL14" i="3"/>
  <c r="DN14" i="3"/>
  <c r="DR14" i="3"/>
  <c r="DT14" i="3"/>
  <c r="DV14" i="3"/>
  <c r="J15" i="3"/>
  <c r="B14" i="2"/>
  <c r="C14" i="2" s="1"/>
  <c r="L15" i="3"/>
  <c r="N15" i="3"/>
  <c r="R15" i="3"/>
  <c r="T15" i="3"/>
  <c r="V15" i="3"/>
  <c r="Z15" i="3"/>
  <c r="AB15" i="3"/>
  <c r="AD15" i="3"/>
  <c r="AH15" i="3"/>
  <c r="AJ15" i="3"/>
  <c r="AL15" i="3"/>
  <c r="AP15" i="3"/>
  <c r="AR15" i="3"/>
  <c r="AT15" i="3"/>
  <c r="AX15" i="3"/>
  <c r="AZ15" i="3"/>
  <c r="BB15" i="3"/>
  <c r="BF15" i="3"/>
  <c r="BH15" i="3"/>
  <c r="BJ15" i="3"/>
  <c r="BN15" i="3"/>
  <c r="BP15" i="3"/>
  <c r="BR15" i="3"/>
  <c r="BV15" i="3"/>
  <c r="BX15" i="3"/>
  <c r="BZ15" i="3"/>
  <c r="CD15" i="3"/>
  <c r="CF15" i="3"/>
  <c r="CH15" i="3"/>
  <c r="CL15" i="3"/>
  <c r="CN15" i="3"/>
  <c r="CP15" i="3"/>
  <c r="CT15" i="3"/>
  <c r="CV15" i="3"/>
  <c r="CX15" i="3"/>
  <c r="DB15" i="3"/>
  <c r="DD15" i="3"/>
  <c r="DF15" i="3"/>
  <c r="DJ15" i="3"/>
  <c r="DL15" i="3"/>
  <c r="DN15" i="3"/>
  <c r="DR15" i="3"/>
  <c r="DT15" i="3"/>
  <c r="DV15" i="3"/>
  <c r="J16" i="3"/>
  <c r="B15" i="2"/>
  <c r="C15" i="2" s="1"/>
  <c r="L16" i="3"/>
  <c r="N16" i="3"/>
  <c r="R16" i="3"/>
  <c r="T16" i="3"/>
  <c r="V16" i="3"/>
  <c r="Z16" i="3"/>
  <c r="AB16" i="3"/>
  <c r="AD16" i="3"/>
  <c r="AH16" i="3"/>
  <c r="AJ16" i="3"/>
  <c r="AL16" i="3"/>
  <c r="AP16" i="3"/>
  <c r="AR16" i="3"/>
  <c r="AT16" i="3"/>
  <c r="AX16" i="3"/>
  <c r="AZ16" i="3"/>
  <c r="BB16" i="3"/>
  <c r="BF16" i="3"/>
  <c r="BH16" i="3"/>
  <c r="BJ16" i="3"/>
  <c r="BN16" i="3"/>
  <c r="BP16" i="3"/>
  <c r="BR16" i="3"/>
  <c r="BV16" i="3"/>
  <c r="BX16" i="3"/>
  <c r="BZ16" i="3"/>
  <c r="CD16" i="3"/>
  <c r="CF16" i="3"/>
  <c r="CH16" i="3"/>
  <c r="CL16" i="3"/>
  <c r="CN16" i="3"/>
  <c r="CP16" i="3"/>
  <c r="CR16" i="3"/>
  <c r="CT16" i="3"/>
  <c r="CV16" i="3"/>
  <c r="CX16" i="3"/>
  <c r="CZ16" i="3"/>
  <c r="DB16" i="3"/>
  <c r="DD16" i="3"/>
  <c r="DF16" i="3"/>
  <c r="DH16" i="3"/>
  <c r="DJ16" i="3"/>
  <c r="DL16" i="3"/>
  <c r="DN16" i="3"/>
  <c r="DP16" i="3"/>
  <c r="DR16" i="3"/>
  <c r="DT16" i="3"/>
  <c r="DV16" i="3"/>
  <c r="DX16" i="3"/>
  <c r="J17" i="3"/>
  <c r="B16" i="2"/>
  <c r="C16" i="2" s="1"/>
  <c r="J16" i="2" s="1"/>
  <c r="E16" i="2" s="1"/>
  <c r="L17" i="3"/>
  <c r="N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BJ17" i="3"/>
  <c r="BL17" i="3"/>
  <c r="BN17" i="3"/>
  <c r="BP17" i="3"/>
  <c r="BR17" i="3"/>
  <c r="BT17" i="3"/>
  <c r="BV17" i="3"/>
  <c r="BX17" i="3"/>
  <c r="BZ17" i="3"/>
  <c r="CB17" i="3"/>
  <c r="CD17" i="3"/>
  <c r="CF17" i="3"/>
  <c r="CH17" i="3"/>
  <c r="CJ17" i="3"/>
  <c r="CL17" i="3"/>
  <c r="CN17" i="3"/>
  <c r="CP17" i="3"/>
  <c r="CR17" i="3"/>
  <c r="CT17" i="3"/>
  <c r="CV17" i="3"/>
  <c r="CX17" i="3"/>
  <c r="CZ17" i="3"/>
  <c r="DB17" i="3"/>
  <c r="DD17" i="3"/>
  <c r="DF17" i="3"/>
  <c r="DH17" i="3"/>
  <c r="DJ17" i="3"/>
  <c r="DL17" i="3"/>
  <c r="DN17" i="3"/>
  <c r="DP17" i="3"/>
  <c r="DR17" i="3"/>
  <c r="DT17" i="3"/>
  <c r="DV17" i="3"/>
  <c r="DX17" i="3"/>
  <c r="J9" i="3"/>
  <c r="B8" i="2"/>
  <c r="C8" i="2" s="1"/>
  <c r="J8" i="2" s="1"/>
  <c r="L9" i="3"/>
  <c r="N9" i="3"/>
  <c r="R9" i="3"/>
  <c r="T9" i="3"/>
  <c r="V9" i="3"/>
  <c r="Z9" i="3"/>
  <c r="AB9" i="3"/>
  <c r="AD9" i="3"/>
  <c r="AH9" i="3"/>
  <c r="AJ9" i="3"/>
  <c r="AL9" i="3"/>
  <c r="AP9" i="3"/>
  <c r="AR9" i="3"/>
  <c r="AT9" i="3"/>
  <c r="AX9" i="3"/>
  <c r="AZ9" i="3"/>
  <c r="BB9" i="3"/>
  <c r="BF9" i="3"/>
  <c r="BH9" i="3"/>
  <c r="BJ9" i="3"/>
  <c r="BN9" i="3"/>
  <c r="BP9" i="3"/>
  <c r="BR9" i="3"/>
  <c r="BV9" i="3"/>
  <c r="BX9" i="3"/>
  <c r="BZ9" i="3"/>
  <c r="CD9" i="3"/>
  <c r="CF9" i="3"/>
  <c r="CH9" i="3"/>
  <c r="CL9" i="3"/>
  <c r="CN9" i="3"/>
  <c r="CP9" i="3"/>
  <c r="CT9" i="3"/>
  <c r="CV9" i="3"/>
  <c r="CX9" i="3"/>
  <c r="DB9" i="3"/>
  <c r="DD9" i="3"/>
  <c r="DF9" i="3"/>
  <c r="DJ9" i="3"/>
  <c r="DL9" i="3"/>
  <c r="DN9" i="3"/>
  <c r="DR9" i="3"/>
  <c r="DT9" i="3"/>
  <c r="DV9" i="3"/>
  <c r="J10" i="3"/>
  <c r="B9" i="2"/>
  <c r="C9" i="2" s="1"/>
  <c r="AD9" i="2" s="1"/>
  <c r="L10" i="3"/>
  <c r="N10" i="3"/>
  <c r="R10" i="3"/>
  <c r="T10" i="3"/>
  <c r="V10" i="3"/>
  <c r="Z10" i="3"/>
  <c r="AB10" i="3"/>
  <c r="AD10" i="3"/>
  <c r="AH10" i="3"/>
  <c r="AJ10" i="3"/>
  <c r="AL10" i="3"/>
  <c r="AP10" i="3"/>
  <c r="AR10" i="3"/>
  <c r="AT10" i="3"/>
  <c r="AX10" i="3"/>
  <c r="AZ10" i="3"/>
  <c r="BB10" i="3"/>
  <c r="BF10" i="3"/>
  <c r="BH10" i="3"/>
  <c r="BJ10" i="3"/>
  <c r="BN10" i="3"/>
  <c r="BP10" i="3"/>
  <c r="BR10" i="3"/>
  <c r="BV10" i="3"/>
  <c r="BX10" i="3"/>
  <c r="BZ10" i="3"/>
  <c r="CD10" i="3"/>
  <c r="CF10" i="3"/>
  <c r="CH10" i="3"/>
  <c r="CL10" i="3"/>
  <c r="CN10" i="3"/>
  <c r="CP10" i="3"/>
  <c r="CT10" i="3"/>
  <c r="CV10" i="3"/>
  <c r="CX10" i="3"/>
  <c r="DB10" i="3"/>
  <c r="DD10" i="3"/>
  <c r="DF10" i="3"/>
  <c r="DJ10" i="3"/>
  <c r="DL10" i="3"/>
  <c r="DN10" i="3"/>
  <c r="DR10" i="3"/>
  <c r="DT10" i="3"/>
  <c r="DV10" i="3"/>
  <c r="J11" i="3"/>
  <c r="B10" i="2"/>
  <c r="C10" i="2" s="1"/>
  <c r="L11" i="3"/>
  <c r="N11" i="3"/>
  <c r="R11" i="3"/>
  <c r="T11" i="3"/>
  <c r="V11" i="3"/>
  <c r="Z11" i="3"/>
  <c r="AB11" i="3"/>
  <c r="AD11" i="3"/>
  <c r="AH11" i="3"/>
  <c r="AJ11" i="3"/>
  <c r="AL11" i="3"/>
  <c r="AP11" i="3"/>
  <c r="AR11" i="3"/>
  <c r="AT11" i="3"/>
  <c r="AX11" i="3"/>
  <c r="AZ11" i="3"/>
  <c r="BB11" i="3"/>
  <c r="BF11" i="3"/>
  <c r="BH11" i="3"/>
  <c r="BJ11" i="3"/>
  <c r="BN11" i="3"/>
  <c r="BP11" i="3"/>
  <c r="BR11" i="3"/>
  <c r="BV11" i="3"/>
  <c r="BX11" i="3"/>
  <c r="BZ11" i="3"/>
  <c r="CD11" i="3"/>
  <c r="CF11" i="3"/>
  <c r="CH11" i="3"/>
  <c r="CL11" i="3"/>
  <c r="CN11" i="3"/>
  <c r="CP11" i="3"/>
  <c r="CR11" i="3"/>
  <c r="CT11" i="3"/>
  <c r="CV11" i="3"/>
  <c r="CX11" i="3"/>
  <c r="CZ11" i="3"/>
  <c r="DB11" i="3"/>
  <c r="DD11" i="3"/>
  <c r="DF11" i="3"/>
  <c r="DH11" i="3"/>
  <c r="DJ11" i="3"/>
  <c r="DL11" i="3"/>
  <c r="DN11" i="3"/>
  <c r="DP11" i="3"/>
  <c r="DR11" i="3"/>
  <c r="DT11" i="3"/>
  <c r="DV11" i="3"/>
  <c r="DX11" i="3"/>
  <c r="J12" i="3"/>
  <c r="B11" i="2"/>
  <c r="C11" i="2" s="1"/>
  <c r="J11" i="2" s="1"/>
  <c r="F11" i="2" s="1"/>
  <c r="L12" i="3"/>
  <c r="N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BJ12" i="3"/>
  <c r="BL12" i="3"/>
  <c r="BN12" i="3"/>
  <c r="BP12" i="3"/>
  <c r="BR12" i="3"/>
  <c r="BT12" i="3"/>
  <c r="BV12" i="3"/>
  <c r="BX12" i="3"/>
  <c r="BZ12" i="3"/>
  <c r="CB12" i="3"/>
  <c r="CD12" i="3"/>
  <c r="CF12" i="3"/>
  <c r="CH12" i="3"/>
  <c r="CJ12" i="3"/>
  <c r="CL12" i="3"/>
  <c r="CN12" i="3"/>
  <c r="CP12" i="3"/>
  <c r="CR12" i="3"/>
  <c r="CT12" i="3"/>
  <c r="CV12" i="3"/>
  <c r="CX12" i="3"/>
  <c r="CZ12" i="3"/>
  <c r="DB12" i="3"/>
  <c r="DD12" i="3"/>
  <c r="DF12" i="3"/>
  <c r="DH12" i="3"/>
  <c r="DJ12" i="3"/>
  <c r="DL12" i="3"/>
  <c r="DN12" i="3"/>
  <c r="DP12" i="3"/>
  <c r="DR12" i="3"/>
  <c r="DT12" i="3"/>
  <c r="DV12" i="3"/>
  <c r="DX12" i="3"/>
  <c r="J5" i="3"/>
  <c r="B4" i="2"/>
  <c r="C4" i="2" s="1"/>
  <c r="J4" i="2" s="1"/>
  <c r="R4" i="2" s="1"/>
  <c r="AF5" i="3" s="1"/>
  <c r="L5" i="3"/>
  <c r="N5" i="3"/>
  <c r="R5" i="3"/>
  <c r="T5" i="3"/>
  <c r="V5" i="3"/>
  <c r="Z5" i="3"/>
  <c r="AB5" i="3"/>
  <c r="AD5" i="3"/>
  <c r="AH5" i="3"/>
  <c r="AJ5" i="3"/>
  <c r="AL5" i="3"/>
  <c r="AP5" i="3"/>
  <c r="AR5" i="3"/>
  <c r="AT5" i="3"/>
  <c r="AX5" i="3"/>
  <c r="AZ5" i="3"/>
  <c r="BB5" i="3"/>
  <c r="BD5" i="3"/>
  <c r="BF5" i="3"/>
  <c r="BH5" i="3"/>
  <c r="BJ5" i="3"/>
  <c r="BL5" i="3"/>
  <c r="BN5" i="3"/>
  <c r="BP5" i="3"/>
  <c r="BR5" i="3"/>
  <c r="BT5" i="3"/>
  <c r="BV5" i="3"/>
  <c r="BX5" i="3"/>
  <c r="BZ5" i="3"/>
  <c r="CB5" i="3"/>
  <c r="CD5" i="3"/>
  <c r="CF5" i="3"/>
  <c r="CH5" i="3"/>
  <c r="CJ5" i="3"/>
  <c r="CL5" i="3"/>
  <c r="CN5" i="3"/>
  <c r="CP5" i="3"/>
  <c r="CR5" i="3"/>
  <c r="CT5" i="3"/>
  <c r="CV5" i="3"/>
  <c r="CX5" i="3"/>
  <c r="CZ5" i="3"/>
  <c r="DB5" i="3"/>
  <c r="DD5" i="3"/>
  <c r="DF5" i="3"/>
  <c r="DH5" i="3"/>
  <c r="DJ5" i="3"/>
  <c r="DL5" i="3"/>
  <c r="DN5" i="3"/>
  <c r="DP5" i="3"/>
  <c r="DR5" i="3"/>
  <c r="DT5" i="3"/>
  <c r="DV5" i="3"/>
  <c r="DX5" i="3"/>
  <c r="J6" i="3"/>
  <c r="B5" i="2"/>
  <c r="C5" i="2" s="1"/>
  <c r="L6" i="3"/>
  <c r="N6" i="3"/>
  <c r="R6" i="3"/>
  <c r="T6" i="3"/>
  <c r="V6" i="3"/>
  <c r="Z6" i="3"/>
  <c r="AB6" i="3"/>
  <c r="AD6" i="3"/>
  <c r="AH6" i="3"/>
  <c r="AJ6" i="3"/>
  <c r="AL6" i="3"/>
  <c r="AP6" i="3"/>
  <c r="AR6" i="3"/>
  <c r="AT6" i="3"/>
  <c r="AX6" i="3"/>
  <c r="AZ6" i="3"/>
  <c r="BB6" i="3"/>
  <c r="BF6" i="3"/>
  <c r="BH6" i="3"/>
  <c r="BJ6" i="3"/>
  <c r="BN6" i="3"/>
  <c r="BP6" i="3"/>
  <c r="BR6" i="3"/>
  <c r="BV6" i="3"/>
  <c r="BX6" i="3"/>
  <c r="BZ6" i="3"/>
  <c r="CD6" i="3"/>
  <c r="CF6" i="3"/>
  <c r="CH6" i="3"/>
  <c r="CL6" i="3"/>
  <c r="CN6" i="3"/>
  <c r="CP6" i="3"/>
  <c r="CT6" i="3"/>
  <c r="CV6" i="3"/>
  <c r="CX6" i="3"/>
  <c r="DB6" i="3"/>
  <c r="DD6" i="3"/>
  <c r="DF6" i="3"/>
  <c r="DJ6" i="3"/>
  <c r="DL6" i="3"/>
  <c r="DN6" i="3"/>
  <c r="DR6" i="3"/>
  <c r="DT6" i="3"/>
  <c r="DV6" i="3"/>
  <c r="J7" i="3"/>
  <c r="B6" i="2"/>
  <c r="L7" i="3"/>
  <c r="N7" i="3"/>
  <c r="R7" i="3"/>
  <c r="T7" i="3"/>
  <c r="V7" i="3"/>
  <c r="Z7" i="3"/>
  <c r="AB7" i="3"/>
  <c r="AD7" i="3"/>
  <c r="AH7" i="3"/>
  <c r="AJ7" i="3"/>
  <c r="AL7" i="3"/>
  <c r="AP7" i="3"/>
  <c r="AR7" i="3"/>
  <c r="AT7" i="3"/>
  <c r="AX7" i="3"/>
  <c r="AZ7" i="3"/>
  <c r="BB7" i="3"/>
  <c r="BF7" i="3"/>
  <c r="BH7" i="3"/>
  <c r="BJ7" i="3"/>
  <c r="BN7" i="3"/>
  <c r="BP7" i="3"/>
  <c r="BR7" i="3"/>
  <c r="BV7" i="3"/>
  <c r="BX7" i="3"/>
  <c r="BZ7" i="3"/>
  <c r="CD7" i="3"/>
  <c r="CF7" i="3"/>
  <c r="CH7" i="3"/>
  <c r="CL7" i="3"/>
  <c r="CN7" i="3"/>
  <c r="CP7" i="3"/>
  <c r="CT7" i="3"/>
  <c r="CV7" i="3"/>
  <c r="CX7" i="3"/>
  <c r="DB7" i="3"/>
  <c r="DD7" i="3"/>
  <c r="DF7" i="3"/>
  <c r="DJ7" i="3"/>
  <c r="DL7" i="3"/>
  <c r="DN7" i="3"/>
  <c r="DR7" i="3"/>
  <c r="DT7" i="3"/>
  <c r="DV7" i="3"/>
  <c r="J8" i="3"/>
  <c r="I8" i="3"/>
  <c r="S8" i="3" s="1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BJ8" i="3"/>
  <c r="BL8" i="3"/>
  <c r="BN8" i="3"/>
  <c r="BP8" i="3"/>
  <c r="BR8" i="3"/>
  <c r="BT8" i="3"/>
  <c r="BV8" i="3"/>
  <c r="BX8" i="3"/>
  <c r="BZ8" i="3"/>
  <c r="CB8" i="3"/>
  <c r="CD8" i="3"/>
  <c r="CF8" i="3"/>
  <c r="CH8" i="3"/>
  <c r="CJ8" i="3"/>
  <c r="CL8" i="3"/>
  <c r="CN8" i="3"/>
  <c r="CP8" i="3"/>
  <c r="CR8" i="3"/>
  <c r="CT8" i="3"/>
  <c r="CV8" i="3"/>
  <c r="CX8" i="3"/>
  <c r="CZ8" i="3"/>
  <c r="DB8" i="3"/>
  <c r="DD8" i="3"/>
  <c r="DF8" i="3"/>
  <c r="DH8" i="3"/>
  <c r="DJ8" i="3"/>
  <c r="DL8" i="3"/>
  <c r="DN8" i="3"/>
  <c r="DP8" i="3"/>
  <c r="DR8" i="3"/>
  <c r="DT8" i="3"/>
  <c r="DV8" i="3"/>
  <c r="DX8" i="3"/>
  <c r="CR23" i="3"/>
  <c r="CT23" i="3"/>
  <c r="CV23" i="3"/>
  <c r="CX23" i="3"/>
  <c r="CZ23" i="3"/>
  <c r="DB23" i="3"/>
  <c r="DD23" i="3"/>
  <c r="DF23" i="3"/>
  <c r="DH23" i="3"/>
  <c r="DJ23" i="3"/>
  <c r="DL23" i="3"/>
  <c r="DN23" i="3"/>
  <c r="DP23" i="3"/>
  <c r="DR23" i="3"/>
  <c r="DT23" i="3"/>
  <c r="DV23" i="3"/>
  <c r="DX23" i="3"/>
  <c r="CR24" i="3"/>
  <c r="CT24" i="3"/>
  <c r="CV24" i="3"/>
  <c r="CX24" i="3"/>
  <c r="CZ24" i="3"/>
  <c r="DB24" i="3"/>
  <c r="DD24" i="3"/>
  <c r="DF24" i="3"/>
  <c r="DH24" i="3"/>
  <c r="DJ24" i="3"/>
  <c r="DL24" i="3"/>
  <c r="DN24" i="3"/>
  <c r="DP24" i="3"/>
  <c r="DR24" i="3"/>
  <c r="DT24" i="3"/>
  <c r="DV24" i="3"/>
  <c r="DX24" i="3"/>
  <c r="CR25" i="3"/>
  <c r="CT25" i="3"/>
  <c r="CV25" i="3"/>
  <c r="CX25" i="3"/>
  <c r="CZ25" i="3"/>
  <c r="DB25" i="3"/>
  <c r="DD25" i="3"/>
  <c r="DF25" i="3"/>
  <c r="DH25" i="3"/>
  <c r="DJ25" i="3"/>
  <c r="DL25" i="3"/>
  <c r="DN25" i="3"/>
  <c r="DP25" i="3"/>
  <c r="DR25" i="3"/>
  <c r="DT25" i="3"/>
  <c r="DV25" i="3"/>
  <c r="DX25" i="3"/>
  <c r="CR26" i="3"/>
  <c r="CT26" i="3"/>
  <c r="CV26" i="3"/>
  <c r="CX26" i="3"/>
  <c r="CZ26" i="3"/>
  <c r="DB26" i="3"/>
  <c r="DD26" i="3"/>
  <c r="DF26" i="3"/>
  <c r="DH26" i="3"/>
  <c r="DJ26" i="3"/>
  <c r="DL26" i="3"/>
  <c r="DN26" i="3"/>
  <c r="DP26" i="3"/>
  <c r="DR26" i="3"/>
  <c r="DT26" i="3"/>
  <c r="DV26" i="3"/>
  <c r="DX26" i="3"/>
  <c r="CR27" i="3"/>
  <c r="CT27" i="3"/>
  <c r="CV27" i="3"/>
  <c r="CX27" i="3"/>
  <c r="CZ27" i="3"/>
  <c r="DB27" i="3"/>
  <c r="DD27" i="3"/>
  <c r="DF27" i="3"/>
  <c r="DH27" i="3"/>
  <c r="DJ27" i="3"/>
  <c r="DL27" i="3"/>
  <c r="DN27" i="3"/>
  <c r="DP27" i="3"/>
  <c r="DR27" i="3"/>
  <c r="DT27" i="3"/>
  <c r="DV27" i="3"/>
  <c r="DX27" i="3"/>
  <c r="CR28" i="3"/>
  <c r="CT28" i="3"/>
  <c r="CV28" i="3"/>
  <c r="CX28" i="3"/>
  <c r="CZ28" i="3"/>
  <c r="DB28" i="3"/>
  <c r="DD28" i="3"/>
  <c r="DF28" i="3"/>
  <c r="DH28" i="3"/>
  <c r="DJ28" i="3"/>
  <c r="DL28" i="3"/>
  <c r="DN28" i="3"/>
  <c r="DP28" i="3"/>
  <c r="DR28" i="3"/>
  <c r="DT28" i="3"/>
  <c r="DV28" i="3"/>
  <c r="DX28" i="3"/>
  <c r="CR29" i="3"/>
  <c r="CT29" i="3"/>
  <c r="CV29" i="3"/>
  <c r="CX29" i="3"/>
  <c r="CZ29" i="3"/>
  <c r="DB29" i="3"/>
  <c r="DD29" i="3"/>
  <c r="DF29" i="3"/>
  <c r="DH29" i="3"/>
  <c r="DJ29" i="3"/>
  <c r="DL29" i="3"/>
  <c r="DN29" i="3"/>
  <c r="DP29" i="3"/>
  <c r="DR29" i="3"/>
  <c r="DT29" i="3"/>
  <c r="DV29" i="3"/>
  <c r="DX29" i="3"/>
  <c r="AV23" i="3"/>
  <c r="AX23" i="3"/>
  <c r="AZ23" i="3"/>
  <c r="BB23" i="3"/>
  <c r="BD23" i="3"/>
  <c r="BF23" i="3"/>
  <c r="BH23" i="3"/>
  <c r="BJ23" i="3"/>
  <c r="BL23" i="3"/>
  <c r="BN23" i="3"/>
  <c r="BP23" i="3"/>
  <c r="BR23" i="3"/>
  <c r="BT23" i="3"/>
  <c r="BV23" i="3"/>
  <c r="BX23" i="3"/>
  <c r="BZ23" i="3"/>
  <c r="CB23" i="3"/>
  <c r="CD23" i="3"/>
  <c r="CF23" i="3"/>
  <c r="CH23" i="3"/>
  <c r="CJ23" i="3"/>
  <c r="CL23" i="3"/>
  <c r="CN23" i="3"/>
  <c r="CP23" i="3"/>
  <c r="AV24" i="3"/>
  <c r="AX24" i="3"/>
  <c r="AZ24" i="3"/>
  <c r="BB24" i="3"/>
  <c r="BD24" i="3"/>
  <c r="BF24" i="3"/>
  <c r="BH24" i="3"/>
  <c r="BJ24" i="3"/>
  <c r="BL24" i="3"/>
  <c r="BN24" i="3"/>
  <c r="BP24" i="3"/>
  <c r="BR24" i="3"/>
  <c r="BT24" i="3"/>
  <c r="BV24" i="3"/>
  <c r="BX24" i="3"/>
  <c r="BZ24" i="3"/>
  <c r="CB24" i="3"/>
  <c r="CD24" i="3"/>
  <c r="CF24" i="3"/>
  <c r="CH24" i="3"/>
  <c r="CJ24" i="3"/>
  <c r="CL24" i="3"/>
  <c r="CN24" i="3"/>
  <c r="CP24" i="3"/>
  <c r="AV25" i="3"/>
  <c r="AX25" i="3"/>
  <c r="AZ25" i="3"/>
  <c r="BB25" i="3"/>
  <c r="BD25" i="3"/>
  <c r="BF25" i="3"/>
  <c r="BH25" i="3"/>
  <c r="BJ25" i="3"/>
  <c r="BL25" i="3"/>
  <c r="BN25" i="3"/>
  <c r="BP25" i="3"/>
  <c r="BR25" i="3"/>
  <c r="BT25" i="3"/>
  <c r="BV25" i="3"/>
  <c r="BX25" i="3"/>
  <c r="BZ25" i="3"/>
  <c r="CB25" i="3"/>
  <c r="CD25" i="3"/>
  <c r="CF25" i="3"/>
  <c r="CH25" i="3"/>
  <c r="CJ25" i="3"/>
  <c r="CL25" i="3"/>
  <c r="CN25" i="3"/>
  <c r="CP25" i="3"/>
  <c r="AV26" i="3"/>
  <c r="AX26" i="3"/>
  <c r="AZ26" i="3"/>
  <c r="BB26" i="3"/>
  <c r="BD26" i="3"/>
  <c r="BF26" i="3"/>
  <c r="BH26" i="3"/>
  <c r="BJ26" i="3"/>
  <c r="BL26" i="3"/>
  <c r="BN26" i="3"/>
  <c r="BP26" i="3"/>
  <c r="BR26" i="3"/>
  <c r="BT26" i="3"/>
  <c r="BV26" i="3"/>
  <c r="BX26" i="3"/>
  <c r="BZ26" i="3"/>
  <c r="CB26" i="3"/>
  <c r="CD26" i="3"/>
  <c r="CF26" i="3"/>
  <c r="CH26" i="3"/>
  <c r="CJ26" i="3"/>
  <c r="CL26" i="3"/>
  <c r="CN26" i="3"/>
  <c r="CP26" i="3"/>
  <c r="AN23" i="3"/>
  <c r="AP23" i="3"/>
  <c r="AR23" i="3"/>
  <c r="AT23" i="3"/>
  <c r="AU23" i="3"/>
  <c r="AN24" i="3"/>
  <c r="AP24" i="3"/>
  <c r="AR24" i="3"/>
  <c r="AT24" i="3"/>
  <c r="AN25" i="3"/>
  <c r="AP25" i="3"/>
  <c r="AR25" i="3"/>
  <c r="AT25" i="3"/>
  <c r="AN26" i="3"/>
  <c r="AP26" i="3"/>
  <c r="AR26" i="3"/>
  <c r="AT26" i="3"/>
  <c r="AU26" i="3"/>
  <c r="AX27" i="3"/>
  <c r="AZ27" i="3"/>
  <c r="BB27" i="3"/>
  <c r="BD27" i="3"/>
  <c r="AP27" i="3"/>
  <c r="AR27" i="3"/>
  <c r="AT27" i="3"/>
  <c r="AV27" i="3"/>
  <c r="AH23" i="3"/>
  <c r="AJ23" i="3"/>
  <c r="AL23" i="3"/>
  <c r="AH24" i="3"/>
  <c r="AJ24" i="3"/>
  <c r="AL24" i="3"/>
  <c r="AM24" i="3"/>
  <c r="AH25" i="3"/>
  <c r="AJ25" i="3"/>
  <c r="AL25" i="3"/>
  <c r="AM25" i="3"/>
  <c r="AH26" i="3"/>
  <c r="AJ26" i="3"/>
  <c r="AL26" i="3"/>
  <c r="AH27" i="3"/>
  <c r="AJ27" i="3"/>
  <c r="AL27" i="3"/>
  <c r="AM27" i="3"/>
  <c r="AN27" i="3"/>
  <c r="Z23" i="3"/>
  <c r="AB23" i="3"/>
  <c r="AD23" i="3"/>
  <c r="AE23" i="3"/>
  <c r="AF23" i="3"/>
  <c r="Z24" i="3"/>
  <c r="AB24" i="3"/>
  <c r="AD24" i="3"/>
  <c r="AE24" i="3"/>
  <c r="AF24" i="3"/>
  <c r="T2" i="3"/>
  <c r="AB2" i="3" s="1"/>
  <c r="AJ2" i="3" s="1"/>
  <c r="AR2" i="3" s="1"/>
  <c r="AZ2" i="3" s="1"/>
  <c r="BH2" i="3" s="1"/>
  <c r="BP2" i="3" s="1"/>
  <c r="BX2" i="3" s="1"/>
  <c r="CF2" i="3" s="1"/>
  <c r="CN2" i="3" s="1"/>
  <c r="CV2" i="3" s="1"/>
  <c r="DD2" i="3" s="1"/>
  <c r="DL2" i="3" s="1"/>
  <c r="DT2" i="3" s="1"/>
  <c r="V2" i="3"/>
  <c r="AD2" i="3"/>
  <c r="AL2" i="3" s="1"/>
  <c r="AT2" i="3" s="1"/>
  <c r="BB2" i="3" s="1"/>
  <c r="BJ2" i="3" s="1"/>
  <c r="BR2" i="3" s="1"/>
  <c r="BZ2" i="3" s="1"/>
  <c r="CH2" i="3" s="1"/>
  <c r="CP2" i="3" s="1"/>
  <c r="CX2" i="3" s="1"/>
  <c r="DF2" i="3" s="1"/>
  <c r="DN2" i="3" s="1"/>
  <c r="DV2" i="3" s="1"/>
  <c r="X2" i="3"/>
  <c r="AF2" i="3" s="1"/>
  <c r="AN2" i="3" s="1"/>
  <c r="AV2" i="3" s="1"/>
  <c r="BD2" i="3" s="1"/>
  <c r="BL2" i="3" s="1"/>
  <c r="BT2" i="3" s="1"/>
  <c r="CB2" i="3" s="1"/>
  <c r="CJ2" i="3" s="1"/>
  <c r="CR2" i="3" s="1"/>
  <c r="CZ2" i="3" s="1"/>
  <c r="DH2" i="3" s="1"/>
  <c r="DP2" i="3" s="1"/>
  <c r="DX2" i="3" s="1"/>
  <c r="R2" i="3"/>
  <c r="Z2" i="3" s="1"/>
  <c r="AH2" i="3" s="1"/>
  <c r="AP2" i="3" s="1"/>
  <c r="AX2" i="3" s="1"/>
  <c r="BF2" i="3" s="1"/>
  <c r="BN2" i="3" s="1"/>
  <c r="BV2" i="3" s="1"/>
  <c r="CD2" i="3" s="1"/>
  <c r="CL2" i="3" s="1"/>
  <c r="CT2" i="3" s="1"/>
  <c r="DB2" i="3" s="1"/>
  <c r="DJ2" i="3" s="1"/>
  <c r="DR2" i="3" s="1"/>
  <c r="J23" i="3"/>
  <c r="J24" i="3"/>
  <c r="J25" i="3"/>
  <c r="J26" i="3"/>
  <c r="B21" i="2"/>
  <c r="C21" i="2" s="1"/>
  <c r="F16" i="2"/>
  <c r="F21" i="2"/>
  <c r="E21" i="2"/>
  <c r="F7" i="2"/>
  <c r="E7" i="2"/>
  <c r="B7" i="2"/>
  <c r="C7" i="2" s="1"/>
  <c r="B32" i="2"/>
  <c r="B33" i="2"/>
  <c r="B30" i="2"/>
  <c r="B31" i="2"/>
  <c r="E10" i="15"/>
  <c r="E3" i="15"/>
  <c r="E4" i="15" s="1"/>
  <c r="E5" i="15" s="1"/>
  <c r="G2" i="15"/>
  <c r="E1" i="15"/>
  <c r="G1" i="15" s="1"/>
  <c r="CA22" i="14"/>
  <c r="CB22" i="14" s="1"/>
  <c r="CC22" i="14" s="1"/>
  <c r="CD22" i="14" s="1"/>
  <c r="CA21" i="14"/>
  <c r="CB21" i="14" s="1"/>
  <c r="CC21" i="14" s="1"/>
  <c r="CD21" i="14" s="1"/>
  <c r="CA20" i="14"/>
  <c r="CB20" i="14" s="1"/>
  <c r="CC20" i="14" s="1"/>
  <c r="CD20" i="14" s="1"/>
  <c r="CA19" i="14"/>
  <c r="CB19" i="14" s="1"/>
  <c r="CC19" i="14" s="1"/>
  <c r="CD19" i="14" s="1"/>
  <c r="CA18" i="14"/>
  <c r="CB18" i="14" s="1"/>
  <c r="CC18" i="14" s="1"/>
  <c r="CD18" i="14" s="1"/>
  <c r="CA17" i="14"/>
  <c r="CB17" i="14" s="1"/>
  <c r="CC17" i="14" s="1"/>
  <c r="CD17" i="14" s="1"/>
  <c r="BU16" i="14"/>
  <c r="BU17" i="14" s="1"/>
  <c r="CA16" i="14"/>
  <c r="CB16" i="14" s="1"/>
  <c r="CC16" i="14" s="1"/>
  <c r="CD16" i="14" s="1"/>
  <c r="BK14" i="14"/>
  <c r="BV15" i="14"/>
  <c r="BW15" i="14" s="1"/>
  <c r="BX15" i="14" s="1"/>
  <c r="BY15" i="14" s="1"/>
  <c r="BP15" i="14"/>
  <c r="BQ15" i="14" s="1"/>
  <c r="BR15" i="14" s="1"/>
  <c r="BS15" i="14" s="1"/>
  <c r="BT15" i="14" s="1"/>
  <c r="BQ14" i="14"/>
  <c r="BR14" i="14" s="1"/>
  <c r="BS14" i="14" s="1"/>
  <c r="BT14" i="14" s="1"/>
  <c r="BA12" i="14"/>
  <c r="BL13" i="14"/>
  <c r="BM13" i="14" s="1"/>
  <c r="BN13" i="14" s="1"/>
  <c r="BO13" i="14" s="1"/>
  <c r="BF13" i="14"/>
  <c r="BG12" i="14"/>
  <c r="BH12" i="14" s="1"/>
  <c r="BI12" i="14" s="1"/>
  <c r="BJ12" i="14" s="1"/>
  <c r="BB11" i="14"/>
  <c r="BC11" i="14" s="1"/>
  <c r="BD11" i="14" s="1"/>
  <c r="BE11" i="14" s="1"/>
  <c r="AV11" i="14"/>
  <c r="AW11" i="14" s="1"/>
  <c r="AX11" i="14" s="1"/>
  <c r="AY11" i="14" s="1"/>
  <c r="AZ11" i="14" s="1"/>
  <c r="AQ10" i="14"/>
  <c r="AL9" i="14"/>
  <c r="AL10" i="14" s="1"/>
  <c r="AL11" i="14" s="1"/>
  <c r="AL12" i="14" s="1"/>
  <c r="AL13" i="14" s="1"/>
  <c r="AL14" i="14" s="1"/>
  <c r="AL15" i="14" s="1"/>
  <c r="AL16" i="14" s="1"/>
  <c r="AL17" i="14" s="1"/>
  <c r="AL18" i="14" s="1"/>
  <c r="AL19" i="14" s="1"/>
  <c r="AL20" i="14" s="1"/>
  <c r="AL21" i="14" s="1"/>
  <c r="AL22" i="14" s="1"/>
  <c r="AW10" i="14"/>
  <c r="AX10" i="14" s="1"/>
  <c r="AY10" i="14" s="1"/>
  <c r="AZ10" i="14" s="1"/>
  <c r="AM8" i="14"/>
  <c r="AR9" i="14"/>
  <c r="AS9" i="14" s="1"/>
  <c r="AT9" i="14" s="1"/>
  <c r="AU9" i="14" s="1"/>
  <c r="AG8" i="14"/>
  <c r="AB7" i="14"/>
  <c r="AB8" i="14" s="1"/>
  <c r="AH7" i="14"/>
  <c r="AI7" i="14" s="1"/>
  <c r="AJ7" i="14" s="1"/>
  <c r="AK7" i="14" s="1"/>
  <c r="AC6" i="14"/>
  <c r="AD6" i="14" s="1"/>
  <c r="AE6" i="14" s="1"/>
  <c r="AF6" i="14" s="1"/>
  <c r="W6" i="14"/>
  <c r="X6" i="14" s="1"/>
  <c r="Y6" i="14" s="1"/>
  <c r="Z6" i="14" s="1"/>
  <c r="AA6" i="14" s="1"/>
  <c r="X5" i="14"/>
  <c r="Y5" i="14" s="1"/>
  <c r="Z5" i="14" s="1"/>
  <c r="AA5" i="14" s="1"/>
  <c r="R5" i="14"/>
  <c r="S5" i="14" s="1"/>
  <c r="T5" i="14" s="1"/>
  <c r="U5" i="14" s="1"/>
  <c r="V5" i="14" s="1"/>
  <c r="M5" i="14"/>
  <c r="H5" i="14"/>
  <c r="H6" i="14" s="1"/>
  <c r="C5" i="14"/>
  <c r="S4" i="14"/>
  <c r="T4" i="14" s="1"/>
  <c r="U4" i="14" s="1"/>
  <c r="V4" i="14" s="1"/>
  <c r="N4" i="14"/>
  <c r="O4" i="14" s="1"/>
  <c r="P4" i="14" s="1"/>
  <c r="Q4" i="14" s="1"/>
  <c r="I4" i="14"/>
  <c r="J4" i="14" s="1"/>
  <c r="K4" i="14" s="1"/>
  <c r="L4" i="14" s="1"/>
  <c r="D4" i="14"/>
  <c r="E4" i="14" s="1"/>
  <c r="F4" i="14" s="1"/>
  <c r="G4" i="14" s="1"/>
  <c r="H2" i="14"/>
  <c r="M2" i="14" s="1"/>
  <c r="R2" i="14" s="1"/>
  <c r="W2" i="14" s="1"/>
  <c r="AB2" i="14" s="1"/>
  <c r="AG2" i="14" s="1"/>
  <c r="AL2" i="14" s="1"/>
  <c r="AQ2" i="14" s="1"/>
  <c r="AV2" i="14" s="1"/>
  <c r="BA2" i="14" s="1"/>
  <c r="BF2" i="14" s="1"/>
  <c r="BK2" i="14" s="1"/>
  <c r="BP2" i="14" s="1"/>
  <c r="BU2" i="14" s="1"/>
  <c r="BZ2" i="14" s="1"/>
  <c r="C102" i="13"/>
  <c r="D102" i="13" s="1"/>
  <c r="E102" i="13" s="1"/>
  <c r="C101" i="13"/>
  <c r="D101" i="13" s="1"/>
  <c r="E101" i="13" s="1"/>
  <c r="C100" i="13"/>
  <c r="D100" i="13" s="1"/>
  <c r="E100" i="13" s="1"/>
  <c r="J99" i="13"/>
  <c r="K99" i="13" s="1"/>
  <c r="C99" i="13"/>
  <c r="D99" i="13" s="1"/>
  <c r="E99" i="13" s="1"/>
  <c r="C98" i="13"/>
  <c r="D98" i="13" s="1"/>
  <c r="E98" i="13" s="1"/>
  <c r="C97" i="13"/>
  <c r="D97" i="13" s="1"/>
  <c r="E97" i="13" s="1"/>
  <c r="C96" i="13"/>
  <c r="D96" i="13" s="1"/>
  <c r="E96" i="13" s="1"/>
  <c r="C95" i="13"/>
  <c r="D95" i="13" s="1"/>
  <c r="E95" i="13" s="1"/>
  <c r="C94" i="13"/>
  <c r="D94" i="13" s="1"/>
  <c r="E94" i="13" s="1"/>
  <c r="C93" i="13"/>
  <c r="D93" i="13" s="1"/>
  <c r="E93" i="13" s="1"/>
  <c r="C92" i="13"/>
  <c r="D92" i="13" s="1"/>
  <c r="E92" i="13" s="1"/>
  <c r="C91" i="13"/>
  <c r="D91" i="13" s="1"/>
  <c r="E91" i="13" s="1"/>
  <c r="C90" i="13"/>
  <c r="D90" i="13" s="1"/>
  <c r="E90" i="13" s="1"/>
  <c r="C89" i="13"/>
  <c r="D89" i="13" s="1"/>
  <c r="E89" i="13" s="1"/>
  <c r="C88" i="13"/>
  <c r="D88" i="13" s="1"/>
  <c r="E88" i="13" s="1"/>
  <c r="C87" i="13"/>
  <c r="D87" i="13" s="1"/>
  <c r="E87" i="13" s="1"/>
  <c r="C86" i="13"/>
  <c r="D86" i="13" s="1"/>
  <c r="E86" i="13" s="1"/>
  <c r="J85" i="13"/>
  <c r="K85" i="13" s="1"/>
  <c r="C85" i="13"/>
  <c r="D85" i="13" s="1"/>
  <c r="E85" i="13" s="1"/>
  <c r="C84" i="13"/>
  <c r="D84" i="13" s="1"/>
  <c r="E84" i="13" s="1"/>
  <c r="C83" i="13"/>
  <c r="D83" i="13" s="1"/>
  <c r="E83" i="13" s="1"/>
  <c r="C82" i="13"/>
  <c r="D82" i="13" s="1"/>
  <c r="E82" i="13" s="1"/>
  <c r="K81" i="13"/>
  <c r="C81" i="13"/>
  <c r="D81" i="13" s="1"/>
  <c r="E81" i="13" s="1"/>
  <c r="C80" i="13"/>
  <c r="D80" i="13" s="1"/>
  <c r="E80" i="13" s="1"/>
  <c r="C79" i="13"/>
  <c r="D79" i="13" s="1"/>
  <c r="E79" i="13" s="1"/>
  <c r="C78" i="13"/>
  <c r="D78" i="13" s="1"/>
  <c r="E78" i="13" s="1"/>
  <c r="J77" i="13"/>
  <c r="K77" i="13" s="1"/>
  <c r="C77" i="13"/>
  <c r="D77" i="13" s="1"/>
  <c r="E77" i="13" s="1"/>
  <c r="C76" i="13"/>
  <c r="D76" i="13" s="1"/>
  <c r="E76" i="13" s="1"/>
  <c r="C75" i="13"/>
  <c r="D75" i="13" s="1"/>
  <c r="E75" i="13" s="1"/>
  <c r="C74" i="13"/>
  <c r="D74" i="13" s="1"/>
  <c r="E74" i="13" s="1"/>
  <c r="C73" i="13"/>
  <c r="D73" i="13" s="1"/>
  <c r="E73" i="13" s="1"/>
  <c r="C72" i="13"/>
  <c r="D72" i="13" s="1"/>
  <c r="E72" i="13" s="1"/>
  <c r="C71" i="13"/>
  <c r="D71" i="13" s="1"/>
  <c r="E71" i="13" s="1"/>
  <c r="J70" i="13"/>
  <c r="K70" i="13" s="1"/>
  <c r="C70" i="13"/>
  <c r="D70" i="13" s="1"/>
  <c r="E70" i="13" s="1"/>
  <c r="C69" i="13"/>
  <c r="D69" i="13" s="1"/>
  <c r="E69" i="13" s="1"/>
  <c r="C68" i="13"/>
  <c r="D68" i="13" s="1"/>
  <c r="E68" i="13" s="1"/>
  <c r="C67" i="13"/>
  <c r="D67" i="13" s="1"/>
  <c r="E67" i="13" s="1"/>
  <c r="C66" i="13"/>
  <c r="D66" i="13" s="1"/>
  <c r="E66" i="13" s="1"/>
  <c r="C65" i="13"/>
  <c r="D65" i="13" s="1"/>
  <c r="E65" i="13" s="1"/>
  <c r="C64" i="13"/>
  <c r="D64" i="13" s="1"/>
  <c r="E64" i="13" s="1"/>
  <c r="C63" i="13"/>
  <c r="D63" i="13" s="1"/>
  <c r="E63" i="13" s="1"/>
  <c r="C62" i="13"/>
  <c r="D62" i="13" s="1"/>
  <c r="E62" i="13" s="1"/>
  <c r="K61" i="13"/>
  <c r="C61" i="13"/>
  <c r="D61" i="13" s="1"/>
  <c r="E61" i="13" s="1"/>
  <c r="C60" i="13"/>
  <c r="D60" i="13" s="1"/>
  <c r="E60" i="13" s="1"/>
  <c r="C59" i="13"/>
  <c r="D59" i="13" s="1"/>
  <c r="E59" i="13" s="1"/>
  <c r="C58" i="13"/>
  <c r="D58" i="13" s="1"/>
  <c r="E58" i="13" s="1"/>
  <c r="C57" i="13"/>
  <c r="D57" i="13" s="1"/>
  <c r="E57" i="13" s="1"/>
  <c r="J56" i="13"/>
  <c r="K56" i="13" s="1"/>
  <c r="C56" i="13"/>
  <c r="D56" i="13" s="1"/>
  <c r="E56" i="13"/>
  <c r="C55" i="13"/>
  <c r="D55" i="13" s="1"/>
  <c r="E55" i="13" s="1"/>
  <c r="C54" i="13"/>
  <c r="D54" i="13" s="1"/>
  <c r="E54" i="13" s="1"/>
  <c r="J53" i="13"/>
  <c r="K53" i="13" s="1"/>
  <c r="C53" i="13"/>
  <c r="D53" i="13" s="1"/>
  <c r="E53" i="13" s="1"/>
  <c r="J52" i="13"/>
  <c r="K52" i="13" s="1"/>
  <c r="C52" i="13"/>
  <c r="D52" i="13" s="1"/>
  <c r="E52" i="13" s="1"/>
  <c r="C51" i="13"/>
  <c r="D51" i="13" s="1"/>
  <c r="E51" i="13" s="1"/>
  <c r="C50" i="13"/>
  <c r="D50" i="13" s="1"/>
  <c r="E50" i="13" s="1"/>
  <c r="C49" i="13"/>
  <c r="D49" i="13" s="1"/>
  <c r="E49" i="13" s="1"/>
  <c r="C48" i="13"/>
  <c r="D48" i="13" s="1"/>
  <c r="E48" i="13" s="1"/>
  <c r="C47" i="13"/>
  <c r="D47" i="13" s="1"/>
  <c r="E47" i="13" s="1"/>
  <c r="C46" i="13"/>
  <c r="D46" i="13" s="1"/>
  <c r="E46" i="13" s="1"/>
  <c r="C45" i="13"/>
  <c r="D45" i="13" s="1"/>
  <c r="E45" i="13" s="1"/>
  <c r="C44" i="13"/>
  <c r="D44" i="13" s="1"/>
  <c r="E44" i="13" s="1"/>
  <c r="J43" i="13"/>
  <c r="K43" i="13" s="1"/>
  <c r="C43" i="13"/>
  <c r="D43" i="13" s="1"/>
  <c r="E43" i="13" s="1"/>
  <c r="C42" i="13"/>
  <c r="D42" i="13" s="1"/>
  <c r="E42" i="13" s="1"/>
  <c r="C41" i="13"/>
  <c r="D41" i="13" s="1"/>
  <c r="E41" i="13" s="1"/>
  <c r="C40" i="13"/>
  <c r="D40" i="13" s="1"/>
  <c r="E40" i="13" s="1"/>
  <c r="C39" i="13"/>
  <c r="D39" i="13" s="1"/>
  <c r="E39" i="13" s="1"/>
  <c r="C38" i="13"/>
  <c r="D38" i="13" s="1"/>
  <c r="E38" i="13" s="1"/>
  <c r="C37" i="13"/>
  <c r="D37" i="13" s="1"/>
  <c r="E37" i="13" s="1"/>
  <c r="C36" i="13"/>
  <c r="D36" i="13" s="1"/>
  <c r="E36" i="13" s="1"/>
  <c r="C35" i="13"/>
  <c r="D35" i="13" s="1"/>
  <c r="E35" i="13" s="1"/>
  <c r="C34" i="13"/>
  <c r="D34" i="13" s="1"/>
  <c r="E34" i="13" s="1"/>
  <c r="C33" i="13"/>
  <c r="D33" i="13" s="1"/>
  <c r="E33" i="13" s="1"/>
  <c r="C32" i="13"/>
  <c r="D32" i="13" s="1"/>
  <c r="E32" i="13" s="1"/>
  <c r="C31" i="13"/>
  <c r="D31" i="13" s="1"/>
  <c r="E31" i="13" s="1"/>
  <c r="C30" i="13"/>
  <c r="D30" i="13" s="1"/>
  <c r="E30" i="13" s="1"/>
  <c r="C29" i="13"/>
  <c r="D29" i="13" s="1"/>
  <c r="E29" i="13" s="1"/>
  <c r="C28" i="13"/>
  <c r="D28" i="13" s="1"/>
  <c r="E28" i="13" s="1"/>
  <c r="C27" i="13"/>
  <c r="D27" i="13" s="1"/>
  <c r="E27" i="13" s="1"/>
  <c r="C26" i="13"/>
  <c r="D26" i="13" s="1"/>
  <c r="E26" i="13" s="1"/>
  <c r="C25" i="13"/>
  <c r="D25" i="13" s="1"/>
  <c r="E25" i="13" s="1"/>
  <c r="C24" i="13"/>
  <c r="D24" i="13" s="1"/>
  <c r="E24" i="13" s="1"/>
  <c r="C23" i="13"/>
  <c r="D23" i="13" s="1"/>
  <c r="E23" i="13" s="1"/>
  <c r="C22" i="13"/>
  <c r="D22" i="13" s="1"/>
  <c r="E22" i="13" s="1"/>
  <c r="C21" i="13"/>
  <c r="D21" i="13" s="1"/>
  <c r="E21" i="13" s="1"/>
  <c r="C20" i="13"/>
  <c r="D20" i="13" s="1"/>
  <c r="E20" i="13" s="1"/>
  <c r="C19" i="13"/>
  <c r="D19" i="13" s="1"/>
  <c r="E19" i="13" s="1"/>
  <c r="C18" i="13"/>
  <c r="D18" i="13" s="1"/>
  <c r="E18" i="13" s="1"/>
  <c r="C17" i="13"/>
  <c r="D17" i="13" s="1"/>
  <c r="E17" i="13" s="1"/>
  <c r="C16" i="13"/>
  <c r="D16" i="13" s="1"/>
  <c r="E16" i="13" s="1"/>
  <c r="C15" i="13"/>
  <c r="D15" i="13" s="1"/>
  <c r="E15" i="13" s="1"/>
  <c r="C14" i="13"/>
  <c r="D14" i="13" s="1"/>
  <c r="E14" i="13" s="1"/>
  <c r="C13" i="13"/>
  <c r="D13" i="13" s="1"/>
  <c r="E13" i="13" s="1"/>
  <c r="C12" i="13"/>
  <c r="D12" i="13" s="1"/>
  <c r="E12" i="13" s="1"/>
  <c r="C11" i="13"/>
  <c r="D11" i="13" s="1"/>
  <c r="E11" i="13" s="1"/>
  <c r="C10" i="13"/>
  <c r="D10" i="13" s="1"/>
  <c r="E10" i="13" s="1"/>
  <c r="C9" i="13"/>
  <c r="D9" i="13" s="1"/>
  <c r="E9" i="13" s="1"/>
  <c r="C8" i="13"/>
  <c r="D8" i="13" s="1"/>
  <c r="E8" i="13" s="1"/>
  <c r="C7" i="13"/>
  <c r="D7" i="13" s="1"/>
  <c r="E7" i="13" s="1"/>
  <c r="C6" i="13"/>
  <c r="D6" i="13" s="1"/>
  <c r="E6" i="13" s="1"/>
  <c r="C5" i="13"/>
  <c r="D5" i="13" s="1"/>
  <c r="E5" i="13" s="1"/>
  <c r="C4" i="13"/>
  <c r="D4" i="13" s="1"/>
  <c r="E4" i="13" s="1"/>
  <c r="C3" i="13"/>
  <c r="D3" i="13" s="1"/>
  <c r="E3" i="13" s="1"/>
  <c r="P21" i="12"/>
  <c r="X19" i="12"/>
  <c r="X7" i="12"/>
  <c r="X18" i="12" s="1"/>
  <c r="T7" i="12"/>
  <c r="T18" i="12" s="1"/>
  <c r="P7" i="12"/>
  <c r="X5" i="12"/>
  <c r="T5" i="12"/>
  <c r="T27" i="12" s="1"/>
  <c r="T37" i="12" s="1"/>
  <c r="P5" i="12"/>
  <c r="P27" i="12" s="1"/>
  <c r="X4" i="12"/>
  <c r="T4" i="12"/>
  <c r="P4" i="12"/>
  <c r="P15" i="12" s="1"/>
  <c r="O33" i="12"/>
  <c r="R43" i="12" s="1"/>
  <c r="N33" i="12"/>
  <c r="Q43" i="12" s="1"/>
  <c r="K33" i="12"/>
  <c r="J33" i="12"/>
  <c r="G33" i="12"/>
  <c r="F33" i="12"/>
  <c r="O32" i="12"/>
  <c r="N32" i="12"/>
  <c r="K32" i="12"/>
  <c r="J32" i="12"/>
  <c r="G32" i="12"/>
  <c r="F32" i="12"/>
  <c r="O31" i="12"/>
  <c r="N31" i="12"/>
  <c r="K31" i="12"/>
  <c r="J31" i="12"/>
  <c r="G31" i="12"/>
  <c r="F31" i="12"/>
  <c r="I41" i="12" s="1"/>
  <c r="O30" i="12"/>
  <c r="N30" i="12"/>
  <c r="Q40" i="12" s="1"/>
  <c r="K30" i="12"/>
  <c r="J30" i="12"/>
  <c r="M40" i="12" s="1"/>
  <c r="G30" i="12"/>
  <c r="F30" i="12"/>
  <c r="O29" i="12"/>
  <c r="N29" i="12"/>
  <c r="K29" i="12"/>
  <c r="J29" i="12"/>
  <c r="G29" i="12"/>
  <c r="F29" i="12"/>
  <c r="O28" i="12"/>
  <c r="N28" i="12"/>
  <c r="K28" i="12"/>
  <c r="J28" i="12"/>
  <c r="M38" i="12" s="1"/>
  <c r="G28" i="12"/>
  <c r="F28" i="12"/>
  <c r="I38" i="12" s="1"/>
  <c r="N27" i="12"/>
  <c r="Q37" i="12" s="1"/>
  <c r="O27" i="12"/>
  <c r="R37" i="12" s="1"/>
  <c r="J27" i="12"/>
  <c r="K27" i="12"/>
  <c r="G27" i="12"/>
  <c r="F27" i="12"/>
  <c r="O26" i="12"/>
  <c r="N26" i="12"/>
  <c r="J26" i="12"/>
  <c r="K26" i="12"/>
  <c r="G26" i="12"/>
  <c r="F26" i="12"/>
  <c r="W22" i="12"/>
  <c r="V22" i="12"/>
  <c r="U22" i="12"/>
  <c r="S22" i="12"/>
  <c r="R22" i="12"/>
  <c r="Q22" i="12"/>
  <c r="O22" i="12"/>
  <c r="N22" i="12"/>
  <c r="M22" i="12"/>
  <c r="K22" i="12"/>
  <c r="J22" i="12"/>
  <c r="I22" i="12"/>
  <c r="G22" i="12"/>
  <c r="F22" i="12"/>
  <c r="E22" i="12"/>
  <c r="W21" i="12"/>
  <c r="V21" i="12"/>
  <c r="U21" i="12"/>
  <c r="S21" i="12"/>
  <c r="R21" i="12"/>
  <c r="Q21" i="12"/>
  <c r="O21" i="12"/>
  <c r="N21" i="12"/>
  <c r="M21" i="12"/>
  <c r="K21" i="12"/>
  <c r="J21" i="12"/>
  <c r="I21" i="12"/>
  <c r="G21" i="12"/>
  <c r="F21" i="12"/>
  <c r="E21" i="12"/>
  <c r="W20" i="12"/>
  <c r="V20" i="12"/>
  <c r="U20" i="12"/>
  <c r="S20" i="12"/>
  <c r="R20" i="12"/>
  <c r="Q20" i="12"/>
  <c r="O20" i="12"/>
  <c r="N20" i="12"/>
  <c r="M20" i="12"/>
  <c r="K20" i="12"/>
  <c r="J20" i="12"/>
  <c r="I20" i="12"/>
  <c r="G20" i="12"/>
  <c r="F20" i="12"/>
  <c r="E20" i="12"/>
  <c r="W19" i="12"/>
  <c r="V19" i="12"/>
  <c r="U19" i="12"/>
  <c r="S19" i="12"/>
  <c r="R19" i="12"/>
  <c r="Q19" i="12"/>
  <c r="O19" i="12"/>
  <c r="N19" i="12"/>
  <c r="M19" i="12"/>
  <c r="K19" i="12"/>
  <c r="J19" i="12"/>
  <c r="I19" i="12"/>
  <c r="G19" i="12"/>
  <c r="F19" i="12"/>
  <c r="E19" i="12"/>
  <c r="W18" i="12"/>
  <c r="V18" i="12"/>
  <c r="U18" i="12"/>
  <c r="S18" i="12"/>
  <c r="R18" i="12"/>
  <c r="Q18" i="12"/>
  <c r="O18" i="12"/>
  <c r="N18" i="12"/>
  <c r="M18" i="12"/>
  <c r="K18" i="12"/>
  <c r="J18" i="12"/>
  <c r="I18" i="12"/>
  <c r="G18" i="12"/>
  <c r="F18" i="12"/>
  <c r="E18" i="12"/>
  <c r="W17" i="12"/>
  <c r="V17" i="12"/>
  <c r="U17" i="12"/>
  <c r="S17" i="12"/>
  <c r="R17" i="12"/>
  <c r="Q17" i="12"/>
  <c r="O17" i="12"/>
  <c r="N17" i="12"/>
  <c r="M17" i="12"/>
  <c r="K17" i="12"/>
  <c r="J17" i="12"/>
  <c r="I17" i="12"/>
  <c r="G17" i="12"/>
  <c r="F17" i="12"/>
  <c r="E17" i="12"/>
  <c r="W16" i="12"/>
  <c r="V16" i="12"/>
  <c r="U16" i="12"/>
  <c r="S16" i="12"/>
  <c r="R16" i="12"/>
  <c r="Q16" i="12"/>
  <c r="O16" i="12"/>
  <c r="N16" i="12"/>
  <c r="M16" i="12"/>
  <c r="K16" i="12"/>
  <c r="J16" i="12"/>
  <c r="I16" i="12"/>
  <c r="G16" i="12"/>
  <c r="F16" i="12"/>
  <c r="E16" i="12"/>
  <c r="W15" i="12"/>
  <c r="V15" i="12"/>
  <c r="U15" i="12"/>
  <c r="S15" i="12"/>
  <c r="R15" i="12"/>
  <c r="Q15" i="12"/>
  <c r="O15" i="12"/>
  <c r="N15" i="12"/>
  <c r="M15" i="12"/>
  <c r="K15" i="12"/>
  <c r="J15" i="12"/>
  <c r="I15" i="12"/>
  <c r="G15" i="12"/>
  <c r="F15" i="12"/>
  <c r="E15" i="12"/>
  <c r="GJ52" i="11"/>
  <c r="BD54" i="11"/>
  <c r="KJ58" i="11"/>
  <c r="HX60" i="11"/>
  <c r="BX59" i="11"/>
  <c r="EF47" i="11"/>
  <c r="FD47" i="11"/>
  <c r="GB47" i="11"/>
  <c r="GZ47" i="11"/>
  <c r="HX47" i="11"/>
  <c r="IV47" i="11"/>
  <c r="JT47" i="11"/>
  <c r="KR47" i="11"/>
  <c r="FT48" i="11"/>
  <c r="IN48" i="11"/>
  <c r="CR49" i="11"/>
  <c r="FL49" i="11"/>
  <c r="HH49" i="11"/>
  <c r="JD49" i="11"/>
  <c r="KZ49" i="11"/>
  <c r="GZ50" i="11"/>
  <c r="DX51" i="11"/>
  <c r="CZ55" i="11"/>
  <c r="IN55" i="11"/>
  <c r="P47" i="11"/>
  <c r="AN47" i="11"/>
  <c r="BL47" i="11"/>
  <c r="CJ47" i="11"/>
  <c r="DH47" i="11"/>
  <c r="T21" i="12"/>
  <c r="T19" i="12"/>
  <c r="P19" i="12"/>
  <c r="BP16" i="14"/>
  <c r="BP17" i="14" s="1"/>
  <c r="AV12" i="14"/>
  <c r="AW12" i="14" s="1"/>
  <c r="AX12" i="14" s="1"/>
  <c r="AY12" i="14" s="1"/>
  <c r="AZ12" i="14" s="1"/>
  <c r="V41" i="12"/>
  <c r="T17" i="12"/>
  <c r="U43" i="12"/>
  <c r="P26" i="12"/>
  <c r="FX58" i="11"/>
  <c r="DL60" i="11"/>
  <c r="KF63" i="11"/>
  <c r="IZ60" i="11"/>
  <c r="FH63" i="11"/>
  <c r="HH52" i="11"/>
  <c r="AN53" i="11"/>
  <c r="FH60" i="11"/>
  <c r="KN62" i="11"/>
  <c r="GV58" i="11"/>
  <c r="EJ60" i="11"/>
  <c r="L64" i="11"/>
  <c r="EZ64" i="11"/>
  <c r="EZ58" i="11"/>
  <c r="HT62" i="11"/>
  <c r="EJ64" i="11"/>
  <c r="HX55" i="11"/>
  <c r="IV57" i="11"/>
  <c r="AV59" i="11"/>
  <c r="FD60" i="11"/>
  <c r="BD47" i="11"/>
  <c r="CZ47" i="11"/>
  <c r="EV47" i="11"/>
  <c r="GR47" i="11"/>
  <c r="JL47" i="11"/>
  <c r="CB63" i="11"/>
  <c r="DH62" i="11"/>
  <c r="EN61" i="11"/>
  <c r="BT61" i="11"/>
  <c r="FT60" i="11"/>
  <c r="JL60" i="11"/>
  <c r="P59" i="11"/>
  <c r="GJ58" i="11"/>
  <c r="DX57" i="11"/>
  <c r="CR55" i="11"/>
  <c r="X55" i="11"/>
  <c r="GR54" i="11"/>
  <c r="CZ54" i="11"/>
  <c r="BD60" i="11"/>
  <c r="CZ57" i="11"/>
  <c r="IV56" i="11"/>
  <c r="X47" i="11"/>
  <c r="AV47" i="11"/>
  <c r="BT47" i="11"/>
  <c r="CR47" i="11"/>
  <c r="DP47" i="11"/>
  <c r="EN47" i="11"/>
  <c r="FL47" i="11"/>
  <c r="GJ47" i="11"/>
  <c r="HH47" i="11"/>
  <c r="IF47" i="11"/>
  <c r="JD47" i="11"/>
  <c r="KB47" i="11"/>
  <c r="KZ47" i="11"/>
  <c r="P48" i="11"/>
  <c r="BL48" i="11"/>
  <c r="CB49" i="11"/>
  <c r="EV49" i="11"/>
  <c r="FT49" i="11"/>
  <c r="GR49" i="11"/>
  <c r="IN49" i="11"/>
  <c r="KJ49" i="11"/>
  <c r="CJ55" i="11"/>
  <c r="EN56" i="11"/>
  <c r="P60" i="11"/>
  <c r="DX61" i="11"/>
  <c r="JT62" i="11"/>
  <c r="FT55" i="11"/>
  <c r="GJ59" i="11"/>
  <c r="LH64" i="11"/>
  <c r="AF47" i="11"/>
  <c r="CB47" i="11"/>
  <c r="DX47" i="11"/>
  <c r="FT47" i="11"/>
  <c r="HP47" i="11"/>
  <c r="IN47" i="11"/>
  <c r="KJ47" i="11"/>
  <c r="LH47" i="11"/>
  <c r="JD48" i="11"/>
  <c r="KB48" i="11"/>
  <c r="CJ49" i="11"/>
  <c r="DH49" i="11"/>
  <c r="FD49" i="11"/>
  <c r="GB49" i="11"/>
  <c r="GZ49" i="11"/>
  <c r="IV49" i="11"/>
  <c r="KR49" i="11"/>
  <c r="AF50" i="11"/>
  <c r="BD50" i="11"/>
  <c r="CB50" i="11"/>
  <c r="FD54" i="11"/>
  <c r="DX55" i="11"/>
  <c r="KJ56" i="11"/>
  <c r="DP57" i="11"/>
  <c r="AF58" i="11"/>
  <c r="CJ58" i="11"/>
  <c r="FT58" i="11"/>
  <c r="LH58" i="11"/>
  <c r="KB59" i="11"/>
  <c r="CB61" i="11"/>
  <c r="HP61" i="11"/>
  <c r="GJ62" i="11"/>
  <c r="JL64" i="11"/>
  <c r="IV54" i="11"/>
  <c r="KZ54" i="11"/>
  <c r="GJ56" i="11"/>
  <c r="IN56" i="11"/>
  <c r="KR57" i="11"/>
  <c r="DX58" i="11"/>
  <c r="JL58" i="11"/>
  <c r="AF61" i="11"/>
  <c r="EN62" i="11"/>
  <c r="KB62" i="11"/>
  <c r="DH63" i="11"/>
  <c r="LH49" i="11"/>
  <c r="CR50" i="11"/>
  <c r="DP50" i="11"/>
  <c r="JD50" i="11"/>
  <c r="P51" i="11"/>
  <c r="BL51" i="11"/>
  <c r="GZ51" i="11"/>
  <c r="BD52" i="11"/>
  <c r="BT53" i="11"/>
  <c r="IF53" i="11"/>
  <c r="JD53" i="11"/>
  <c r="KZ53" i="11"/>
  <c r="P54" i="11"/>
  <c r="AN54" i="11"/>
  <c r="BL54" i="11"/>
  <c r="CJ54" i="11"/>
  <c r="HX54" i="11"/>
  <c r="KB54" i="11"/>
  <c r="HP56" i="11"/>
  <c r="KZ56" i="11"/>
  <c r="EF57" i="11"/>
  <c r="IN58" i="11"/>
  <c r="HH59" i="11"/>
  <c r="EV61" i="11"/>
  <c r="DP62" i="11"/>
  <c r="HX63" i="11"/>
  <c r="BD64" i="11"/>
  <c r="GR64" i="11"/>
  <c r="DX50" i="11"/>
  <c r="EV50" i="11"/>
  <c r="HP50" i="11"/>
  <c r="IN50" i="11"/>
  <c r="X51" i="11"/>
  <c r="AV51" i="11"/>
  <c r="BT51" i="11"/>
  <c r="CR51" i="11"/>
  <c r="DP51" i="11"/>
  <c r="EN51" i="11"/>
  <c r="FL51" i="11"/>
  <c r="GJ51" i="11"/>
  <c r="HH51" i="11"/>
  <c r="P52" i="11"/>
  <c r="AN52" i="11"/>
  <c r="GZ52" i="11"/>
  <c r="CZ53" i="11"/>
  <c r="DX53" i="11"/>
  <c r="EV53" i="11"/>
  <c r="FT53" i="11"/>
  <c r="GR53" i="11"/>
  <c r="HP53" i="11"/>
  <c r="IN53" i="11"/>
  <c r="KJ53" i="11"/>
  <c r="LH53" i="11"/>
  <c r="GB54" i="11"/>
  <c r="BL55" i="11"/>
  <c r="GZ55" i="11"/>
  <c r="FT56" i="11"/>
  <c r="CJ57" i="11"/>
  <c r="EN57" i="11"/>
  <c r="BD58" i="11"/>
  <c r="X59" i="11"/>
  <c r="FL59" i="11"/>
  <c r="KZ59" i="11"/>
  <c r="HH62" i="11"/>
  <c r="KJ64" i="11"/>
  <c r="HX58" i="11"/>
  <c r="AF59" i="11"/>
  <c r="BD59" i="11"/>
  <c r="CB59" i="11"/>
  <c r="DX59" i="11"/>
  <c r="EV59" i="11"/>
  <c r="IN59" i="11"/>
  <c r="JL59" i="11"/>
  <c r="KJ59" i="11"/>
  <c r="LH59" i="11"/>
  <c r="X60" i="11"/>
  <c r="AV60" i="11"/>
  <c r="IF60" i="11"/>
  <c r="JD60" i="11"/>
  <c r="KZ60" i="11"/>
  <c r="P61" i="11"/>
  <c r="GZ61" i="11"/>
  <c r="IV61" i="11"/>
  <c r="LH62" i="11"/>
  <c r="AV63" i="11"/>
  <c r="BT63" i="11"/>
  <c r="CR63" i="11"/>
  <c r="DP63" i="11"/>
  <c r="IF63" i="11"/>
  <c r="AN64" i="11"/>
  <c r="EF64" i="11"/>
  <c r="FD64" i="11"/>
  <c r="GB64" i="11"/>
  <c r="BP48" i="11"/>
  <c r="DL48" i="11"/>
  <c r="IB48" i="11"/>
  <c r="AJ49" i="11"/>
  <c r="ER50" i="11"/>
  <c r="IJ50" i="11"/>
  <c r="GF51" i="11"/>
  <c r="KV51" i="11"/>
  <c r="LD53" i="11"/>
  <c r="DL54" i="11"/>
  <c r="AB56" i="11"/>
  <c r="T46" i="11"/>
  <c r="EJ46" i="11"/>
  <c r="IB46" i="11"/>
  <c r="AB48" i="11"/>
  <c r="CV48" i="11"/>
  <c r="FP48" i="11"/>
  <c r="IJ48" i="11"/>
  <c r="LD48" i="11"/>
  <c r="DL49" i="11"/>
  <c r="HD49" i="11"/>
  <c r="JX49" i="11"/>
  <c r="L50" i="11"/>
  <c r="CF50" i="11"/>
  <c r="DD50" i="11"/>
  <c r="EZ50" i="11"/>
  <c r="GV50" i="11"/>
  <c r="JP50" i="11"/>
  <c r="AB51" i="11"/>
  <c r="CV51" i="11"/>
  <c r="DT51" i="11"/>
  <c r="KF51" i="11"/>
  <c r="AR52" i="11"/>
  <c r="CN52" i="11"/>
  <c r="HT53" i="11"/>
  <c r="JH54" i="11"/>
  <c r="T55" i="11"/>
  <c r="CN55" i="11"/>
  <c r="GF55" i="11"/>
  <c r="BH56" i="11"/>
  <c r="HT46" i="11"/>
  <c r="CV47" i="11"/>
  <c r="HL47" i="11"/>
  <c r="EJ48" i="11"/>
  <c r="BH49" i="11"/>
  <c r="EB49" i="11"/>
  <c r="IR49" i="11"/>
  <c r="AB50" i="11"/>
  <c r="CV50" i="11"/>
  <c r="HL50" i="11"/>
  <c r="BP51" i="11"/>
  <c r="AJ52" i="11"/>
  <c r="GN53" i="11"/>
  <c r="HL53" i="11"/>
  <c r="AR54" i="11"/>
  <c r="HD54" i="11"/>
  <c r="IJ56" i="11"/>
  <c r="AR57" i="11"/>
  <c r="CF58" i="11"/>
  <c r="L46" i="11"/>
  <c r="EZ46" i="11"/>
  <c r="JP46" i="11"/>
  <c r="DT47" i="11"/>
  <c r="IJ47" i="11"/>
  <c r="AR48" i="11"/>
  <c r="KV48" i="11"/>
  <c r="CF49" i="11"/>
  <c r="GV49" i="11"/>
  <c r="KN49" i="11"/>
  <c r="GN50" i="11"/>
  <c r="LD50" i="11"/>
  <c r="DL51" i="11"/>
  <c r="L52" i="11"/>
  <c r="FX52" i="11"/>
  <c r="JH53" i="11"/>
  <c r="CF55" i="11"/>
  <c r="FX55" i="11"/>
  <c r="BX56" i="11"/>
  <c r="KV57" i="11"/>
  <c r="DD58" i="11"/>
  <c r="FP47" i="11"/>
  <c r="FH48" i="11"/>
  <c r="JX48" i="11"/>
  <c r="EZ49" i="11"/>
  <c r="FP50" i="11"/>
  <c r="KF50" i="11"/>
  <c r="EJ51" i="11"/>
  <c r="HD51" i="11"/>
  <c r="BH52" i="11"/>
  <c r="CF52" i="11"/>
  <c r="AZ53" i="11"/>
  <c r="KF53" i="11"/>
  <c r="BP54" i="11"/>
  <c r="EJ54" i="11"/>
  <c r="AJ55" i="11"/>
  <c r="DD55" i="11"/>
  <c r="GV55" i="11"/>
  <c r="T57" i="11"/>
  <c r="BP57" i="11"/>
  <c r="DL57" i="11"/>
  <c r="GF57" i="11"/>
  <c r="HD46" i="11"/>
  <c r="JX46" i="11"/>
  <c r="CF47" i="11"/>
  <c r="HT47" i="11"/>
  <c r="HL48" i="11"/>
  <c r="KF48" i="11"/>
  <c r="AR49" i="11"/>
  <c r="FH49" i="11"/>
  <c r="IB49" i="11"/>
  <c r="KV49" i="11"/>
  <c r="AJ50" i="11"/>
  <c r="EB50" i="11"/>
  <c r="HT50" i="11"/>
  <c r="KN50" i="11"/>
  <c r="AZ51" i="11"/>
  <c r="ER51" i="11"/>
  <c r="IJ51" i="11"/>
  <c r="LD51" i="11"/>
  <c r="BP52" i="11"/>
  <c r="FH52" i="11"/>
  <c r="GV53" i="11"/>
  <c r="AB54" i="11"/>
  <c r="AZ54" i="11"/>
  <c r="CV54" i="11"/>
  <c r="HL54" i="11"/>
  <c r="BP55" i="11"/>
  <c r="FH55" i="11"/>
  <c r="HD55" i="11"/>
  <c r="JX55" i="11"/>
  <c r="AJ56" i="11"/>
  <c r="CF56" i="11"/>
  <c r="DD56" i="11"/>
  <c r="EZ56" i="11"/>
  <c r="GV56" i="11"/>
  <c r="HT56" i="11"/>
  <c r="IR56" i="11"/>
  <c r="BX57" i="11"/>
  <c r="CV57" i="11"/>
  <c r="DT57" i="11"/>
  <c r="FP57" i="11"/>
  <c r="GN57" i="11"/>
  <c r="HL57" i="11"/>
  <c r="IJ57" i="11"/>
  <c r="JH57" i="11"/>
  <c r="KF57" i="11"/>
  <c r="LD57" i="11"/>
  <c r="AR58" i="11"/>
  <c r="CN58" i="11"/>
  <c r="FH58" i="11"/>
  <c r="GF58" i="11"/>
  <c r="GV46" i="11"/>
  <c r="KN46" i="11"/>
  <c r="BX47" i="11"/>
  <c r="GN47" i="11"/>
  <c r="JH47" i="11"/>
  <c r="T48" i="11"/>
  <c r="CN48" i="11"/>
  <c r="L49" i="11"/>
  <c r="DD49" i="11"/>
  <c r="HT49" i="11"/>
  <c r="DT50" i="11"/>
  <c r="JH50" i="11"/>
  <c r="AR51" i="11"/>
  <c r="CN51" i="11"/>
  <c r="FH51" i="11"/>
  <c r="GV52" i="11"/>
  <c r="IJ53" i="11"/>
  <c r="T54" i="11"/>
  <c r="IZ54" i="11"/>
  <c r="BH55" i="11"/>
  <c r="EZ55" i="11"/>
  <c r="JP55" i="11"/>
  <c r="CV56" i="11"/>
  <c r="HD57" i="11"/>
  <c r="L58" i="11"/>
  <c r="DL46" i="11"/>
  <c r="GF46" i="11"/>
  <c r="IZ46" i="11"/>
  <c r="BH47" i="11"/>
  <c r="EB47" i="11"/>
  <c r="GV47" i="11"/>
  <c r="AZ48" i="11"/>
  <c r="BX48" i="11"/>
  <c r="DT48" i="11"/>
  <c r="GN48" i="11"/>
  <c r="JH48" i="11"/>
  <c r="T49" i="11"/>
  <c r="CN49" i="11"/>
  <c r="GF49" i="11"/>
  <c r="IZ49" i="11"/>
  <c r="BH50" i="11"/>
  <c r="FX50" i="11"/>
  <c r="IR50" i="11"/>
  <c r="GN51" i="11"/>
  <c r="KV52" i="11"/>
  <c r="CF53" i="11"/>
  <c r="IR53" i="11"/>
  <c r="KN53" i="11"/>
  <c r="BX54" i="11"/>
  <c r="IJ54" i="11"/>
  <c r="KF54" i="11"/>
  <c r="AR55" i="11"/>
  <c r="DL55" i="11"/>
  <c r="CV46" i="11"/>
  <c r="DT46" i="11"/>
  <c r="ER46" i="11"/>
  <c r="FP46" i="11"/>
  <c r="GN46" i="11"/>
  <c r="HL46" i="11"/>
  <c r="IJ46" i="11"/>
  <c r="JH46" i="11"/>
  <c r="KF46" i="11"/>
  <c r="LD46" i="11"/>
  <c r="BP47" i="11"/>
  <c r="DL47" i="11"/>
  <c r="EJ47" i="11"/>
  <c r="FH47" i="11"/>
  <c r="HD47" i="11"/>
  <c r="IZ47" i="11"/>
  <c r="JX47" i="11"/>
  <c r="KV47" i="11"/>
  <c r="L48" i="11"/>
  <c r="AJ48" i="11"/>
  <c r="CF48" i="11"/>
  <c r="DD48" i="11"/>
  <c r="EB48" i="11"/>
  <c r="FX48" i="11"/>
  <c r="HT48" i="11"/>
  <c r="IR48" i="11"/>
  <c r="JP48" i="11"/>
  <c r="AB49" i="11"/>
  <c r="AZ49" i="11"/>
  <c r="BX49" i="11"/>
  <c r="CV49" i="11"/>
  <c r="DT49" i="11"/>
  <c r="ER49" i="11"/>
  <c r="FP49" i="11"/>
  <c r="GN49" i="11"/>
  <c r="HL49" i="11"/>
  <c r="IJ49" i="11"/>
  <c r="JH49" i="11"/>
  <c r="KF49" i="11"/>
  <c r="LD49" i="11"/>
  <c r="AR50" i="11"/>
  <c r="BP50" i="11"/>
  <c r="CN50" i="11"/>
  <c r="DL50" i="11"/>
  <c r="EJ50" i="11"/>
  <c r="FH50" i="11"/>
  <c r="GF50" i="11"/>
  <c r="HD50" i="11"/>
  <c r="IB50" i="11"/>
  <c r="IZ50" i="11"/>
  <c r="JX50" i="11"/>
  <c r="KV50" i="11"/>
  <c r="L51" i="11"/>
  <c r="AJ51" i="11"/>
  <c r="BH51" i="11"/>
  <c r="CF51" i="11"/>
  <c r="DD51" i="11"/>
  <c r="EB51" i="11"/>
  <c r="EZ51" i="11"/>
  <c r="FX51" i="11"/>
  <c r="GV51" i="11"/>
  <c r="IR51" i="11"/>
  <c r="KN51" i="11"/>
  <c r="AB52" i="11"/>
  <c r="AZ52" i="11"/>
  <c r="BX52" i="11"/>
  <c r="CV52" i="11"/>
  <c r="DT52" i="11"/>
  <c r="ER52" i="11"/>
  <c r="FP52" i="11"/>
  <c r="GN52" i="11"/>
  <c r="BP53" i="11"/>
  <c r="DL53" i="11"/>
  <c r="EJ53" i="11"/>
  <c r="FH53" i="11"/>
  <c r="GF53" i="11"/>
  <c r="HD53" i="11"/>
  <c r="IZ53" i="11"/>
  <c r="KV53" i="11"/>
  <c r="L54" i="11"/>
  <c r="AJ54" i="11"/>
  <c r="CF54" i="11"/>
  <c r="EZ54" i="11"/>
  <c r="FX54" i="11"/>
  <c r="GV54" i="11"/>
  <c r="IR54" i="11"/>
  <c r="JP54" i="11"/>
  <c r="AB55" i="11"/>
  <c r="AZ55" i="11"/>
  <c r="BX55" i="11"/>
  <c r="DT55" i="11"/>
  <c r="ER55" i="11"/>
  <c r="GN55" i="11"/>
  <c r="HL55" i="11"/>
  <c r="JH55" i="11"/>
  <c r="LD55" i="11"/>
  <c r="FH56" i="11"/>
  <c r="IB56" i="11"/>
  <c r="IZ56" i="11"/>
  <c r="JX56" i="11"/>
  <c r="EZ57" i="11"/>
  <c r="FX57" i="11"/>
  <c r="HT57" i="11"/>
  <c r="IR57" i="11"/>
  <c r="KN57" i="11"/>
  <c r="BX58" i="11"/>
  <c r="CV58" i="11"/>
  <c r="ER58" i="11"/>
  <c r="FP58" i="11"/>
  <c r="IB58" i="11"/>
  <c r="IZ58" i="11"/>
  <c r="JX58" i="11"/>
  <c r="KV58" i="11"/>
  <c r="L59" i="11"/>
  <c r="CF59" i="11"/>
  <c r="EB59" i="11"/>
  <c r="EZ59" i="11"/>
  <c r="FX59" i="11"/>
  <c r="GV59" i="11"/>
  <c r="JP59" i="11"/>
  <c r="KN59" i="11"/>
  <c r="BX60" i="11"/>
  <c r="DT60" i="11"/>
  <c r="ER60" i="11"/>
  <c r="FP60" i="11"/>
  <c r="GN60" i="11"/>
  <c r="HL60" i="11"/>
  <c r="T61" i="11"/>
  <c r="AR61" i="11"/>
  <c r="BP61" i="11"/>
  <c r="DL61" i="11"/>
  <c r="EJ61" i="11"/>
  <c r="FH61" i="11"/>
  <c r="HD61" i="11"/>
  <c r="IB61" i="11"/>
  <c r="JX61" i="11"/>
  <c r="HL58" i="11"/>
  <c r="LD58" i="11"/>
  <c r="T59" i="11"/>
  <c r="AR59" i="11"/>
  <c r="BP59" i="11"/>
  <c r="CN59" i="11"/>
  <c r="DL59" i="11"/>
  <c r="EJ59" i="11"/>
  <c r="FH59" i="11"/>
  <c r="HD59" i="11"/>
  <c r="IZ59" i="11"/>
  <c r="JX59" i="11"/>
  <c r="KV59" i="11"/>
  <c r="AJ60" i="11"/>
  <c r="IR60" i="11"/>
  <c r="JP60" i="11"/>
  <c r="KN60" i="11"/>
  <c r="HL61" i="11"/>
  <c r="KF61" i="11"/>
  <c r="BP62" i="11"/>
  <c r="CN62" i="11"/>
  <c r="DL62" i="11"/>
  <c r="L63" i="11"/>
  <c r="AJ63" i="11"/>
  <c r="BH63" i="11"/>
  <c r="CF63" i="11"/>
  <c r="DD63" i="11"/>
  <c r="EB63" i="11"/>
  <c r="EZ63" i="11"/>
  <c r="GV63" i="11"/>
  <c r="AB64" i="11"/>
  <c r="DT64" i="11"/>
  <c r="FP64" i="11"/>
  <c r="S47" i="11"/>
  <c r="DW47" i="11"/>
  <c r="EI47" i="11"/>
  <c r="EU47" i="11"/>
  <c r="FG47" i="11"/>
  <c r="FS47" i="11"/>
  <c r="GE47" i="11"/>
  <c r="GQ47" i="11"/>
  <c r="HC47" i="11"/>
  <c r="HO47" i="11"/>
  <c r="IA47" i="11"/>
  <c r="IM47" i="11"/>
  <c r="IY47" i="11"/>
  <c r="JK47" i="11"/>
  <c r="JW47" i="11"/>
  <c r="KI47" i="11"/>
  <c r="KU47" i="11"/>
  <c r="LG47" i="11"/>
  <c r="K48" i="11"/>
  <c r="GY48" i="11"/>
  <c r="EM46" i="11"/>
  <c r="HG46" i="11"/>
  <c r="KA46" i="11"/>
  <c r="KM46" i="11"/>
  <c r="GM48" i="11"/>
  <c r="O47" i="11"/>
  <c r="EQ47" i="11"/>
  <c r="FC47" i="11"/>
  <c r="FO47" i="11"/>
  <c r="GM47" i="11"/>
  <c r="HK47" i="11"/>
  <c r="HW47" i="11"/>
  <c r="II47" i="11"/>
  <c r="JG47" i="11"/>
  <c r="KE47" i="11"/>
  <c r="KQ47" i="11"/>
  <c r="LC47" i="11"/>
  <c r="GA48" i="11"/>
  <c r="O49" i="11"/>
  <c r="EU46" i="11"/>
  <c r="FG46" i="11"/>
  <c r="HO46" i="11"/>
  <c r="KI46" i="11"/>
  <c r="FO48" i="11"/>
  <c r="K47" i="11"/>
  <c r="EA47" i="11"/>
  <c r="O48" i="11"/>
  <c r="FC48" i="11"/>
  <c r="HW48" i="11"/>
  <c r="EE46" i="11"/>
  <c r="GY46" i="11"/>
  <c r="JS46" i="11"/>
  <c r="EQ48" i="11"/>
  <c r="HK48" i="11"/>
  <c r="W48" i="11"/>
  <c r="EY48" i="11"/>
  <c r="FK48" i="11"/>
  <c r="FW48" i="11"/>
  <c r="GI48" i="11"/>
  <c r="GU48" i="11"/>
  <c r="HG48" i="11"/>
  <c r="HS48" i="11"/>
  <c r="IE48" i="11"/>
  <c r="IQ48" i="11"/>
  <c r="JC48" i="11"/>
  <c r="JO48" i="11"/>
  <c r="KA48" i="11"/>
  <c r="KM48" i="11"/>
  <c r="KY48" i="11"/>
  <c r="LK48" i="11"/>
  <c r="K50" i="11"/>
  <c r="W50" i="11"/>
  <c r="W51" i="11"/>
  <c r="HW51" i="11"/>
  <c r="KQ51" i="11"/>
  <c r="FO49" i="11"/>
  <c r="GA49" i="11"/>
  <c r="GM49" i="11"/>
  <c r="GY49" i="11"/>
  <c r="HK49" i="11"/>
  <c r="HW49" i="11"/>
  <c r="II49" i="11"/>
  <c r="IU49" i="11"/>
  <c r="JG49" i="11"/>
  <c r="JS49" i="11"/>
  <c r="KE49" i="11"/>
  <c r="KQ49" i="11"/>
  <c r="LC49" i="11"/>
  <c r="LG50" i="11"/>
  <c r="K51" i="11"/>
  <c r="EU48" i="11"/>
  <c r="FG48" i="11"/>
  <c r="FS48" i="11"/>
  <c r="GE48" i="11"/>
  <c r="GQ48" i="11"/>
  <c r="HC48" i="11"/>
  <c r="HO48" i="11"/>
  <c r="IA48" i="11"/>
  <c r="IM48" i="11"/>
  <c r="IY48" i="11"/>
  <c r="JK48" i="11"/>
  <c r="JW48" i="11"/>
  <c r="KI48" i="11"/>
  <c r="KU48" i="11"/>
  <c r="LG48" i="11"/>
  <c r="S50" i="11"/>
  <c r="GE50" i="11"/>
  <c r="GQ50" i="11"/>
  <c r="HC50" i="11"/>
  <c r="HO50" i="11"/>
  <c r="IA50" i="11"/>
  <c r="IM50" i="11"/>
  <c r="IY50" i="11"/>
  <c r="JK50" i="11"/>
  <c r="JW50" i="11"/>
  <c r="KI50" i="11"/>
  <c r="KU50" i="11"/>
  <c r="HK51" i="11"/>
  <c r="IU51" i="11"/>
  <c r="KE51" i="11"/>
  <c r="EM47" i="11"/>
  <c r="EY47" i="11"/>
  <c r="FK47" i="11"/>
  <c r="FW47" i="11"/>
  <c r="GI47" i="11"/>
  <c r="GU47" i="11"/>
  <c r="HG47" i="11"/>
  <c r="HS47" i="11"/>
  <c r="IE47" i="11"/>
  <c r="IQ47" i="11"/>
  <c r="JC47" i="11"/>
  <c r="JO47" i="11"/>
  <c r="KA47" i="11"/>
  <c r="KM47" i="11"/>
  <c r="KY47" i="11"/>
  <c r="LK47" i="11"/>
  <c r="K49" i="11"/>
  <c r="W49" i="11"/>
  <c r="FK49" i="11"/>
  <c r="FW49" i="11"/>
  <c r="GI49" i="11"/>
  <c r="GU49" i="11"/>
  <c r="HG49" i="11"/>
  <c r="HS49" i="11"/>
  <c r="IE49" i="11"/>
  <c r="IQ49" i="11"/>
  <c r="JC49" i="11"/>
  <c r="JO49" i="11"/>
  <c r="KA49" i="11"/>
  <c r="KM49" i="11"/>
  <c r="KY49" i="11"/>
  <c r="LK49" i="11"/>
  <c r="II48" i="11"/>
  <c r="IU48" i="11"/>
  <c r="JG48" i="11"/>
  <c r="JS48" i="11"/>
  <c r="KE48" i="11"/>
  <c r="KQ48" i="11"/>
  <c r="LC48" i="11"/>
  <c r="O50" i="11"/>
  <c r="GM50" i="11"/>
  <c r="GY50" i="11"/>
  <c r="HK50" i="11"/>
  <c r="HW50" i="11"/>
  <c r="II50" i="11"/>
  <c r="IU50" i="11"/>
  <c r="JG50" i="11"/>
  <c r="JS50" i="11"/>
  <c r="KE50" i="11"/>
  <c r="KQ50" i="11"/>
  <c r="LC50" i="11"/>
  <c r="GY51" i="11"/>
  <c r="II51" i="11"/>
  <c r="JS51" i="11"/>
  <c r="S49" i="11"/>
  <c r="FS49" i="11"/>
  <c r="GE49" i="11"/>
  <c r="GQ49" i="11"/>
  <c r="HC49" i="11"/>
  <c r="HO49" i="11"/>
  <c r="IA49" i="11"/>
  <c r="IM49" i="11"/>
  <c r="IY49" i="11"/>
  <c r="JK49" i="11"/>
  <c r="JW49" i="11"/>
  <c r="KI49" i="11"/>
  <c r="KU49" i="11"/>
  <c r="LG49" i="11"/>
  <c r="O51" i="11"/>
  <c r="S52" i="11"/>
  <c r="GI50" i="11"/>
  <c r="GU50" i="11"/>
  <c r="HG50" i="11"/>
  <c r="HS50" i="11"/>
  <c r="IE50" i="11"/>
  <c r="IQ50" i="11"/>
  <c r="JC50" i="11"/>
  <c r="JO50" i="11"/>
  <c r="KA50" i="11"/>
  <c r="KM50" i="11"/>
  <c r="KY50" i="11"/>
  <c r="LK50" i="11"/>
  <c r="K52" i="11"/>
  <c r="W52" i="11"/>
  <c r="HS52" i="11"/>
  <c r="IE52" i="11"/>
  <c r="IQ52" i="11"/>
  <c r="JC52" i="11"/>
  <c r="JO52" i="11"/>
  <c r="KA52" i="11"/>
  <c r="KM52" i="11"/>
  <c r="KY52" i="11"/>
  <c r="K54" i="11"/>
  <c r="W54" i="11"/>
  <c r="JO54" i="11"/>
  <c r="KA54" i="11"/>
  <c r="KM54" i="11"/>
  <c r="KY54" i="11"/>
  <c r="LK54" i="11"/>
  <c r="KA56" i="11"/>
  <c r="LK56" i="11"/>
  <c r="LC51" i="11"/>
  <c r="IU53" i="11"/>
  <c r="JG53" i="11"/>
  <c r="JS53" i="11"/>
  <c r="KE53" i="11"/>
  <c r="KQ53" i="11"/>
  <c r="LC53" i="11"/>
  <c r="O55" i="11"/>
  <c r="CI55" i="11"/>
  <c r="KQ55" i="11"/>
  <c r="O57" i="11"/>
  <c r="AM57" i="11"/>
  <c r="IM52" i="11"/>
  <c r="JK52" i="11"/>
  <c r="JW52" i="11"/>
  <c r="KI52" i="11"/>
  <c r="LG52" i="11"/>
  <c r="HC54" i="11"/>
  <c r="JK54" i="11"/>
  <c r="JW54" i="11"/>
  <c r="KI54" i="11"/>
  <c r="KU54" i="11"/>
  <c r="LG54" i="11"/>
  <c r="S56" i="11"/>
  <c r="HC56" i="11"/>
  <c r="KU56" i="11"/>
  <c r="JS57" i="11"/>
  <c r="HG51" i="11"/>
  <c r="HS51" i="11"/>
  <c r="IE51" i="11"/>
  <c r="IQ51" i="11"/>
  <c r="JC51" i="11"/>
  <c r="KA51" i="11"/>
  <c r="KM51" i="11"/>
  <c r="KY51" i="11"/>
  <c r="K53" i="11"/>
  <c r="CQ53" i="11"/>
  <c r="IQ53" i="11"/>
  <c r="JC53" i="11"/>
  <c r="JO53" i="11"/>
  <c r="KA53" i="11"/>
  <c r="KM53" i="11"/>
  <c r="KY53" i="11"/>
  <c r="LK53" i="11"/>
  <c r="K55" i="11"/>
  <c r="DO55" i="11"/>
  <c r="KA55" i="11"/>
  <c r="KY55" i="11"/>
  <c r="K57" i="11"/>
  <c r="W57" i="11"/>
  <c r="O52" i="11"/>
  <c r="HW52" i="11"/>
  <c r="II52" i="11"/>
  <c r="IU52" i="11"/>
  <c r="JG52" i="11"/>
  <c r="JS52" i="11"/>
  <c r="KE52" i="11"/>
  <c r="KQ52" i="11"/>
  <c r="LC52" i="11"/>
  <c r="O54" i="11"/>
  <c r="II54" i="11"/>
  <c r="JS54" i="11"/>
  <c r="KQ54" i="11"/>
  <c r="LC54" i="11"/>
  <c r="LC56" i="11"/>
  <c r="S51" i="11"/>
  <c r="HC51" i="11"/>
  <c r="HO51" i="11"/>
  <c r="IA51" i="11"/>
  <c r="IM51" i="11"/>
  <c r="IY51" i="11"/>
  <c r="JK51" i="11"/>
  <c r="JW51" i="11"/>
  <c r="KI51" i="11"/>
  <c r="KU51" i="11"/>
  <c r="LG51" i="11"/>
  <c r="S53" i="11"/>
  <c r="BC53" i="11"/>
  <c r="IY53" i="11"/>
  <c r="JK53" i="11"/>
  <c r="JW53" i="11"/>
  <c r="KU53" i="11"/>
  <c r="S55" i="11"/>
  <c r="CY55" i="11"/>
  <c r="IA55" i="11"/>
  <c r="KI55" i="11"/>
  <c r="LG55" i="11"/>
  <c r="S57" i="11"/>
  <c r="AE57" i="11"/>
  <c r="BC57" i="11"/>
  <c r="JK57" i="11"/>
  <c r="CY59" i="11"/>
  <c r="O61" i="11"/>
  <c r="K58" i="11"/>
  <c r="W58" i="11"/>
  <c r="K60" i="11"/>
  <c r="W60" i="11"/>
  <c r="IQ60" i="11"/>
  <c r="W61" i="11"/>
  <c r="O59" i="11"/>
  <c r="CI59" i="11"/>
  <c r="FC59" i="11"/>
  <c r="O63" i="11"/>
  <c r="S58" i="11"/>
  <c r="CY58" i="11"/>
  <c r="S60" i="11"/>
  <c r="BC60" i="11"/>
  <c r="HC60" i="11"/>
  <c r="LK57" i="11"/>
  <c r="K59" i="11"/>
  <c r="W59" i="11"/>
  <c r="O58" i="11"/>
  <c r="FC58" i="11"/>
  <c r="O60" i="11"/>
  <c r="HW60" i="11"/>
  <c r="DW62" i="11"/>
  <c r="KM60" i="11"/>
  <c r="W62" i="11"/>
  <c r="EE63" i="11"/>
  <c r="HW63" i="11"/>
  <c r="K63" i="11"/>
  <c r="W63" i="11"/>
  <c r="O62" i="11"/>
  <c r="W64" i="11"/>
  <c r="EI64" i="11"/>
  <c r="S63" i="11"/>
  <c r="HC63" i="11"/>
  <c r="IQ63" i="11"/>
  <c r="O64" i="11"/>
  <c r="BC64" i="11"/>
  <c r="HW64" i="11"/>
  <c r="C158" i="10"/>
  <c r="D158" i="10" s="1"/>
  <c r="C157" i="10"/>
  <c r="D157" i="10" s="1"/>
  <c r="C156" i="10"/>
  <c r="D156" i="10"/>
  <c r="C155" i="10"/>
  <c r="D155" i="10" s="1"/>
  <c r="C154" i="10"/>
  <c r="D154" i="10" s="1"/>
  <c r="C153" i="10"/>
  <c r="D153" i="10" s="1"/>
  <c r="C152" i="10"/>
  <c r="D152" i="10" s="1"/>
  <c r="C151" i="10"/>
  <c r="D151" i="10" s="1"/>
  <c r="C150" i="10"/>
  <c r="D150" i="10" s="1"/>
  <c r="C149" i="10"/>
  <c r="D149" i="10" s="1"/>
  <c r="C148" i="10"/>
  <c r="D148" i="10" s="1"/>
  <c r="C147" i="10"/>
  <c r="D147" i="10" s="1"/>
  <c r="C146" i="10"/>
  <c r="D146" i="10" s="1"/>
  <c r="C145" i="10"/>
  <c r="D145" i="10" s="1"/>
  <c r="C144" i="10"/>
  <c r="D144" i="10" s="1"/>
  <c r="C143" i="10"/>
  <c r="D143" i="10" s="1"/>
  <c r="C142" i="10"/>
  <c r="D142" i="10" s="1"/>
  <c r="C141" i="10"/>
  <c r="D141" i="10" s="1"/>
  <c r="C140" i="10"/>
  <c r="D140" i="10" s="1"/>
  <c r="C139" i="10"/>
  <c r="D139" i="10" s="1"/>
  <c r="C138" i="10"/>
  <c r="D138" i="10" s="1"/>
  <c r="C137" i="10"/>
  <c r="D137" i="10" s="1"/>
  <c r="C136" i="10"/>
  <c r="D136" i="10" s="1"/>
  <c r="C135" i="10"/>
  <c r="D135" i="10" s="1"/>
  <c r="C134" i="10"/>
  <c r="D134" i="10" s="1"/>
  <c r="C133" i="10"/>
  <c r="D133" i="10" s="1"/>
  <c r="C132" i="10"/>
  <c r="D132" i="10" s="1"/>
  <c r="C131" i="10"/>
  <c r="D131" i="10" s="1"/>
  <c r="C130" i="10"/>
  <c r="D130" i="10" s="1"/>
  <c r="C129" i="10"/>
  <c r="D129" i="10" s="1"/>
  <c r="C128" i="10"/>
  <c r="D128" i="10" s="1"/>
  <c r="C127" i="10"/>
  <c r="D127" i="10" s="1"/>
  <c r="C126" i="10"/>
  <c r="D126" i="10" s="1"/>
  <c r="C125" i="10"/>
  <c r="D125" i="10" s="1"/>
  <c r="C124" i="10"/>
  <c r="D124" i="10" s="1"/>
  <c r="C123" i="10"/>
  <c r="D123" i="10" s="1"/>
  <c r="C122" i="10"/>
  <c r="D122" i="10" s="1"/>
  <c r="C121" i="10"/>
  <c r="D121" i="10" s="1"/>
  <c r="C120" i="10"/>
  <c r="D120" i="10" s="1"/>
  <c r="C119" i="10"/>
  <c r="D119" i="10" s="1"/>
  <c r="C118" i="10"/>
  <c r="D118" i="10" s="1"/>
  <c r="C117" i="10"/>
  <c r="D117" i="10" s="1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C101" i="10"/>
  <c r="D101" i="10" s="1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" i="10"/>
  <c r="D8" i="10" s="1"/>
  <c r="C7" i="10"/>
  <c r="C6" i="10"/>
  <c r="C5" i="10"/>
  <c r="C4" i="10"/>
  <c r="C3" i="10"/>
  <c r="AE8" i="10" s="1"/>
  <c r="X5" i="6"/>
  <c r="U16" i="6" s="1"/>
  <c r="X6" i="6"/>
  <c r="X17" i="6" s="1"/>
  <c r="X7" i="6"/>
  <c r="X18" i="6" s="1"/>
  <c r="X8" i="6"/>
  <c r="U19" i="6" s="1"/>
  <c r="X9" i="6"/>
  <c r="X10" i="6"/>
  <c r="U21" i="6" s="1"/>
  <c r="X11" i="6"/>
  <c r="U22" i="6" s="1"/>
  <c r="X4" i="6"/>
  <c r="U15" i="6" s="1"/>
  <c r="T5" i="6"/>
  <c r="T6" i="6"/>
  <c r="Q17" i="6" s="1"/>
  <c r="T7" i="6"/>
  <c r="T8" i="6"/>
  <c r="Q19" i="6" s="1"/>
  <c r="T9" i="6"/>
  <c r="T20" i="6" s="1"/>
  <c r="T10" i="6"/>
  <c r="Q21" i="6" s="1"/>
  <c r="T11" i="6"/>
  <c r="T22" i="6" s="1"/>
  <c r="T4" i="6"/>
  <c r="Q15" i="6" s="1"/>
  <c r="P5" i="6"/>
  <c r="P6" i="6"/>
  <c r="M17" i="6" s="1"/>
  <c r="P7" i="6"/>
  <c r="P8" i="6"/>
  <c r="M19" i="6" s="1"/>
  <c r="P9" i="6"/>
  <c r="M20" i="6" s="1"/>
  <c r="P10" i="6"/>
  <c r="P11" i="6"/>
  <c r="P22" i="6" s="1"/>
  <c r="P4" i="6"/>
  <c r="M15" i="6" s="1"/>
  <c r="L5" i="6"/>
  <c r="L6" i="6"/>
  <c r="L17" i="6" s="1"/>
  <c r="L7" i="6"/>
  <c r="I18" i="6" s="1"/>
  <c r="L8" i="6"/>
  <c r="L9" i="6"/>
  <c r="L10" i="6"/>
  <c r="L21" i="6" s="1"/>
  <c r="L11" i="6"/>
  <c r="I22" i="6" s="1"/>
  <c r="L4" i="6"/>
  <c r="I15" i="6" s="1"/>
  <c r="H7" i="6"/>
  <c r="H18" i="6" s="1"/>
  <c r="D11" i="8"/>
  <c r="Y22" i="6"/>
  <c r="W22" i="6"/>
  <c r="V22" i="6"/>
  <c r="S22" i="6"/>
  <c r="R22" i="6"/>
  <c r="O22" i="6"/>
  <c r="N22" i="6"/>
  <c r="K22" i="6"/>
  <c r="J22" i="6"/>
  <c r="G22" i="6"/>
  <c r="F22" i="6"/>
  <c r="Y21" i="6"/>
  <c r="W21" i="6"/>
  <c r="V21" i="6"/>
  <c r="S21" i="6"/>
  <c r="R21" i="6"/>
  <c r="O21" i="6"/>
  <c r="N21" i="6"/>
  <c r="K21" i="6"/>
  <c r="J21" i="6"/>
  <c r="G21" i="6"/>
  <c r="F21" i="6"/>
  <c r="Y20" i="6"/>
  <c r="W20" i="6"/>
  <c r="V20" i="6"/>
  <c r="S20" i="6"/>
  <c r="R20" i="6"/>
  <c r="O20" i="6"/>
  <c r="N20" i="6"/>
  <c r="K20" i="6"/>
  <c r="J20" i="6"/>
  <c r="G20" i="6"/>
  <c r="F20" i="6"/>
  <c r="Y19" i="6"/>
  <c r="W19" i="6"/>
  <c r="V19" i="6"/>
  <c r="S19" i="6"/>
  <c r="R19" i="6"/>
  <c r="O19" i="6"/>
  <c r="N19" i="6"/>
  <c r="K19" i="6"/>
  <c r="J19" i="6"/>
  <c r="G19" i="6"/>
  <c r="F19" i="6"/>
  <c r="Y18" i="6"/>
  <c r="W18" i="6"/>
  <c r="V18" i="6"/>
  <c r="S18" i="6"/>
  <c r="R18" i="6"/>
  <c r="O18" i="6"/>
  <c r="N18" i="6"/>
  <c r="K18" i="6"/>
  <c r="J18" i="6"/>
  <c r="G18" i="6"/>
  <c r="F18" i="6"/>
  <c r="Y17" i="6"/>
  <c r="W17" i="6"/>
  <c r="V17" i="6"/>
  <c r="S17" i="6"/>
  <c r="R17" i="6"/>
  <c r="O17" i="6"/>
  <c r="N17" i="6"/>
  <c r="K17" i="6"/>
  <c r="J17" i="6"/>
  <c r="G17" i="6"/>
  <c r="F17" i="6"/>
  <c r="Y16" i="6"/>
  <c r="W16" i="6"/>
  <c r="V16" i="6"/>
  <c r="S16" i="6"/>
  <c r="R16" i="6"/>
  <c r="O16" i="6"/>
  <c r="N16" i="6"/>
  <c r="K16" i="6"/>
  <c r="J16" i="6"/>
  <c r="G16" i="6"/>
  <c r="F16" i="6"/>
  <c r="Y15" i="6"/>
  <c r="W15" i="6"/>
  <c r="V15" i="6"/>
  <c r="S15" i="6"/>
  <c r="R15" i="6"/>
  <c r="O15" i="6"/>
  <c r="N15" i="6"/>
  <c r="K15" i="6"/>
  <c r="J15" i="6"/>
  <c r="G15" i="6"/>
  <c r="F15" i="6"/>
  <c r="EM71" i="5"/>
  <c r="MH70" i="5"/>
  <c r="MG70" i="5"/>
  <c r="MF70" i="5"/>
  <c r="ME70" i="5"/>
  <c r="MD70" i="5"/>
  <c r="MC70" i="5"/>
  <c r="MB70" i="5"/>
  <c r="MA70" i="5"/>
  <c r="LZ70" i="5"/>
  <c r="LY70" i="5"/>
  <c r="LX70" i="5"/>
  <c r="LW70" i="5"/>
  <c r="LV70" i="5"/>
  <c r="LU70" i="5"/>
  <c r="LT70" i="5"/>
  <c r="LS70" i="5"/>
  <c r="LR70" i="5"/>
  <c r="LQ70" i="5"/>
  <c r="LP70" i="5"/>
  <c r="LO70" i="5"/>
  <c r="LN70" i="5"/>
  <c r="LM70" i="5"/>
  <c r="LL70" i="5"/>
  <c r="LK70" i="5"/>
  <c r="LJ70" i="5"/>
  <c r="LI70" i="5"/>
  <c r="LH70" i="5"/>
  <c r="LG70" i="5"/>
  <c r="LF70" i="5"/>
  <c r="LE70" i="5"/>
  <c r="LD70" i="5"/>
  <c r="LC70" i="5"/>
  <c r="LB70" i="5"/>
  <c r="LA70" i="5"/>
  <c r="KZ70" i="5"/>
  <c r="KY70" i="5"/>
  <c r="KX70" i="5"/>
  <c r="KW70" i="5"/>
  <c r="KV70" i="5"/>
  <c r="KU70" i="5"/>
  <c r="KT70" i="5"/>
  <c r="KS70" i="5"/>
  <c r="KR70" i="5"/>
  <c r="KQ70" i="5"/>
  <c r="KP70" i="5"/>
  <c r="KO70" i="5"/>
  <c r="KN70" i="5"/>
  <c r="KM70" i="5"/>
  <c r="KL70" i="5"/>
  <c r="KK70" i="5"/>
  <c r="KJ70" i="5"/>
  <c r="KI70" i="5"/>
  <c r="KH70" i="5"/>
  <c r="KG70" i="5"/>
  <c r="KF70" i="5"/>
  <c r="KE70" i="5"/>
  <c r="KD70" i="5"/>
  <c r="KC70" i="5"/>
  <c r="KB70" i="5"/>
  <c r="KA70" i="5"/>
  <c r="JZ70" i="5"/>
  <c r="JY70" i="5"/>
  <c r="JX70" i="5"/>
  <c r="JW70" i="5"/>
  <c r="JV70" i="5"/>
  <c r="JU70" i="5"/>
  <c r="JT70" i="5"/>
  <c r="JS70" i="5"/>
  <c r="JR70" i="5"/>
  <c r="JQ70" i="5"/>
  <c r="JP70" i="5"/>
  <c r="JO70" i="5"/>
  <c r="JN70" i="5"/>
  <c r="JM70" i="5"/>
  <c r="JL70" i="5"/>
  <c r="JK70" i="5"/>
  <c r="JJ70" i="5"/>
  <c r="JI70" i="5"/>
  <c r="JH70" i="5"/>
  <c r="JG70" i="5"/>
  <c r="JF70" i="5"/>
  <c r="JE70" i="5"/>
  <c r="JD70" i="5"/>
  <c r="JC70" i="5"/>
  <c r="JB70" i="5"/>
  <c r="JA70" i="5"/>
  <c r="IZ70" i="5"/>
  <c r="IY70" i="5"/>
  <c r="IX70" i="5"/>
  <c r="IW70" i="5"/>
  <c r="IV70" i="5"/>
  <c r="IU70" i="5"/>
  <c r="IT70" i="5"/>
  <c r="IS70" i="5"/>
  <c r="IR70" i="5"/>
  <c r="IQ70" i="5"/>
  <c r="IP70" i="5"/>
  <c r="IO70" i="5"/>
  <c r="IN70" i="5"/>
  <c r="IM70" i="5"/>
  <c r="IL70" i="5"/>
  <c r="IK70" i="5"/>
  <c r="IJ70" i="5"/>
  <c r="II70" i="5"/>
  <c r="IH70" i="5"/>
  <c r="IG70" i="5"/>
  <c r="IF70" i="5"/>
  <c r="IE70" i="5"/>
  <c r="ID70" i="5"/>
  <c r="IC70" i="5"/>
  <c r="IB70" i="5"/>
  <c r="IA70" i="5"/>
  <c r="HZ70" i="5"/>
  <c r="HY70" i="5"/>
  <c r="HX70" i="5"/>
  <c r="HW70" i="5"/>
  <c r="HV70" i="5"/>
  <c r="HU70" i="5"/>
  <c r="HT70" i="5"/>
  <c r="HS70" i="5"/>
  <c r="HR70" i="5"/>
  <c r="HQ70" i="5"/>
  <c r="HP70" i="5"/>
  <c r="HO70" i="5"/>
  <c r="HN70" i="5"/>
  <c r="HM70" i="5"/>
  <c r="HL70" i="5"/>
  <c r="HK70" i="5"/>
  <c r="HJ70" i="5"/>
  <c r="HI70" i="5"/>
  <c r="HH70" i="5"/>
  <c r="HG70" i="5"/>
  <c r="HF70" i="5"/>
  <c r="HE70" i="5"/>
  <c r="HD70" i="5"/>
  <c r="HC70" i="5"/>
  <c r="HB70" i="5"/>
  <c r="HA70" i="5"/>
  <c r="GZ70" i="5"/>
  <c r="GY70" i="5"/>
  <c r="GX70" i="5"/>
  <c r="GW70" i="5"/>
  <c r="GV70" i="5"/>
  <c r="GU70" i="5"/>
  <c r="GT70" i="5"/>
  <c r="GS70" i="5"/>
  <c r="GR70" i="5"/>
  <c r="GQ70" i="5"/>
  <c r="GP70" i="5"/>
  <c r="GO70" i="5"/>
  <c r="GN70" i="5"/>
  <c r="GM70" i="5"/>
  <c r="GL70" i="5"/>
  <c r="GK70" i="5"/>
  <c r="GJ70" i="5"/>
  <c r="GI70" i="5"/>
  <c r="GH70" i="5"/>
  <c r="GG70" i="5"/>
  <c r="GF70" i="5"/>
  <c r="GE70" i="5"/>
  <c r="GD70" i="5"/>
  <c r="GC70" i="5"/>
  <c r="GB70" i="5"/>
  <c r="GA70" i="5"/>
  <c r="FZ70" i="5"/>
  <c r="FY70" i="5"/>
  <c r="FX70" i="5"/>
  <c r="FW70" i="5"/>
  <c r="FV70" i="5"/>
  <c r="FU70" i="5"/>
  <c r="FT70" i="5"/>
  <c r="FS70" i="5"/>
  <c r="FR70" i="5"/>
  <c r="FQ70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MH69" i="5"/>
  <c r="MG69" i="5"/>
  <c r="MF69" i="5"/>
  <c r="ME69" i="5"/>
  <c r="MD69" i="5"/>
  <c r="MC69" i="5"/>
  <c r="MB69" i="5"/>
  <c r="MA69" i="5"/>
  <c r="LZ69" i="5"/>
  <c r="LY69" i="5"/>
  <c r="LX69" i="5"/>
  <c r="LW69" i="5"/>
  <c r="LV69" i="5"/>
  <c r="LU69" i="5"/>
  <c r="LT69" i="5"/>
  <c r="LS69" i="5"/>
  <c r="LR69" i="5"/>
  <c r="LQ69" i="5"/>
  <c r="LP69" i="5"/>
  <c r="LO69" i="5"/>
  <c r="LN69" i="5"/>
  <c r="LM69" i="5"/>
  <c r="LL69" i="5"/>
  <c r="LK69" i="5"/>
  <c r="LJ69" i="5"/>
  <c r="LI69" i="5"/>
  <c r="LH69" i="5"/>
  <c r="LG69" i="5"/>
  <c r="LF69" i="5"/>
  <c r="LE69" i="5"/>
  <c r="LD69" i="5"/>
  <c r="LC69" i="5"/>
  <c r="LB69" i="5"/>
  <c r="LA69" i="5"/>
  <c r="KZ69" i="5"/>
  <c r="KY69" i="5"/>
  <c r="KX69" i="5"/>
  <c r="KW69" i="5"/>
  <c r="KV69" i="5"/>
  <c r="KU69" i="5"/>
  <c r="KT69" i="5"/>
  <c r="KS69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MG68" i="5"/>
  <c r="MF68" i="5"/>
  <c r="MC68" i="5"/>
  <c r="MB68" i="5"/>
  <c r="LY68" i="5"/>
  <c r="LX68" i="5"/>
  <c r="LU68" i="5"/>
  <c r="LT68" i="5"/>
  <c r="LQ68" i="5"/>
  <c r="LP68" i="5"/>
  <c r="LM68" i="5"/>
  <c r="LL68" i="5"/>
  <c r="LI68" i="5"/>
  <c r="LH68" i="5"/>
  <c r="LE68" i="5"/>
  <c r="LD68" i="5"/>
  <c r="LA68" i="5"/>
  <c r="KZ68" i="5"/>
  <c r="KW68" i="5"/>
  <c r="KV68" i="5"/>
  <c r="KS68" i="5"/>
  <c r="KR68" i="5"/>
  <c r="KO68" i="5"/>
  <c r="KN68" i="5"/>
  <c r="KK68" i="5"/>
  <c r="KJ68" i="5"/>
  <c r="KG68" i="5"/>
  <c r="KF68" i="5"/>
  <c r="KC68" i="5"/>
  <c r="KB68" i="5"/>
  <c r="JY68" i="5"/>
  <c r="JX68" i="5"/>
  <c r="JU68" i="5"/>
  <c r="JT68" i="5"/>
  <c r="JQ68" i="5"/>
  <c r="JP68" i="5"/>
  <c r="JM68" i="5"/>
  <c r="JL68" i="5"/>
  <c r="JI68" i="5"/>
  <c r="JH68" i="5"/>
  <c r="JE68" i="5"/>
  <c r="JD68" i="5"/>
  <c r="JA68" i="5"/>
  <c r="IZ68" i="5"/>
  <c r="IW68" i="5"/>
  <c r="IV68" i="5"/>
  <c r="IS68" i="5"/>
  <c r="IR68" i="5"/>
  <c r="IO68" i="5"/>
  <c r="IN68" i="5"/>
  <c r="IK68" i="5"/>
  <c r="IJ68" i="5"/>
  <c r="IG68" i="5"/>
  <c r="IF68" i="5"/>
  <c r="IC68" i="5"/>
  <c r="IB68" i="5"/>
  <c r="HY68" i="5"/>
  <c r="HX68" i="5"/>
  <c r="HU68" i="5"/>
  <c r="HT68" i="5"/>
  <c r="HQ68" i="5"/>
  <c r="HP68" i="5"/>
  <c r="HM68" i="5"/>
  <c r="HL68" i="5"/>
  <c r="HI68" i="5"/>
  <c r="HH68" i="5"/>
  <c r="HE68" i="5"/>
  <c r="HD68" i="5"/>
  <c r="HA68" i="5"/>
  <c r="GZ68" i="5"/>
  <c r="GW68" i="5"/>
  <c r="GV68" i="5"/>
  <c r="GS68" i="5"/>
  <c r="GR68" i="5"/>
  <c r="GO68" i="5"/>
  <c r="GN68" i="5"/>
  <c r="GK68" i="5"/>
  <c r="GJ68" i="5"/>
  <c r="GG68" i="5"/>
  <c r="GF68" i="5"/>
  <c r="GC68" i="5"/>
  <c r="GB68" i="5"/>
  <c r="FY68" i="5"/>
  <c r="FX68" i="5"/>
  <c r="FU68" i="5"/>
  <c r="FT68" i="5"/>
  <c r="FQ68" i="5"/>
  <c r="FP68" i="5"/>
  <c r="FM68" i="5"/>
  <c r="FL68" i="5"/>
  <c r="FI68" i="5"/>
  <c r="FH68" i="5"/>
  <c r="FE68" i="5"/>
  <c r="FD68" i="5"/>
  <c r="FA68" i="5"/>
  <c r="EZ68" i="5"/>
  <c r="EW68" i="5"/>
  <c r="EV68" i="5"/>
  <c r="ES68" i="5"/>
  <c r="ER68" i="5"/>
  <c r="EO68" i="5"/>
  <c r="EN68" i="5"/>
  <c r="EK68" i="5"/>
  <c r="EJ68" i="5"/>
  <c r="EG68" i="5"/>
  <c r="EF68" i="5"/>
  <c r="EC68" i="5"/>
  <c r="EB68" i="5"/>
  <c r="DY68" i="5"/>
  <c r="DX68" i="5"/>
  <c r="DU68" i="5"/>
  <c r="DT68" i="5"/>
  <c r="DQ68" i="5"/>
  <c r="DP68" i="5"/>
  <c r="DM68" i="5"/>
  <c r="DL68" i="5"/>
  <c r="DI68" i="5"/>
  <c r="DH68" i="5"/>
  <c r="DE68" i="5"/>
  <c r="DD68" i="5"/>
  <c r="DA68" i="5"/>
  <c r="CZ68" i="5"/>
  <c r="CW68" i="5"/>
  <c r="CV68" i="5"/>
  <c r="CS68" i="5"/>
  <c r="CR68" i="5"/>
  <c r="CO68" i="5"/>
  <c r="CN68" i="5"/>
  <c r="CK68" i="5"/>
  <c r="CJ68" i="5"/>
  <c r="CG68" i="5"/>
  <c r="CF68" i="5"/>
  <c r="CC68" i="5"/>
  <c r="CB68" i="5"/>
  <c r="BY68" i="5"/>
  <c r="BX68" i="5"/>
  <c r="BU68" i="5"/>
  <c r="BT68" i="5"/>
  <c r="BQ68" i="5"/>
  <c r="BP68" i="5"/>
  <c r="BM68" i="5"/>
  <c r="BL68" i="5"/>
  <c r="BI68" i="5"/>
  <c r="BH68" i="5"/>
  <c r="BE68" i="5"/>
  <c r="BD68" i="5"/>
  <c r="BA68" i="5"/>
  <c r="AZ68" i="5"/>
  <c r="AW68" i="5"/>
  <c r="AV68" i="5"/>
  <c r="AS68" i="5"/>
  <c r="AR68" i="5"/>
  <c r="AO68" i="5"/>
  <c r="AN68" i="5"/>
  <c r="AK68" i="5"/>
  <c r="AJ68" i="5"/>
  <c r="AG68" i="5"/>
  <c r="AF68" i="5"/>
  <c r="AC68" i="5"/>
  <c r="AB68" i="5"/>
  <c r="MG67" i="5"/>
  <c r="MF67" i="5"/>
  <c r="MC67" i="5"/>
  <c r="MB67" i="5"/>
  <c r="LY67" i="5"/>
  <c r="LX67" i="5"/>
  <c r="LU67" i="5"/>
  <c r="LT67" i="5"/>
  <c r="LQ67" i="5"/>
  <c r="LP67" i="5"/>
  <c r="LM67" i="5"/>
  <c r="LL67" i="5"/>
  <c r="LI67" i="5"/>
  <c r="LH67" i="5"/>
  <c r="LE67" i="5"/>
  <c r="LD67" i="5"/>
  <c r="LA67" i="5"/>
  <c r="KZ67" i="5"/>
  <c r="KW67" i="5"/>
  <c r="KV67" i="5"/>
  <c r="KS67" i="5"/>
  <c r="KR67" i="5"/>
  <c r="KO67" i="5"/>
  <c r="KN67" i="5"/>
  <c r="KK67" i="5"/>
  <c r="KJ67" i="5"/>
  <c r="KG67" i="5"/>
  <c r="KF67" i="5"/>
  <c r="KC67" i="5"/>
  <c r="KB67" i="5"/>
  <c r="JY67" i="5"/>
  <c r="JX67" i="5"/>
  <c r="JU67" i="5"/>
  <c r="JT67" i="5"/>
  <c r="JQ67" i="5"/>
  <c r="JP67" i="5"/>
  <c r="JM67" i="5"/>
  <c r="JL67" i="5"/>
  <c r="JI67" i="5"/>
  <c r="JH67" i="5"/>
  <c r="JE67" i="5"/>
  <c r="JD67" i="5"/>
  <c r="JA67" i="5"/>
  <c r="IZ67" i="5"/>
  <c r="IW67" i="5"/>
  <c r="IV67" i="5"/>
  <c r="IS67" i="5"/>
  <c r="IR67" i="5"/>
  <c r="IO67" i="5"/>
  <c r="IN67" i="5"/>
  <c r="IK67" i="5"/>
  <c r="IJ67" i="5"/>
  <c r="IG67" i="5"/>
  <c r="IF67" i="5"/>
  <c r="IC67" i="5"/>
  <c r="IB67" i="5"/>
  <c r="HY67" i="5"/>
  <c r="HX67" i="5"/>
  <c r="HU67" i="5"/>
  <c r="HT67" i="5"/>
  <c r="HQ67" i="5"/>
  <c r="HP67" i="5"/>
  <c r="HM67" i="5"/>
  <c r="HL67" i="5"/>
  <c r="HI67" i="5"/>
  <c r="HH67" i="5"/>
  <c r="HE67" i="5"/>
  <c r="HD67" i="5"/>
  <c r="HA67" i="5"/>
  <c r="GZ67" i="5"/>
  <c r="GW67" i="5"/>
  <c r="GV67" i="5"/>
  <c r="GS67" i="5"/>
  <c r="GR67" i="5"/>
  <c r="GO67" i="5"/>
  <c r="GN67" i="5"/>
  <c r="GK67" i="5"/>
  <c r="GJ67" i="5"/>
  <c r="GG67" i="5"/>
  <c r="GF67" i="5"/>
  <c r="GC67" i="5"/>
  <c r="GB67" i="5"/>
  <c r="FY67" i="5"/>
  <c r="FX67" i="5"/>
  <c r="FU67" i="5"/>
  <c r="FT67" i="5"/>
  <c r="FQ67" i="5"/>
  <c r="FP67" i="5"/>
  <c r="FM67" i="5"/>
  <c r="FL67" i="5"/>
  <c r="FI67" i="5"/>
  <c r="FH67" i="5"/>
  <c r="FE67" i="5"/>
  <c r="FD67" i="5"/>
  <c r="FA67" i="5"/>
  <c r="EZ67" i="5"/>
  <c r="EW67" i="5"/>
  <c r="EV67" i="5"/>
  <c r="ES67" i="5"/>
  <c r="ER67" i="5"/>
  <c r="EO67" i="5"/>
  <c r="EN67" i="5"/>
  <c r="EK67" i="5"/>
  <c r="EJ67" i="5"/>
  <c r="EG67" i="5"/>
  <c r="EF67" i="5"/>
  <c r="EC67" i="5"/>
  <c r="EB67" i="5"/>
  <c r="DY67" i="5"/>
  <c r="DX67" i="5"/>
  <c r="DU67" i="5"/>
  <c r="DT67" i="5"/>
  <c r="DQ67" i="5"/>
  <c r="DP67" i="5"/>
  <c r="DM67" i="5"/>
  <c r="DL67" i="5"/>
  <c r="DI67" i="5"/>
  <c r="DH67" i="5"/>
  <c r="DE67" i="5"/>
  <c r="DD67" i="5"/>
  <c r="DA67" i="5"/>
  <c r="CZ67" i="5"/>
  <c r="CW67" i="5"/>
  <c r="CV67" i="5"/>
  <c r="CS67" i="5"/>
  <c r="CR67" i="5"/>
  <c r="CO67" i="5"/>
  <c r="CN67" i="5"/>
  <c r="CK67" i="5"/>
  <c r="CJ67" i="5"/>
  <c r="CG67" i="5"/>
  <c r="CF67" i="5"/>
  <c r="CC67" i="5"/>
  <c r="CB67" i="5"/>
  <c r="BY67" i="5"/>
  <c r="BX67" i="5"/>
  <c r="BU67" i="5"/>
  <c r="BT67" i="5"/>
  <c r="BQ67" i="5"/>
  <c r="BP67" i="5"/>
  <c r="BM67" i="5"/>
  <c r="BL67" i="5"/>
  <c r="BI67" i="5"/>
  <c r="BH67" i="5"/>
  <c r="BE67" i="5"/>
  <c r="BD67" i="5"/>
  <c r="BA67" i="5"/>
  <c r="AZ67" i="5"/>
  <c r="AW67" i="5"/>
  <c r="AV67" i="5"/>
  <c r="AS67" i="5"/>
  <c r="AR67" i="5"/>
  <c r="AO67" i="5"/>
  <c r="AN67" i="5"/>
  <c r="AK67" i="5"/>
  <c r="AJ67" i="5"/>
  <c r="AG67" i="5"/>
  <c r="AF67" i="5"/>
  <c r="AC67" i="5"/>
  <c r="AB67" i="5"/>
  <c r="MG66" i="5"/>
  <c r="MF66" i="5"/>
  <c r="MC66" i="5"/>
  <c r="MB66" i="5"/>
  <c r="LY66" i="5"/>
  <c r="LX66" i="5"/>
  <c r="LU66" i="5"/>
  <c r="LT66" i="5"/>
  <c r="LQ66" i="5"/>
  <c r="LP66" i="5"/>
  <c r="LM66" i="5"/>
  <c r="LL66" i="5"/>
  <c r="LI66" i="5"/>
  <c r="LH66" i="5"/>
  <c r="LE66" i="5"/>
  <c r="LD66" i="5"/>
  <c r="LA66" i="5"/>
  <c r="KZ66" i="5"/>
  <c r="KW66" i="5"/>
  <c r="KV66" i="5"/>
  <c r="KS66" i="5"/>
  <c r="KR66" i="5"/>
  <c r="KO66" i="5"/>
  <c r="KN66" i="5"/>
  <c r="KK66" i="5"/>
  <c r="KJ66" i="5"/>
  <c r="KG66" i="5"/>
  <c r="KF66" i="5"/>
  <c r="KC66" i="5"/>
  <c r="KB66" i="5"/>
  <c r="JY66" i="5"/>
  <c r="JX66" i="5"/>
  <c r="JU66" i="5"/>
  <c r="JT66" i="5"/>
  <c r="JQ66" i="5"/>
  <c r="JP66" i="5"/>
  <c r="JM66" i="5"/>
  <c r="JL66" i="5"/>
  <c r="JI66" i="5"/>
  <c r="JH66" i="5"/>
  <c r="JE66" i="5"/>
  <c r="JD66" i="5"/>
  <c r="JA66" i="5"/>
  <c r="IZ66" i="5"/>
  <c r="IW66" i="5"/>
  <c r="IV66" i="5"/>
  <c r="IS66" i="5"/>
  <c r="IR66" i="5"/>
  <c r="IO66" i="5"/>
  <c r="IN66" i="5"/>
  <c r="IK66" i="5"/>
  <c r="IJ66" i="5"/>
  <c r="IG66" i="5"/>
  <c r="IF66" i="5"/>
  <c r="IC66" i="5"/>
  <c r="IB66" i="5"/>
  <c r="HY66" i="5"/>
  <c r="HX66" i="5"/>
  <c r="HU66" i="5"/>
  <c r="HT66" i="5"/>
  <c r="HQ66" i="5"/>
  <c r="HP66" i="5"/>
  <c r="HM66" i="5"/>
  <c r="HL66" i="5"/>
  <c r="HI66" i="5"/>
  <c r="HH66" i="5"/>
  <c r="HE66" i="5"/>
  <c r="HD66" i="5"/>
  <c r="HA66" i="5"/>
  <c r="GZ66" i="5"/>
  <c r="GW66" i="5"/>
  <c r="GV66" i="5"/>
  <c r="GS66" i="5"/>
  <c r="GR66" i="5"/>
  <c r="GO66" i="5"/>
  <c r="GN66" i="5"/>
  <c r="GK66" i="5"/>
  <c r="GJ66" i="5"/>
  <c r="GG66" i="5"/>
  <c r="GF66" i="5"/>
  <c r="GC66" i="5"/>
  <c r="GB66" i="5"/>
  <c r="FY66" i="5"/>
  <c r="FX66" i="5"/>
  <c r="FU66" i="5"/>
  <c r="FT66" i="5"/>
  <c r="FQ66" i="5"/>
  <c r="FP66" i="5"/>
  <c r="FM66" i="5"/>
  <c r="FL66" i="5"/>
  <c r="FI66" i="5"/>
  <c r="FH66" i="5"/>
  <c r="FE66" i="5"/>
  <c r="FD66" i="5"/>
  <c r="FA66" i="5"/>
  <c r="EZ66" i="5"/>
  <c r="EW66" i="5"/>
  <c r="EV66" i="5"/>
  <c r="ES66" i="5"/>
  <c r="ER66" i="5"/>
  <c r="EO66" i="5"/>
  <c r="EN66" i="5"/>
  <c r="EK66" i="5"/>
  <c r="EJ66" i="5"/>
  <c r="EG66" i="5"/>
  <c r="EF66" i="5"/>
  <c r="EC66" i="5"/>
  <c r="EB66" i="5"/>
  <c r="DY66" i="5"/>
  <c r="DX66" i="5"/>
  <c r="DU66" i="5"/>
  <c r="DT66" i="5"/>
  <c r="DQ66" i="5"/>
  <c r="DP66" i="5"/>
  <c r="DM66" i="5"/>
  <c r="DL66" i="5"/>
  <c r="DI66" i="5"/>
  <c r="DH66" i="5"/>
  <c r="DE66" i="5"/>
  <c r="DD66" i="5"/>
  <c r="DA66" i="5"/>
  <c r="CZ66" i="5"/>
  <c r="CW66" i="5"/>
  <c r="CV66" i="5"/>
  <c r="CS66" i="5"/>
  <c r="CR66" i="5"/>
  <c r="CO66" i="5"/>
  <c r="CN66" i="5"/>
  <c r="CK66" i="5"/>
  <c r="CJ66" i="5"/>
  <c r="CG66" i="5"/>
  <c r="CF66" i="5"/>
  <c r="CC66" i="5"/>
  <c r="CB66" i="5"/>
  <c r="BY66" i="5"/>
  <c r="BX66" i="5"/>
  <c r="BU66" i="5"/>
  <c r="BT66" i="5"/>
  <c r="BQ66" i="5"/>
  <c r="BP66" i="5"/>
  <c r="BM66" i="5"/>
  <c r="BL66" i="5"/>
  <c r="BI66" i="5"/>
  <c r="BH66" i="5"/>
  <c r="BE66" i="5"/>
  <c r="BD66" i="5"/>
  <c r="BA66" i="5"/>
  <c r="AZ66" i="5"/>
  <c r="AW66" i="5"/>
  <c r="AV66" i="5"/>
  <c r="AS66" i="5"/>
  <c r="AR66" i="5"/>
  <c r="AO66" i="5"/>
  <c r="AN66" i="5"/>
  <c r="AK66" i="5"/>
  <c r="AJ66" i="5"/>
  <c r="AG66" i="5"/>
  <c r="AF66" i="5"/>
  <c r="AC66" i="5"/>
  <c r="AB66" i="5"/>
  <c r="MG65" i="5"/>
  <c r="MF65" i="5"/>
  <c r="MC65" i="5"/>
  <c r="MB65" i="5"/>
  <c r="LY65" i="5"/>
  <c r="LX65" i="5"/>
  <c r="LU65" i="5"/>
  <c r="LT65" i="5"/>
  <c r="LQ65" i="5"/>
  <c r="LP65" i="5"/>
  <c r="LM65" i="5"/>
  <c r="LL65" i="5"/>
  <c r="LI65" i="5"/>
  <c r="LH65" i="5"/>
  <c r="LE65" i="5"/>
  <c r="LD65" i="5"/>
  <c r="LA65" i="5"/>
  <c r="KZ65" i="5"/>
  <c r="KW65" i="5"/>
  <c r="KV65" i="5"/>
  <c r="KS65" i="5"/>
  <c r="KR65" i="5"/>
  <c r="KO65" i="5"/>
  <c r="KN65" i="5"/>
  <c r="KK65" i="5"/>
  <c r="KJ65" i="5"/>
  <c r="KG65" i="5"/>
  <c r="KF65" i="5"/>
  <c r="KC65" i="5"/>
  <c r="KB65" i="5"/>
  <c r="JY65" i="5"/>
  <c r="JX65" i="5"/>
  <c r="JU65" i="5"/>
  <c r="JT65" i="5"/>
  <c r="JQ65" i="5"/>
  <c r="JP65" i="5"/>
  <c r="JM65" i="5"/>
  <c r="JL65" i="5"/>
  <c r="JI65" i="5"/>
  <c r="JH65" i="5"/>
  <c r="JE65" i="5"/>
  <c r="JD65" i="5"/>
  <c r="JA65" i="5"/>
  <c r="IZ65" i="5"/>
  <c r="IW65" i="5"/>
  <c r="IV65" i="5"/>
  <c r="IS65" i="5"/>
  <c r="IR65" i="5"/>
  <c r="IO65" i="5"/>
  <c r="IN65" i="5"/>
  <c r="IK65" i="5"/>
  <c r="IJ65" i="5"/>
  <c r="IG65" i="5"/>
  <c r="IF65" i="5"/>
  <c r="IC65" i="5"/>
  <c r="IB65" i="5"/>
  <c r="HY65" i="5"/>
  <c r="HX65" i="5"/>
  <c r="HU65" i="5"/>
  <c r="HT65" i="5"/>
  <c r="HQ65" i="5"/>
  <c r="HP65" i="5"/>
  <c r="HM65" i="5"/>
  <c r="HL65" i="5"/>
  <c r="HI65" i="5"/>
  <c r="HH65" i="5"/>
  <c r="HE65" i="5"/>
  <c r="HD65" i="5"/>
  <c r="HA65" i="5"/>
  <c r="GZ65" i="5"/>
  <c r="GW65" i="5"/>
  <c r="GV65" i="5"/>
  <c r="GS65" i="5"/>
  <c r="GR65" i="5"/>
  <c r="GO65" i="5"/>
  <c r="GN65" i="5"/>
  <c r="GK65" i="5"/>
  <c r="GJ65" i="5"/>
  <c r="GG65" i="5"/>
  <c r="GF65" i="5"/>
  <c r="GC65" i="5"/>
  <c r="GB65" i="5"/>
  <c r="FY65" i="5"/>
  <c r="FX65" i="5"/>
  <c r="FU65" i="5"/>
  <c r="FT65" i="5"/>
  <c r="FQ65" i="5"/>
  <c r="FP65" i="5"/>
  <c r="FM65" i="5"/>
  <c r="FL65" i="5"/>
  <c r="FI65" i="5"/>
  <c r="FH65" i="5"/>
  <c r="FE65" i="5"/>
  <c r="FD65" i="5"/>
  <c r="FA65" i="5"/>
  <c r="EZ65" i="5"/>
  <c r="EW65" i="5"/>
  <c r="EV65" i="5"/>
  <c r="ES65" i="5"/>
  <c r="ER65" i="5"/>
  <c r="EO65" i="5"/>
  <c r="EN65" i="5"/>
  <c r="EK65" i="5"/>
  <c r="EJ65" i="5"/>
  <c r="EG65" i="5"/>
  <c r="EF65" i="5"/>
  <c r="EC65" i="5"/>
  <c r="EB65" i="5"/>
  <c r="DY65" i="5"/>
  <c r="DX65" i="5"/>
  <c r="DU65" i="5"/>
  <c r="DT65" i="5"/>
  <c r="DQ65" i="5"/>
  <c r="DP65" i="5"/>
  <c r="DM65" i="5"/>
  <c r="DL65" i="5"/>
  <c r="DI65" i="5"/>
  <c r="DH65" i="5"/>
  <c r="DE65" i="5"/>
  <c r="DD65" i="5"/>
  <c r="DA65" i="5"/>
  <c r="CZ65" i="5"/>
  <c r="CW65" i="5"/>
  <c r="CV65" i="5"/>
  <c r="CS65" i="5"/>
  <c r="CR65" i="5"/>
  <c r="CO65" i="5"/>
  <c r="CN65" i="5"/>
  <c r="CK65" i="5"/>
  <c r="CJ65" i="5"/>
  <c r="CG65" i="5"/>
  <c r="CF65" i="5"/>
  <c r="CC65" i="5"/>
  <c r="CB65" i="5"/>
  <c r="BY65" i="5"/>
  <c r="BX65" i="5"/>
  <c r="BU65" i="5"/>
  <c r="BT65" i="5"/>
  <c r="BQ65" i="5"/>
  <c r="BP65" i="5"/>
  <c r="BM65" i="5"/>
  <c r="BL65" i="5"/>
  <c r="BI65" i="5"/>
  <c r="BH65" i="5"/>
  <c r="BE65" i="5"/>
  <c r="BD65" i="5"/>
  <c r="BA65" i="5"/>
  <c r="AZ65" i="5"/>
  <c r="AW65" i="5"/>
  <c r="AV65" i="5"/>
  <c r="AS65" i="5"/>
  <c r="AR65" i="5"/>
  <c r="AO65" i="5"/>
  <c r="AN65" i="5"/>
  <c r="AK65" i="5"/>
  <c r="AJ65" i="5"/>
  <c r="AG65" i="5"/>
  <c r="AF65" i="5"/>
  <c r="AC65" i="5"/>
  <c r="AB65" i="5"/>
  <c r="MG64" i="5"/>
  <c r="MF64" i="5"/>
  <c r="MC64" i="5"/>
  <c r="MB64" i="5"/>
  <c r="LY64" i="5"/>
  <c r="LX64" i="5"/>
  <c r="LU64" i="5"/>
  <c r="LT64" i="5"/>
  <c r="LQ64" i="5"/>
  <c r="LP64" i="5"/>
  <c r="LM64" i="5"/>
  <c r="LL64" i="5"/>
  <c r="LI64" i="5"/>
  <c r="LH64" i="5"/>
  <c r="LE64" i="5"/>
  <c r="LD64" i="5"/>
  <c r="LA64" i="5"/>
  <c r="KZ64" i="5"/>
  <c r="KW64" i="5"/>
  <c r="KV64" i="5"/>
  <c r="KS64" i="5"/>
  <c r="KR64" i="5"/>
  <c r="KO64" i="5"/>
  <c r="KN64" i="5"/>
  <c r="KK64" i="5"/>
  <c r="KJ64" i="5"/>
  <c r="KG64" i="5"/>
  <c r="KF64" i="5"/>
  <c r="KC64" i="5"/>
  <c r="KB64" i="5"/>
  <c r="JY64" i="5"/>
  <c r="JX64" i="5"/>
  <c r="JU64" i="5"/>
  <c r="JT64" i="5"/>
  <c r="JQ64" i="5"/>
  <c r="JP64" i="5"/>
  <c r="JM64" i="5"/>
  <c r="JL64" i="5"/>
  <c r="JI64" i="5"/>
  <c r="JH64" i="5"/>
  <c r="JE64" i="5"/>
  <c r="JD64" i="5"/>
  <c r="JA64" i="5"/>
  <c r="IZ64" i="5"/>
  <c r="IW64" i="5"/>
  <c r="IV64" i="5"/>
  <c r="IS64" i="5"/>
  <c r="IR64" i="5"/>
  <c r="IO64" i="5"/>
  <c r="IN64" i="5"/>
  <c r="IK64" i="5"/>
  <c r="IJ64" i="5"/>
  <c r="IG64" i="5"/>
  <c r="IF64" i="5"/>
  <c r="IC64" i="5"/>
  <c r="IB64" i="5"/>
  <c r="HY64" i="5"/>
  <c r="HX64" i="5"/>
  <c r="HU64" i="5"/>
  <c r="HT64" i="5"/>
  <c r="HQ64" i="5"/>
  <c r="HP64" i="5"/>
  <c r="HM64" i="5"/>
  <c r="HL64" i="5"/>
  <c r="HI64" i="5"/>
  <c r="HH64" i="5"/>
  <c r="HE64" i="5"/>
  <c r="HD64" i="5"/>
  <c r="HA64" i="5"/>
  <c r="GZ64" i="5"/>
  <c r="GW64" i="5"/>
  <c r="GV64" i="5"/>
  <c r="GS64" i="5"/>
  <c r="GR64" i="5"/>
  <c r="GO64" i="5"/>
  <c r="GN64" i="5"/>
  <c r="GK64" i="5"/>
  <c r="GJ64" i="5"/>
  <c r="GG64" i="5"/>
  <c r="GF64" i="5"/>
  <c r="GC64" i="5"/>
  <c r="GB64" i="5"/>
  <c r="FY64" i="5"/>
  <c r="FX64" i="5"/>
  <c r="FU64" i="5"/>
  <c r="FT64" i="5"/>
  <c r="FQ64" i="5"/>
  <c r="FP64" i="5"/>
  <c r="FM64" i="5"/>
  <c r="FL64" i="5"/>
  <c r="FI64" i="5"/>
  <c r="FH64" i="5"/>
  <c r="FE64" i="5"/>
  <c r="FD64" i="5"/>
  <c r="FA64" i="5"/>
  <c r="EZ64" i="5"/>
  <c r="EW64" i="5"/>
  <c r="EV64" i="5"/>
  <c r="ES64" i="5"/>
  <c r="ER64" i="5"/>
  <c r="EO64" i="5"/>
  <c r="EN64" i="5"/>
  <c r="EK64" i="5"/>
  <c r="EJ64" i="5"/>
  <c r="EG64" i="5"/>
  <c r="EF64" i="5"/>
  <c r="EC64" i="5"/>
  <c r="EB64" i="5"/>
  <c r="DY64" i="5"/>
  <c r="DX64" i="5"/>
  <c r="DU64" i="5"/>
  <c r="DT64" i="5"/>
  <c r="DQ64" i="5"/>
  <c r="DP64" i="5"/>
  <c r="DM64" i="5"/>
  <c r="DL64" i="5"/>
  <c r="DI64" i="5"/>
  <c r="DH64" i="5"/>
  <c r="DE64" i="5"/>
  <c r="DD64" i="5"/>
  <c r="DA64" i="5"/>
  <c r="CZ64" i="5"/>
  <c r="CW64" i="5"/>
  <c r="CV64" i="5"/>
  <c r="CS64" i="5"/>
  <c r="CR64" i="5"/>
  <c r="CO64" i="5"/>
  <c r="CN64" i="5"/>
  <c r="CK64" i="5"/>
  <c r="CJ64" i="5"/>
  <c r="CG64" i="5"/>
  <c r="CF64" i="5"/>
  <c r="CC64" i="5"/>
  <c r="CB64" i="5"/>
  <c r="BY64" i="5"/>
  <c r="BX64" i="5"/>
  <c r="BU64" i="5"/>
  <c r="BT64" i="5"/>
  <c r="BQ64" i="5"/>
  <c r="BP64" i="5"/>
  <c r="BM64" i="5"/>
  <c r="BL64" i="5"/>
  <c r="BI64" i="5"/>
  <c r="BH64" i="5"/>
  <c r="BE64" i="5"/>
  <c r="BD64" i="5"/>
  <c r="BA64" i="5"/>
  <c r="AZ64" i="5"/>
  <c r="AW64" i="5"/>
  <c r="AV64" i="5"/>
  <c r="AS64" i="5"/>
  <c r="AR64" i="5"/>
  <c r="AO64" i="5"/>
  <c r="AN64" i="5"/>
  <c r="AK64" i="5"/>
  <c r="AJ64" i="5"/>
  <c r="AG64" i="5"/>
  <c r="AF64" i="5"/>
  <c r="AC64" i="5"/>
  <c r="AB64" i="5"/>
  <c r="MG63" i="5"/>
  <c r="MF63" i="5"/>
  <c r="MC63" i="5"/>
  <c r="MB63" i="5"/>
  <c r="LY63" i="5"/>
  <c r="LX63" i="5"/>
  <c r="LU63" i="5"/>
  <c r="LT63" i="5"/>
  <c r="LQ63" i="5"/>
  <c r="LP63" i="5"/>
  <c r="LM63" i="5"/>
  <c r="LL63" i="5"/>
  <c r="LI63" i="5"/>
  <c r="LH63" i="5"/>
  <c r="LE63" i="5"/>
  <c r="LD63" i="5"/>
  <c r="LA63" i="5"/>
  <c r="KZ63" i="5"/>
  <c r="KW63" i="5"/>
  <c r="KV63" i="5"/>
  <c r="KS63" i="5"/>
  <c r="KR63" i="5"/>
  <c r="KO63" i="5"/>
  <c r="KN63" i="5"/>
  <c r="KK63" i="5"/>
  <c r="KJ63" i="5"/>
  <c r="KG63" i="5"/>
  <c r="KF63" i="5"/>
  <c r="KC63" i="5"/>
  <c r="KB63" i="5"/>
  <c r="JY63" i="5"/>
  <c r="JX63" i="5"/>
  <c r="JU63" i="5"/>
  <c r="JT63" i="5"/>
  <c r="JQ63" i="5"/>
  <c r="JP63" i="5"/>
  <c r="JM63" i="5"/>
  <c r="JL63" i="5"/>
  <c r="JI63" i="5"/>
  <c r="JH63" i="5"/>
  <c r="JE63" i="5"/>
  <c r="JD63" i="5"/>
  <c r="JA63" i="5"/>
  <c r="IZ63" i="5"/>
  <c r="IW63" i="5"/>
  <c r="IV63" i="5"/>
  <c r="IS63" i="5"/>
  <c r="IR63" i="5"/>
  <c r="IO63" i="5"/>
  <c r="IN63" i="5"/>
  <c r="IK63" i="5"/>
  <c r="IJ63" i="5"/>
  <c r="IG63" i="5"/>
  <c r="IF63" i="5"/>
  <c r="IC63" i="5"/>
  <c r="IB63" i="5"/>
  <c r="HY63" i="5"/>
  <c r="HX63" i="5"/>
  <c r="HU63" i="5"/>
  <c r="HT63" i="5"/>
  <c r="HQ63" i="5"/>
  <c r="HP63" i="5"/>
  <c r="HM63" i="5"/>
  <c r="HL63" i="5"/>
  <c r="HI63" i="5"/>
  <c r="HH63" i="5"/>
  <c r="HE63" i="5"/>
  <c r="HD63" i="5"/>
  <c r="HA63" i="5"/>
  <c r="GZ63" i="5"/>
  <c r="GW63" i="5"/>
  <c r="GV63" i="5"/>
  <c r="GS63" i="5"/>
  <c r="GR63" i="5"/>
  <c r="GO63" i="5"/>
  <c r="GN63" i="5"/>
  <c r="GK63" i="5"/>
  <c r="GJ63" i="5"/>
  <c r="GG63" i="5"/>
  <c r="GF63" i="5"/>
  <c r="GC63" i="5"/>
  <c r="GB63" i="5"/>
  <c r="FY63" i="5"/>
  <c r="FX63" i="5"/>
  <c r="FU63" i="5"/>
  <c r="FT63" i="5"/>
  <c r="FQ63" i="5"/>
  <c r="FP63" i="5"/>
  <c r="FM63" i="5"/>
  <c r="FL63" i="5"/>
  <c r="FI63" i="5"/>
  <c r="FH63" i="5"/>
  <c r="FE63" i="5"/>
  <c r="FD63" i="5"/>
  <c r="FA63" i="5"/>
  <c r="EZ63" i="5"/>
  <c r="EW63" i="5"/>
  <c r="EV63" i="5"/>
  <c r="ES63" i="5"/>
  <c r="ER63" i="5"/>
  <c r="EO63" i="5"/>
  <c r="EN63" i="5"/>
  <c r="EK63" i="5"/>
  <c r="EJ63" i="5"/>
  <c r="EG63" i="5"/>
  <c r="EF63" i="5"/>
  <c r="EC63" i="5"/>
  <c r="EB63" i="5"/>
  <c r="DY63" i="5"/>
  <c r="DX63" i="5"/>
  <c r="DU63" i="5"/>
  <c r="DT63" i="5"/>
  <c r="DQ63" i="5"/>
  <c r="DP63" i="5"/>
  <c r="DM63" i="5"/>
  <c r="DL63" i="5"/>
  <c r="DI63" i="5"/>
  <c r="DH63" i="5"/>
  <c r="DE63" i="5"/>
  <c r="DD63" i="5"/>
  <c r="DA63" i="5"/>
  <c r="CZ63" i="5"/>
  <c r="CW63" i="5"/>
  <c r="CV63" i="5"/>
  <c r="CS63" i="5"/>
  <c r="CR63" i="5"/>
  <c r="CO63" i="5"/>
  <c r="CN63" i="5"/>
  <c r="CK63" i="5"/>
  <c r="CJ63" i="5"/>
  <c r="CG63" i="5"/>
  <c r="CF63" i="5"/>
  <c r="CC63" i="5"/>
  <c r="CB63" i="5"/>
  <c r="BY63" i="5"/>
  <c r="BX63" i="5"/>
  <c r="BU63" i="5"/>
  <c r="BT63" i="5"/>
  <c r="BQ63" i="5"/>
  <c r="BP63" i="5"/>
  <c r="BM63" i="5"/>
  <c r="BL63" i="5"/>
  <c r="BI63" i="5"/>
  <c r="BH63" i="5"/>
  <c r="BE63" i="5"/>
  <c r="BD63" i="5"/>
  <c r="BA63" i="5"/>
  <c r="AZ63" i="5"/>
  <c r="AW63" i="5"/>
  <c r="AV63" i="5"/>
  <c r="AS63" i="5"/>
  <c r="AR63" i="5"/>
  <c r="AO63" i="5"/>
  <c r="AN63" i="5"/>
  <c r="AK63" i="5"/>
  <c r="AJ63" i="5"/>
  <c r="AG63" i="5"/>
  <c r="AF63" i="5"/>
  <c r="AC63" i="5"/>
  <c r="AB63" i="5"/>
  <c r="MG62" i="5"/>
  <c r="MF62" i="5"/>
  <c r="MC62" i="5"/>
  <c r="MB62" i="5"/>
  <c r="LY62" i="5"/>
  <c r="LX62" i="5"/>
  <c r="LU62" i="5"/>
  <c r="LT62" i="5"/>
  <c r="LQ62" i="5"/>
  <c r="LP62" i="5"/>
  <c r="LM62" i="5"/>
  <c r="LL62" i="5"/>
  <c r="LI62" i="5"/>
  <c r="LH62" i="5"/>
  <c r="LE62" i="5"/>
  <c r="LD62" i="5"/>
  <c r="LA62" i="5"/>
  <c r="KZ62" i="5"/>
  <c r="KW62" i="5"/>
  <c r="KV62" i="5"/>
  <c r="KS62" i="5"/>
  <c r="KR62" i="5"/>
  <c r="KO62" i="5"/>
  <c r="KN62" i="5"/>
  <c r="KK62" i="5"/>
  <c r="KJ62" i="5"/>
  <c r="KG62" i="5"/>
  <c r="KF62" i="5"/>
  <c r="KC62" i="5"/>
  <c r="KB62" i="5"/>
  <c r="JY62" i="5"/>
  <c r="JX62" i="5"/>
  <c r="JU62" i="5"/>
  <c r="JT62" i="5"/>
  <c r="JQ62" i="5"/>
  <c r="JP62" i="5"/>
  <c r="JM62" i="5"/>
  <c r="JL62" i="5"/>
  <c r="JI62" i="5"/>
  <c r="JH62" i="5"/>
  <c r="JE62" i="5"/>
  <c r="JD62" i="5"/>
  <c r="JA62" i="5"/>
  <c r="IZ62" i="5"/>
  <c r="IW62" i="5"/>
  <c r="IV62" i="5"/>
  <c r="IS62" i="5"/>
  <c r="IR62" i="5"/>
  <c r="IO62" i="5"/>
  <c r="IN62" i="5"/>
  <c r="IK62" i="5"/>
  <c r="IJ62" i="5"/>
  <c r="IG62" i="5"/>
  <c r="IF62" i="5"/>
  <c r="IC62" i="5"/>
  <c r="IB62" i="5"/>
  <c r="HY62" i="5"/>
  <c r="HX62" i="5"/>
  <c r="HU62" i="5"/>
  <c r="HT62" i="5"/>
  <c r="HQ62" i="5"/>
  <c r="HP62" i="5"/>
  <c r="HM62" i="5"/>
  <c r="HL62" i="5"/>
  <c r="HI62" i="5"/>
  <c r="HH62" i="5"/>
  <c r="HE62" i="5"/>
  <c r="HD62" i="5"/>
  <c r="HA62" i="5"/>
  <c r="GZ62" i="5"/>
  <c r="GW62" i="5"/>
  <c r="GV62" i="5"/>
  <c r="GS62" i="5"/>
  <c r="GR62" i="5"/>
  <c r="GO62" i="5"/>
  <c r="GN62" i="5"/>
  <c r="GK62" i="5"/>
  <c r="GJ62" i="5"/>
  <c r="GG62" i="5"/>
  <c r="GF62" i="5"/>
  <c r="GC62" i="5"/>
  <c r="GB62" i="5"/>
  <c r="FY62" i="5"/>
  <c r="FX62" i="5"/>
  <c r="FU62" i="5"/>
  <c r="FT62" i="5"/>
  <c r="FQ62" i="5"/>
  <c r="FP62" i="5"/>
  <c r="FM62" i="5"/>
  <c r="FL62" i="5"/>
  <c r="FI62" i="5"/>
  <c r="FH62" i="5"/>
  <c r="FE62" i="5"/>
  <c r="FD62" i="5"/>
  <c r="FA62" i="5"/>
  <c r="EZ62" i="5"/>
  <c r="EW62" i="5"/>
  <c r="EV62" i="5"/>
  <c r="ES62" i="5"/>
  <c r="ER62" i="5"/>
  <c r="EO62" i="5"/>
  <c r="EN62" i="5"/>
  <c r="EK62" i="5"/>
  <c r="EJ62" i="5"/>
  <c r="EG62" i="5"/>
  <c r="EF62" i="5"/>
  <c r="EC62" i="5"/>
  <c r="EB62" i="5"/>
  <c r="DY62" i="5"/>
  <c r="DX62" i="5"/>
  <c r="DU62" i="5"/>
  <c r="DT62" i="5"/>
  <c r="DQ62" i="5"/>
  <c r="DP62" i="5"/>
  <c r="DM62" i="5"/>
  <c r="DL62" i="5"/>
  <c r="DI62" i="5"/>
  <c r="DH62" i="5"/>
  <c r="DE62" i="5"/>
  <c r="DD62" i="5"/>
  <c r="DA62" i="5"/>
  <c r="CZ62" i="5"/>
  <c r="CW62" i="5"/>
  <c r="CV62" i="5"/>
  <c r="CS62" i="5"/>
  <c r="CR62" i="5"/>
  <c r="CO62" i="5"/>
  <c r="CN62" i="5"/>
  <c r="CK62" i="5"/>
  <c r="CJ62" i="5"/>
  <c r="CG62" i="5"/>
  <c r="CF62" i="5"/>
  <c r="CC62" i="5"/>
  <c r="CB62" i="5"/>
  <c r="BY62" i="5"/>
  <c r="BX62" i="5"/>
  <c r="BU62" i="5"/>
  <c r="BT62" i="5"/>
  <c r="BQ62" i="5"/>
  <c r="BP62" i="5"/>
  <c r="BM62" i="5"/>
  <c r="BL62" i="5"/>
  <c r="BI62" i="5"/>
  <c r="BH62" i="5"/>
  <c r="BE62" i="5"/>
  <c r="BD62" i="5"/>
  <c r="BA62" i="5"/>
  <c r="AZ62" i="5"/>
  <c r="AW62" i="5"/>
  <c r="AV62" i="5"/>
  <c r="AS62" i="5"/>
  <c r="AR62" i="5"/>
  <c r="AO62" i="5"/>
  <c r="AN62" i="5"/>
  <c r="AK62" i="5"/>
  <c r="AJ62" i="5"/>
  <c r="AG62" i="5"/>
  <c r="AF62" i="5"/>
  <c r="AC62" i="5"/>
  <c r="AB62" i="5"/>
  <c r="MG61" i="5"/>
  <c r="MF61" i="5"/>
  <c r="ME61" i="5"/>
  <c r="MC61" i="5"/>
  <c r="MB61" i="5"/>
  <c r="MA61" i="5"/>
  <c r="LY61" i="5"/>
  <c r="LX61" i="5"/>
  <c r="LW61" i="5"/>
  <c r="LU61" i="5"/>
  <c r="LT61" i="5"/>
  <c r="LS61" i="5"/>
  <c r="LQ61" i="5"/>
  <c r="LP61" i="5"/>
  <c r="LO61" i="5"/>
  <c r="LM61" i="5"/>
  <c r="LL61" i="5"/>
  <c r="LI61" i="5"/>
  <c r="LH61" i="5"/>
  <c r="LE61" i="5"/>
  <c r="LD61" i="5"/>
  <c r="LA61" i="5"/>
  <c r="KZ61" i="5"/>
  <c r="KW61" i="5"/>
  <c r="KV61" i="5"/>
  <c r="KS61" i="5"/>
  <c r="KR61" i="5"/>
  <c r="KO61" i="5"/>
  <c r="KN61" i="5"/>
  <c r="KK61" i="5"/>
  <c r="KJ61" i="5"/>
  <c r="KG61" i="5"/>
  <c r="KF61" i="5"/>
  <c r="KC61" i="5"/>
  <c r="KB61" i="5"/>
  <c r="JY61" i="5"/>
  <c r="JX61" i="5"/>
  <c r="JU61" i="5"/>
  <c r="JT61" i="5"/>
  <c r="JQ61" i="5"/>
  <c r="JP61" i="5"/>
  <c r="JM61" i="5"/>
  <c r="JL61" i="5"/>
  <c r="JI61" i="5"/>
  <c r="JH61" i="5"/>
  <c r="JE61" i="5"/>
  <c r="JD61" i="5"/>
  <c r="JA61" i="5"/>
  <c r="IZ61" i="5"/>
  <c r="IW61" i="5"/>
  <c r="IV61" i="5"/>
  <c r="IS61" i="5"/>
  <c r="IR61" i="5"/>
  <c r="IO61" i="5"/>
  <c r="IN61" i="5"/>
  <c r="IK61" i="5"/>
  <c r="IJ61" i="5"/>
  <c r="IG61" i="5"/>
  <c r="IF61" i="5"/>
  <c r="IC61" i="5"/>
  <c r="IB61" i="5"/>
  <c r="HY61" i="5"/>
  <c r="HX61" i="5"/>
  <c r="HU61" i="5"/>
  <c r="HT61" i="5"/>
  <c r="HQ61" i="5"/>
  <c r="HP61" i="5"/>
  <c r="HM61" i="5"/>
  <c r="HL61" i="5"/>
  <c r="HI61" i="5"/>
  <c r="HH61" i="5"/>
  <c r="HE61" i="5"/>
  <c r="HD61" i="5"/>
  <c r="HA61" i="5"/>
  <c r="GZ61" i="5"/>
  <c r="GW61" i="5"/>
  <c r="GV61" i="5"/>
  <c r="GS61" i="5"/>
  <c r="GR61" i="5"/>
  <c r="GO61" i="5"/>
  <c r="GN61" i="5"/>
  <c r="GK61" i="5"/>
  <c r="GJ61" i="5"/>
  <c r="GG61" i="5"/>
  <c r="GF61" i="5"/>
  <c r="GC61" i="5"/>
  <c r="GB61" i="5"/>
  <c r="FY61" i="5"/>
  <c r="FX61" i="5"/>
  <c r="FU61" i="5"/>
  <c r="FT61" i="5"/>
  <c r="FQ61" i="5"/>
  <c r="FP61" i="5"/>
  <c r="FM61" i="5"/>
  <c r="FL61" i="5"/>
  <c r="FI61" i="5"/>
  <c r="FH61" i="5"/>
  <c r="FE61" i="5"/>
  <c r="FD61" i="5"/>
  <c r="FA61" i="5"/>
  <c r="EZ61" i="5"/>
  <c r="EW61" i="5"/>
  <c r="EV61" i="5"/>
  <c r="ES61" i="5"/>
  <c r="ER61" i="5"/>
  <c r="EO61" i="5"/>
  <c r="EN61" i="5"/>
  <c r="EK61" i="5"/>
  <c r="EJ61" i="5"/>
  <c r="EG61" i="5"/>
  <c r="EF61" i="5"/>
  <c r="EC61" i="5"/>
  <c r="EB61" i="5"/>
  <c r="DY61" i="5"/>
  <c r="DX61" i="5"/>
  <c r="DU61" i="5"/>
  <c r="DT61" i="5"/>
  <c r="DQ61" i="5"/>
  <c r="DP61" i="5"/>
  <c r="DM61" i="5"/>
  <c r="DL61" i="5"/>
  <c r="DI61" i="5"/>
  <c r="DH61" i="5"/>
  <c r="DE61" i="5"/>
  <c r="DD61" i="5"/>
  <c r="DA61" i="5"/>
  <c r="CZ61" i="5"/>
  <c r="CW61" i="5"/>
  <c r="CV61" i="5"/>
  <c r="CS61" i="5"/>
  <c r="CR61" i="5"/>
  <c r="CO61" i="5"/>
  <c r="CN61" i="5"/>
  <c r="CK61" i="5"/>
  <c r="CJ61" i="5"/>
  <c r="CG61" i="5"/>
  <c r="CF61" i="5"/>
  <c r="CC61" i="5"/>
  <c r="CB61" i="5"/>
  <c r="BY61" i="5"/>
  <c r="BX61" i="5"/>
  <c r="BU61" i="5"/>
  <c r="BT61" i="5"/>
  <c r="BQ61" i="5"/>
  <c r="BP61" i="5"/>
  <c r="BM61" i="5"/>
  <c r="BL61" i="5"/>
  <c r="BI61" i="5"/>
  <c r="BH61" i="5"/>
  <c r="BE61" i="5"/>
  <c r="BD61" i="5"/>
  <c r="BA61" i="5"/>
  <c r="AZ61" i="5"/>
  <c r="AW61" i="5"/>
  <c r="AV61" i="5"/>
  <c r="AS61" i="5"/>
  <c r="AR61" i="5"/>
  <c r="AO61" i="5"/>
  <c r="AN61" i="5"/>
  <c r="AK61" i="5"/>
  <c r="AJ61" i="5"/>
  <c r="AG61" i="5"/>
  <c r="AF61" i="5"/>
  <c r="AC61" i="5"/>
  <c r="AB61" i="5"/>
  <c r="MG60" i="5"/>
  <c r="MF60" i="5"/>
  <c r="ME60" i="5"/>
  <c r="MC60" i="5"/>
  <c r="MB60" i="5"/>
  <c r="MA60" i="5"/>
  <c r="LY60" i="5"/>
  <c r="LX60" i="5"/>
  <c r="LW60" i="5"/>
  <c r="LU60" i="5"/>
  <c r="LT60" i="5"/>
  <c r="LS60" i="5"/>
  <c r="LQ60" i="5"/>
  <c r="LP60" i="5"/>
  <c r="LO60" i="5"/>
  <c r="LM60" i="5"/>
  <c r="LL60" i="5"/>
  <c r="LK60" i="5"/>
  <c r="LI60" i="5"/>
  <c r="LH60" i="5"/>
  <c r="LG60" i="5"/>
  <c r="LE60" i="5"/>
  <c r="LD60" i="5"/>
  <c r="LC60" i="5"/>
  <c r="LA60" i="5"/>
  <c r="KZ60" i="5"/>
  <c r="KY60" i="5"/>
  <c r="KW60" i="5"/>
  <c r="KV60" i="5"/>
  <c r="KU60" i="5"/>
  <c r="KS60" i="5"/>
  <c r="KR60" i="5"/>
  <c r="KO60" i="5"/>
  <c r="KN60" i="5"/>
  <c r="KK60" i="5"/>
  <c r="KJ60" i="5"/>
  <c r="KG60" i="5"/>
  <c r="KF60" i="5"/>
  <c r="KC60" i="5"/>
  <c r="KB60" i="5"/>
  <c r="JY60" i="5"/>
  <c r="JX60" i="5"/>
  <c r="JU60" i="5"/>
  <c r="JT60" i="5"/>
  <c r="JQ60" i="5"/>
  <c r="JP60" i="5"/>
  <c r="JM60" i="5"/>
  <c r="JL60" i="5"/>
  <c r="JI60" i="5"/>
  <c r="JH60" i="5"/>
  <c r="JE60" i="5"/>
  <c r="JD60" i="5"/>
  <c r="JA60" i="5"/>
  <c r="IZ60" i="5"/>
  <c r="IW60" i="5"/>
  <c r="IV60" i="5"/>
  <c r="IS60" i="5"/>
  <c r="IR60" i="5"/>
  <c r="IO60" i="5"/>
  <c r="IN60" i="5"/>
  <c r="IK60" i="5"/>
  <c r="IJ60" i="5"/>
  <c r="IG60" i="5"/>
  <c r="IF60" i="5"/>
  <c r="IC60" i="5"/>
  <c r="IB60" i="5"/>
  <c r="HY60" i="5"/>
  <c r="HX60" i="5"/>
  <c r="HU60" i="5"/>
  <c r="HT60" i="5"/>
  <c r="HQ60" i="5"/>
  <c r="HP60" i="5"/>
  <c r="HM60" i="5"/>
  <c r="HL60" i="5"/>
  <c r="HI60" i="5"/>
  <c r="HH60" i="5"/>
  <c r="HE60" i="5"/>
  <c r="HD60" i="5"/>
  <c r="HA60" i="5"/>
  <c r="GZ60" i="5"/>
  <c r="GW60" i="5"/>
  <c r="GV60" i="5"/>
  <c r="GS60" i="5"/>
  <c r="GR60" i="5"/>
  <c r="GO60" i="5"/>
  <c r="GN60" i="5"/>
  <c r="GK60" i="5"/>
  <c r="GJ60" i="5"/>
  <c r="GG60" i="5"/>
  <c r="GF60" i="5"/>
  <c r="GC60" i="5"/>
  <c r="GB60" i="5"/>
  <c r="FY60" i="5"/>
  <c r="FX60" i="5"/>
  <c r="FU60" i="5"/>
  <c r="FT60" i="5"/>
  <c r="FQ60" i="5"/>
  <c r="FP60" i="5"/>
  <c r="FM60" i="5"/>
  <c r="FL60" i="5"/>
  <c r="FI60" i="5"/>
  <c r="FH60" i="5"/>
  <c r="FE60" i="5"/>
  <c r="FD60" i="5"/>
  <c r="FA60" i="5"/>
  <c r="EZ60" i="5"/>
  <c r="EW60" i="5"/>
  <c r="EV60" i="5"/>
  <c r="ES60" i="5"/>
  <c r="ER60" i="5"/>
  <c r="EO60" i="5"/>
  <c r="EN60" i="5"/>
  <c r="EK60" i="5"/>
  <c r="EJ60" i="5"/>
  <c r="EG60" i="5"/>
  <c r="EF60" i="5"/>
  <c r="EC60" i="5"/>
  <c r="EB60" i="5"/>
  <c r="DY60" i="5"/>
  <c r="DX60" i="5"/>
  <c r="DU60" i="5"/>
  <c r="DT60" i="5"/>
  <c r="DQ60" i="5"/>
  <c r="DP60" i="5"/>
  <c r="DM60" i="5"/>
  <c r="DL60" i="5"/>
  <c r="DI60" i="5"/>
  <c r="DH60" i="5"/>
  <c r="DE60" i="5"/>
  <c r="DD60" i="5"/>
  <c r="DA60" i="5"/>
  <c r="CZ60" i="5"/>
  <c r="CW60" i="5"/>
  <c r="CV60" i="5"/>
  <c r="CS60" i="5"/>
  <c r="CR60" i="5"/>
  <c r="CO60" i="5"/>
  <c r="CN60" i="5"/>
  <c r="CK60" i="5"/>
  <c r="CJ60" i="5"/>
  <c r="CG60" i="5"/>
  <c r="CF60" i="5"/>
  <c r="CC60" i="5"/>
  <c r="CB60" i="5"/>
  <c r="BY60" i="5"/>
  <c r="BX60" i="5"/>
  <c r="BU60" i="5"/>
  <c r="BT60" i="5"/>
  <c r="BQ60" i="5"/>
  <c r="BP60" i="5"/>
  <c r="BM60" i="5"/>
  <c r="BL60" i="5"/>
  <c r="BI60" i="5"/>
  <c r="BH60" i="5"/>
  <c r="BE60" i="5"/>
  <c r="BD60" i="5"/>
  <c r="BA60" i="5"/>
  <c r="AZ60" i="5"/>
  <c r="AW60" i="5"/>
  <c r="AV60" i="5"/>
  <c r="AS60" i="5"/>
  <c r="AR60" i="5"/>
  <c r="AO60" i="5"/>
  <c r="AN60" i="5"/>
  <c r="AK60" i="5"/>
  <c r="AJ60" i="5"/>
  <c r="AG60" i="5"/>
  <c r="AF60" i="5"/>
  <c r="AC60" i="5"/>
  <c r="AB60" i="5"/>
  <c r="MG59" i="5"/>
  <c r="MF59" i="5"/>
  <c r="ME59" i="5"/>
  <c r="MC59" i="5"/>
  <c r="MB59" i="5"/>
  <c r="MA59" i="5"/>
  <c r="LY59" i="5"/>
  <c r="LX59" i="5"/>
  <c r="LW59" i="5"/>
  <c r="LU59" i="5"/>
  <c r="LT59" i="5"/>
  <c r="LS59" i="5"/>
  <c r="LQ59" i="5"/>
  <c r="LP59" i="5"/>
  <c r="LO59" i="5"/>
  <c r="LM59" i="5"/>
  <c r="LL59" i="5"/>
  <c r="LK59" i="5"/>
  <c r="LI59" i="5"/>
  <c r="LH59" i="5"/>
  <c r="LG59" i="5"/>
  <c r="LE59" i="5"/>
  <c r="LD59" i="5"/>
  <c r="LC59" i="5"/>
  <c r="LA59" i="5"/>
  <c r="KZ59" i="5"/>
  <c r="KY59" i="5"/>
  <c r="KW59" i="5"/>
  <c r="KV59" i="5"/>
  <c r="KU59" i="5"/>
  <c r="KS59" i="5"/>
  <c r="KR59" i="5"/>
  <c r="KQ59" i="5"/>
  <c r="KO59" i="5"/>
  <c r="KN59" i="5"/>
  <c r="KM59" i="5"/>
  <c r="KK59" i="5"/>
  <c r="KJ59" i="5"/>
  <c r="KI59" i="5"/>
  <c r="KG59" i="5"/>
  <c r="KF59" i="5"/>
  <c r="KE59" i="5"/>
  <c r="KC59" i="5"/>
  <c r="KB59" i="5"/>
  <c r="KA59" i="5"/>
  <c r="JY59" i="5"/>
  <c r="JX59" i="5"/>
  <c r="JU59" i="5"/>
  <c r="JT59" i="5"/>
  <c r="JQ59" i="5"/>
  <c r="JP59" i="5"/>
  <c r="JM59" i="5"/>
  <c r="JL59" i="5"/>
  <c r="JI59" i="5"/>
  <c r="JH59" i="5"/>
  <c r="JE59" i="5"/>
  <c r="JD59" i="5"/>
  <c r="JA59" i="5"/>
  <c r="IZ59" i="5"/>
  <c r="IW59" i="5"/>
  <c r="IV59" i="5"/>
  <c r="IS59" i="5"/>
  <c r="IR59" i="5"/>
  <c r="IO59" i="5"/>
  <c r="IN59" i="5"/>
  <c r="IK59" i="5"/>
  <c r="IJ59" i="5"/>
  <c r="IG59" i="5"/>
  <c r="IF59" i="5"/>
  <c r="IC59" i="5"/>
  <c r="IB59" i="5"/>
  <c r="HY59" i="5"/>
  <c r="HX59" i="5"/>
  <c r="HU59" i="5"/>
  <c r="HT59" i="5"/>
  <c r="HQ59" i="5"/>
  <c r="HP59" i="5"/>
  <c r="HM59" i="5"/>
  <c r="HL59" i="5"/>
  <c r="HI59" i="5"/>
  <c r="HH59" i="5"/>
  <c r="HE59" i="5"/>
  <c r="HD59" i="5"/>
  <c r="HA59" i="5"/>
  <c r="GZ59" i="5"/>
  <c r="GW59" i="5"/>
  <c r="GV59" i="5"/>
  <c r="GS59" i="5"/>
  <c r="GR59" i="5"/>
  <c r="GO59" i="5"/>
  <c r="GN59" i="5"/>
  <c r="GK59" i="5"/>
  <c r="GJ59" i="5"/>
  <c r="GG59" i="5"/>
  <c r="GF59" i="5"/>
  <c r="GC59" i="5"/>
  <c r="GB59" i="5"/>
  <c r="FY59" i="5"/>
  <c r="FX59" i="5"/>
  <c r="FU59" i="5"/>
  <c r="FT59" i="5"/>
  <c r="FQ59" i="5"/>
  <c r="FP59" i="5"/>
  <c r="FM59" i="5"/>
  <c r="FL59" i="5"/>
  <c r="FI59" i="5"/>
  <c r="FH59" i="5"/>
  <c r="FE59" i="5"/>
  <c r="FD59" i="5"/>
  <c r="FA59" i="5"/>
  <c r="EZ59" i="5"/>
  <c r="EW59" i="5"/>
  <c r="EV59" i="5"/>
  <c r="ES59" i="5"/>
  <c r="ER59" i="5"/>
  <c r="EO59" i="5"/>
  <c r="EN59" i="5"/>
  <c r="EK59" i="5"/>
  <c r="EJ59" i="5"/>
  <c r="EG59" i="5"/>
  <c r="EF59" i="5"/>
  <c r="EC59" i="5"/>
  <c r="EB59" i="5"/>
  <c r="DY59" i="5"/>
  <c r="DX59" i="5"/>
  <c r="DU59" i="5"/>
  <c r="DT59" i="5"/>
  <c r="DQ59" i="5"/>
  <c r="DP59" i="5"/>
  <c r="DM59" i="5"/>
  <c r="DL59" i="5"/>
  <c r="DI59" i="5"/>
  <c r="DH59" i="5"/>
  <c r="DE59" i="5"/>
  <c r="DD59" i="5"/>
  <c r="DA59" i="5"/>
  <c r="CZ59" i="5"/>
  <c r="CW59" i="5"/>
  <c r="CV59" i="5"/>
  <c r="CS59" i="5"/>
  <c r="CR59" i="5"/>
  <c r="CO59" i="5"/>
  <c r="CN59" i="5"/>
  <c r="CK59" i="5"/>
  <c r="CJ59" i="5"/>
  <c r="CG59" i="5"/>
  <c r="CF59" i="5"/>
  <c r="CC59" i="5"/>
  <c r="CB59" i="5"/>
  <c r="BY59" i="5"/>
  <c r="BX59" i="5"/>
  <c r="BU59" i="5"/>
  <c r="BT59" i="5"/>
  <c r="BQ59" i="5"/>
  <c r="BP59" i="5"/>
  <c r="BM59" i="5"/>
  <c r="BL59" i="5"/>
  <c r="BI59" i="5"/>
  <c r="BH59" i="5"/>
  <c r="BE59" i="5"/>
  <c r="BD59" i="5"/>
  <c r="BA59" i="5"/>
  <c r="AZ59" i="5"/>
  <c r="AW59" i="5"/>
  <c r="AV59" i="5"/>
  <c r="AS59" i="5"/>
  <c r="AR59" i="5"/>
  <c r="AO59" i="5"/>
  <c r="AN59" i="5"/>
  <c r="AK59" i="5"/>
  <c r="AJ59" i="5"/>
  <c r="AG59" i="5"/>
  <c r="AF59" i="5"/>
  <c r="AC59" i="5"/>
  <c r="AB59" i="5"/>
  <c r="MG58" i="5"/>
  <c r="MF58" i="5"/>
  <c r="ME58" i="5"/>
  <c r="MC58" i="5"/>
  <c r="MB58" i="5"/>
  <c r="MA58" i="5"/>
  <c r="LY58" i="5"/>
  <c r="LX58" i="5"/>
  <c r="LW58" i="5"/>
  <c r="LU58" i="5"/>
  <c r="LT58" i="5"/>
  <c r="LS58" i="5"/>
  <c r="LQ58" i="5"/>
  <c r="LP58" i="5"/>
  <c r="LO58" i="5"/>
  <c r="LM58" i="5"/>
  <c r="LL58" i="5"/>
  <c r="LK58" i="5"/>
  <c r="LI58" i="5"/>
  <c r="LH58" i="5"/>
  <c r="LG58" i="5"/>
  <c r="LE58" i="5"/>
  <c r="LD58" i="5"/>
  <c r="LC58" i="5"/>
  <c r="LA58" i="5"/>
  <c r="KZ58" i="5"/>
  <c r="KY58" i="5"/>
  <c r="KW58" i="5"/>
  <c r="KV58" i="5"/>
  <c r="KU58" i="5"/>
  <c r="KS58" i="5"/>
  <c r="KR58" i="5"/>
  <c r="KQ58" i="5"/>
  <c r="KO58" i="5"/>
  <c r="KN58" i="5"/>
  <c r="KM58" i="5"/>
  <c r="KK58" i="5"/>
  <c r="KJ58" i="5"/>
  <c r="KI58" i="5"/>
  <c r="KG58" i="5"/>
  <c r="KF58" i="5"/>
  <c r="KE58" i="5"/>
  <c r="KC58" i="5"/>
  <c r="KB58" i="5"/>
  <c r="KA58" i="5"/>
  <c r="JY58" i="5"/>
  <c r="JX58" i="5"/>
  <c r="JW58" i="5"/>
  <c r="JU58" i="5"/>
  <c r="JT58" i="5"/>
  <c r="JS58" i="5"/>
  <c r="JQ58" i="5"/>
  <c r="JP58" i="5"/>
  <c r="JO58" i="5"/>
  <c r="JM58" i="5"/>
  <c r="JL58" i="5"/>
  <c r="JK58" i="5"/>
  <c r="JI58" i="5"/>
  <c r="JH58" i="5"/>
  <c r="JG58" i="5"/>
  <c r="JE58" i="5"/>
  <c r="JD58" i="5"/>
  <c r="JA58" i="5"/>
  <c r="IZ58" i="5"/>
  <c r="IW58" i="5"/>
  <c r="IV58" i="5"/>
  <c r="IS58" i="5"/>
  <c r="IR58" i="5"/>
  <c r="IO58" i="5"/>
  <c r="IN58" i="5"/>
  <c r="IK58" i="5"/>
  <c r="IJ58" i="5"/>
  <c r="IG58" i="5"/>
  <c r="IF58" i="5"/>
  <c r="IC58" i="5"/>
  <c r="IB58" i="5"/>
  <c r="HY58" i="5"/>
  <c r="HX58" i="5"/>
  <c r="HU58" i="5"/>
  <c r="HT58" i="5"/>
  <c r="HQ58" i="5"/>
  <c r="HP58" i="5"/>
  <c r="HM58" i="5"/>
  <c r="HL58" i="5"/>
  <c r="HI58" i="5"/>
  <c r="HH58" i="5"/>
  <c r="HE58" i="5"/>
  <c r="HD58" i="5"/>
  <c r="HA58" i="5"/>
  <c r="GZ58" i="5"/>
  <c r="GW58" i="5"/>
  <c r="GV58" i="5"/>
  <c r="GS58" i="5"/>
  <c r="GR58" i="5"/>
  <c r="GO58" i="5"/>
  <c r="GN58" i="5"/>
  <c r="GK58" i="5"/>
  <c r="GJ58" i="5"/>
  <c r="GG58" i="5"/>
  <c r="GF58" i="5"/>
  <c r="GC58" i="5"/>
  <c r="GB58" i="5"/>
  <c r="FY58" i="5"/>
  <c r="FX58" i="5"/>
  <c r="FU58" i="5"/>
  <c r="FT58" i="5"/>
  <c r="FQ58" i="5"/>
  <c r="FP58" i="5"/>
  <c r="FM58" i="5"/>
  <c r="FL58" i="5"/>
  <c r="FI58" i="5"/>
  <c r="FH58" i="5"/>
  <c r="FE58" i="5"/>
  <c r="FD58" i="5"/>
  <c r="FA58" i="5"/>
  <c r="EZ58" i="5"/>
  <c r="EW58" i="5"/>
  <c r="EV58" i="5"/>
  <c r="ES58" i="5"/>
  <c r="ER58" i="5"/>
  <c r="EO58" i="5"/>
  <c r="EN58" i="5"/>
  <c r="EK58" i="5"/>
  <c r="EJ58" i="5"/>
  <c r="EG58" i="5"/>
  <c r="EF58" i="5"/>
  <c r="EC58" i="5"/>
  <c r="EB58" i="5"/>
  <c r="DY58" i="5"/>
  <c r="DX58" i="5"/>
  <c r="DU58" i="5"/>
  <c r="DT58" i="5"/>
  <c r="DQ58" i="5"/>
  <c r="DP58" i="5"/>
  <c r="DM58" i="5"/>
  <c r="DL58" i="5"/>
  <c r="DI58" i="5"/>
  <c r="DH58" i="5"/>
  <c r="DE58" i="5"/>
  <c r="DD58" i="5"/>
  <c r="DA58" i="5"/>
  <c r="CZ58" i="5"/>
  <c r="CW58" i="5"/>
  <c r="CV58" i="5"/>
  <c r="CS58" i="5"/>
  <c r="CR58" i="5"/>
  <c r="CO58" i="5"/>
  <c r="CN58" i="5"/>
  <c r="CK58" i="5"/>
  <c r="CJ58" i="5"/>
  <c r="CG58" i="5"/>
  <c r="CF58" i="5"/>
  <c r="CC58" i="5"/>
  <c r="CB58" i="5"/>
  <c r="BY58" i="5"/>
  <c r="BX58" i="5"/>
  <c r="BU58" i="5"/>
  <c r="BT58" i="5"/>
  <c r="BQ58" i="5"/>
  <c r="BP58" i="5"/>
  <c r="BM58" i="5"/>
  <c r="BL58" i="5"/>
  <c r="BI58" i="5"/>
  <c r="BH58" i="5"/>
  <c r="BE58" i="5"/>
  <c r="BD58" i="5"/>
  <c r="BA58" i="5"/>
  <c r="AZ58" i="5"/>
  <c r="AW58" i="5"/>
  <c r="AV58" i="5"/>
  <c r="AS58" i="5"/>
  <c r="AR58" i="5"/>
  <c r="AO58" i="5"/>
  <c r="AN58" i="5"/>
  <c r="AK58" i="5"/>
  <c r="AJ58" i="5"/>
  <c r="AG58" i="5"/>
  <c r="AF58" i="5"/>
  <c r="AC58" i="5"/>
  <c r="AB58" i="5"/>
  <c r="MG57" i="5"/>
  <c r="MF57" i="5"/>
  <c r="ME57" i="5"/>
  <c r="MC57" i="5"/>
  <c r="MB57" i="5"/>
  <c r="MA57" i="5"/>
  <c r="LY57" i="5"/>
  <c r="LX57" i="5"/>
  <c r="LW57" i="5"/>
  <c r="LU57" i="5"/>
  <c r="LT57" i="5"/>
  <c r="LS57" i="5"/>
  <c r="LQ57" i="5"/>
  <c r="LP57" i="5"/>
  <c r="LO57" i="5"/>
  <c r="LM57" i="5"/>
  <c r="LL57" i="5"/>
  <c r="LK57" i="5"/>
  <c r="LI57" i="5"/>
  <c r="LH57" i="5"/>
  <c r="LG57" i="5"/>
  <c r="LE57" i="5"/>
  <c r="LD57" i="5"/>
  <c r="LC57" i="5"/>
  <c r="LA57" i="5"/>
  <c r="KZ57" i="5"/>
  <c r="KY57" i="5"/>
  <c r="KW57" i="5"/>
  <c r="KV57" i="5"/>
  <c r="KU57" i="5"/>
  <c r="KS57" i="5"/>
  <c r="KR57" i="5"/>
  <c r="KQ57" i="5"/>
  <c r="KO57" i="5"/>
  <c r="KN57" i="5"/>
  <c r="KM57" i="5"/>
  <c r="KK57" i="5"/>
  <c r="KJ57" i="5"/>
  <c r="KI57" i="5"/>
  <c r="KG57" i="5"/>
  <c r="KF57" i="5"/>
  <c r="KE57" i="5"/>
  <c r="KC57" i="5"/>
  <c r="KB57" i="5"/>
  <c r="KA57" i="5"/>
  <c r="JY57" i="5"/>
  <c r="JX57" i="5"/>
  <c r="JW57" i="5"/>
  <c r="JU57" i="5"/>
  <c r="JT57" i="5"/>
  <c r="JS57" i="5"/>
  <c r="JQ57" i="5"/>
  <c r="JP57" i="5"/>
  <c r="JO57" i="5"/>
  <c r="JM57" i="5"/>
  <c r="JL57" i="5"/>
  <c r="JK57" i="5"/>
  <c r="JI57" i="5"/>
  <c r="JH57" i="5"/>
  <c r="JG57" i="5"/>
  <c r="JE57" i="5"/>
  <c r="JD57" i="5"/>
  <c r="JC57" i="5"/>
  <c r="JA57" i="5"/>
  <c r="IZ57" i="5"/>
  <c r="IY57" i="5"/>
  <c r="IW57" i="5"/>
  <c r="IV57" i="5"/>
  <c r="IU57" i="5"/>
  <c r="IS57" i="5"/>
  <c r="IR57" i="5"/>
  <c r="IQ57" i="5"/>
  <c r="IO57" i="5"/>
  <c r="IN57" i="5"/>
  <c r="IM57" i="5"/>
  <c r="IK57" i="5"/>
  <c r="IJ57" i="5"/>
  <c r="IG57" i="5"/>
  <c r="IF57" i="5"/>
  <c r="IC57" i="5"/>
  <c r="IB57" i="5"/>
  <c r="HY57" i="5"/>
  <c r="HX57" i="5"/>
  <c r="HU57" i="5"/>
  <c r="HT57" i="5"/>
  <c r="HQ57" i="5"/>
  <c r="HP57" i="5"/>
  <c r="HM57" i="5"/>
  <c r="HL57" i="5"/>
  <c r="HI57" i="5"/>
  <c r="HH57" i="5"/>
  <c r="HE57" i="5"/>
  <c r="HD57" i="5"/>
  <c r="HA57" i="5"/>
  <c r="GZ57" i="5"/>
  <c r="GW57" i="5"/>
  <c r="GV57" i="5"/>
  <c r="GS57" i="5"/>
  <c r="GR57" i="5"/>
  <c r="GO57" i="5"/>
  <c r="GN57" i="5"/>
  <c r="GK57" i="5"/>
  <c r="GJ57" i="5"/>
  <c r="GG57" i="5"/>
  <c r="GF57" i="5"/>
  <c r="GC57" i="5"/>
  <c r="GB57" i="5"/>
  <c r="FY57" i="5"/>
  <c r="FX57" i="5"/>
  <c r="FU57" i="5"/>
  <c r="FT57" i="5"/>
  <c r="FQ57" i="5"/>
  <c r="FP57" i="5"/>
  <c r="FM57" i="5"/>
  <c r="FL57" i="5"/>
  <c r="FI57" i="5"/>
  <c r="FH57" i="5"/>
  <c r="FE57" i="5"/>
  <c r="FD57" i="5"/>
  <c r="FA57" i="5"/>
  <c r="EZ57" i="5"/>
  <c r="EW57" i="5"/>
  <c r="EV57" i="5"/>
  <c r="ES57" i="5"/>
  <c r="ER57" i="5"/>
  <c r="EO57" i="5"/>
  <c r="EN57" i="5"/>
  <c r="EK57" i="5"/>
  <c r="EJ57" i="5"/>
  <c r="EG57" i="5"/>
  <c r="EF57" i="5"/>
  <c r="EC57" i="5"/>
  <c r="EB57" i="5"/>
  <c r="DY57" i="5"/>
  <c r="DX57" i="5"/>
  <c r="DU57" i="5"/>
  <c r="DT57" i="5"/>
  <c r="DQ57" i="5"/>
  <c r="DP57" i="5"/>
  <c r="DM57" i="5"/>
  <c r="DL57" i="5"/>
  <c r="DI57" i="5"/>
  <c r="DH57" i="5"/>
  <c r="DE57" i="5"/>
  <c r="DD57" i="5"/>
  <c r="DA57" i="5"/>
  <c r="CZ57" i="5"/>
  <c r="CW57" i="5"/>
  <c r="CV57" i="5"/>
  <c r="CS57" i="5"/>
  <c r="CR57" i="5"/>
  <c r="CO57" i="5"/>
  <c r="CN57" i="5"/>
  <c r="CK57" i="5"/>
  <c r="CJ57" i="5"/>
  <c r="CG57" i="5"/>
  <c r="CF57" i="5"/>
  <c r="CC57" i="5"/>
  <c r="CB57" i="5"/>
  <c r="BY57" i="5"/>
  <c r="BX57" i="5"/>
  <c r="BU57" i="5"/>
  <c r="BT57" i="5"/>
  <c r="BQ57" i="5"/>
  <c r="BP57" i="5"/>
  <c r="BM57" i="5"/>
  <c r="BL57" i="5"/>
  <c r="BI57" i="5"/>
  <c r="BH57" i="5"/>
  <c r="BE57" i="5"/>
  <c r="BD57" i="5"/>
  <c r="BA57" i="5"/>
  <c r="AZ57" i="5"/>
  <c r="AW57" i="5"/>
  <c r="AV57" i="5"/>
  <c r="AS57" i="5"/>
  <c r="AR57" i="5"/>
  <c r="AO57" i="5"/>
  <c r="AN57" i="5"/>
  <c r="AK57" i="5"/>
  <c r="AJ57" i="5"/>
  <c r="AG57" i="5"/>
  <c r="AF57" i="5"/>
  <c r="AC57" i="5"/>
  <c r="AB57" i="5"/>
  <c r="MG56" i="5"/>
  <c r="MF56" i="5"/>
  <c r="ME56" i="5"/>
  <c r="MC56" i="5"/>
  <c r="MB56" i="5"/>
  <c r="MA56" i="5"/>
  <c r="LY56" i="5"/>
  <c r="LX56" i="5"/>
  <c r="LW56" i="5"/>
  <c r="LU56" i="5"/>
  <c r="LT56" i="5"/>
  <c r="LS56" i="5"/>
  <c r="LQ56" i="5"/>
  <c r="LP56" i="5"/>
  <c r="LO56" i="5"/>
  <c r="LM56" i="5"/>
  <c r="LL56" i="5"/>
  <c r="LK56" i="5"/>
  <c r="LI56" i="5"/>
  <c r="LH56" i="5"/>
  <c r="LG56" i="5"/>
  <c r="LE56" i="5"/>
  <c r="LD56" i="5"/>
  <c r="LC56" i="5"/>
  <c r="LA56" i="5"/>
  <c r="KZ56" i="5"/>
  <c r="KY56" i="5"/>
  <c r="KW56" i="5"/>
  <c r="KV56" i="5"/>
  <c r="KU56" i="5"/>
  <c r="KS56" i="5"/>
  <c r="KR56" i="5"/>
  <c r="KQ56" i="5"/>
  <c r="KO56" i="5"/>
  <c r="KN56" i="5"/>
  <c r="KM56" i="5"/>
  <c r="KK56" i="5"/>
  <c r="KJ56" i="5"/>
  <c r="KI56" i="5"/>
  <c r="KG56" i="5"/>
  <c r="KF56" i="5"/>
  <c r="KE56" i="5"/>
  <c r="KC56" i="5"/>
  <c r="KB56" i="5"/>
  <c r="KA56" i="5"/>
  <c r="JY56" i="5"/>
  <c r="JX56" i="5"/>
  <c r="JW56" i="5"/>
  <c r="JU56" i="5"/>
  <c r="JT56" i="5"/>
  <c r="JS56" i="5"/>
  <c r="JQ56" i="5"/>
  <c r="JP56" i="5"/>
  <c r="JO56" i="5"/>
  <c r="JM56" i="5"/>
  <c r="JL56" i="5"/>
  <c r="JK56" i="5"/>
  <c r="JI56" i="5"/>
  <c r="JH56" i="5"/>
  <c r="JG56" i="5"/>
  <c r="JE56" i="5"/>
  <c r="JD56" i="5"/>
  <c r="JC56" i="5"/>
  <c r="JA56" i="5"/>
  <c r="IZ56" i="5"/>
  <c r="IY56" i="5"/>
  <c r="IW56" i="5"/>
  <c r="IV56" i="5"/>
  <c r="IU56" i="5"/>
  <c r="IS56" i="5"/>
  <c r="IR56" i="5"/>
  <c r="IQ56" i="5"/>
  <c r="IO56" i="5"/>
  <c r="IN56" i="5"/>
  <c r="IM56" i="5"/>
  <c r="IK56" i="5"/>
  <c r="IJ56" i="5"/>
  <c r="II56" i="5"/>
  <c r="IG56" i="5"/>
  <c r="IF56" i="5"/>
  <c r="IE56" i="5"/>
  <c r="IC56" i="5"/>
  <c r="IB56" i="5"/>
  <c r="IA56" i="5"/>
  <c r="HY56" i="5"/>
  <c r="HX56" i="5"/>
  <c r="HW56" i="5"/>
  <c r="HU56" i="5"/>
  <c r="HT56" i="5"/>
  <c r="HS56" i="5"/>
  <c r="HQ56" i="5"/>
  <c r="HP56" i="5"/>
  <c r="HM56" i="5"/>
  <c r="HL56" i="5"/>
  <c r="HI56" i="5"/>
  <c r="HH56" i="5"/>
  <c r="HE56" i="5"/>
  <c r="HD56" i="5"/>
  <c r="HA56" i="5"/>
  <c r="GZ56" i="5"/>
  <c r="GW56" i="5"/>
  <c r="GV56" i="5"/>
  <c r="GS56" i="5"/>
  <c r="GR56" i="5"/>
  <c r="GO56" i="5"/>
  <c r="GN56" i="5"/>
  <c r="GK56" i="5"/>
  <c r="GJ56" i="5"/>
  <c r="GG56" i="5"/>
  <c r="GF56" i="5"/>
  <c r="GC56" i="5"/>
  <c r="GB56" i="5"/>
  <c r="FY56" i="5"/>
  <c r="FX56" i="5"/>
  <c r="FU56" i="5"/>
  <c r="FT56" i="5"/>
  <c r="FQ56" i="5"/>
  <c r="FP56" i="5"/>
  <c r="FM56" i="5"/>
  <c r="FL56" i="5"/>
  <c r="FI56" i="5"/>
  <c r="FH56" i="5"/>
  <c r="FE56" i="5"/>
  <c r="FD56" i="5"/>
  <c r="FA56" i="5"/>
  <c r="EZ56" i="5"/>
  <c r="EW56" i="5"/>
  <c r="EV56" i="5"/>
  <c r="ES56" i="5"/>
  <c r="ER56" i="5"/>
  <c r="EO56" i="5"/>
  <c r="EN56" i="5"/>
  <c r="EK56" i="5"/>
  <c r="EJ56" i="5"/>
  <c r="EG56" i="5"/>
  <c r="EF56" i="5"/>
  <c r="EC56" i="5"/>
  <c r="EB56" i="5"/>
  <c r="DY56" i="5"/>
  <c r="DX56" i="5"/>
  <c r="DU56" i="5"/>
  <c r="DT56" i="5"/>
  <c r="DQ56" i="5"/>
  <c r="DP56" i="5"/>
  <c r="DM56" i="5"/>
  <c r="DL56" i="5"/>
  <c r="DI56" i="5"/>
  <c r="DH56" i="5"/>
  <c r="DE56" i="5"/>
  <c r="DD56" i="5"/>
  <c r="DA56" i="5"/>
  <c r="CZ56" i="5"/>
  <c r="CW56" i="5"/>
  <c r="CV56" i="5"/>
  <c r="CS56" i="5"/>
  <c r="CR56" i="5"/>
  <c r="CO56" i="5"/>
  <c r="CN56" i="5"/>
  <c r="CK56" i="5"/>
  <c r="CJ56" i="5"/>
  <c r="CG56" i="5"/>
  <c r="CF56" i="5"/>
  <c r="CC56" i="5"/>
  <c r="CB56" i="5"/>
  <c r="BY56" i="5"/>
  <c r="BX56" i="5"/>
  <c r="BU56" i="5"/>
  <c r="BT56" i="5"/>
  <c r="BQ56" i="5"/>
  <c r="BP56" i="5"/>
  <c r="BM56" i="5"/>
  <c r="BL56" i="5"/>
  <c r="BI56" i="5"/>
  <c r="BH56" i="5"/>
  <c r="BE56" i="5"/>
  <c r="BD56" i="5"/>
  <c r="BA56" i="5"/>
  <c r="AZ56" i="5"/>
  <c r="AW56" i="5"/>
  <c r="AV56" i="5"/>
  <c r="AS56" i="5"/>
  <c r="AR56" i="5"/>
  <c r="AO56" i="5"/>
  <c r="AN56" i="5"/>
  <c r="AK56" i="5"/>
  <c r="AJ56" i="5"/>
  <c r="AG56" i="5"/>
  <c r="AF56" i="5"/>
  <c r="AC56" i="5"/>
  <c r="AB56" i="5"/>
  <c r="MG55" i="5"/>
  <c r="MF55" i="5"/>
  <c r="MC55" i="5"/>
  <c r="MB55" i="5"/>
  <c r="MA55" i="5"/>
  <c r="LY55" i="5"/>
  <c r="LX55" i="5"/>
  <c r="LW55" i="5"/>
  <c r="LU55" i="5"/>
  <c r="LT55" i="5"/>
  <c r="LS55" i="5"/>
  <c r="LQ55" i="5"/>
  <c r="LP55" i="5"/>
  <c r="LO55" i="5"/>
  <c r="LM55" i="5"/>
  <c r="LL55" i="5"/>
  <c r="LK55" i="5"/>
  <c r="LI55" i="5"/>
  <c r="LH55" i="5"/>
  <c r="LG55" i="5"/>
  <c r="LE55" i="5"/>
  <c r="LD55" i="5"/>
  <c r="LC55" i="5"/>
  <c r="LA55" i="5"/>
  <c r="KZ55" i="5"/>
  <c r="KY55" i="5"/>
  <c r="KW55" i="5"/>
  <c r="KV55" i="5"/>
  <c r="KU55" i="5"/>
  <c r="KS55" i="5"/>
  <c r="KR55" i="5"/>
  <c r="KQ55" i="5"/>
  <c r="KO55" i="5"/>
  <c r="KN55" i="5"/>
  <c r="KM55" i="5"/>
  <c r="KK55" i="5"/>
  <c r="KJ55" i="5"/>
  <c r="KI55" i="5"/>
  <c r="KG55" i="5"/>
  <c r="KF55" i="5"/>
  <c r="KE55" i="5"/>
  <c r="KC55" i="5"/>
  <c r="KB55" i="5"/>
  <c r="KA55" i="5"/>
  <c r="JY55" i="5"/>
  <c r="JX55" i="5"/>
  <c r="JW55" i="5"/>
  <c r="JU55" i="5"/>
  <c r="JT55" i="5"/>
  <c r="JS55" i="5"/>
  <c r="JQ55" i="5"/>
  <c r="JP55" i="5"/>
  <c r="JO55" i="5"/>
  <c r="JM55" i="5"/>
  <c r="JL55" i="5"/>
  <c r="JK55" i="5"/>
  <c r="JI55" i="5"/>
  <c r="JH55" i="5"/>
  <c r="JG55" i="5"/>
  <c r="JE55" i="5"/>
  <c r="JD55" i="5"/>
  <c r="JC55" i="5"/>
  <c r="JA55" i="5"/>
  <c r="IZ55" i="5"/>
  <c r="IY55" i="5"/>
  <c r="IW55" i="5"/>
  <c r="IV55" i="5"/>
  <c r="IU55" i="5"/>
  <c r="IS55" i="5"/>
  <c r="IR55" i="5"/>
  <c r="IQ55" i="5"/>
  <c r="IO55" i="5"/>
  <c r="IN55" i="5"/>
  <c r="IM55" i="5"/>
  <c r="IK55" i="5"/>
  <c r="IJ55" i="5"/>
  <c r="II55" i="5"/>
  <c r="IG55" i="5"/>
  <c r="IF55" i="5"/>
  <c r="IE55" i="5"/>
  <c r="IC55" i="5"/>
  <c r="IB55" i="5"/>
  <c r="IA55" i="5"/>
  <c r="HY55" i="5"/>
  <c r="HX55" i="5"/>
  <c r="HW55" i="5"/>
  <c r="HU55" i="5"/>
  <c r="HT55" i="5"/>
  <c r="HS55" i="5"/>
  <c r="HQ55" i="5"/>
  <c r="HP55" i="5"/>
  <c r="HO55" i="5"/>
  <c r="HM55" i="5"/>
  <c r="HL55" i="5"/>
  <c r="HK55" i="5"/>
  <c r="HI55" i="5"/>
  <c r="HH55" i="5"/>
  <c r="HG55" i="5"/>
  <c r="HE55" i="5"/>
  <c r="HD55" i="5"/>
  <c r="HC55" i="5"/>
  <c r="HA55" i="5"/>
  <c r="GZ55" i="5"/>
  <c r="GY55" i="5"/>
  <c r="GW55" i="5"/>
  <c r="GV55" i="5"/>
  <c r="GS55" i="5"/>
  <c r="GR55" i="5"/>
  <c r="GO55" i="5"/>
  <c r="GN55" i="5"/>
  <c r="GK55" i="5"/>
  <c r="GJ55" i="5"/>
  <c r="GG55" i="5"/>
  <c r="GF55" i="5"/>
  <c r="GC55" i="5"/>
  <c r="GB55" i="5"/>
  <c r="FY55" i="5"/>
  <c r="FX55" i="5"/>
  <c r="FU55" i="5"/>
  <c r="FT55" i="5"/>
  <c r="FQ55" i="5"/>
  <c r="FP55" i="5"/>
  <c r="FM55" i="5"/>
  <c r="FL55" i="5"/>
  <c r="FI55" i="5"/>
  <c r="FH55" i="5"/>
  <c r="FE55" i="5"/>
  <c r="FD55" i="5"/>
  <c r="FA55" i="5"/>
  <c r="EZ55" i="5"/>
  <c r="EW55" i="5"/>
  <c r="EV55" i="5"/>
  <c r="ES55" i="5"/>
  <c r="ER55" i="5"/>
  <c r="EO55" i="5"/>
  <c r="EN55" i="5"/>
  <c r="EK55" i="5"/>
  <c r="EJ55" i="5"/>
  <c r="EG55" i="5"/>
  <c r="EF55" i="5"/>
  <c r="EC55" i="5"/>
  <c r="EB55" i="5"/>
  <c r="DY55" i="5"/>
  <c r="DX55" i="5"/>
  <c r="DU55" i="5"/>
  <c r="DT55" i="5"/>
  <c r="DQ55" i="5"/>
  <c r="DP55" i="5"/>
  <c r="DM55" i="5"/>
  <c r="DL55" i="5"/>
  <c r="DI55" i="5"/>
  <c r="DH55" i="5"/>
  <c r="DE55" i="5"/>
  <c r="DD55" i="5"/>
  <c r="DA55" i="5"/>
  <c r="CZ55" i="5"/>
  <c r="CW55" i="5"/>
  <c r="CV55" i="5"/>
  <c r="CS55" i="5"/>
  <c r="CR55" i="5"/>
  <c r="CO55" i="5"/>
  <c r="CN55" i="5"/>
  <c r="CK55" i="5"/>
  <c r="CJ55" i="5"/>
  <c r="CG55" i="5"/>
  <c r="CF55" i="5"/>
  <c r="CC55" i="5"/>
  <c r="CB55" i="5"/>
  <c r="BY55" i="5"/>
  <c r="BX55" i="5"/>
  <c r="BU55" i="5"/>
  <c r="BT55" i="5"/>
  <c r="BQ55" i="5"/>
  <c r="BP55" i="5"/>
  <c r="BM55" i="5"/>
  <c r="BL55" i="5"/>
  <c r="BI55" i="5"/>
  <c r="BH55" i="5"/>
  <c r="BE55" i="5"/>
  <c r="BD55" i="5"/>
  <c r="BA55" i="5"/>
  <c r="AZ55" i="5"/>
  <c r="AW55" i="5"/>
  <c r="AV55" i="5"/>
  <c r="AS55" i="5"/>
  <c r="AR55" i="5"/>
  <c r="AO55" i="5"/>
  <c r="AN55" i="5"/>
  <c r="AK55" i="5"/>
  <c r="AJ55" i="5"/>
  <c r="AG55" i="5"/>
  <c r="AF55" i="5"/>
  <c r="AC55" i="5"/>
  <c r="AB55" i="5"/>
  <c r="MG54" i="5"/>
  <c r="MF54" i="5"/>
  <c r="ME54" i="5"/>
  <c r="MC54" i="5"/>
  <c r="MB54" i="5"/>
  <c r="MA54" i="5"/>
  <c r="LY54" i="5"/>
  <c r="LX54" i="5"/>
  <c r="LW54" i="5"/>
  <c r="LU54" i="5"/>
  <c r="LT54" i="5"/>
  <c r="LS54" i="5"/>
  <c r="LQ54" i="5"/>
  <c r="LP54" i="5"/>
  <c r="LO54" i="5"/>
  <c r="LM54" i="5"/>
  <c r="LL54" i="5"/>
  <c r="LK54" i="5"/>
  <c r="LI54" i="5"/>
  <c r="LH54" i="5"/>
  <c r="LG54" i="5"/>
  <c r="LE54" i="5"/>
  <c r="LD54" i="5"/>
  <c r="LC54" i="5"/>
  <c r="LA54" i="5"/>
  <c r="KZ54" i="5"/>
  <c r="KY54" i="5"/>
  <c r="KW54" i="5"/>
  <c r="KV54" i="5"/>
  <c r="KU54" i="5"/>
  <c r="KS54" i="5"/>
  <c r="KR54" i="5"/>
  <c r="KQ54" i="5"/>
  <c r="KO54" i="5"/>
  <c r="KN54" i="5"/>
  <c r="KM54" i="5"/>
  <c r="KK54" i="5"/>
  <c r="KJ54" i="5"/>
  <c r="KI54" i="5"/>
  <c r="KG54" i="5"/>
  <c r="KF54" i="5"/>
  <c r="KE54" i="5"/>
  <c r="KC54" i="5"/>
  <c r="KB54" i="5"/>
  <c r="KA54" i="5"/>
  <c r="JY54" i="5"/>
  <c r="JX54" i="5"/>
  <c r="JW54" i="5"/>
  <c r="JU54" i="5"/>
  <c r="JT54" i="5"/>
  <c r="JS54" i="5"/>
  <c r="JQ54" i="5"/>
  <c r="JP54" i="5"/>
  <c r="JO54" i="5"/>
  <c r="JM54" i="5"/>
  <c r="JL54" i="5"/>
  <c r="JK54" i="5"/>
  <c r="JI54" i="5"/>
  <c r="JH54" i="5"/>
  <c r="JG54" i="5"/>
  <c r="JE54" i="5"/>
  <c r="JD54" i="5"/>
  <c r="JC54" i="5"/>
  <c r="JA54" i="5"/>
  <c r="IZ54" i="5"/>
  <c r="IY54" i="5"/>
  <c r="IW54" i="5"/>
  <c r="IV54" i="5"/>
  <c r="IU54" i="5"/>
  <c r="IS54" i="5"/>
  <c r="IR54" i="5"/>
  <c r="IQ54" i="5"/>
  <c r="IO54" i="5"/>
  <c r="IN54" i="5"/>
  <c r="IM54" i="5"/>
  <c r="IK54" i="5"/>
  <c r="IJ54" i="5"/>
  <c r="II54" i="5"/>
  <c r="IG54" i="5"/>
  <c r="IF54" i="5"/>
  <c r="IE54" i="5"/>
  <c r="IC54" i="5"/>
  <c r="IB54" i="5"/>
  <c r="IA54" i="5"/>
  <c r="HY54" i="5"/>
  <c r="HX54" i="5"/>
  <c r="HW54" i="5"/>
  <c r="HU54" i="5"/>
  <c r="HT54" i="5"/>
  <c r="HS54" i="5"/>
  <c r="HQ54" i="5"/>
  <c r="HP54" i="5"/>
  <c r="HO54" i="5"/>
  <c r="HM54" i="5"/>
  <c r="HL54" i="5"/>
  <c r="HK54" i="5"/>
  <c r="HI54" i="5"/>
  <c r="HH54" i="5"/>
  <c r="HG54" i="5"/>
  <c r="HE54" i="5"/>
  <c r="HD54" i="5"/>
  <c r="HC54" i="5"/>
  <c r="HA54" i="5"/>
  <c r="GZ54" i="5"/>
  <c r="GY54" i="5"/>
  <c r="GW54" i="5"/>
  <c r="GV54" i="5"/>
  <c r="GU54" i="5"/>
  <c r="GS54" i="5"/>
  <c r="GR54" i="5"/>
  <c r="GQ54" i="5"/>
  <c r="GO54" i="5"/>
  <c r="GN54" i="5"/>
  <c r="GM54" i="5"/>
  <c r="GK54" i="5"/>
  <c r="GJ54" i="5"/>
  <c r="GI54" i="5"/>
  <c r="GE54" i="5"/>
  <c r="GG54" i="5"/>
  <c r="GF54" i="5"/>
  <c r="GC54" i="5"/>
  <c r="GB54" i="5"/>
  <c r="FY54" i="5"/>
  <c r="FX54" i="5"/>
  <c r="FU54" i="5"/>
  <c r="FT54" i="5"/>
  <c r="FQ54" i="5"/>
  <c r="FP54" i="5"/>
  <c r="FM54" i="5"/>
  <c r="FL54" i="5"/>
  <c r="FI54" i="5"/>
  <c r="FH54" i="5"/>
  <c r="FE54" i="5"/>
  <c r="FD54" i="5"/>
  <c r="FA54" i="5"/>
  <c r="EZ54" i="5"/>
  <c r="EW54" i="5"/>
  <c r="EV54" i="5"/>
  <c r="ES54" i="5"/>
  <c r="ER54" i="5"/>
  <c r="EO54" i="5"/>
  <c r="EN54" i="5"/>
  <c r="EK54" i="5"/>
  <c r="EJ54" i="5"/>
  <c r="EG54" i="5"/>
  <c r="EF54" i="5"/>
  <c r="EC54" i="5"/>
  <c r="EB54" i="5"/>
  <c r="DY54" i="5"/>
  <c r="DX54" i="5"/>
  <c r="DU54" i="5"/>
  <c r="DT54" i="5"/>
  <c r="DQ54" i="5"/>
  <c r="DP54" i="5"/>
  <c r="DM54" i="5"/>
  <c r="DL54" i="5"/>
  <c r="DI54" i="5"/>
  <c r="DH54" i="5"/>
  <c r="DE54" i="5"/>
  <c r="DD54" i="5"/>
  <c r="DA54" i="5"/>
  <c r="CZ54" i="5"/>
  <c r="CW54" i="5"/>
  <c r="CV54" i="5"/>
  <c r="CS54" i="5"/>
  <c r="CR54" i="5"/>
  <c r="CO54" i="5"/>
  <c r="CN54" i="5"/>
  <c r="CK54" i="5"/>
  <c r="CJ54" i="5"/>
  <c r="CG54" i="5"/>
  <c r="CF54" i="5"/>
  <c r="CC54" i="5"/>
  <c r="CB54" i="5"/>
  <c r="BY54" i="5"/>
  <c r="BX54" i="5"/>
  <c r="BU54" i="5"/>
  <c r="BT54" i="5"/>
  <c r="BQ54" i="5"/>
  <c r="BP54" i="5"/>
  <c r="BM54" i="5"/>
  <c r="BL54" i="5"/>
  <c r="BI54" i="5"/>
  <c r="BH54" i="5"/>
  <c r="BE54" i="5"/>
  <c r="BD54" i="5"/>
  <c r="BA54" i="5"/>
  <c r="AZ54" i="5"/>
  <c r="AW54" i="5"/>
  <c r="AV54" i="5"/>
  <c r="AS54" i="5"/>
  <c r="AR54" i="5"/>
  <c r="AO54" i="5"/>
  <c r="AN54" i="5"/>
  <c r="AK54" i="5"/>
  <c r="AJ54" i="5"/>
  <c r="AG54" i="5"/>
  <c r="AF54" i="5"/>
  <c r="AC54" i="5"/>
  <c r="AB54" i="5"/>
  <c r="MG53" i="5"/>
  <c r="MF53" i="5"/>
  <c r="ME53" i="5"/>
  <c r="MC53" i="5"/>
  <c r="MB53" i="5"/>
  <c r="MA53" i="5"/>
  <c r="LY53" i="5"/>
  <c r="LX53" i="5"/>
  <c r="LW53" i="5"/>
  <c r="LU53" i="5"/>
  <c r="LT53" i="5"/>
  <c r="LS53" i="5"/>
  <c r="LQ53" i="5"/>
  <c r="LP53" i="5"/>
  <c r="LO53" i="5"/>
  <c r="LM53" i="5"/>
  <c r="LL53" i="5"/>
  <c r="LK53" i="5"/>
  <c r="LI53" i="5"/>
  <c r="LH53" i="5"/>
  <c r="LG53" i="5"/>
  <c r="LE53" i="5"/>
  <c r="LD53" i="5"/>
  <c r="LC53" i="5"/>
  <c r="LA53" i="5"/>
  <c r="KZ53" i="5"/>
  <c r="KY53" i="5"/>
  <c r="KW53" i="5"/>
  <c r="KV53" i="5"/>
  <c r="KU53" i="5"/>
  <c r="KS53" i="5"/>
  <c r="KR53" i="5"/>
  <c r="KQ53" i="5"/>
  <c r="KO53" i="5"/>
  <c r="KN53" i="5"/>
  <c r="KM53" i="5"/>
  <c r="KK53" i="5"/>
  <c r="KJ53" i="5"/>
  <c r="KI53" i="5"/>
  <c r="KG53" i="5"/>
  <c r="KF53" i="5"/>
  <c r="KE53" i="5"/>
  <c r="KC53" i="5"/>
  <c r="KB53" i="5"/>
  <c r="KA53" i="5"/>
  <c r="JY53" i="5"/>
  <c r="JX53" i="5"/>
  <c r="JW53" i="5"/>
  <c r="JU53" i="5"/>
  <c r="JT53" i="5"/>
  <c r="JS53" i="5"/>
  <c r="JQ53" i="5"/>
  <c r="JP53" i="5"/>
  <c r="JO53" i="5"/>
  <c r="JM53" i="5"/>
  <c r="JL53" i="5"/>
  <c r="JK53" i="5"/>
  <c r="JI53" i="5"/>
  <c r="JH53" i="5"/>
  <c r="JG53" i="5"/>
  <c r="JE53" i="5"/>
  <c r="JD53" i="5"/>
  <c r="JC53" i="5"/>
  <c r="JA53" i="5"/>
  <c r="IZ53" i="5"/>
  <c r="IY53" i="5"/>
  <c r="IW53" i="5"/>
  <c r="IV53" i="5"/>
  <c r="IU53" i="5"/>
  <c r="IS53" i="5"/>
  <c r="IR53" i="5"/>
  <c r="IQ53" i="5"/>
  <c r="IO53" i="5"/>
  <c r="IN53" i="5"/>
  <c r="IM53" i="5"/>
  <c r="IK53" i="5"/>
  <c r="IJ53" i="5"/>
  <c r="II53" i="5"/>
  <c r="IG53" i="5"/>
  <c r="IF53" i="5"/>
  <c r="IE53" i="5"/>
  <c r="IC53" i="5"/>
  <c r="IB53" i="5"/>
  <c r="IA53" i="5"/>
  <c r="HY53" i="5"/>
  <c r="HX53" i="5"/>
  <c r="HW53" i="5"/>
  <c r="HU53" i="5"/>
  <c r="HT53" i="5"/>
  <c r="HS53" i="5"/>
  <c r="HQ53" i="5"/>
  <c r="HP53" i="5"/>
  <c r="HO53" i="5"/>
  <c r="HM53" i="5"/>
  <c r="HL53" i="5"/>
  <c r="HK53" i="5"/>
  <c r="HI53" i="5"/>
  <c r="HH53" i="5"/>
  <c r="HG53" i="5"/>
  <c r="HE53" i="5"/>
  <c r="HD53" i="5"/>
  <c r="HC53" i="5"/>
  <c r="HA53" i="5"/>
  <c r="GZ53" i="5"/>
  <c r="GY53" i="5"/>
  <c r="GW53" i="5"/>
  <c r="GV53" i="5"/>
  <c r="GU53" i="5"/>
  <c r="GS53" i="5"/>
  <c r="GR53" i="5"/>
  <c r="GQ53" i="5"/>
  <c r="GO53" i="5"/>
  <c r="GN53" i="5"/>
  <c r="GM53" i="5"/>
  <c r="GK53" i="5"/>
  <c r="GJ53" i="5"/>
  <c r="GI53" i="5"/>
  <c r="GG53" i="5"/>
  <c r="GF53" i="5"/>
  <c r="GE53" i="5"/>
  <c r="GC53" i="5"/>
  <c r="GB53" i="5"/>
  <c r="GA53" i="5"/>
  <c r="E76" i="5" s="1"/>
  <c r="FY53" i="5"/>
  <c r="FX53" i="5"/>
  <c r="FW53" i="5"/>
  <c r="FU53" i="5"/>
  <c r="FT53" i="5"/>
  <c r="FS53" i="5"/>
  <c r="FQ53" i="5"/>
  <c r="FP53" i="5"/>
  <c r="FO53" i="5"/>
  <c r="FM53" i="5"/>
  <c r="FL53" i="5"/>
  <c r="FK53" i="5"/>
  <c r="FI53" i="5"/>
  <c r="FH53" i="5"/>
  <c r="FE53" i="5"/>
  <c r="FD53" i="5"/>
  <c r="FA53" i="5"/>
  <c r="EZ53" i="5"/>
  <c r="EW53" i="5"/>
  <c r="EV53" i="5"/>
  <c r="ES53" i="5"/>
  <c r="ER53" i="5"/>
  <c r="EO53" i="5"/>
  <c r="EN53" i="5"/>
  <c r="EK53" i="5"/>
  <c r="EJ53" i="5"/>
  <c r="EG53" i="5"/>
  <c r="EF53" i="5"/>
  <c r="EC53" i="5"/>
  <c r="EB53" i="5"/>
  <c r="DY53" i="5"/>
  <c r="DX53" i="5"/>
  <c r="DU53" i="5"/>
  <c r="DT53" i="5"/>
  <c r="DQ53" i="5"/>
  <c r="DP53" i="5"/>
  <c r="DM53" i="5"/>
  <c r="DL53" i="5"/>
  <c r="DI53" i="5"/>
  <c r="DH53" i="5"/>
  <c r="DE53" i="5"/>
  <c r="DD53" i="5"/>
  <c r="DA53" i="5"/>
  <c r="CZ53" i="5"/>
  <c r="CW53" i="5"/>
  <c r="CV53" i="5"/>
  <c r="CS53" i="5"/>
  <c r="CR53" i="5"/>
  <c r="CO53" i="5"/>
  <c r="CN53" i="5"/>
  <c r="CK53" i="5"/>
  <c r="CJ53" i="5"/>
  <c r="CG53" i="5"/>
  <c r="CF53" i="5"/>
  <c r="CC53" i="5"/>
  <c r="CB53" i="5"/>
  <c r="BY53" i="5"/>
  <c r="BX53" i="5"/>
  <c r="BU53" i="5"/>
  <c r="BT53" i="5"/>
  <c r="BQ53" i="5"/>
  <c r="BP53" i="5"/>
  <c r="BM53" i="5"/>
  <c r="BL53" i="5"/>
  <c r="BI53" i="5"/>
  <c r="BH53" i="5"/>
  <c r="BE53" i="5"/>
  <c r="BD53" i="5"/>
  <c r="BA53" i="5"/>
  <c r="AZ53" i="5"/>
  <c r="AW53" i="5"/>
  <c r="AV53" i="5"/>
  <c r="AS53" i="5"/>
  <c r="AR53" i="5"/>
  <c r="AO53" i="5"/>
  <c r="AN53" i="5"/>
  <c r="AK53" i="5"/>
  <c r="AJ53" i="5"/>
  <c r="AG53" i="5"/>
  <c r="AF53" i="5"/>
  <c r="AC53" i="5"/>
  <c r="AB53" i="5"/>
  <c r="MG52" i="5"/>
  <c r="MF52" i="5"/>
  <c r="ME52" i="5"/>
  <c r="MC52" i="5"/>
  <c r="MB52" i="5"/>
  <c r="MA52" i="5"/>
  <c r="LY52" i="5"/>
  <c r="LX52" i="5"/>
  <c r="LW52" i="5"/>
  <c r="LU52" i="5"/>
  <c r="LT52" i="5"/>
  <c r="LS52" i="5"/>
  <c r="LQ52" i="5"/>
  <c r="LP52" i="5"/>
  <c r="LO52" i="5"/>
  <c r="LM52" i="5"/>
  <c r="LL52" i="5"/>
  <c r="LK52" i="5"/>
  <c r="LI52" i="5"/>
  <c r="LH52" i="5"/>
  <c r="LG52" i="5"/>
  <c r="LE52" i="5"/>
  <c r="LD52" i="5"/>
  <c r="LC52" i="5"/>
  <c r="LA52" i="5"/>
  <c r="KZ52" i="5"/>
  <c r="KY52" i="5"/>
  <c r="KW52" i="5"/>
  <c r="KV52" i="5"/>
  <c r="KU52" i="5"/>
  <c r="KS52" i="5"/>
  <c r="KR52" i="5"/>
  <c r="KQ52" i="5"/>
  <c r="KO52" i="5"/>
  <c r="KN52" i="5"/>
  <c r="KM52" i="5"/>
  <c r="KK52" i="5"/>
  <c r="KJ52" i="5"/>
  <c r="KI52" i="5"/>
  <c r="KG52" i="5"/>
  <c r="KF52" i="5"/>
  <c r="KE52" i="5"/>
  <c r="KC52" i="5"/>
  <c r="KB52" i="5"/>
  <c r="KA52" i="5"/>
  <c r="JY52" i="5"/>
  <c r="JX52" i="5"/>
  <c r="JW52" i="5"/>
  <c r="JU52" i="5"/>
  <c r="JT52" i="5"/>
  <c r="JS52" i="5"/>
  <c r="JQ52" i="5"/>
  <c r="JP52" i="5"/>
  <c r="JO52" i="5"/>
  <c r="JM52" i="5"/>
  <c r="JL52" i="5"/>
  <c r="JK52" i="5"/>
  <c r="JI52" i="5"/>
  <c r="JH52" i="5"/>
  <c r="JG52" i="5"/>
  <c r="JE52" i="5"/>
  <c r="JD52" i="5"/>
  <c r="JC52" i="5"/>
  <c r="JA52" i="5"/>
  <c r="IZ52" i="5"/>
  <c r="IY52" i="5"/>
  <c r="IW52" i="5"/>
  <c r="IV52" i="5"/>
  <c r="IU52" i="5"/>
  <c r="IS52" i="5"/>
  <c r="IR52" i="5"/>
  <c r="IQ52" i="5"/>
  <c r="IO52" i="5"/>
  <c r="IN52" i="5"/>
  <c r="IM52" i="5"/>
  <c r="IK52" i="5"/>
  <c r="IJ52" i="5"/>
  <c r="II52" i="5"/>
  <c r="IG52" i="5"/>
  <c r="IF52" i="5"/>
  <c r="IE52" i="5"/>
  <c r="IC52" i="5"/>
  <c r="IB52" i="5"/>
  <c r="IA52" i="5"/>
  <c r="HY52" i="5"/>
  <c r="HX52" i="5"/>
  <c r="HW52" i="5"/>
  <c r="HU52" i="5"/>
  <c r="HT52" i="5"/>
  <c r="HS52" i="5"/>
  <c r="HQ52" i="5"/>
  <c r="HP52" i="5"/>
  <c r="HO52" i="5"/>
  <c r="HM52" i="5"/>
  <c r="HL52" i="5"/>
  <c r="HK52" i="5"/>
  <c r="HI52" i="5"/>
  <c r="HH52" i="5"/>
  <c r="HG52" i="5"/>
  <c r="HE52" i="5"/>
  <c r="HD52" i="5"/>
  <c r="HC52" i="5"/>
  <c r="HA52" i="5"/>
  <c r="GZ52" i="5"/>
  <c r="GY52" i="5"/>
  <c r="GW52" i="5"/>
  <c r="GV52" i="5"/>
  <c r="GU52" i="5"/>
  <c r="GS52" i="5"/>
  <c r="GR52" i="5"/>
  <c r="GQ52" i="5"/>
  <c r="GO52" i="5"/>
  <c r="GN52" i="5"/>
  <c r="GM52" i="5"/>
  <c r="GK52" i="5"/>
  <c r="GJ52" i="5"/>
  <c r="GI52" i="5"/>
  <c r="GG52" i="5"/>
  <c r="GF52" i="5"/>
  <c r="GE52" i="5"/>
  <c r="GC52" i="5"/>
  <c r="GB52" i="5"/>
  <c r="GA52" i="5"/>
  <c r="FY52" i="5"/>
  <c r="FX52" i="5"/>
  <c r="FW52" i="5"/>
  <c r="FU52" i="5"/>
  <c r="FT52" i="5"/>
  <c r="FS52" i="5"/>
  <c r="FQ52" i="5"/>
  <c r="FP52" i="5"/>
  <c r="FO52" i="5"/>
  <c r="FM52" i="5"/>
  <c r="FL52" i="5"/>
  <c r="FK52" i="5"/>
  <c r="FI52" i="5"/>
  <c r="FH52" i="5"/>
  <c r="FG52" i="5"/>
  <c r="FE52" i="5"/>
  <c r="FD52" i="5"/>
  <c r="FC52" i="5"/>
  <c r="FA52" i="5"/>
  <c r="EZ52" i="5"/>
  <c r="EY52" i="5"/>
  <c r="EW52" i="5"/>
  <c r="EV52" i="5"/>
  <c r="EU52" i="5"/>
  <c r="ES52" i="5"/>
  <c r="ER52" i="5"/>
  <c r="EQ52" i="5"/>
  <c r="EO52" i="5"/>
  <c r="EN52" i="5"/>
  <c r="EK52" i="5"/>
  <c r="EJ52" i="5"/>
  <c r="EG52" i="5"/>
  <c r="EF52" i="5"/>
  <c r="EC52" i="5"/>
  <c r="EB52" i="5"/>
  <c r="DY52" i="5"/>
  <c r="DX52" i="5"/>
  <c r="DU52" i="5"/>
  <c r="DT52" i="5"/>
  <c r="DQ52" i="5"/>
  <c r="DP52" i="5"/>
  <c r="DM52" i="5"/>
  <c r="DL52" i="5"/>
  <c r="DI52" i="5"/>
  <c r="DH52" i="5"/>
  <c r="DE52" i="5"/>
  <c r="DD52" i="5"/>
  <c r="DA52" i="5"/>
  <c r="CZ52" i="5"/>
  <c r="CW52" i="5"/>
  <c r="CV52" i="5"/>
  <c r="CS52" i="5"/>
  <c r="CR52" i="5"/>
  <c r="CO52" i="5"/>
  <c r="CN52" i="5"/>
  <c r="CK52" i="5"/>
  <c r="CJ52" i="5"/>
  <c r="CG52" i="5"/>
  <c r="CF52" i="5"/>
  <c r="CC52" i="5"/>
  <c r="CB52" i="5"/>
  <c r="BY52" i="5"/>
  <c r="BX52" i="5"/>
  <c r="BU52" i="5"/>
  <c r="BT52" i="5"/>
  <c r="BQ52" i="5"/>
  <c r="BP52" i="5"/>
  <c r="BM52" i="5"/>
  <c r="BL52" i="5"/>
  <c r="BI52" i="5"/>
  <c r="BH52" i="5"/>
  <c r="BE52" i="5"/>
  <c r="BD52" i="5"/>
  <c r="BA52" i="5"/>
  <c r="AZ52" i="5"/>
  <c r="AW52" i="5"/>
  <c r="AV52" i="5"/>
  <c r="AS52" i="5"/>
  <c r="AR52" i="5"/>
  <c r="AO52" i="5"/>
  <c r="AN52" i="5"/>
  <c r="AK52" i="5"/>
  <c r="AJ52" i="5"/>
  <c r="AG52" i="5"/>
  <c r="AF52" i="5"/>
  <c r="AC52" i="5"/>
  <c r="AB52" i="5"/>
  <c r="MG51" i="5"/>
  <c r="MF51" i="5"/>
  <c r="ME51" i="5"/>
  <c r="MC51" i="5"/>
  <c r="MB51" i="5"/>
  <c r="MA51" i="5"/>
  <c r="LY51" i="5"/>
  <c r="LX51" i="5"/>
  <c r="LW51" i="5"/>
  <c r="LU51" i="5"/>
  <c r="LT51" i="5"/>
  <c r="LS51" i="5"/>
  <c r="LQ51" i="5"/>
  <c r="LP51" i="5"/>
  <c r="LO51" i="5"/>
  <c r="LM51" i="5"/>
  <c r="LL51" i="5"/>
  <c r="LK51" i="5"/>
  <c r="LI51" i="5"/>
  <c r="LH51" i="5"/>
  <c r="LG51" i="5"/>
  <c r="LE51" i="5"/>
  <c r="LD51" i="5"/>
  <c r="LC51" i="5"/>
  <c r="LA51" i="5"/>
  <c r="KZ51" i="5"/>
  <c r="KY51" i="5"/>
  <c r="KW51" i="5"/>
  <c r="KV51" i="5"/>
  <c r="KU51" i="5"/>
  <c r="KS51" i="5"/>
  <c r="KR51" i="5"/>
  <c r="KQ51" i="5"/>
  <c r="KO51" i="5"/>
  <c r="KN51" i="5"/>
  <c r="KM51" i="5"/>
  <c r="KK51" i="5"/>
  <c r="KJ51" i="5"/>
  <c r="KI51" i="5"/>
  <c r="KG51" i="5"/>
  <c r="KF51" i="5"/>
  <c r="KE51" i="5"/>
  <c r="KC51" i="5"/>
  <c r="KB51" i="5"/>
  <c r="KA51" i="5"/>
  <c r="JY51" i="5"/>
  <c r="JX51" i="5"/>
  <c r="JW51" i="5"/>
  <c r="JU51" i="5"/>
  <c r="JT51" i="5"/>
  <c r="JS51" i="5"/>
  <c r="JQ51" i="5"/>
  <c r="JP51" i="5"/>
  <c r="JO51" i="5"/>
  <c r="JM51" i="5"/>
  <c r="JL51" i="5"/>
  <c r="JK51" i="5"/>
  <c r="JI51" i="5"/>
  <c r="JH51" i="5"/>
  <c r="JG51" i="5"/>
  <c r="JE51" i="5"/>
  <c r="JD51" i="5"/>
  <c r="JC51" i="5"/>
  <c r="JA51" i="5"/>
  <c r="IZ51" i="5"/>
  <c r="IY51" i="5"/>
  <c r="IW51" i="5"/>
  <c r="IV51" i="5"/>
  <c r="IU51" i="5"/>
  <c r="IS51" i="5"/>
  <c r="IR51" i="5"/>
  <c r="IQ51" i="5"/>
  <c r="IO51" i="5"/>
  <c r="IN51" i="5"/>
  <c r="IM51" i="5"/>
  <c r="IK51" i="5"/>
  <c r="IJ51" i="5"/>
  <c r="II51" i="5"/>
  <c r="IG51" i="5"/>
  <c r="IF51" i="5"/>
  <c r="IE51" i="5"/>
  <c r="IC51" i="5"/>
  <c r="IB51" i="5"/>
  <c r="IA51" i="5"/>
  <c r="HY51" i="5"/>
  <c r="HX51" i="5"/>
  <c r="HW51" i="5"/>
  <c r="HU51" i="5"/>
  <c r="HT51" i="5"/>
  <c r="HS51" i="5"/>
  <c r="HQ51" i="5"/>
  <c r="HP51" i="5"/>
  <c r="HO51" i="5"/>
  <c r="HM51" i="5"/>
  <c r="HL51" i="5"/>
  <c r="HK51" i="5"/>
  <c r="HI51" i="5"/>
  <c r="HH51" i="5"/>
  <c r="HG51" i="5"/>
  <c r="HE51" i="5"/>
  <c r="HD51" i="5"/>
  <c r="HC51" i="5"/>
  <c r="HA51" i="5"/>
  <c r="GZ51" i="5"/>
  <c r="GY51" i="5"/>
  <c r="GW51" i="5"/>
  <c r="GV51" i="5"/>
  <c r="GU51" i="5"/>
  <c r="GS51" i="5"/>
  <c r="GR51" i="5"/>
  <c r="GQ51" i="5"/>
  <c r="GO51" i="5"/>
  <c r="GN51" i="5"/>
  <c r="GM51" i="5"/>
  <c r="GK51" i="5"/>
  <c r="GJ51" i="5"/>
  <c r="GI51" i="5"/>
  <c r="GG51" i="5"/>
  <c r="GF51" i="5"/>
  <c r="GE51" i="5"/>
  <c r="GC51" i="5"/>
  <c r="GB51" i="5"/>
  <c r="GA51" i="5"/>
  <c r="FY51" i="5"/>
  <c r="FX51" i="5"/>
  <c r="FW51" i="5"/>
  <c r="FU51" i="5"/>
  <c r="FT51" i="5"/>
  <c r="FS51" i="5"/>
  <c r="FQ51" i="5"/>
  <c r="FP51" i="5"/>
  <c r="FO51" i="5"/>
  <c r="FM51" i="5"/>
  <c r="FL51" i="5"/>
  <c r="FK51" i="5"/>
  <c r="FI51" i="5"/>
  <c r="FH51" i="5"/>
  <c r="FG51" i="5"/>
  <c r="FE51" i="5"/>
  <c r="FD51" i="5"/>
  <c r="FC51" i="5"/>
  <c r="FA51" i="5"/>
  <c r="EZ51" i="5"/>
  <c r="EY51" i="5"/>
  <c r="EW51" i="5"/>
  <c r="EV51" i="5"/>
  <c r="EU51" i="5"/>
  <c r="ES51" i="5"/>
  <c r="ER51" i="5"/>
  <c r="EQ51" i="5"/>
  <c r="EO51" i="5"/>
  <c r="EN51" i="5"/>
  <c r="EM51" i="5"/>
  <c r="EK51" i="5"/>
  <c r="EJ51" i="5"/>
  <c r="EI51" i="5"/>
  <c r="EG51" i="5"/>
  <c r="EF51" i="5"/>
  <c r="EE51" i="5"/>
  <c r="EC51" i="5"/>
  <c r="EB51" i="5"/>
  <c r="EA51" i="5"/>
  <c r="DY51" i="5"/>
  <c r="DX51" i="5"/>
  <c r="DW51" i="5"/>
  <c r="DU51" i="5"/>
  <c r="DT51" i="5"/>
  <c r="DQ51" i="5"/>
  <c r="DP51" i="5"/>
  <c r="DM51" i="5"/>
  <c r="DL51" i="5"/>
  <c r="DI51" i="5"/>
  <c r="DH51" i="5"/>
  <c r="DE51" i="5"/>
  <c r="DD51" i="5"/>
  <c r="DA51" i="5"/>
  <c r="CZ51" i="5"/>
  <c r="CW51" i="5"/>
  <c r="CV51" i="5"/>
  <c r="CS51" i="5"/>
  <c r="CR51" i="5"/>
  <c r="CO51" i="5"/>
  <c r="CN51" i="5"/>
  <c r="CK51" i="5"/>
  <c r="CJ51" i="5"/>
  <c r="CG51" i="5"/>
  <c r="CF51" i="5"/>
  <c r="CC51" i="5"/>
  <c r="CB51" i="5"/>
  <c r="BY51" i="5"/>
  <c r="BX51" i="5"/>
  <c r="BU51" i="5"/>
  <c r="BT51" i="5"/>
  <c r="BQ51" i="5"/>
  <c r="BP51" i="5"/>
  <c r="BM51" i="5"/>
  <c r="BL51" i="5"/>
  <c r="BI51" i="5"/>
  <c r="BH51" i="5"/>
  <c r="BE51" i="5"/>
  <c r="BD51" i="5"/>
  <c r="BA51" i="5"/>
  <c r="AZ51" i="5"/>
  <c r="AW51" i="5"/>
  <c r="AV51" i="5"/>
  <c r="AS51" i="5"/>
  <c r="AR51" i="5"/>
  <c r="AO51" i="5"/>
  <c r="AN51" i="5"/>
  <c r="AK51" i="5"/>
  <c r="AJ51" i="5"/>
  <c r="AG51" i="5"/>
  <c r="AF51" i="5"/>
  <c r="AC51" i="5"/>
  <c r="AB51" i="5"/>
  <c r="MG50" i="5"/>
  <c r="MF50" i="5"/>
  <c r="ME50" i="5"/>
  <c r="MC50" i="5"/>
  <c r="MB50" i="5"/>
  <c r="MA50" i="5"/>
  <c r="LY50" i="5"/>
  <c r="LX50" i="5"/>
  <c r="LW50" i="5"/>
  <c r="LU50" i="5"/>
  <c r="LT50" i="5"/>
  <c r="LS50" i="5"/>
  <c r="LQ50" i="5"/>
  <c r="LP50" i="5"/>
  <c r="LO50" i="5"/>
  <c r="LM50" i="5"/>
  <c r="LL50" i="5"/>
  <c r="LK50" i="5"/>
  <c r="LI50" i="5"/>
  <c r="LH50" i="5"/>
  <c r="LG50" i="5"/>
  <c r="LE50" i="5"/>
  <c r="LD50" i="5"/>
  <c r="LC50" i="5"/>
  <c r="LA50" i="5"/>
  <c r="KZ50" i="5"/>
  <c r="KY50" i="5"/>
  <c r="KW50" i="5"/>
  <c r="KV50" i="5"/>
  <c r="KU50" i="5"/>
  <c r="KS50" i="5"/>
  <c r="KR50" i="5"/>
  <c r="KQ50" i="5"/>
  <c r="KO50" i="5"/>
  <c r="KN50" i="5"/>
  <c r="KM50" i="5"/>
  <c r="KK50" i="5"/>
  <c r="KJ50" i="5"/>
  <c r="KI50" i="5"/>
  <c r="KG50" i="5"/>
  <c r="KF50" i="5"/>
  <c r="KE50" i="5"/>
  <c r="KC50" i="5"/>
  <c r="KB50" i="5"/>
  <c r="KA50" i="5"/>
  <c r="JY50" i="5"/>
  <c r="JX50" i="5"/>
  <c r="JW50" i="5"/>
  <c r="JU50" i="5"/>
  <c r="JT50" i="5"/>
  <c r="JS50" i="5"/>
  <c r="JQ50" i="5"/>
  <c r="JP50" i="5"/>
  <c r="JO50" i="5"/>
  <c r="JM50" i="5"/>
  <c r="JL50" i="5"/>
  <c r="JK50" i="5"/>
  <c r="JI50" i="5"/>
  <c r="JH50" i="5"/>
  <c r="JG50" i="5"/>
  <c r="JE50" i="5"/>
  <c r="JD50" i="5"/>
  <c r="JC50" i="5"/>
  <c r="JA50" i="5"/>
  <c r="IZ50" i="5"/>
  <c r="IY50" i="5"/>
  <c r="IW50" i="5"/>
  <c r="IV50" i="5"/>
  <c r="IU50" i="5"/>
  <c r="IS50" i="5"/>
  <c r="IR50" i="5"/>
  <c r="IQ50" i="5"/>
  <c r="IO50" i="5"/>
  <c r="IN50" i="5"/>
  <c r="IM50" i="5"/>
  <c r="IK50" i="5"/>
  <c r="IJ50" i="5"/>
  <c r="II50" i="5"/>
  <c r="IG50" i="5"/>
  <c r="IF50" i="5"/>
  <c r="IE50" i="5"/>
  <c r="IC50" i="5"/>
  <c r="IB50" i="5"/>
  <c r="IA50" i="5"/>
  <c r="HY50" i="5"/>
  <c r="HX50" i="5"/>
  <c r="HW50" i="5"/>
  <c r="HU50" i="5"/>
  <c r="HT50" i="5"/>
  <c r="HS50" i="5"/>
  <c r="HQ50" i="5"/>
  <c r="HP50" i="5"/>
  <c r="HO50" i="5"/>
  <c r="HM50" i="5"/>
  <c r="HL50" i="5"/>
  <c r="HK50" i="5"/>
  <c r="HI50" i="5"/>
  <c r="HH50" i="5"/>
  <c r="HG50" i="5"/>
  <c r="HE50" i="5"/>
  <c r="HD50" i="5"/>
  <c r="HC50" i="5"/>
  <c r="HA50" i="5"/>
  <c r="GZ50" i="5"/>
  <c r="GY50" i="5"/>
  <c r="GW50" i="5"/>
  <c r="GV50" i="5"/>
  <c r="GU50" i="5"/>
  <c r="GS50" i="5"/>
  <c r="GR50" i="5"/>
  <c r="GQ50" i="5"/>
  <c r="GO50" i="5"/>
  <c r="GN50" i="5"/>
  <c r="GM50" i="5"/>
  <c r="GK50" i="5"/>
  <c r="GJ50" i="5"/>
  <c r="GI50" i="5"/>
  <c r="GG50" i="5"/>
  <c r="GF50" i="5"/>
  <c r="GE50" i="5"/>
  <c r="GC50" i="5"/>
  <c r="GB50" i="5"/>
  <c r="GA50" i="5"/>
  <c r="E73" i="5" s="1"/>
  <c r="FY50" i="5"/>
  <c r="FX50" i="5"/>
  <c r="FW50" i="5"/>
  <c r="FU50" i="5"/>
  <c r="FT50" i="5"/>
  <c r="FQ50" i="5"/>
  <c r="FP50" i="5"/>
  <c r="FM50" i="5"/>
  <c r="FL50" i="5"/>
  <c r="FI50" i="5"/>
  <c r="FH50" i="5"/>
  <c r="FE50" i="5"/>
  <c r="FD50" i="5"/>
  <c r="FA50" i="5"/>
  <c r="EZ50" i="5"/>
  <c r="EW50" i="5"/>
  <c r="EV50" i="5"/>
  <c r="ES50" i="5"/>
  <c r="ER50" i="5"/>
  <c r="EO50" i="5"/>
  <c r="EN50" i="5"/>
  <c r="EK50" i="5"/>
  <c r="EJ50" i="5"/>
  <c r="EG50" i="5"/>
  <c r="EF50" i="5"/>
  <c r="EC50" i="5"/>
  <c r="EB50" i="5"/>
  <c r="DY50" i="5"/>
  <c r="DX50" i="5"/>
  <c r="DU50" i="5"/>
  <c r="DT50" i="5"/>
  <c r="DQ50" i="5"/>
  <c r="DP50" i="5"/>
  <c r="DM50" i="5"/>
  <c r="DL50" i="5"/>
  <c r="DI50" i="5"/>
  <c r="DH50" i="5"/>
  <c r="DE50" i="5"/>
  <c r="DD50" i="5"/>
  <c r="DA50" i="5"/>
  <c r="CZ50" i="5"/>
  <c r="CW50" i="5"/>
  <c r="CV50" i="5"/>
  <c r="CS50" i="5"/>
  <c r="CR50" i="5"/>
  <c r="CO50" i="5"/>
  <c r="CN50" i="5"/>
  <c r="CK50" i="5"/>
  <c r="CJ50" i="5"/>
  <c r="CG50" i="5"/>
  <c r="CF50" i="5"/>
  <c r="CC50" i="5"/>
  <c r="CB50" i="5"/>
  <c r="BY50" i="5"/>
  <c r="BX50" i="5"/>
  <c r="BU50" i="5"/>
  <c r="BT50" i="5"/>
  <c r="BQ50" i="5"/>
  <c r="BP50" i="5"/>
  <c r="BM50" i="5"/>
  <c r="BL50" i="5"/>
  <c r="BI50" i="5"/>
  <c r="BH50" i="5"/>
  <c r="BE50" i="5"/>
  <c r="BD50" i="5"/>
  <c r="BA50" i="5"/>
  <c r="AZ50" i="5"/>
  <c r="AW50" i="5"/>
  <c r="AV50" i="5"/>
  <c r="AS50" i="5"/>
  <c r="AR50" i="5"/>
  <c r="AO50" i="5"/>
  <c r="AN50" i="5"/>
  <c r="AK50" i="5"/>
  <c r="AJ50" i="5"/>
  <c r="AG50" i="5"/>
  <c r="AF50" i="5"/>
  <c r="AC50" i="5"/>
  <c r="AB50" i="5"/>
  <c r="MG45" i="5"/>
  <c r="MF45" i="5"/>
  <c r="ME45" i="5"/>
  <c r="MC45" i="5"/>
  <c r="MB45" i="5"/>
  <c r="MA45" i="5"/>
  <c r="LY45" i="5"/>
  <c r="LX45" i="5"/>
  <c r="LW45" i="5"/>
  <c r="LU45" i="5"/>
  <c r="LT45" i="5"/>
  <c r="LS45" i="5"/>
  <c r="LQ45" i="5"/>
  <c r="LP45" i="5"/>
  <c r="LO45" i="5"/>
  <c r="LM45" i="5"/>
  <c r="LL45" i="5"/>
  <c r="LK45" i="5"/>
  <c r="LI45" i="5"/>
  <c r="LH45" i="5"/>
  <c r="LG45" i="5"/>
  <c r="LE45" i="5"/>
  <c r="LD45" i="5"/>
  <c r="LC45" i="5"/>
  <c r="LA45" i="5"/>
  <c r="KZ45" i="5"/>
  <c r="KY45" i="5"/>
  <c r="KW45" i="5"/>
  <c r="KV45" i="5"/>
  <c r="KU45" i="5"/>
  <c r="KS45" i="5"/>
  <c r="KR45" i="5"/>
  <c r="KQ45" i="5"/>
  <c r="KO45" i="5"/>
  <c r="KN45" i="5"/>
  <c r="KM45" i="5"/>
  <c r="KK45" i="5"/>
  <c r="KJ45" i="5"/>
  <c r="KI45" i="5"/>
  <c r="KG45" i="5"/>
  <c r="KF45" i="5"/>
  <c r="KE45" i="5"/>
  <c r="KC45" i="5"/>
  <c r="KB45" i="5"/>
  <c r="KA45" i="5"/>
  <c r="JY45" i="5"/>
  <c r="JX45" i="5"/>
  <c r="JW45" i="5"/>
  <c r="JU45" i="5"/>
  <c r="JT45" i="5"/>
  <c r="JS45" i="5"/>
  <c r="JQ45" i="5"/>
  <c r="JP45" i="5"/>
  <c r="JO45" i="5"/>
  <c r="JM45" i="5"/>
  <c r="JL45" i="5"/>
  <c r="JK45" i="5"/>
  <c r="JI45" i="5"/>
  <c r="JH45" i="5"/>
  <c r="JG45" i="5"/>
  <c r="JE45" i="5"/>
  <c r="JD45" i="5"/>
  <c r="JC45" i="5"/>
  <c r="JA45" i="5"/>
  <c r="IZ45" i="5"/>
  <c r="IY45" i="5"/>
  <c r="IW45" i="5"/>
  <c r="IV45" i="5"/>
  <c r="IU45" i="5"/>
  <c r="IS45" i="5"/>
  <c r="IR45" i="5"/>
  <c r="IQ45" i="5"/>
  <c r="IO45" i="5"/>
  <c r="IN45" i="5"/>
  <c r="IM45" i="5"/>
  <c r="IK45" i="5"/>
  <c r="IJ45" i="5"/>
  <c r="II45" i="5"/>
  <c r="IG45" i="5"/>
  <c r="IF45" i="5"/>
  <c r="IE45" i="5"/>
  <c r="IC45" i="5"/>
  <c r="IB45" i="5"/>
  <c r="IA45" i="5"/>
  <c r="HY45" i="5"/>
  <c r="HX45" i="5"/>
  <c r="HW45" i="5"/>
  <c r="HU45" i="5"/>
  <c r="HT45" i="5"/>
  <c r="HS45" i="5"/>
  <c r="HQ45" i="5"/>
  <c r="HP45" i="5"/>
  <c r="HO45" i="5"/>
  <c r="HM45" i="5"/>
  <c r="HL45" i="5"/>
  <c r="HK45" i="5"/>
  <c r="HI45" i="5"/>
  <c r="HH45" i="5"/>
  <c r="HG45" i="5"/>
  <c r="HE45" i="5"/>
  <c r="HD45" i="5"/>
  <c r="HC45" i="5"/>
  <c r="HA45" i="5"/>
  <c r="GZ45" i="5"/>
  <c r="GY45" i="5"/>
  <c r="GW45" i="5"/>
  <c r="GV45" i="5"/>
  <c r="GU45" i="5"/>
  <c r="GS45" i="5"/>
  <c r="GR45" i="5"/>
  <c r="GQ45" i="5"/>
  <c r="GO45" i="5"/>
  <c r="GN45" i="5"/>
  <c r="GM45" i="5"/>
  <c r="GK45" i="5"/>
  <c r="GJ45" i="5"/>
  <c r="GI45" i="5"/>
  <c r="GG45" i="5"/>
  <c r="GF45" i="5"/>
  <c r="GE45" i="5"/>
  <c r="GC45" i="5"/>
  <c r="GB45" i="5"/>
  <c r="GA45" i="5"/>
  <c r="FY45" i="5"/>
  <c r="FX45" i="5"/>
  <c r="FW45" i="5"/>
  <c r="FU45" i="5"/>
  <c r="FT45" i="5"/>
  <c r="FS45" i="5"/>
  <c r="FQ45" i="5"/>
  <c r="FP45" i="5"/>
  <c r="FO45" i="5"/>
  <c r="FM45" i="5"/>
  <c r="FL45" i="5"/>
  <c r="FK45" i="5"/>
  <c r="FI45" i="5"/>
  <c r="FH45" i="5"/>
  <c r="FG45" i="5"/>
  <c r="FE45" i="5"/>
  <c r="FD45" i="5"/>
  <c r="FC45" i="5"/>
  <c r="FA45" i="5"/>
  <c r="EZ45" i="5"/>
  <c r="EY45" i="5"/>
  <c r="EW45" i="5"/>
  <c r="EV45" i="5"/>
  <c r="EU45" i="5"/>
  <c r="ES45" i="5"/>
  <c r="ER45" i="5"/>
  <c r="EQ45" i="5"/>
  <c r="EO45" i="5"/>
  <c r="EN45" i="5"/>
  <c r="EM45" i="5"/>
  <c r="EK45" i="5"/>
  <c r="EJ45" i="5"/>
  <c r="EI45" i="5"/>
  <c r="EG45" i="5"/>
  <c r="EF45" i="5"/>
  <c r="EE45" i="5"/>
  <c r="EC45" i="5"/>
  <c r="EB45" i="5"/>
  <c r="EA45" i="5"/>
  <c r="DY45" i="5"/>
  <c r="DX45" i="5"/>
  <c r="DW45" i="5"/>
  <c r="DU45" i="5"/>
  <c r="DT45" i="5"/>
  <c r="DS45" i="5"/>
  <c r="DQ45" i="5"/>
  <c r="DP45" i="5"/>
  <c r="DO45" i="5"/>
  <c r="DM45" i="5"/>
  <c r="DL45" i="5"/>
  <c r="DK45" i="5"/>
  <c r="DI45" i="5"/>
  <c r="DH45" i="5"/>
  <c r="DG45" i="5"/>
  <c r="DE45" i="5"/>
  <c r="DD45" i="5"/>
  <c r="DC45" i="5"/>
  <c r="DA45" i="5"/>
  <c r="CZ45" i="5"/>
  <c r="CY45" i="5"/>
  <c r="CW45" i="5"/>
  <c r="CV45" i="5"/>
  <c r="CU45" i="5"/>
  <c r="CS45" i="5"/>
  <c r="CR45" i="5"/>
  <c r="CQ45" i="5"/>
  <c r="CO45" i="5"/>
  <c r="CN45" i="5"/>
  <c r="CM45" i="5"/>
  <c r="CK45" i="5"/>
  <c r="CJ45" i="5"/>
  <c r="CI45" i="5"/>
  <c r="CG45" i="5"/>
  <c r="CF45" i="5"/>
  <c r="CE45" i="5"/>
  <c r="CC45" i="5"/>
  <c r="CB45" i="5"/>
  <c r="CA45" i="5"/>
  <c r="BY45" i="5"/>
  <c r="BX45" i="5"/>
  <c r="BW45" i="5"/>
  <c r="BU45" i="5"/>
  <c r="BT45" i="5"/>
  <c r="BS45" i="5"/>
  <c r="BQ45" i="5"/>
  <c r="BP45" i="5"/>
  <c r="BO45" i="5"/>
  <c r="BM45" i="5"/>
  <c r="BL45" i="5"/>
  <c r="BK45" i="5"/>
  <c r="BI45" i="5"/>
  <c r="BH45" i="5"/>
  <c r="BG45" i="5"/>
  <c r="BE45" i="5"/>
  <c r="BD45" i="5"/>
  <c r="BC45" i="5"/>
  <c r="BA45" i="5"/>
  <c r="AZ45" i="5"/>
  <c r="AY45" i="5"/>
  <c r="AW45" i="5"/>
  <c r="AV45" i="5"/>
  <c r="AU45" i="5"/>
  <c r="AS45" i="5"/>
  <c r="AR45" i="5"/>
  <c r="AQ45" i="5"/>
  <c r="AO45" i="5"/>
  <c r="AN45" i="5"/>
  <c r="AM45" i="5"/>
  <c r="AK45" i="5"/>
  <c r="AJ45" i="5"/>
  <c r="AI45" i="5"/>
  <c r="AG45" i="5"/>
  <c r="AF45" i="5"/>
  <c r="AE45" i="5"/>
  <c r="AC45" i="5"/>
  <c r="AB45" i="5"/>
  <c r="AA45" i="5"/>
  <c r="MG44" i="5"/>
  <c r="MF44" i="5"/>
  <c r="ME44" i="5"/>
  <c r="MC44" i="5"/>
  <c r="MB44" i="5"/>
  <c r="MA44" i="5"/>
  <c r="LY44" i="5"/>
  <c r="LX44" i="5"/>
  <c r="LW44" i="5"/>
  <c r="LU44" i="5"/>
  <c r="LT44" i="5"/>
  <c r="LS44" i="5"/>
  <c r="LQ44" i="5"/>
  <c r="LP44" i="5"/>
  <c r="LO44" i="5"/>
  <c r="LM44" i="5"/>
  <c r="LL44" i="5"/>
  <c r="LK44" i="5"/>
  <c r="LI44" i="5"/>
  <c r="LH44" i="5"/>
  <c r="LG44" i="5"/>
  <c r="LE44" i="5"/>
  <c r="LD44" i="5"/>
  <c r="LC44" i="5"/>
  <c r="LA44" i="5"/>
  <c r="KZ44" i="5"/>
  <c r="KY44" i="5"/>
  <c r="KW44" i="5"/>
  <c r="KV44" i="5"/>
  <c r="KU44" i="5"/>
  <c r="KS44" i="5"/>
  <c r="KR44" i="5"/>
  <c r="KQ44" i="5"/>
  <c r="KO44" i="5"/>
  <c r="KN44" i="5"/>
  <c r="KM44" i="5"/>
  <c r="KK44" i="5"/>
  <c r="KJ44" i="5"/>
  <c r="KI44" i="5"/>
  <c r="KG44" i="5"/>
  <c r="KF44" i="5"/>
  <c r="KE44" i="5"/>
  <c r="KC44" i="5"/>
  <c r="KB44" i="5"/>
  <c r="KA44" i="5"/>
  <c r="JY44" i="5"/>
  <c r="JX44" i="5"/>
  <c r="JW44" i="5"/>
  <c r="JU44" i="5"/>
  <c r="JT44" i="5"/>
  <c r="JS44" i="5"/>
  <c r="JQ44" i="5"/>
  <c r="JP44" i="5"/>
  <c r="JO44" i="5"/>
  <c r="JM44" i="5"/>
  <c r="JL44" i="5"/>
  <c r="JK44" i="5"/>
  <c r="JI44" i="5"/>
  <c r="JH44" i="5"/>
  <c r="JG44" i="5"/>
  <c r="JE44" i="5"/>
  <c r="JD44" i="5"/>
  <c r="JC44" i="5"/>
  <c r="JA44" i="5"/>
  <c r="IZ44" i="5"/>
  <c r="IY44" i="5"/>
  <c r="IW44" i="5"/>
  <c r="IV44" i="5"/>
  <c r="IU44" i="5"/>
  <c r="IS44" i="5"/>
  <c r="IR44" i="5"/>
  <c r="IQ44" i="5"/>
  <c r="IO44" i="5"/>
  <c r="IN44" i="5"/>
  <c r="IM44" i="5"/>
  <c r="IK44" i="5"/>
  <c r="IJ44" i="5"/>
  <c r="II44" i="5"/>
  <c r="IG44" i="5"/>
  <c r="IF44" i="5"/>
  <c r="IE44" i="5"/>
  <c r="IC44" i="5"/>
  <c r="IB44" i="5"/>
  <c r="IA44" i="5"/>
  <c r="HY44" i="5"/>
  <c r="HX44" i="5"/>
  <c r="HW44" i="5"/>
  <c r="HU44" i="5"/>
  <c r="HT44" i="5"/>
  <c r="HS44" i="5"/>
  <c r="HQ44" i="5"/>
  <c r="HP44" i="5"/>
  <c r="HO44" i="5"/>
  <c r="HM44" i="5"/>
  <c r="HL44" i="5"/>
  <c r="HK44" i="5"/>
  <c r="HI44" i="5"/>
  <c r="HH44" i="5"/>
  <c r="HG44" i="5"/>
  <c r="HE44" i="5"/>
  <c r="HD44" i="5"/>
  <c r="HC44" i="5"/>
  <c r="HA44" i="5"/>
  <c r="GZ44" i="5"/>
  <c r="GY44" i="5"/>
  <c r="GW44" i="5"/>
  <c r="GV44" i="5"/>
  <c r="GU44" i="5"/>
  <c r="GS44" i="5"/>
  <c r="GR44" i="5"/>
  <c r="GQ44" i="5"/>
  <c r="GO44" i="5"/>
  <c r="GN44" i="5"/>
  <c r="GM44" i="5"/>
  <c r="GK44" i="5"/>
  <c r="GJ44" i="5"/>
  <c r="GI44" i="5"/>
  <c r="GG44" i="5"/>
  <c r="GF44" i="5"/>
  <c r="GE44" i="5"/>
  <c r="GC44" i="5"/>
  <c r="GB44" i="5"/>
  <c r="GA44" i="5"/>
  <c r="FY44" i="5"/>
  <c r="FX44" i="5"/>
  <c r="FW44" i="5"/>
  <c r="FU44" i="5"/>
  <c r="FT44" i="5"/>
  <c r="FS44" i="5"/>
  <c r="FQ44" i="5"/>
  <c r="FP44" i="5"/>
  <c r="FO44" i="5"/>
  <c r="FM44" i="5"/>
  <c r="FL44" i="5"/>
  <c r="FK44" i="5"/>
  <c r="FI44" i="5"/>
  <c r="FH44" i="5"/>
  <c r="FG44" i="5"/>
  <c r="FE44" i="5"/>
  <c r="FD44" i="5"/>
  <c r="FC44" i="5"/>
  <c r="FA44" i="5"/>
  <c r="EZ44" i="5"/>
  <c r="EY44" i="5"/>
  <c r="EW44" i="5"/>
  <c r="EV44" i="5"/>
  <c r="EU44" i="5"/>
  <c r="ES44" i="5"/>
  <c r="ER44" i="5"/>
  <c r="EQ44" i="5"/>
  <c r="EO44" i="5"/>
  <c r="EN44" i="5"/>
  <c r="EM44" i="5"/>
  <c r="EK44" i="5"/>
  <c r="EJ44" i="5"/>
  <c r="EI44" i="5"/>
  <c r="EG44" i="5"/>
  <c r="EF44" i="5"/>
  <c r="EE44" i="5"/>
  <c r="EC44" i="5"/>
  <c r="EB44" i="5"/>
  <c r="EA44" i="5"/>
  <c r="DY44" i="5"/>
  <c r="DX44" i="5"/>
  <c r="DW44" i="5"/>
  <c r="DU44" i="5"/>
  <c r="DT44" i="5"/>
  <c r="DS44" i="5"/>
  <c r="DQ44" i="5"/>
  <c r="DP44" i="5"/>
  <c r="DO44" i="5"/>
  <c r="DM44" i="5"/>
  <c r="DL44" i="5"/>
  <c r="DK44" i="5"/>
  <c r="DI44" i="5"/>
  <c r="DH44" i="5"/>
  <c r="DG44" i="5"/>
  <c r="DE44" i="5"/>
  <c r="DD44" i="5"/>
  <c r="DC44" i="5"/>
  <c r="DA44" i="5"/>
  <c r="CZ44" i="5"/>
  <c r="CY44" i="5"/>
  <c r="CW44" i="5"/>
  <c r="CV44" i="5"/>
  <c r="CU44" i="5"/>
  <c r="CS44" i="5"/>
  <c r="CR44" i="5"/>
  <c r="CQ44" i="5"/>
  <c r="CO44" i="5"/>
  <c r="CN44" i="5"/>
  <c r="CM44" i="5"/>
  <c r="CK44" i="5"/>
  <c r="CJ44" i="5"/>
  <c r="CI44" i="5"/>
  <c r="CG44" i="5"/>
  <c r="CF44" i="5"/>
  <c r="CE44" i="5"/>
  <c r="CC44" i="5"/>
  <c r="CB44" i="5"/>
  <c r="CA44" i="5"/>
  <c r="BY44" i="5"/>
  <c r="BX44" i="5"/>
  <c r="BW44" i="5"/>
  <c r="BU44" i="5"/>
  <c r="BT44" i="5"/>
  <c r="BS44" i="5"/>
  <c r="BQ44" i="5"/>
  <c r="BP44" i="5"/>
  <c r="BO44" i="5"/>
  <c r="BM44" i="5"/>
  <c r="BL44" i="5"/>
  <c r="BK44" i="5"/>
  <c r="BI44" i="5"/>
  <c r="BH44" i="5"/>
  <c r="BG44" i="5"/>
  <c r="BE44" i="5"/>
  <c r="BD44" i="5"/>
  <c r="BC44" i="5"/>
  <c r="BA44" i="5"/>
  <c r="AZ44" i="5"/>
  <c r="AY44" i="5"/>
  <c r="AW44" i="5"/>
  <c r="AV44" i="5"/>
  <c r="AU44" i="5"/>
  <c r="AS44" i="5"/>
  <c r="AR44" i="5"/>
  <c r="AQ44" i="5"/>
  <c r="AO44" i="5"/>
  <c r="AN44" i="5"/>
  <c r="AM44" i="5"/>
  <c r="AK44" i="5"/>
  <c r="AJ44" i="5"/>
  <c r="AI44" i="5"/>
  <c r="AG44" i="5"/>
  <c r="AF44" i="5"/>
  <c r="AE44" i="5"/>
  <c r="AC44" i="5"/>
  <c r="AB44" i="5"/>
  <c r="AA44" i="5"/>
  <c r="MG43" i="5"/>
  <c r="MF43" i="5"/>
  <c r="ME43" i="5"/>
  <c r="MC43" i="5"/>
  <c r="MB43" i="5"/>
  <c r="MA43" i="5"/>
  <c r="LY43" i="5"/>
  <c r="LX43" i="5"/>
  <c r="LW43" i="5"/>
  <c r="LU43" i="5"/>
  <c r="LT43" i="5"/>
  <c r="LS43" i="5"/>
  <c r="LQ43" i="5"/>
  <c r="LP43" i="5"/>
  <c r="LO43" i="5"/>
  <c r="LM43" i="5"/>
  <c r="LL43" i="5"/>
  <c r="LK43" i="5"/>
  <c r="LI43" i="5"/>
  <c r="LH43" i="5"/>
  <c r="LG43" i="5"/>
  <c r="LE43" i="5"/>
  <c r="LD43" i="5"/>
  <c r="LC43" i="5"/>
  <c r="LA43" i="5"/>
  <c r="KZ43" i="5"/>
  <c r="KY43" i="5"/>
  <c r="KW43" i="5"/>
  <c r="KV43" i="5"/>
  <c r="KU43" i="5"/>
  <c r="KS43" i="5"/>
  <c r="KR43" i="5"/>
  <c r="KQ43" i="5"/>
  <c r="KO43" i="5"/>
  <c r="KN43" i="5"/>
  <c r="KM43" i="5"/>
  <c r="KK43" i="5"/>
  <c r="KJ43" i="5"/>
  <c r="KI43" i="5"/>
  <c r="KG43" i="5"/>
  <c r="KF43" i="5"/>
  <c r="KE43" i="5"/>
  <c r="KC43" i="5"/>
  <c r="KB43" i="5"/>
  <c r="KA43" i="5"/>
  <c r="JY43" i="5"/>
  <c r="JX43" i="5"/>
  <c r="JW43" i="5"/>
  <c r="JU43" i="5"/>
  <c r="JT43" i="5"/>
  <c r="JS43" i="5"/>
  <c r="JQ43" i="5"/>
  <c r="JP43" i="5"/>
  <c r="JO43" i="5"/>
  <c r="JM43" i="5"/>
  <c r="JL43" i="5"/>
  <c r="JK43" i="5"/>
  <c r="JI43" i="5"/>
  <c r="JH43" i="5"/>
  <c r="JG43" i="5"/>
  <c r="JE43" i="5"/>
  <c r="JD43" i="5"/>
  <c r="JC43" i="5"/>
  <c r="JA43" i="5"/>
  <c r="IZ43" i="5"/>
  <c r="IY43" i="5"/>
  <c r="IW43" i="5"/>
  <c r="IV43" i="5"/>
  <c r="IU43" i="5"/>
  <c r="IS43" i="5"/>
  <c r="IR43" i="5"/>
  <c r="IQ43" i="5"/>
  <c r="IO43" i="5"/>
  <c r="IN43" i="5"/>
  <c r="IM43" i="5"/>
  <c r="IK43" i="5"/>
  <c r="IJ43" i="5"/>
  <c r="II43" i="5"/>
  <c r="IG43" i="5"/>
  <c r="IF43" i="5"/>
  <c r="IE43" i="5"/>
  <c r="IC43" i="5"/>
  <c r="IB43" i="5"/>
  <c r="IA43" i="5"/>
  <c r="HY43" i="5"/>
  <c r="HX43" i="5"/>
  <c r="HW43" i="5"/>
  <c r="HU43" i="5"/>
  <c r="HT43" i="5"/>
  <c r="HS43" i="5"/>
  <c r="HQ43" i="5"/>
  <c r="HP43" i="5"/>
  <c r="HO43" i="5"/>
  <c r="HM43" i="5"/>
  <c r="HL43" i="5"/>
  <c r="HK43" i="5"/>
  <c r="HI43" i="5"/>
  <c r="HH43" i="5"/>
  <c r="HG43" i="5"/>
  <c r="HE43" i="5"/>
  <c r="HD43" i="5"/>
  <c r="HC43" i="5"/>
  <c r="HA43" i="5"/>
  <c r="GZ43" i="5"/>
  <c r="GY43" i="5"/>
  <c r="GW43" i="5"/>
  <c r="GV43" i="5"/>
  <c r="GU43" i="5"/>
  <c r="GS43" i="5"/>
  <c r="GR43" i="5"/>
  <c r="GQ43" i="5"/>
  <c r="GO43" i="5"/>
  <c r="GN43" i="5"/>
  <c r="GM43" i="5"/>
  <c r="GK43" i="5"/>
  <c r="GJ43" i="5"/>
  <c r="GI43" i="5"/>
  <c r="GG43" i="5"/>
  <c r="GF43" i="5"/>
  <c r="GE43" i="5"/>
  <c r="GC43" i="5"/>
  <c r="GB43" i="5"/>
  <c r="GA43" i="5"/>
  <c r="FY43" i="5"/>
  <c r="FX43" i="5"/>
  <c r="FW43" i="5"/>
  <c r="FU43" i="5"/>
  <c r="FT43" i="5"/>
  <c r="FS43" i="5"/>
  <c r="FQ43" i="5"/>
  <c r="FP43" i="5"/>
  <c r="FO43" i="5"/>
  <c r="FM43" i="5"/>
  <c r="FL43" i="5"/>
  <c r="FK43" i="5"/>
  <c r="FI43" i="5"/>
  <c r="FH43" i="5"/>
  <c r="FG43" i="5"/>
  <c r="FE43" i="5"/>
  <c r="FD43" i="5"/>
  <c r="FC43" i="5"/>
  <c r="FA43" i="5"/>
  <c r="EZ43" i="5"/>
  <c r="EY43" i="5"/>
  <c r="EW43" i="5"/>
  <c r="EV43" i="5"/>
  <c r="EU43" i="5"/>
  <c r="ES43" i="5"/>
  <c r="ER43" i="5"/>
  <c r="EQ43" i="5"/>
  <c r="EO43" i="5"/>
  <c r="EN43" i="5"/>
  <c r="EM43" i="5"/>
  <c r="EK43" i="5"/>
  <c r="EJ43" i="5"/>
  <c r="EI43" i="5"/>
  <c r="EG43" i="5"/>
  <c r="EF43" i="5"/>
  <c r="EE43" i="5"/>
  <c r="EC43" i="5"/>
  <c r="EB43" i="5"/>
  <c r="EA43" i="5"/>
  <c r="DY43" i="5"/>
  <c r="DX43" i="5"/>
  <c r="DW43" i="5"/>
  <c r="DU43" i="5"/>
  <c r="DT43" i="5"/>
  <c r="DS43" i="5"/>
  <c r="DQ43" i="5"/>
  <c r="DP43" i="5"/>
  <c r="DO43" i="5"/>
  <c r="DM43" i="5"/>
  <c r="DL43" i="5"/>
  <c r="DK43" i="5"/>
  <c r="DI43" i="5"/>
  <c r="DH43" i="5"/>
  <c r="DG43" i="5"/>
  <c r="DE43" i="5"/>
  <c r="DD43" i="5"/>
  <c r="DC43" i="5"/>
  <c r="DA43" i="5"/>
  <c r="CZ43" i="5"/>
  <c r="CY43" i="5"/>
  <c r="CW43" i="5"/>
  <c r="CV43" i="5"/>
  <c r="CU43" i="5"/>
  <c r="CS43" i="5"/>
  <c r="CR43" i="5"/>
  <c r="CQ43" i="5"/>
  <c r="CO43" i="5"/>
  <c r="CN43" i="5"/>
  <c r="CM43" i="5"/>
  <c r="CK43" i="5"/>
  <c r="CJ43" i="5"/>
  <c r="CI43" i="5"/>
  <c r="CG43" i="5"/>
  <c r="CF43" i="5"/>
  <c r="CE43" i="5"/>
  <c r="CC43" i="5"/>
  <c r="CB43" i="5"/>
  <c r="CA43" i="5"/>
  <c r="BY43" i="5"/>
  <c r="BX43" i="5"/>
  <c r="BW43" i="5"/>
  <c r="BU43" i="5"/>
  <c r="BT43" i="5"/>
  <c r="BS43" i="5"/>
  <c r="BQ43" i="5"/>
  <c r="BP43" i="5"/>
  <c r="BO43" i="5"/>
  <c r="BM43" i="5"/>
  <c r="BL43" i="5"/>
  <c r="BK43" i="5"/>
  <c r="BI43" i="5"/>
  <c r="BH43" i="5"/>
  <c r="BG43" i="5"/>
  <c r="BE43" i="5"/>
  <c r="BD43" i="5"/>
  <c r="BC43" i="5"/>
  <c r="BA43" i="5"/>
  <c r="AZ43" i="5"/>
  <c r="AY43" i="5"/>
  <c r="AW43" i="5"/>
  <c r="AV43" i="5"/>
  <c r="AU43" i="5"/>
  <c r="AS43" i="5"/>
  <c r="AR43" i="5"/>
  <c r="AQ43" i="5"/>
  <c r="AO43" i="5"/>
  <c r="AN43" i="5"/>
  <c r="AM43" i="5"/>
  <c r="AK43" i="5"/>
  <c r="AJ43" i="5"/>
  <c r="AI43" i="5"/>
  <c r="AG43" i="5"/>
  <c r="AF43" i="5"/>
  <c r="AE43" i="5"/>
  <c r="AC43" i="5"/>
  <c r="AB43" i="5"/>
  <c r="AA43" i="5"/>
  <c r="MG42" i="5"/>
  <c r="MF42" i="5"/>
  <c r="ME42" i="5"/>
  <c r="MC42" i="5"/>
  <c r="MB42" i="5"/>
  <c r="MA42" i="5"/>
  <c r="LY42" i="5"/>
  <c r="LX42" i="5"/>
  <c r="LW42" i="5"/>
  <c r="LU42" i="5"/>
  <c r="LT42" i="5"/>
  <c r="LS42" i="5"/>
  <c r="LQ42" i="5"/>
  <c r="LP42" i="5"/>
  <c r="LO42" i="5"/>
  <c r="LM42" i="5"/>
  <c r="LL42" i="5"/>
  <c r="LK42" i="5"/>
  <c r="LI42" i="5"/>
  <c r="LH42" i="5"/>
  <c r="LG42" i="5"/>
  <c r="LE42" i="5"/>
  <c r="LD42" i="5"/>
  <c r="LC42" i="5"/>
  <c r="LA42" i="5"/>
  <c r="KZ42" i="5"/>
  <c r="KY42" i="5"/>
  <c r="KW42" i="5"/>
  <c r="KV42" i="5"/>
  <c r="KU42" i="5"/>
  <c r="KS42" i="5"/>
  <c r="KR42" i="5"/>
  <c r="KQ42" i="5"/>
  <c r="KO42" i="5"/>
  <c r="KN42" i="5"/>
  <c r="KM42" i="5"/>
  <c r="KK42" i="5"/>
  <c r="KJ42" i="5"/>
  <c r="KI42" i="5"/>
  <c r="KG42" i="5"/>
  <c r="KF42" i="5"/>
  <c r="KE42" i="5"/>
  <c r="KC42" i="5"/>
  <c r="KB42" i="5"/>
  <c r="KA42" i="5"/>
  <c r="JY42" i="5"/>
  <c r="JX42" i="5"/>
  <c r="JW42" i="5"/>
  <c r="JU42" i="5"/>
  <c r="JT42" i="5"/>
  <c r="JS42" i="5"/>
  <c r="JQ42" i="5"/>
  <c r="JP42" i="5"/>
  <c r="JO42" i="5"/>
  <c r="JM42" i="5"/>
  <c r="JL42" i="5"/>
  <c r="JK42" i="5"/>
  <c r="JI42" i="5"/>
  <c r="JH42" i="5"/>
  <c r="JG42" i="5"/>
  <c r="JE42" i="5"/>
  <c r="JD42" i="5"/>
  <c r="JC42" i="5"/>
  <c r="JA42" i="5"/>
  <c r="IZ42" i="5"/>
  <c r="IY42" i="5"/>
  <c r="IW42" i="5"/>
  <c r="IV42" i="5"/>
  <c r="IU42" i="5"/>
  <c r="IS42" i="5"/>
  <c r="IR42" i="5"/>
  <c r="IQ42" i="5"/>
  <c r="IO42" i="5"/>
  <c r="IN42" i="5"/>
  <c r="IM42" i="5"/>
  <c r="IK42" i="5"/>
  <c r="IJ42" i="5"/>
  <c r="II42" i="5"/>
  <c r="IG42" i="5"/>
  <c r="IF42" i="5"/>
  <c r="IE42" i="5"/>
  <c r="IC42" i="5"/>
  <c r="IB42" i="5"/>
  <c r="IA42" i="5"/>
  <c r="HY42" i="5"/>
  <c r="HX42" i="5"/>
  <c r="HW42" i="5"/>
  <c r="HU42" i="5"/>
  <c r="HT42" i="5"/>
  <c r="HS42" i="5"/>
  <c r="HQ42" i="5"/>
  <c r="HP42" i="5"/>
  <c r="HO42" i="5"/>
  <c r="HM42" i="5"/>
  <c r="HL42" i="5"/>
  <c r="HK42" i="5"/>
  <c r="HI42" i="5"/>
  <c r="HH42" i="5"/>
  <c r="HG42" i="5"/>
  <c r="HE42" i="5"/>
  <c r="HD42" i="5"/>
  <c r="HC42" i="5"/>
  <c r="HA42" i="5"/>
  <c r="GZ42" i="5"/>
  <c r="GY42" i="5"/>
  <c r="GW42" i="5"/>
  <c r="GV42" i="5"/>
  <c r="GU42" i="5"/>
  <c r="GS42" i="5"/>
  <c r="GR42" i="5"/>
  <c r="GQ42" i="5"/>
  <c r="GO42" i="5"/>
  <c r="GN42" i="5"/>
  <c r="GM42" i="5"/>
  <c r="GK42" i="5"/>
  <c r="GJ42" i="5"/>
  <c r="GI42" i="5"/>
  <c r="GG42" i="5"/>
  <c r="GF42" i="5"/>
  <c r="GE42" i="5"/>
  <c r="GC42" i="5"/>
  <c r="GB42" i="5"/>
  <c r="GA42" i="5"/>
  <c r="FY42" i="5"/>
  <c r="FX42" i="5"/>
  <c r="FW42" i="5"/>
  <c r="FU42" i="5"/>
  <c r="FT42" i="5"/>
  <c r="FS42" i="5"/>
  <c r="FQ42" i="5"/>
  <c r="FP42" i="5"/>
  <c r="FO42" i="5"/>
  <c r="FM42" i="5"/>
  <c r="FL42" i="5"/>
  <c r="FK42" i="5"/>
  <c r="FI42" i="5"/>
  <c r="FH42" i="5"/>
  <c r="FG42" i="5"/>
  <c r="FE42" i="5"/>
  <c r="FD42" i="5"/>
  <c r="FC42" i="5"/>
  <c r="FA42" i="5"/>
  <c r="EZ42" i="5"/>
  <c r="EY42" i="5"/>
  <c r="EW42" i="5"/>
  <c r="EV42" i="5"/>
  <c r="EU42" i="5"/>
  <c r="ES42" i="5"/>
  <c r="ER42" i="5"/>
  <c r="EQ42" i="5"/>
  <c r="EO42" i="5"/>
  <c r="EN42" i="5"/>
  <c r="EM42" i="5"/>
  <c r="EK42" i="5"/>
  <c r="EJ42" i="5"/>
  <c r="EI42" i="5"/>
  <c r="EG42" i="5"/>
  <c r="EF42" i="5"/>
  <c r="EE42" i="5"/>
  <c r="EC42" i="5"/>
  <c r="EB42" i="5"/>
  <c r="EA42" i="5"/>
  <c r="DY42" i="5"/>
  <c r="DX42" i="5"/>
  <c r="DW42" i="5"/>
  <c r="DU42" i="5"/>
  <c r="DT42" i="5"/>
  <c r="DS42" i="5"/>
  <c r="DQ42" i="5"/>
  <c r="DP42" i="5"/>
  <c r="DO42" i="5"/>
  <c r="DM42" i="5"/>
  <c r="DL42" i="5"/>
  <c r="DK42" i="5"/>
  <c r="DI42" i="5"/>
  <c r="DH42" i="5"/>
  <c r="DG42" i="5"/>
  <c r="DE42" i="5"/>
  <c r="DD42" i="5"/>
  <c r="DC42" i="5"/>
  <c r="DA42" i="5"/>
  <c r="CZ42" i="5"/>
  <c r="CY42" i="5"/>
  <c r="CW42" i="5"/>
  <c r="CV42" i="5"/>
  <c r="CU42" i="5"/>
  <c r="CS42" i="5"/>
  <c r="CR42" i="5"/>
  <c r="CQ42" i="5"/>
  <c r="CO42" i="5"/>
  <c r="CN42" i="5"/>
  <c r="CM42" i="5"/>
  <c r="CK42" i="5"/>
  <c r="CJ42" i="5"/>
  <c r="CI42" i="5"/>
  <c r="CG42" i="5"/>
  <c r="CF42" i="5"/>
  <c r="CE42" i="5"/>
  <c r="CC42" i="5"/>
  <c r="CB42" i="5"/>
  <c r="CA42" i="5"/>
  <c r="BY42" i="5"/>
  <c r="BX42" i="5"/>
  <c r="BW42" i="5"/>
  <c r="BU42" i="5"/>
  <c r="BT42" i="5"/>
  <c r="BS42" i="5"/>
  <c r="BQ42" i="5"/>
  <c r="BP42" i="5"/>
  <c r="BO42" i="5"/>
  <c r="BM42" i="5"/>
  <c r="BL42" i="5"/>
  <c r="BK42" i="5"/>
  <c r="BI42" i="5"/>
  <c r="BH42" i="5"/>
  <c r="BG42" i="5"/>
  <c r="BE42" i="5"/>
  <c r="BD42" i="5"/>
  <c r="BC42" i="5"/>
  <c r="BA42" i="5"/>
  <c r="AZ42" i="5"/>
  <c r="AY42" i="5"/>
  <c r="AW42" i="5"/>
  <c r="AV42" i="5"/>
  <c r="AU42" i="5"/>
  <c r="AS42" i="5"/>
  <c r="AR42" i="5"/>
  <c r="AQ42" i="5"/>
  <c r="AO42" i="5"/>
  <c r="AN42" i="5"/>
  <c r="AM42" i="5"/>
  <c r="AK42" i="5"/>
  <c r="AJ42" i="5"/>
  <c r="AI42" i="5"/>
  <c r="AG42" i="5"/>
  <c r="AF42" i="5"/>
  <c r="AE42" i="5"/>
  <c r="AC42" i="5"/>
  <c r="AB42" i="5"/>
  <c r="AA42" i="5"/>
  <c r="MG41" i="5"/>
  <c r="MF41" i="5"/>
  <c r="ME41" i="5"/>
  <c r="MC41" i="5"/>
  <c r="MB41" i="5"/>
  <c r="MA41" i="5"/>
  <c r="LY41" i="5"/>
  <c r="LX41" i="5"/>
  <c r="LW41" i="5"/>
  <c r="LU41" i="5"/>
  <c r="LT41" i="5"/>
  <c r="LS41" i="5"/>
  <c r="LQ41" i="5"/>
  <c r="LP41" i="5"/>
  <c r="LO41" i="5"/>
  <c r="LM41" i="5"/>
  <c r="LL41" i="5"/>
  <c r="LK41" i="5"/>
  <c r="LI41" i="5"/>
  <c r="LH41" i="5"/>
  <c r="LG41" i="5"/>
  <c r="LE41" i="5"/>
  <c r="LD41" i="5"/>
  <c r="LC41" i="5"/>
  <c r="LA41" i="5"/>
  <c r="KZ41" i="5"/>
  <c r="KY41" i="5"/>
  <c r="KW41" i="5"/>
  <c r="KV41" i="5"/>
  <c r="KU41" i="5"/>
  <c r="KS41" i="5"/>
  <c r="KR41" i="5"/>
  <c r="KQ41" i="5"/>
  <c r="KO41" i="5"/>
  <c r="KN41" i="5"/>
  <c r="KM41" i="5"/>
  <c r="KK41" i="5"/>
  <c r="KJ41" i="5"/>
  <c r="KI41" i="5"/>
  <c r="KG41" i="5"/>
  <c r="KF41" i="5"/>
  <c r="KE41" i="5"/>
  <c r="KC41" i="5"/>
  <c r="KB41" i="5"/>
  <c r="KA41" i="5"/>
  <c r="JY41" i="5"/>
  <c r="JX41" i="5"/>
  <c r="JW41" i="5"/>
  <c r="JU41" i="5"/>
  <c r="JT41" i="5"/>
  <c r="JS41" i="5"/>
  <c r="JQ41" i="5"/>
  <c r="JP41" i="5"/>
  <c r="JO41" i="5"/>
  <c r="JM41" i="5"/>
  <c r="JL41" i="5"/>
  <c r="JK41" i="5"/>
  <c r="JI41" i="5"/>
  <c r="JH41" i="5"/>
  <c r="JG41" i="5"/>
  <c r="JE41" i="5"/>
  <c r="JD41" i="5"/>
  <c r="JC41" i="5"/>
  <c r="JA41" i="5"/>
  <c r="IZ41" i="5"/>
  <c r="IY41" i="5"/>
  <c r="IW41" i="5"/>
  <c r="IV41" i="5"/>
  <c r="IU41" i="5"/>
  <c r="IS41" i="5"/>
  <c r="IR41" i="5"/>
  <c r="IQ41" i="5"/>
  <c r="IO41" i="5"/>
  <c r="IN41" i="5"/>
  <c r="IM41" i="5"/>
  <c r="IK41" i="5"/>
  <c r="IJ41" i="5"/>
  <c r="II41" i="5"/>
  <c r="IG41" i="5"/>
  <c r="IF41" i="5"/>
  <c r="IE41" i="5"/>
  <c r="IC41" i="5"/>
  <c r="IB41" i="5"/>
  <c r="IA41" i="5"/>
  <c r="HY41" i="5"/>
  <c r="HX41" i="5"/>
  <c r="HW41" i="5"/>
  <c r="HU41" i="5"/>
  <c r="HT41" i="5"/>
  <c r="HS41" i="5"/>
  <c r="HQ41" i="5"/>
  <c r="HP41" i="5"/>
  <c r="HO41" i="5"/>
  <c r="HM41" i="5"/>
  <c r="HL41" i="5"/>
  <c r="HK41" i="5"/>
  <c r="HI41" i="5"/>
  <c r="HH41" i="5"/>
  <c r="HG41" i="5"/>
  <c r="HE41" i="5"/>
  <c r="HD41" i="5"/>
  <c r="HC41" i="5"/>
  <c r="HA41" i="5"/>
  <c r="GZ41" i="5"/>
  <c r="GY41" i="5"/>
  <c r="GW41" i="5"/>
  <c r="GV41" i="5"/>
  <c r="GU41" i="5"/>
  <c r="GS41" i="5"/>
  <c r="GR41" i="5"/>
  <c r="GQ41" i="5"/>
  <c r="GO41" i="5"/>
  <c r="GN41" i="5"/>
  <c r="GM41" i="5"/>
  <c r="GK41" i="5"/>
  <c r="GJ41" i="5"/>
  <c r="GI41" i="5"/>
  <c r="GG41" i="5"/>
  <c r="GF41" i="5"/>
  <c r="GE41" i="5"/>
  <c r="GC41" i="5"/>
  <c r="GB41" i="5"/>
  <c r="GA41" i="5"/>
  <c r="FY41" i="5"/>
  <c r="FX41" i="5"/>
  <c r="FW41" i="5"/>
  <c r="FU41" i="5"/>
  <c r="FT41" i="5"/>
  <c r="FS41" i="5"/>
  <c r="FQ41" i="5"/>
  <c r="FP41" i="5"/>
  <c r="FO41" i="5"/>
  <c r="FM41" i="5"/>
  <c r="FL41" i="5"/>
  <c r="FK41" i="5"/>
  <c r="FI41" i="5"/>
  <c r="FH41" i="5"/>
  <c r="FG41" i="5"/>
  <c r="FE41" i="5"/>
  <c r="FD41" i="5"/>
  <c r="FC41" i="5"/>
  <c r="FA41" i="5"/>
  <c r="EZ41" i="5"/>
  <c r="EY41" i="5"/>
  <c r="EW41" i="5"/>
  <c r="EV41" i="5"/>
  <c r="EU41" i="5"/>
  <c r="ES41" i="5"/>
  <c r="ER41" i="5"/>
  <c r="EQ41" i="5"/>
  <c r="EO41" i="5"/>
  <c r="EN41" i="5"/>
  <c r="EM41" i="5"/>
  <c r="EK41" i="5"/>
  <c r="EJ41" i="5"/>
  <c r="EI41" i="5"/>
  <c r="EG41" i="5"/>
  <c r="EF41" i="5"/>
  <c r="EE41" i="5"/>
  <c r="EC41" i="5"/>
  <c r="EB41" i="5"/>
  <c r="EA41" i="5"/>
  <c r="DY41" i="5"/>
  <c r="DX41" i="5"/>
  <c r="DW41" i="5"/>
  <c r="DU41" i="5"/>
  <c r="DT41" i="5"/>
  <c r="DS41" i="5"/>
  <c r="DQ41" i="5"/>
  <c r="DP41" i="5"/>
  <c r="DO41" i="5"/>
  <c r="DM41" i="5"/>
  <c r="DL41" i="5"/>
  <c r="DK41" i="5"/>
  <c r="DI41" i="5"/>
  <c r="DH41" i="5"/>
  <c r="DG41" i="5"/>
  <c r="DE41" i="5"/>
  <c r="DD41" i="5"/>
  <c r="DC41" i="5"/>
  <c r="DA41" i="5"/>
  <c r="CZ41" i="5"/>
  <c r="CY41" i="5"/>
  <c r="CW41" i="5"/>
  <c r="CV41" i="5"/>
  <c r="CU41" i="5"/>
  <c r="CS41" i="5"/>
  <c r="CR41" i="5"/>
  <c r="CQ41" i="5"/>
  <c r="CO41" i="5"/>
  <c r="CN41" i="5"/>
  <c r="CM41" i="5"/>
  <c r="CK41" i="5"/>
  <c r="CJ41" i="5"/>
  <c r="CI41" i="5"/>
  <c r="CG41" i="5"/>
  <c r="CF41" i="5"/>
  <c r="CE41" i="5"/>
  <c r="CC41" i="5"/>
  <c r="CB41" i="5"/>
  <c r="CA41" i="5"/>
  <c r="BY41" i="5"/>
  <c r="BX41" i="5"/>
  <c r="BW41" i="5"/>
  <c r="BU41" i="5"/>
  <c r="BT41" i="5"/>
  <c r="BS41" i="5"/>
  <c r="BQ41" i="5"/>
  <c r="BP41" i="5"/>
  <c r="BO41" i="5"/>
  <c r="BM41" i="5"/>
  <c r="BL41" i="5"/>
  <c r="BK41" i="5"/>
  <c r="BI41" i="5"/>
  <c r="BH41" i="5"/>
  <c r="BG41" i="5"/>
  <c r="BE41" i="5"/>
  <c r="BD41" i="5"/>
  <c r="BC41" i="5"/>
  <c r="BA41" i="5"/>
  <c r="AZ41" i="5"/>
  <c r="AY41" i="5"/>
  <c r="AW41" i="5"/>
  <c r="AV41" i="5"/>
  <c r="AU41" i="5"/>
  <c r="AS41" i="5"/>
  <c r="AR41" i="5"/>
  <c r="AQ41" i="5"/>
  <c r="AO41" i="5"/>
  <c r="AN41" i="5"/>
  <c r="AM41" i="5"/>
  <c r="AK41" i="5"/>
  <c r="AJ41" i="5"/>
  <c r="AI41" i="5"/>
  <c r="AG41" i="5"/>
  <c r="AF41" i="5"/>
  <c r="AE41" i="5"/>
  <c r="AC41" i="5"/>
  <c r="AB41" i="5"/>
  <c r="AA41" i="5"/>
  <c r="MG40" i="5"/>
  <c r="MF40" i="5"/>
  <c r="ME40" i="5"/>
  <c r="MC40" i="5"/>
  <c r="MB40" i="5"/>
  <c r="MA40" i="5"/>
  <c r="LY40" i="5"/>
  <c r="LX40" i="5"/>
  <c r="LW40" i="5"/>
  <c r="LU40" i="5"/>
  <c r="LT40" i="5"/>
  <c r="LS40" i="5"/>
  <c r="LQ40" i="5"/>
  <c r="LP40" i="5"/>
  <c r="LO40" i="5"/>
  <c r="LM40" i="5"/>
  <c r="LL40" i="5"/>
  <c r="LK40" i="5"/>
  <c r="LI40" i="5"/>
  <c r="LH40" i="5"/>
  <c r="LG40" i="5"/>
  <c r="LE40" i="5"/>
  <c r="LD40" i="5"/>
  <c r="LC40" i="5"/>
  <c r="LA40" i="5"/>
  <c r="KZ40" i="5"/>
  <c r="KY40" i="5"/>
  <c r="KW40" i="5"/>
  <c r="KV40" i="5"/>
  <c r="KU40" i="5"/>
  <c r="KS40" i="5"/>
  <c r="KR40" i="5"/>
  <c r="KQ40" i="5"/>
  <c r="KO40" i="5"/>
  <c r="KN40" i="5"/>
  <c r="KM40" i="5"/>
  <c r="KK40" i="5"/>
  <c r="KJ40" i="5"/>
  <c r="KI40" i="5"/>
  <c r="KG40" i="5"/>
  <c r="KF40" i="5"/>
  <c r="KE40" i="5"/>
  <c r="KC40" i="5"/>
  <c r="KB40" i="5"/>
  <c r="KA40" i="5"/>
  <c r="JY40" i="5"/>
  <c r="JX40" i="5"/>
  <c r="JW40" i="5"/>
  <c r="JU40" i="5"/>
  <c r="JT40" i="5"/>
  <c r="JS40" i="5"/>
  <c r="JQ40" i="5"/>
  <c r="JP40" i="5"/>
  <c r="JO40" i="5"/>
  <c r="JM40" i="5"/>
  <c r="JL40" i="5"/>
  <c r="JK40" i="5"/>
  <c r="JI40" i="5"/>
  <c r="JH40" i="5"/>
  <c r="JG40" i="5"/>
  <c r="JE40" i="5"/>
  <c r="JD40" i="5"/>
  <c r="JC40" i="5"/>
  <c r="JA40" i="5"/>
  <c r="IZ40" i="5"/>
  <c r="IY40" i="5"/>
  <c r="IW40" i="5"/>
  <c r="IV40" i="5"/>
  <c r="IU40" i="5"/>
  <c r="IS40" i="5"/>
  <c r="IR40" i="5"/>
  <c r="IQ40" i="5"/>
  <c r="IO40" i="5"/>
  <c r="IN40" i="5"/>
  <c r="IM40" i="5"/>
  <c r="IK40" i="5"/>
  <c r="IJ40" i="5"/>
  <c r="II40" i="5"/>
  <c r="IG40" i="5"/>
  <c r="IF40" i="5"/>
  <c r="IE40" i="5"/>
  <c r="IC40" i="5"/>
  <c r="IB40" i="5"/>
  <c r="IA40" i="5"/>
  <c r="HY40" i="5"/>
  <c r="HX40" i="5"/>
  <c r="HW40" i="5"/>
  <c r="HU40" i="5"/>
  <c r="HT40" i="5"/>
  <c r="HS40" i="5"/>
  <c r="HQ40" i="5"/>
  <c r="HP40" i="5"/>
  <c r="HO40" i="5"/>
  <c r="HM40" i="5"/>
  <c r="HL40" i="5"/>
  <c r="HK40" i="5"/>
  <c r="HI40" i="5"/>
  <c r="HH40" i="5"/>
  <c r="HG40" i="5"/>
  <c r="HE40" i="5"/>
  <c r="HD40" i="5"/>
  <c r="HC40" i="5"/>
  <c r="HA40" i="5"/>
  <c r="GZ40" i="5"/>
  <c r="GY40" i="5"/>
  <c r="GW40" i="5"/>
  <c r="GV40" i="5"/>
  <c r="GU40" i="5"/>
  <c r="GS40" i="5"/>
  <c r="GR40" i="5"/>
  <c r="GQ40" i="5"/>
  <c r="GO40" i="5"/>
  <c r="GN40" i="5"/>
  <c r="GM40" i="5"/>
  <c r="GK40" i="5"/>
  <c r="GJ40" i="5"/>
  <c r="GI40" i="5"/>
  <c r="GG40" i="5"/>
  <c r="GF40" i="5"/>
  <c r="GE40" i="5"/>
  <c r="GC40" i="5"/>
  <c r="GB40" i="5"/>
  <c r="GA40" i="5"/>
  <c r="FY40" i="5"/>
  <c r="FX40" i="5"/>
  <c r="FW40" i="5"/>
  <c r="FU40" i="5"/>
  <c r="FT40" i="5"/>
  <c r="FS40" i="5"/>
  <c r="FQ40" i="5"/>
  <c r="FP40" i="5"/>
  <c r="FO40" i="5"/>
  <c r="FM40" i="5"/>
  <c r="FL40" i="5"/>
  <c r="FK40" i="5"/>
  <c r="FI40" i="5"/>
  <c r="FH40" i="5"/>
  <c r="FG40" i="5"/>
  <c r="FE40" i="5"/>
  <c r="FD40" i="5"/>
  <c r="FC40" i="5"/>
  <c r="FA40" i="5"/>
  <c r="EZ40" i="5"/>
  <c r="EY40" i="5"/>
  <c r="EW40" i="5"/>
  <c r="EV40" i="5"/>
  <c r="EU40" i="5"/>
  <c r="ES40" i="5"/>
  <c r="ER40" i="5"/>
  <c r="EQ40" i="5"/>
  <c r="EO40" i="5"/>
  <c r="EN40" i="5"/>
  <c r="EM40" i="5"/>
  <c r="EK40" i="5"/>
  <c r="EJ40" i="5"/>
  <c r="EI40" i="5"/>
  <c r="EG40" i="5"/>
  <c r="EF40" i="5"/>
  <c r="EE40" i="5"/>
  <c r="EC40" i="5"/>
  <c r="EB40" i="5"/>
  <c r="EA40" i="5"/>
  <c r="DY40" i="5"/>
  <c r="DX40" i="5"/>
  <c r="DW40" i="5"/>
  <c r="DU40" i="5"/>
  <c r="DT40" i="5"/>
  <c r="DS40" i="5"/>
  <c r="DQ40" i="5"/>
  <c r="DP40" i="5"/>
  <c r="DO40" i="5"/>
  <c r="DM40" i="5"/>
  <c r="DL40" i="5"/>
  <c r="DK40" i="5"/>
  <c r="DI40" i="5"/>
  <c r="DH40" i="5"/>
  <c r="DG40" i="5"/>
  <c r="DE40" i="5"/>
  <c r="DD40" i="5"/>
  <c r="DC40" i="5"/>
  <c r="DA40" i="5"/>
  <c r="CZ40" i="5"/>
  <c r="CY40" i="5"/>
  <c r="CW40" i="5"/>
  <c r="CV40" i="5"/>
  <c r="CU40" i="5"/>
  <c r="CS40" i="5"/>
  <c r="CR40" i="5"/>
  <c r="CQ40" i="5"/>
  <c r="CO40" i="5"/>
  <c r="CN40" i="5"/>
  <c r="CM40" i="5"/>
  <c r="CK40" i="5"/>
  <c r="CJ40" i="5"/>
  <c r="CI40" i="5"/>
  <c r="CG40" i="5"/>
  <c r="CF40" i="5"/>
  <c r="CE40" i="5"/>
  <c r="CC40" i="5"/>
  <c r="CB40" i="5"/>
  <c r="CA40" i="5"/>
  <c r="BY40" i="5"/>
  <c r="BX40" i="5"/>
  <c r="BW40" i="5"/>
  <c r="BU40" i="5"/>
  <c r="BT40" i="5"/>
  <c r="BS40" i="5"/>
  <c r="BQ40" i="5"/>
  <c r="BP40" i="5"/>
  <c r="BO40" i="5"/>
  <c r="BM40" i="5"/>
  <c r="BL40" i="5"/>
  <c r="BK40" i="5"/>
  <c r="BI40" i="5"/>
  <c r="BH40" i="5"/>
  <c r="BG40" i="5"/>
  <c r="BE40" i="5"/>
  <c r="BD40" i="5"/>
  <c r="BC40" i="5"/>
  <c r="BA40" i="5"/>
  <c r="AZ40" i="5"/>
  <c r="AY40" i="5"/>
  <c r="AW40" i="5"/>
  <c r="AV40" i="5"/>
  <c r="AU40" i="5"/>
  <c r="AS40" i="5"/>
  <c r="AR40" i="5"/>
  <c r="AQ40" i="5"/>
  <c r="AO40" i="5"/>
  <c r="AN40" i="5"/>
  <c r="AM40" i="5"/>
  <c r="AK40" i="5"/>
  <c r="AJ40" i="5"/>
  <c r="AI40" i="5"/>
  <c r="AG40" i="5"/>
  <c r="AF40" i="5"/>
  <c r="AE40" i="5"/>
  <c r="AC40" i="5"/>
  <c r="AB40" i="5"/>
  <c r="AA40" i="5"/>
  <c r="MG39" i="5"/>
  <c r="MF39" i="5"/>
  <c r="ME39" i="5"/>
  <c r="MC39" i="5"/>
  <c r="MB39" i="5"/>
  <c r="MA39" i="5"/>
  <c r="LY39" i="5"/>
  <c r="LX39" i="5"/>
  <c r="LW39" i="5"/>
  <c r="LU39" i="5"/>
  <c r="LT39" i="5"/>
  <c r="LS39" i="5"/>
  <c r="LQ39" i="5"/>
  <c r="LP39" i="5"/>
  <c r="LO39" i="5"/>
  <c r="LM39" i="5"/>
  <c r="LL39" i="5"/>
  <c r="LK39" i="5"/>
  <c r="LI39" i="5"/>
  <c r="LH39" i="5"/>
  <c r="LG39" i="5"/>
  <c r="LE39" i="5"/>
  <c r="LD39" i="5"/>
  <c r="LC39" i="5"/>
  <c r="LA39" i="5"/>
  <c r="KZ39" i="5"/>
  <c r="KY39" i="5"/>
  <c r="KW39" i="5"/>
  <c r="KV39" i="5"/>
  <c r="KU39" i="5"/>
  <c r="KS39" i="5"/>
  <c r="KR39" i="5"/>
  <c r="KQ39" i="5"/>
  <c r="KO39" i="5"/>
  <c r="KN39" i="5"/>
  <c r="KM39" i="5"/>
  <c r="KK39" i="5"/>
  <c r="KJ39" i="5"/>
  <c r="KI39" i="5"/>
  <c r="KG39" i="5"/>
  <c r="KF39" i="5"/>
  <c r="KE39" i="5"/>
  <c r="KC39" i="5"/>
  <c r="KB39" i="5"/>
  <c r="KA39" i="5"/>
  <c r="JY39" i="5"/>
  <c r="JX39" i="5"/>
  <c r="JW39" i="5"/>
  <c r="JU39" i="5"/>
  <c r="JT39" i="5"/>
  <c r="JS39" i="5"/>
  <c r="JQ39" i="5"/>
  <c r="JP39" i="5"/>
  <c r="JO39" i="5"/>
  <c r="JM39" i="5"/>
  <c r="JL39" i="5"/>
  <c r="JK39" i="5"/>
  <c r="JI39" i="5"/>
  <c r="JH39" i="5"/>
  <c r="JG39" i="5"/>
  <c r="JE39" i="5"/>
  <c r="JD39" i="5"/>
  <c r="JC39" i="5"/>
  <c r="JA39" i="5"/>
  <c r="IZ39" i="5"/>
  <c r="IY39" i="5"/>
  <c r="IW39" i="5"/>
  <c r="IV39" i="5"/>
  <c r="IU39" i="5"/>
  <c r="IS39" i="5"/>
  <c r="IR39" i="5"/>
  <c r="IQ39" i="5"/>
  <c r="IO39" i="5"/>
  <c r="IN39" i="5"/>
  <c r="IM39" i="5"/>
  <c r="IK39" i="5"/>
  <c r="IJ39" i="5"/>
  <c r="II39" i="5"/>
  <c r="IG39" i="5"/>
  <c r="IF39" i="5"/>
  <c r="IE39" i="5"/>
  <c r="IC39" i="5"/>
  <c r="IB39" i="5"/>
  <c r="IA39" i="5"/>
  <c r="HY39" i="5"/>
  <c r="HX39" i="5"/>
  <c r="HW39" i="5"/>
  <c r="HU39" i="5"/>
  <c r="HT39" i="5"/>
  <c r="HS39" i="5"/>
  <c r="HQ39" i="5"/>
  <c r="HP39" i="5"/>
  <c r="HO39" i="5"/>
  <c r="HM39" i="5"/>
  <c r="HL39" i="5"/>
  <c r="HK39" i="5"/>
  <c r="HI39" i="5"/>
  <c r="HH39" i="5"/>
  <c r="HG39" i="5"/>
  <c r="HE39" i="5"/>
  <c r="HD39" i="5"/>
  <c r="HC39" i="5"/>
  <c r="HA39" i="5"/>
  <c r="GZ39" i="5"/>
  <c r="GY39" i="5"/>
  <c r="GW39" i="5"/>
  <c r="GV39" i="5"/>
  <c r="GU39" i="5"/>
  <c r="GS39" i="5"/>
  <c r="GR39" i="5"/>
  <c r="GQ39" i="5"/>
  <c r="GO39" i="5"/>
  <c r="GN39" i="5"/>
  <c r="GM39" i="5"/>
  <c r="GK39" i="5"/>
  <c r="GJ39" i="5"/>
  <c r="GI39" i="5"/>
  <c r="GG39" i="5"/>
  <c r="GF39" i="5"/>
  <c r="GE39" i="5"/>
  <c r="GC39" i="5"/>
  <c r="GB39" i="5"/>
  <c r="GA39" i="5"/>
  <c r="FY39" i="5"/>
  <c r="FX39" i="5"/>
  <c r="FW39" i="5"/>
  <c r="FU39" i="5"/>
  <c r="FT39" i="5"/>
  <c r="FS39" i="5"/>
  <c r="FQ39" i="5"/>
  <c r="FP39" i="5"/>
  <c r="FO39" i="5"/>
  <c r="FM39" i="5"/>
  <c r="FL39" i="5"/>
  <c r="FK39" i="5"/>
  <c r="FI39" i="5"/>
  <c r="FH39" i="5"/>
  <c r="FG39" i="5"/>
  <c r="FE39" i="5"/>
  <c r="FD39" i="5"/>
  <c r="FC39" i="5"/>
  <c r="FA39" i="5"/>
  <c r="EZ39" i="5"/>
  <c r="EY39" i="5"/>
  <c r="EW39" i="5"/>
  <c r="EV39" i="5"/>
  <c r="EU39" i="5"/>
  <c r="ES39" i="5"/>
  <c r="ER39" i="5"/>
  <c r="EQ39" i="5"/>
  <c r="EO39" i="5"/>
  <c r="EN39" i="5"/>
  <c r="EM39" i="5"/>
  <c r="EK39" i="5"/>
  <c r="EJ39" i="5"/>
  <c r="EI39" i="5"/>
  <c r="EG39" i="5"/>
  <c r="EF39" i="5"/>
  <c r="EE39" i="5"/>
  <c r="EC39" i="5"/>
  <c r="EB39" i="5"/>
  <c r="EA39" i="5"/>
  <c r="DY39" i="5"/>
  <c r="DX39" i="5"/>
  <c r="DW39" i="5"/>
  <c r="DU39" i="5"/>
  <c r="DT39" i="5"/>
  <c r="DS39" i="5"/>
  <c r="DQ39" i="5"/>
  <c r="DP39" i="5"/>
  <c r="DO39" i="5"/>
  <c r="DM39" i="5"/>
  <c r="DL39" i="5"/>
  <c r="DK39" i="5"/>
  <c r="DI39" i="5"/>
  <c r="DH39" i="5"/>
  <c r="DG39" i="5"/>
  <c r="DE39" i="5"/>
  <c r="DD39" i="5"/>
  <c r="DC39" i="5"/>
  <c r="DA39" i="5"/>
  <c r="CZ39" i="5"/>
  <c r="CY39" i="5"/>
  <c r="CW39" i="5"/>
  <c r="CV39" i="5"/>
  <c r="CU39" i="5"/>
  <c r="CS39" i="5"/>
  <c r="CR39" i="5"/>
  <c r="CQ39" i="5"/>
  <c r="CO39" i="5"/>
  <c r="CN39" i="5"/>
  <c r="CM39" i="5"/>
  <c r="CK39" i="5"/>
  <c r="CJ39" i="5"/>
  <c r="CI39" i="5"/>
  <c r="CG39" i="5"/>
  <c r="CF39" i="5"/>
  <c r="CE39" i="5"/>
  <c r="CC39" i="5"/>
  <c r="CB39" i="5"/>
  <c r="CA39" i="5"/>
  <c r="BY39" i="5"/>
  <c r="BX39" i="5"/>
  <c r="BW39" i="5"/>
  <c r="BU39" i="5"/>
  <c r="BT39" i="5"/>
  <c r="BS39" i="5"/>
  <c r="BQ39" i="5"/>
  <c r="BP39" i="5"/>
  <c r="BO39" i="5"/>
  <c r="BM39" i="5"/>
  <c r="BL39" i="5"/>
  <c r="BK39" i="5"/>
  <c r="BI39" i="5"/>
  <c r="BH39" i="5"/>
  <c r="BG39" i="5"/>
  <c r="BE39" i="5"/>
  <c r="BD39" i="5"/>
  <c r="BC39" i="5"/>
  <c r="BA39" i="5"/>
  <c r="AZ39" i="5"/>
  <c r="AY39" i="5"/>
  <c r="AW39" i="5"/>
  <c r="AV39" i="5"/>
  <c r="AU39" i="5"/>
  <c r="AS39" i="5"/>
  <c r="AR39" i="5"/>
  <c r="AQ39" i="5"/>
  <c r="AO39" i="5"/>
  <c r="AN39" i="5"/>
  <c r="AM39" i="5"/>
  <c r="AK39" i="5"/>
  <c r="AJ39" i="5"/>
  <c r="AI39" i="5"/>
  <c r="AG39" i="5"/>
  <c r="AF39" i="5"/>
  <c r="AE39" i="5"/>
  <c r="AC39" i="5"/>
  <c r="AB39" i="5"/>
  <c r="AA39" i="5"/>
  <c r="MG38" i="5"/>
  <c r="MF38" i="5"/>
  <c r="ME38" i="5"/>
  <c r="MC38" i="5"/>
  <c r="MB38" i="5"/>
  <c r="MA38" i="5"/>
  <c r="LY38" i="5"/>
  <c r="LX38" i="5"/>
  <c r="LW38" i="5"/>
  <c r="LU38" i="5"/>
  <c r="LT38" i="5"/>
  <c r="LS38" i="5"/>
  <c r="LQ38" i="5"/>
  <c r="LP38" i="5"/>
  <c r="LO38" i="5"/>
  <c r="LM38" i="5"/>
  <c r="LL38" i="5"/>
  <c r="LK38" i="5"/>
  <c r="LI38" i="5"/>
  <c r="LH38" i="5"/>
  <c r="LG38" i="5"/>
  <c r="LE38" i="5"/>
  <c r="LD38" i="5"/>
  <c r="LC38" i="5"/>
  <c r="LA38" i="5"/>
  <c r="KZ38" i="5"/>
  <c r="KY38" i="5"/>
  <c r="KW38" i="5"/>
  <c r="KV38" i="5"/>
  <c r="KU38" i="5"/>
  <c r="KS38" i="5"/>
  <c r="KR38" i="5"/>
  <c r="KQ38" i="5"/>
  <c r="KO38" i="5"/>
  <c r="KN38" i="5"/>
  <c r="KM38" i="5"/>
  <c r="KK38" i="5"/>
  <c r="KJ38" i="5"/>
  <c r="KI38" i="5"/>
  <c r="KG38" i="5"/>
  <c r="KF38" i="5"/>
  <c r="KE38" i="5"/>
  <c r="KC38" i="5"/>
  <c r="KB38" i="5"/>
  <c r="KA38" i="5"/>
  <c r="JY38" i="5"/>
  <c r="JX38" i="5"/>
  <c r="JW38" i="5"/>
  <c r="JU38" i="5"/>
  <c r="JT38" i="5"/>
  <c r="JS38" i="5"/>
  <c r="JQ38" i="5"/>
  <c r="JP38" i="5"/>
  <c r="JO38" i="5"/>
  <c r="JM38" i="5"/>
  <c r="JL38" i="5"/>
  <c r="JK38" i="5"/>
  <c r="JI38" i="5"/>
  <c r="JH38" i="5"/>
  <c r="JG38" i="5"/>
  <c r="JE38" i="5"/>
  <c r="JD38" i="5"/>
  <c r="JC38" i="5"/>
  <c r="JA38" i="5"/>
  <c r="IZ38" i="5"/>
  <c r="IY38" i="5"/>
  <c r="IW38" i="5"/>
  <c r="IV38" i="5"/>
  <c r="IU38" i="5"/>
  <c r="IS38" i="5"/>
  <c r="IR38" i="5"/>
  <c r="IQ38" i="5"/>
  <c r="IO38" i="5"/>
  <c r="IN38" i="5"/>
  <c r="IM38" i="5"/>
  <c r="IK38" i="5"/>
  <c r="IJ38" i="5"/>
  <c r="II38" i="5"/>
  <c r="IG38" i="5"/>
  <c r="IF38" i="5"/>
  <c r="IE38" i="5"/>
  <c r="IC38" i="5"/>
  <c r="IB38" i="5"/>
  <c r="IA38" i="5"/>
  <c r="HY38" i="5"/>
  <c r="HX38" i="5"/>
  <c r="HW38" i="5"/>
  <c r="HU38" i="5"/>
  <c r="HT38" i="5"/>
  <c r="HS38" i="5"/>
  <c r="HQ38" i="5"/>
  <c r="HP38" i="5"/>
  <c r="HO38" i="5"/>
  <c r="HM38" i="5"/>
  <c r="HL38" i="5"/>
  <c r="HK38" i="5"/>
  <c r="HI38" i="5"/>
  <c r="HH38" i="5"/>
  <c r="HG38" i="5"/>
  <c r="HE38" i="5"/>
  <c r="HD38" i="5"/>
  <c r="HC38" i="5"/>
  <c r="HA38" i="5"/>
  <c r="GZ38" i="5"/>
  <c r="GY38" i="5"/>
  <c r="GW38" i="5"/>
  <c r="GV38" i="5"/>
  <c r="GU38" i="5"/>
  <c r="GS38" i="5"/>
  <c r="GR38" i="5"/>
  <c r="GQ38" i="5"/>
  <c r="GO38" i="5"/>
  <c r="GN38" i="5"/>
  <c r="GM38" i="5"/>
  <c r="GK38" i="5"/>
  <c r="GJ38" i="5"/>
  <c r="GI38" i="5"/>
  <c r="GG38" i="5"/>
  <c r="GF38" i="5"/>
  <c r="GE38" i="5"/>
  <c r="GC38" i="5"/>
  <c r="GB38" i="5"/>
  <c r="GA38" i="5"/>
  <c r="FY38" i="5"/>
  <c r="FX38" i="5"/>
  <c r="FW38" i="5"/>
  <c r="FU38" i="5"/>
  <c r="FT38" i="5"/>
  <c r="FS38" i="5"/>
  <c r="FQ38" i="5"/>
  <c r="FP38" i="5"/>
  <c r="FO38" i="5"/>
  <c r="FM38" i="5"/>
  <c r="FL38" i="5"/>
  <c r="FK38" i="5"/>
  <c r="FI38" i="5"/>
  <c r="FH38" i="5"/>
  <c r="FG38" i="5"/>
  <c r="FE38" i="5"/>
  <c r="FD38" i="5"/>
  <c r="FC38" i="5"/>
  <c r="FA38" i="5"/>
  <c r="EZ38" i="5"/>
  <c r="EY38" i="5"/>
  <c r="EW38" i="5"/>
  <c r="EV38" i="5"/>
  <c r="EU38" i="5"/>
  <c r="ES38" i="5"/>
  <c r="ER38" i="5"/>
  <c r="EQ38" i="5"/>
  <c r="EO38" i="5"/>
  <c r="EN38" i="5"/>
  <c r="EM38" i="5"/>
  <c r="EK38" i="5"/>
  <c r="EJ38" i="5"/>
  <c r="EI38" i="5"/>
  <c r="EG38" i="5"/>
  <c r="EF38" i="5"/>
  <c r="EE38" i="5"/>
  <c r="EC38" i="5"/>
  <c r="EB38" i="5"/>
  <c r="EA38" i="5"/>
  <c r="DY38" i="5"/>
  <c r="DX38" i="5"/>
  <c r="DW38" i="5"/>
  <c r="DU38" i="5"/>
  <c r="DT38" i="5"/>
  <c r="DS38" i="5"/>
  <c r="DQ38" i="5"/>
  <c r="DP38" i="5"/>
  <c r="DO38" i="5"/>
  <c r="DM38" i="5"/>
  <c r="DL38" i="5"/>
  <c r="DK38" i="5"/>
  <c r="DI38" i="5"/>
  <c r="DH38" i="5"/>
  <c r="DG38" i="5"/>
  <c r="DE38" i="5"/>
  <c r="DD38" i="5"/>
  <c r="DC38" i="5"/>
  <c r="DA38" i="5"/>
  <c r="CZ38" i="5"/>
  <c r="CY38" i="5"/>
  <c r="CW38" i="5"/>
  <c r="CV38" i="5"/>
  <c r="CU38" i="5"/>
  <c r="CS38" i="5"/>
  <c r="CR38" i="5"/>
  <c r="CQ38" i="5"/>
  <c r="CO38" i="5"/>
  <c r="CN38" i="5"/>
  <c r="CM38" i="5"/>
  <c r="CK38" i="5"/>
  <c r="CJ38" i="5"/>
  <c r="CI38" i="5"/>
  <c r="CG38" i="5"/>
  <c r="CF38" i="5"/>
  <c r="CE38" i="5"/>
  <c r="CC38" i="5"/>
  <c r="CB38" i="5"/>
  <c r="CA38" i="5"/>
  <c r="BY38" i="5"/>
  <c r="BX38" i="5"/>
  <c r="BW38" i="5"/>
  <c r="BU38" i="5"/>
  <c r="BT38" i="5"/>
  <c r="BS38" i="5"/>
  <c r="BQ38" i="5"/>
  <c r="BP38" i="5"/>
  <c r="BO38" i="5"/>
  <c r="BM38" i="5"/>
  <c r="BL38" i="5"/>
  <c r="BK38" i="5"/>
  <c r="BI38" i="5"/>
  <c r="BH38" i="5"/>
  <c r="BG38" i="5"/>
  <c r="BE38" i="5"/>
  <c r="BD38" i="5"/>
  <c r="BC38" i="5"/>
  <c r="BA38" i="5"/>
  <c r="AZ38" i="5"/>
  <c r="AY38" i="5"/>
  <c r="AW38" i="5"/>
  <c r="AV38" i="5"/>
  <c r="AU38" i="5"/>
  <c r="AS38" i="5"/>
  <c r="AR38" i="5"/>
  <c r="AQ38" i="5"/>
  <c r="AO38" i="5"/>
  <c r="AN38" i="5"/>
  <c r="AM38" i="5"/>
  <c r="AK38" i="5"/>
  <c r="AJ38" i="5"/>
  <c r="AI38" i="5"/>
  <c r="AG38" i="5"/>
  <c r="AF38" i="5"/>
  <c r="AE38" i="5"/>
  <c r="AC38" i="5"/>
  <c r="AB38" i="5"/>
  <c r="AA38" i="5"/>
  <c r="MG37" i="5"/>
  <c r="MF37" i="5"/>
  <c r="ME37" i="5"/>
  <c r="MC37" i="5"/>
  <c r="MB37" i="5"/>
  <c r="MA37" i="5"/>
  <c r="LY37" i="5"/>
  <c r="LX37" i="5"/>
  <c r="LW37" i="5"/>
  <c r="LU37" i="5"/>
  <c r="LT37" i="5"/>
  <c r="LS37" i="5"/>
  <c r="LQ37" i="5"/>
  <c r="LP37" i="5"/>
  <c r="LO37" i="5"/>
  <c r="LM37" i="5"/>
  <c r="LL37" i="5"/>
  <c r="LK37" i="5"/>
  <c r="LI37" i="5"/>
  <c r="LH37" i="5"/>
  <c r="LG37" i="5"/>
  <c r="LE37" i="5"/>
  <c r="LD37" i="5"/>
  <c r="LC37" i="5"/>
  <c r="LA37" i="5"/>
  <c r="KZ37" i="5"/>
  <c r="KY37" i="5"/>
  <c r="KW37" i="5"/>
  <c r="KV37" i="5"/>
  <c r="KU37" i="5"/>
  <c r="KS37" i="5"/>
  <c r="KR37" i="5"/>
  <c r="KQ37" i="5"/>
  <c r="KO37" i="5"/>
  <c r="KN37" i="5"/>
  <c r="KM37" i="5"/>
  <c r="KK37" i="5"/>
  <c r="KJ37" i="5"/>
  <c r="KI37" i="5"/>
  <c r="KG37" i="5"/>
  <c r="KF37" i="5"/>
  <c r="KE37" i="5"/>
  <c r="KC37" i="5"/>
  <c r="KB37" i="5"/>
  <c r="KA37" i="5"/>
  <c r="JY37" i="5"/>
  <c r="JX37" i="5"/>
  <c r="JW37" i="5"/>
  <c r="JU37" i="5"/>
  <c r="JT37" i="5"/>
  <c r="JS37" i="5"/>
  <c r="JQ37" i="5"/>
  <c r="JP37" i="5"/>
  <c r="JO37" i="5"/>
  <c r="JM37" i="5"/>
  <c r="JL37" i="5"/>
  <c r="JK37" i="5"/>
  <c r="JI37" i="5"/>
  <c r="JH37" i="5"/>
  <c r="JG37" i="5"/>
  <c r="JE37" i="5"/>
  <c r="JD37" i="5"/>
  <c r="JC37" i="5"/>
  <c r="JA37" i="5"/>
  <c r="IZ37" i="5"/>
  <c r="IY37" i="5"/>
  <c r="IW37" i="5"/>
  <c r="IV37" i="5"/>
  <c r="IU37" i="5"/>
  <c r="IS37" i="5"/>
  <c r="IR37" i="5"/>
  <c r="IQ37" i="5"/>
  <c r="IO37" i="5"/>
  <c r="IN37" i="5"/>
  <c r="IM37" i="5"/>
  <c r="IK37" i="5"/>
  <c r="IJ37" i="5"/>
  <c r="II37" i="5"/>
  <c r="IG37" i="5"/>
  <c r="IF37" i="5"/>
  <c r="IE37" i="5"/>
  <c r="IC37" i="5"/>
  <c r="IB37" i="5"/>
  <c r="IA37" i="5"/>
  <c r="HY37" i="5"/>
  <c r="HX37" i="5"/>
  <c r="HW37" i="5"/>
  <c r="HU37" i="5"/>
  <c r="HT37" i="5"/>
  <c r="HS37" i="5"/>
  <c r="HQ37" i="5"/>
  <c r="HP37" i="5"/>
  <c r="HO37" i="5"/>
  <c r="HM37" i="5"/>
  <c r="HL37" i="5"/>
  <c r="HK37" i="5"/>
  <c r="HI37" i="5"/>
  <c r="HH37" i="5"/>
  <c r="HG37" i="5"/>
  <c r="HE37" i="5"/>
  <c r="HD37" i="5"/>
  <c r="HC37" i="5"/>
  <c r="HA37" i="5"/>
  <c r="GZ37" i="5"/>
  <c r="GY37" i="5"/>
  <c r="GW37" i="5"/>
  <c r="GV37" i="5"/>
  <c r="GU37" i="5"/>
  <c r="GS37" i="5"/>
  <c r="GR37" i="5"/>
  <c r="GQ37" i="5"/>
  <c r="GO37" i="5"/>
  <c r="GN37" i="5"/>
  <c r="GM37" i="5"/>
  <c r="GK37" i="5"/>
  <c r="GJ37" i="5"/>
  <c r="GI37" i="5"/>
  <c r="GG37" i="5"/>
  <c r="GF37" i="5"/>
  <c r="GE37" i="5"/>
  <c r="GC37" i="5"/>
  <c r="GB37" i="5"/>
  <c r="GA37" i="5"/>
  <c r="FY37" i="5"/>
  <c r="FX37" i="5"/>
  <c r="FW37" i="5"/>
  <c r="FU37" i="5"/>
  <c r="FT37" i="5"/>
  <c r="FS37" i="5"/>
  <c r="FQ37" i="5"/>
  <c r="FP37" i="5"/>
  <c r="FO37" i="5"/>
  <c r="FM37" i="5"/>
  <c r="FL37" i="5"/>
  <c r="FK37" i="5"/>
  <c r="FI37" i="5"/>
  <c r="FH37" i="5"/>
  <c r="FG37" i="5"/>
  <c r="FE37" i="5"/>
  <c r="FD37" i="5"/>
  <c r="FC37" i="5"/>
  <c r="FA37" i="5"/>
  <c r="EZ37" i="5"/>
  <c r="EY37" i="5"/>
  <c r="EW37" i="5"/>
  <c r="EV37" i="5"/>
  <c r="EU37" i="5"/>
  <c r="ES37" i="5"/>
  <c r="ER37" i="5"/>
  <c r="EQ37" i="5"/>
  <c r="EO37" i="5"/>
  <c r="EN37" i="5"/>
  <c r="EM37" i="5"/>
  <c r="EK37" i="5"/>
  <c r="EJ37" i="5"/>
  <c r="EI37" i="5"/>
  <c r="EG37" i="5"/>
  <c r="EF37" i="5"/>
  <c r="EE37" i="5"/>
  <c r="EC37" i="5"/>
  <c r="EB37" i="5"/>
  <c r="EA37" i="5"/>
  <c r="DY37" i="5"/>
  <c r="DX37" i="5"/>
  <c r="DW37" i="5"/>
  <c r="DU37" i="5"/>
  <c r="DT37" i="5"/>
  <c r="DS37" i="5"/>
  <c r="DQ37" i="5"/>
  <c r="DP37" i="5"/>
  <c r="DO37" i="5"/>
  <c r="DM37" i="5"/>
  <c r="DL37" i="5"/>
  <c r="DK37" i="5"/>
  <c r="DI37" i="5"/>
  <c r="DH37" i="5"/>
  <c r="DG37" i="5"/>
  <c r="DE37" i="5"/>
  <c r="DD37" i="5"/>
  <c r="DC37" i="5"/>
  <c r="DA37" i="5"/>
  <c r="CZ37" i="5"/>
  <c r="CY37" i="5"/>
  <c r="CW37" i="5"/>
  <c r="CV37" i="5"/>
  <c r="CU37" i="5"/>
  <c r="CS37" i="5"/>
  <c r="CR37" i="5"/>
  <c r="CQ37" i="5"/>
  <c r="CO37" i="5"/>
  <c r="CN37" i="5"/>
  <c r="CM37" i="5"/>
  <c r="CK37" i="5"/>
  <c r="CJ37" i="5"/>
  <c r="CI37" i="5"/>
  <c r="CG37" i="5"/>
  <c r="CF37" i="5"/>
  <c r="CE37" i="5"/>
  <c r="CC37" i="5"/>
  <c r="CB37" i="5"/>
  <c r="CA37" i="5"/>
  <c r="BY37" i="5"/>
  <c r="BX37" i="5"/>
  <c r="BW37" i="5"/>
  <c r="BU37" i="5"/>
  <c r="BT37" i="5"/>
  <c r="BS37" i="5"/>
  <c r="BQ37" i="5"/>
  <c r="BP37" i="5"/>
  <c r="BO37" i="5"/>
  <c r="BM37" i="5"/>
  <c r="BL37" i="5"/>
  <c r="BK37" i="5"/>
  <c r="BI37" i="5"/>
  <c r="BH37" i="5"/>
  <c r="BG37" i="5"/>
  <c r="BE37" i="5"/>
  <c r="BD37" i="5"/>
  <c r="BC37" i="5"/>
  <c r="BA37" i="5"/>
  <c r="AZ37" i="5"/>
  <c r="AY37" i="5"/>
  <c r="AW37" i="5"/>
  <c r="AV37" i="5"/>
  <c r="AU37" i="5"/>
  <c r="AS37" i="5"/>
  <c r="AR37" i="5"/>
  <c r="AQ37" i="5"/>
  <c r="AO37" i="5"/>
  <c r="AN37" i="5"/>
  <c r="AM37" i="5"/>
  <c r="AK37" i="5"/>
  <c r="AJ37" i="5"/>
  <c r="AI37" i="5"/>
  <c r="AG37" i="5"/>
  <c r="AF37" i="5"/>
  <c r="AE37" i="5"/>
  <c r="AC37" i="5"/>
  <c r="AB37" i="5"/>
  <c r="AA37" i="5"/>
  <c r="MG36" i="5"/>
  <c r="MF36" i="5"/>
  <c r="ME36" i="5"/>
  <c r="MC36" i="5"/>
  <c r="MB36" i="5"/>
  <c r="MA36" i="5"/>
  <c r="LY36" i="5"/>
  <c r="LX36" i="5"/>
  <c r="LW36" i="5"/>
  <c r="LU36" i="5"/>
  <c r="LT36" i="5"/>
  <c r="LS36" i="5"/>
  <c r="LQ36" i="5"/>
  <c r="LP36" i="5"/>
  <c r="LO36" i="5"/>
  <c r="LM36" i="5"/>
  <c r="LL36" i="5"/>
  <c r="LK36" i="5"/>
  <c r="LI36" i="5"/>
  <c r="LH36" i="5"/>
  <c r="LG36" i="5"/>
  <c r="LE36" i="5"/>
  <c r="LD36" i="5"/>
  <c r="LC36" i="5"/>
  <c r="LA36" i="5"/>
  <c r="KZ36" i="5"/>
  <c r="KY36" i="5"/>
  <c r="KW36" i="5"/>
  <c r="KV36" i="5"/>
  <c r="KU36" i="5"/>
  <c r="KS36" i="5"/>
  <c r="KR36" i="5"/>
  <c r="KQ36" i="5"/>
  <c r="KO36" i="5"/>
  <c r="KN36" i="5"/>
  <c r="KM36" i="5"/>
  <c r="KK36" i="5"/>
  <c r="KJ36" i="5"/>
  <c r="KI36" i="5"/>
  <c r="KG36" i="5"/>
  <c r="KF36" i="5"/>
  <c r="KE36" i="5"/>
  <c r="KC36" i="5"/>
  <c r="KB36" i="5"/>
  <c r="KA36" i="5"/>
  <c r="JY36" i="5"/>
  <c r="JX36" i="5"/>
  <c r="JW36" i="5"/>
  <c r="JU36" i="5"/>
  <c r="JT36" i="5"/>
  <c r="JS36" i="5"/>
  <c r="JQ36" i="5"/>
  <c r="JP36" i="5"/>
  <c r="JO36" i="5"/>
  <c r="JM36" i="5"/>
  <c r="JL36" i="5"/>
  <c r="JK36" i="5"/>
  <c r="JI36" i="5"/>
  <c r="JH36" i="5"/>
  <c r="JG36" i="5"/>
  <c r="JE36" i="5"/>
  <c r="JD36" i="5"/>
  <c r="JC36" i="5"/>
  <c r="JA36" i="5"/>
  <c r="IZ36" i="5"/>
  <c r="IY36" i="5"/>
  <c r="IW36" i="5"/>
  <c r="IV36" i="5"/>
  <c r="IU36" i="5"/>
  <c r="IS36" i="5"/>
  <c r="IR36" i="5"/>
  <c r="IQ36" i="5"/>
  <c r="IO36" i="5"/>
  <c r="IN36" i="5"/>
  <c r="IM36" i="5"/>
  <c r="IK36" i="5"/>
  <c r="IJ36" i="5"/>
  <c r="II36" i="5"/>
  <c r="IG36" i="5"/>
  <c r="IF36" i="5"/>
  <c r="IE36" i="5"/>
  <c r="IC36" i="5"/>
  <c r="IB36" i="5"/>
  <c r="IA36" i="5"/>
  <c r="HY36" i="5"/>
  <c r="HX36" i="5"/>
  <c r="HW36" i="5"/>
  <c r="HU36" i="5"/>
  <c r="HT36" i="5"/>
  <c r="HS36" i="5"/>
  <c r="HQ36" i="5"/>
  <c r="HP36" i="5"/>
  <c r="HO36" i="5"/>
  <c r="HM36" i="5"/>
  <c r="HL36" i="5"/>
  <c r="HK36" i="5"/>
  <c r="HI36" i="5"/>
  <c r="HH36" i="5"/>
  <c r="HG36" i="5"/>
  <c r="HE36" i="5"/>
  <c r="HD36" i="5"/>
  <c r="HC36" i="5"/>
  <c r="HA36" i="5"/>
  <c r="GZ36" i="5"/>
  <c r="GY36" i="5"/>
  <c r="GW36" i="5"/>
  <c r="GV36" i="5"/>
  <c r="GU36" i="5"/>
  <c r="GS36" i="5"/>
  <c r="GR36" i="5"/>
  <c r="GQ36" i="5"/>
  <c r="GO36" i="5"/>
  <c r="GN36" i="5"/>
  <c r="GM36" i="5"/>
  <c r="GK36" i="5"/>
  <c r="GJ36" i="5"/>
  <c r="GI36" i="5"/>
  <c r="GG36" i="5"/>
  <c r="GF36" i="5"/>
  <c r="GE36" i="5"/>
  <c r="GC36" i="5"/>
  <c r="GB36" i="5"/>
  <c r="GA36" i="5"/>
  <c r="FY36" i="5"/>
  <c r="FX36" i="5"/>
  <c r="FW36" i="5"/>
  <c r="FU36" i="5"/>
  <c r="FT36" i="5"/>
  <c r="FS36" i="5"/>
  <c r="FQ36" i="5"/>
  <c r="FP36" i="5"/>
  <c r="FO36" i="5"/>
  <c r="FM36" i="5"/>
  <c r="FL36" i="5"/>
  <c r="FK36" i="5"/>
  <c r="FI36" i="5"/>
  <c r="FH36" i="5"/>
  <c r="FG36" i="5"/>
  <c r="FE36" i="5"/>
  <c r="FD36" i="5"/>
  <c r="FC36" i="5"/>
  <c r="FA36" i="5"/>
  <c r="EZ36" i="5"/>
  <c r="EY36" i="5"/>
  <c r="EW36" i="5"/>
  <c r="EV36" i="5"/>
  <c r="EU36" i="5"/>
  <c r="ES36" i="5"/>
  <c r="ER36" i="5"/>
  <c r="EQ36" i="5"/>
  <c r="EO36" i="5"/>
  <c r="EN36" i="5"/>
  <c r="EM36" i="5"/>
  <c r="EK36" i="5"/>
  <c r="EJ36" i="5"/>
  <c r="EI36" i="5"/>
  <c r="EG36" i="5"/>
  <c r="EF36" i="5"/>
  <c r="EE36" i="5"/>
  <c r="EC36" i="5"/>
  <c r="EB36" i="5"/>
  <c r="EA36" i="5"/>
  <c r="DY36" i="5"/>
  <c r="DX36" i="5"/>
  <c r="DW36" i="5"/>
  <c r="DU36" i="5"/>
  <c r="DT36" i="5"/>
  <c r="DS36" i="5"/>
  <c r="DQ36" i="5"/>
  <c r="DP36" i="5"/>
  <c r="DO36" i="5"/>
  <c r="DM36" i="5"/>
  <c r="DL36" i="5"/>
  <c r="DK36" i="5"/>
  <c r="DI36" i="5"/>
  <c r="DH36" i="5"/>
  <c r="DG36" i="5"/>
  <c r="DE36" i="5"/>
  <c r="DD36" i="5"/>
  <c r="DC36" i="5"/>
  <c r="DA36" i="5"/>
  <c r="CZ36" i="5"/>
  <c r="CY36" i="5"/>
  <c r="CW36" i="5"/>
  <c r="CV36" i="5"/>
  <c r="CU36" i="5"/>
  <c r="CS36" i="5"/>
  <c r="CR36" i="5"/>
  <c r="CQ36" i="5"/>
  <c r="CO36" i="5"/>
  <c r="CN36" i="5"/>
  <c r="CM36" i="5"/>
  <c r="CK36" i="5"/>
  <c r="CJ36" i="5"/>
  <c r="CI36" i="5"/>
  <c r="CG36" i="5"/>
  <c r="CF36" i="5"/>
  <c r="CE36" i="5"/>
  <c r="CC36" i="5"/>
  <c r="CB36" i="5"/>
  <c r="CA36" i="5"/>
  <c r="BY36" i="5"/>
  <c r="BX36" i="5"/>
  <c r="BW36" i="5"/>
  <c r="BU36" i="5"/>
  <c r="BT36" i="5"/>
  <c r="BS36" i="5"/>
  <c r="BQ36" i="5"/>
  <c r="BP36" i="5"/>
  <c r="BO36" i="5"/>
  <c r="BM36" i="5"/>
  <c r="BL36" i="5"/>
  <c r="BK36" i="5"/>
  <c r="BI36" i="5"/>
  <c r="BH36" i="5"/>
  <c r="BG36" i="5"/>
  <c r="BE36" i="5"/>
  <c r="BD36" i="5"/>
  <c r="BC36" i="5"/>
  <c r="BA36" i="5"/>
  <c r="AZ36" i="5"/>
  <c r="AY36" i="5"/>
  <c r="AW36" i="5"/>
  <c r="AV36" i="5"/>
  <c r="AU36" i="5"/>
  <c r="AS36" i="5"/>
  <c r="AR36" i="5"/>
  <c r="AQ36" i="5"/>
  <c r="AO36" i="5"/>
  <c r="AN36" i="5"/>
  <c r="AM36" i="5"/>
  <c r="AK36" i="5"/>
  <c r="AJ36" i="5"/>
  <c r="AI36" i="5"/>
  <c r="AG36" i="5"/>
  <c r="AF36" i="5"/>
  <c r="AE36" i="5"/>
  <c r="AC36" i="5"/>
  <c r="AB36" i="5"/>
  <c r="AA36" i="5"/>
  <c r="MG35" i="5"/>
  <c r="MF35" i="5"/>
  <c r="ME35" i="5"/>
  <c r="MC35" i="5"/>
  <c r="MB35" i="5"/>
  <c r="MA35" i="5"/>
  <c r="LY35" i="5"/>
  <c r="LX35" i="5"/>
  <c r="LW35" i="5"/>
  <c r="LU35" i="5"/>
  <c r="LT35" i="5"/>
  <c r="LS35" i="5"/>
  <c r="LQ35" i="5"/>
  <c r="LP35" i="5"/>
  <c r="LO35" i="5"/>
  <c r="LM35" i="5"/>
  <c r="LL35" i="5"/>
  <c r="LK35" i="5"/>
  <c r="LI35" i="5"/>
  <c r="LH35" i="5"/>
  <c r="LG35" i="5"/>
  <c r="LE35" i="5"/>
  <c r="LD35" i="5"/>
  <c r="LC35" i="5"/>
  <c r="LA35" i="5"/>
  <c r="KZ35" i="5"/>
  <c r="KY35" i="5"/>
  <c r="KW35" i="5"/>
  <c r="KV35" i="5"/>
  <c r="KU35" i="5"/>
  <c r="KS35" i="5"/>
  <c r="KR35" i="5"/>
  <c r="KQ35" i="5"/>
  <c r="KO35" i="5"/>
  <c r="KN35" i="5"/>
  <c r="KM35" i="5"/>
  <c r="KK35" i="5"/>
  <c r="KJ35" i="5"/>
  <c r="KI35" i="5"/>
  <c r="KG35" i="5"/>
  <c r="KF35" i="5"/>
  <c r="KE35" i="5"/>
  <c r="KC35" i="5"/>
  <c r="KB35" i="5"/>
  <c r="KA35" i="5"/>
  <c r="JY35" i="5"/>
  <c r="JX35" i="5"/>
  <c r="JW35" i="5"/>
  <c r="JU35" i="5"/>
  <c r="JT35" i="5"/>
  <c r="JS35" i="5"/>
  <c r="JQ35" i="5"/>
  <c r="JP35" i="5"/>
  <c r="JO35" i="5"/>
  <c r="JM35" i="5"/>
  <c r="JL35" i="5"/>
  <c r="JK35" i="5"/>
  <c r="JI35" i="5"/>
  <c r="JH35" i="5"/>
  <c r="JG35" i="5"/>
  <c r="JE35" i="5"/>
  <c r="JD35" i="5"/>
  <c r="JC35" i="5"/>
  <c r="JA35" i="5"/>
  <c r="IZ35" i="5"/>
  <c r="IY35" i="5"/>
  <c r="IW35" i="5"/>
  <c r="IV35" i="5"/>
  <c r="IU35" i="5"/>
  <c r="IS35" i="5"/>
  <c r="IR35" i="5"/>
  <c r="IQ35" i="5"/>
  <c r="IO35" i="5"/>
  <c r="IN35" i="5"/>
  <c r="IM35" i="5"/>
  <c r="IK35" i="5"/>
  <c r="IJ35" i="5"/>
  <c r="II35" i="5"/>
  <c r="IG35" i="5"/>
  <c r="IF35" i="5"/>
  <c r="IE35" i="5"/>
  <c r="IC35" i="5"/>
  <c r="IB35" i="5"/>
  <c r="IA35" i="5"/>
  <c r="HY35" i="5"/>
  <c r="HX35" i="5"/>
  <c r="HW35" i="5"/>
  <c r="HU35" i="5"/>
  <c r="HT35" i="5"/>
  <c r="HS35" i="5"/>
  <c r="HQ35" i="5"/>
  <c r="HP35" i="5"/>
  <c r="HO35" i="5"/>
  <c r="HM35" i="5"/>
  <c r="HL35" i="5"/>
  <c r="HK35" i="5"/>
  <c r="HI35" i="5"/>
  <c r="HH35" i="5"/>
  <c r="HG35" i="5"/>
  <c r="HE35" i="5"/>
  <c r="HD35" i="5"/>
  <c r="HC35" i="5"/>
  <c r="HA35" i="5"/>
  <c r="GZ35" i="5"/>
  <c r="GY35" i="5"/>
  <c r="GW35" i="5"/>
  <c r="GV35" i="5"/>
  <c r="GU35" i="5"/>
  <c r="GS35" i="5"/>
  <c r="GR35" i="5"/>
  <c r="GQ35" i="5"/>
  <c r="GO35" i="5"/>
  <c r="GN35" i="5"/>
  <c r="GM35" i="5"/>
  <c r="GK35" i="5"/>
  <c r="GJ35" i="5"/>
  <c r="GI35" i="5"/>
  <c r="GG35" i="5"/>
  <c r="GF35" i="5"/>
  <c r="GE35" i="5"/>
  <c r="GC35" i="5"/>
  <c r="GB35" i="5"/>
  <c r="GA35" i="5"/>
  <c r="FY35" i="5"/>
  <c r="FX35" i="5"/>
  <c r="FW35" i="5"/>
  <c r="FU35" i="5"/>
  <c r="FT35" i="5"/>
  <c r="FS35" i="5"/>
  <c r="FQ35" i="5"/>
  <c r="FP35" i="5"/>
  <c r="FO35" i="5"/>
  <c r="FM35" i="5"/>
  <c r="FL35" i="5"/>
  <c r="FK35" i="5"/>
  <c r="FI35" i="5"/>
  <c r="FH35" i="5"/>
  <c r="FG35" i="5"/>
  <c r="FE35" i="5"/>
  <c r="FD35" i="5"/>
  <c r="FC35" i="5"/>
  <c r="FA35" i="5"/>
  <c r="EZ35" i="5"/>
  <c r="EY35" i="5"/>
  <c r="EW35" i="5"/>
  <c r="EV35" i="5"/>
  <c r="EU35" i="5"/>
  <c r="ES35" i="5"/>
  <c r="ER35" i="5"/>
  <c r="EQ35" i="5"/>
  <c r="EO35" i="5"/>
  <c r="EN35" i="5"/>
  <c r="EM35" i="5"/>
  <c r="EK35" i="5"/>
  <c r="EJ35" i="5"/>
  <c r="EI35" i="5"/>
  <c r="EG35" i="5"/>
  <c r="EF35" i="5"/>
  <c r="EE35" i="5"/>
  <c r="EC35" i="5"/>
  <c r="EB35" i="5"/>
  <c r="EA35" i="5"/>
  <c r="DY35" i="5"/>
  <c r="DX35" i="5"/>
  <c r="DW35" i="5"/>
  <c r="DU35" i="5"/>
  <c r="DT35" i="5"/>
  <c r="DS35" i="5"/>
  <c r="DQ35" i="5"/>
  <c r="DP35" i="5"/>
  <c r="DO35" i="5"/>
  <c r="DM35" i="5"/>
  <c r="DL35" i="5"/>
  <c r="DK35" i="5"/>
  <c r="DI35" i="5"/>
  <c r="DH35" i="5"/>
  <c r="DG35" i="5"/>
  <c r="DE35" i="5"/>
  <c r="DD35" i="5"/>
  <c r="DC35" i="5"/>
  <c r="DA35" i="5"/>
  <c r="CZ35" i="5"/>
  <c r="CY35" i="5"/>
  <c r="CW35" i="5"/>
  <c r="CV35" i="5"/>
  <c r="CU35" i="5"/>
  <c r="CS35" i="5"/>
  <c r="CR35" i="5"/>
  <c r="CQ35" i="5"/>
  <c r="CO35" i="5"/>
  <c r="CN35" i="5"/>
  <c r="CM35" i="5"/>
  <c r="CK35" i="5"/>
  <c r="CJ35" i="5"/>
  <c r="CI35" i="5"/>
  <c r="CG35" i="5"/>
  <c r="CF35" i="5"/>
  <c r="CE35" i="5"/>
  <c r="CC35" i="5"/>
  <c r="CB35" i="5"/>
  <c r="CA35" i="5"/>
  <c r="BY35" i="5"/>
  <c r="BX35" i="5"/>
  <c r="BW35" i="5"/>
  <c r="BU35" i="5"/>
  <c r="BT35" i="5"/>
  <c r="BS35" i="5"/>
  <c r="BQ35" i="5"/>
  <c r="BP35" i="5"/>
  <c r="BO35" i="5"/>
  <c r="BM35" i="5"/>
  <c r="BL35" i="5"/>
  <c r="BK35" i="5"/>
  <c r="BI35" i="5"/>
  <c r="BH35" i="5"/>
  <c r="BG35" i="5"/>
  <c r="BE35" i="5"/>
  <c r="BD35" i="5"/>
  <c r="BC35" i="5"/>
  <c r="BA35" i="5"/>
  <c r="AZ35" i="5"/>
  <c r="AY35" i="5"/>
  <c r="AW35" i="5"/>
  <c r="AV35" i="5"/>
  <c r="AU35" i="5"/>
  <c r="AS35" i="5"/>
  <c r="AR35" i="5"/>
  <c r="AQ35" i="5"/>
  <c r="AO35" i="5"/>
  <c r="AN35" i="5"/>
  <c r="AM35" i="5"/>
  <c r="AK35" i="5"/>
  <c r="AJ35" i="5"/>
  <c r="AI35" i="5"/>
  <c r="AG35" i="5"/>
  <c r="AF35" i="5"/>
  <c r="AE35" i="5"/>
  <c r="AC35" i="5"/>
  <c r="AB35" i="5"/>
  <c r="AA35" i="5"/>
  <c r="MG34" i="5"/>
  <c r="MF34" i="5"/>
  <c r="ME34" i="5"/>
  <c r="MC34" i="5"/>
  <c r="MB34" i="5"/>
  <c r="MA34" i="5"/>
  <c r="LY34" i="5"/>
  <c r="LX34" i="5"/>
  <c r="LW34" i="5"/>
  <c r="LU34" i="5"/>
  <c r="LT34" i="5"/>
  <c r="LS34" i="5"/>
  <c r="LQ34" i="5"/>
  <c r="LP34" i="5"/>
  <c r="LO34" i="5"/>
  <c r="LM34" i="5"/>
  <c r="LL34" i="5"/>
  <c r="LK34" i="5"/>
  <c r="LI34" i="5"/>
  <c r="LH34" i="5"/>
  <c r="LG34" i="5"/>
  <c r="LE34" i="5"/>
  <c r="LD34" i="5"/>
  <c r="LC34" i="5"/>
  <c r="LA34" i="5"/>
  <c r="KZ34" i="5"/>
  <c r="KY34" i="5"/>
  <c r="KW34" i="5"/>
  <c r="KV34" i="5"/>
  <c r="KU34" i="5"/>
  <c r="KS34" i="5"/>
  <c r="KR34" i="5"/>
  <c r="KQ34" i="5"/>
  <c r="KO34" i="5"/>
  <c r="KN34" i="5"/>
  <c r="KM34" i="5"/>
  <c r="KK34" i="5"/>
  <c r="KJ34" i="5"/>
  <c r="KI34" i="5"/>
  <c r="KG34" i="5"/>
  <c r="KF34" i="5"/>
  <c r="KE34" i="5"/>
  <c r="KC34" i="5"/>
  <c r="KB34" i="5"/>
  <c r="KA34" i="5"/>
  <c r="JY34" i="5"/>
  <c r="JX34" i="5"/>
  <c r="JW34" i="5"/>
  <c r="JU34" i="5"/>
  <c r="JT34" i="5"/>
  <c r="JS34" i="5"/>
  <c r="JQ34" i="5"/>
  <c r="JP34" i="5"/>
  <c r="JO34" i="5"/>
  <c r="JM34" i="5"/>
  <c r="JL34" i="5"/>
  <c r="JK34" i="5"/>
  <c r="JI34" i="5"/>
  <c r="JH34" i="5"/>
  <c r="JG34" i="5"/>
  <c r="JE34" i="5"/>
  <c r="JD34" i="5"/>
  <c r="JC34" i="5"/>
  <c r="JA34" i="5"/>
  <c r="IZ34" i="5"/>
  <c r="IY34" i="5"/>
  <c r="IW34" i="5"/>
  <c r="IV34" i="5"/>
  <c r="IU34" i="5"/>
  <c r="IS34" i="5"/>
  <c r="IR34" i="5"/>
  <c r="IQ34" i="5"/>
  <c r="IO34" i="5"/>
  <c r="IN34" i="5"/>
  <c r="IM34" i="5"/>
  <c r="IK34" i="5"/>
  <c r="IJ34" i="5"/>
  <c r="II34" i="5"/>
  <c r="IG34" i="5"/>
  <c r="IF34" i="5"/>
  <c r="IE34" i="5"/>
  <c r="IC34" i="5"/>
  <c r="IB34" i="5"/>
  <c r="IA34" i="5"/>
  <c r="HY34" i="5"/>
  <c r="HX34" i="5"/>
  <c r="HW34" i="5"/>
  <c r="HU34" i="5"/>
  <c r="HT34" i="5"/>
  <c r="HS34" i="5"/>
  <c r="HQ34" i="5"/>
  <c r="HP34" i="5"/>
  <c r="HO34" i="5"/>
  <c r="HM34" i="5"/>
  <c r="HL34" i="5"/>
  <c r="HK34" i="5"/>
  <c r="HI34" i="5"/>
  <c r="HH34" i="5"/>
  <c r="HG34" i="5"/>
  <c r="HE34" i="5"/>
  <c r="HD34" i="5"/>
  <c r="HC34" i="5"/>
  <c r="HA34" i="5"/>
  <c r="GZ34" i="5"/>
  <c r="GY34" i="5"/>
  <c r="GW34" i="5"/>
  <c r="GV34" i="5"/>
  <c r="GU34" i="5"/>
  <c r="GS34" i="5"/>
  <c r="GR34" i="5"/>
  <c r="GQ34" i="5"/>
  <c r="GO34" i="5"/>
  <c r="GN34" i="5"/>
  <c r="GM34" i="5"/>
  <c r="GK34" i="5"/>
  <c r="GJ34" i="5"/>
  <c r="GI34" i="5"/>
  <c r="GG34" i="5"/>
  <c r="GF34" i="5"/>
  <c r="GE34" i="5"/>
  <c r="GC34" i="5"/>
  <c r="GB34" i="5"/>
  <c r="GA34" i="5"/>
  <c r="FY34" i="5"/>
  <c r="FX34" i="5"/>
  <c r="FW34" i="5"/>
  <c r="FU34" i="5"/>
  <c r="FT34" i="5"/>
  <c r="FS34" i="5"/>
  <c r="FQ34" i="5"/>
  <c r="FP34" i="5"/>
  <c r="FO34" i="5"/>
  <c r="FM34" i="5"/>
  <c r="FL34" i="5"/>
  <c r="FK34" i="5"/>
  <c r="FI34" i="5"/>
  <c r="FH34" i="5"/>
  <c r="FG34" i="5"/>
  <c r="FE34" i="5"/>
  <c r="FD34" i="5"/>
  <c r="FC34" i="5"/>
  <c r="FA34" i="5"/>
  <c r="EZ34" i="5"/>
  <c r="EY34" i="5"/>
  <c r="EW34" i="5"/>
  <c r="EV34" i="5"/>
  <c r="EU34" i="5"/>
  <c r="ES34" i="5"/>
  <c r="ER34" i="5"/>
  <c r="EQ34" i="5"/>
  <c r="EO34" i="5"/>
  <c r="EN34" i="5"/>
  <c r="EM34" i="5"/>
  <c r="EK34" i="5"/>
  <c r="EJ34" i="5"/>
  <c r="EI34" i="5"/>
  <c r="EG34" i="5"/>
  <c r="EF34" i="5"/>
  <c r="EE34" i="5"/>
  <c r="EC34" i="5"/>
  <c r="EB34" i="5"/>
  <c r="EA34" i="5"/>
  <c r="DY34" i="5"/>
  <c r="DX34" i="5"/>
  <c r="DW34" i="5"/>
  <c r="DU34" i="5"/>
  <c r="DT34" i="5"/>
  <c r="DS34" i="5"/>
  <c r="DQ34" i="5"/>
  <c r="DP34" i="5"/>
  <c r="DO34" i="5"/>
  <c r="DM34" i="5"/>
  <c r="DL34" i="5"/>
  <c r="DK34" i="5"/>
  <c r="DI34" i="5"/>
  <c r="DH34" i="5"/>
  <c r="DG34" i="5"/>
  <c r="DE34" i="5"/>
  <c r="DD34" i="5"/>
  <c r="DC34" i="5"/>
  <c r="DA34" i="5"/>
  <c r="CZ34" i="5"/>
  <c r="CY34" i="5"/>
  <c r="CW34" i="5"/>
  <c r="CV34" i="5"/>
  <c r="CU34" i="5"/>
  <c r="CS34" i="5"/>
  <c r="CR34" i="5"/>
  <c r="CQ34" i="5"/>
  <c r="CO34" i="5"/>
  <c r="CN34" i="5"/>
  <c r="CM34" i="5"/>
  <c r="CK34" i="5"/>
  <c r="CJ34" i="5"/>
  <c r="CI34" i="5"/>
  <c r="CG34" i="5"/>
  <c r="CF34" i="5"/>
  <c r="CE34" i="5"/>
  <c r="CC34" i="5"/>
  <c r="CB34" i="5"/>
  <c r="CA34" i="5"/>
  <c r="BY34" i="5"/>
  <c r="BX34" i="5"/>
  <c r="BW34" i="5"/>
  <c r="BU34" i="5"/>
  <c r="BT34" i="5"/>
  <c r="BS34" i="5"/>
  <c r="BQ34" i="5"/>
  <c r="BP34" i="5"/>
  <c r="BO34" i="5"/>
  <c r="BM34" i="5"/>
  <c r="BL34" i="5"/>
  <c r="BK34" i="5"/>
  <c r="BI34" i="5"/>
  <c r="BH34" i="5"/>
  <c r="BG34" i="5"/>
  <c r="BE34" i="5"/>
  <c r="BD34" i="5"/>
  <c r="BC34" i="5"/>
  <c r="BA34" i="5"/>
  <c r="AZ34" i="5"/>
  <c r="AY34" i="5"/>
  <c r="AW34" i="5"/>
  <c r="AV34" i="5"/>
  <c r="AU34" i="5"/>
  <c r="AS34" i="5"/>
  <c r="AR34" i="5"/>
  <c r="AQ34" i="5"/>
  <c r="AO34" i="5"/>
  <c r="AN34" i="5"/>
  <c r="AM34" i="5"/>
  <c r="AK34" i="5"/>
  <c r="AJ34" i="5"/>
  <c r="AI34" i="5"/>
  <c r="AG34" i="5"/>
  <c r="AF34" i="5"/>
  <c r="AE34" i="5"/>
  <c r="AC34" i="5"/>
  <c r="AB34" i="5"/>
  <c r="AA34" i="5"/>
  <c r="MG33" i="5"/>
  <c r="MF33" i="5"/>
  <c r="ME33" i="5"/>
  <c r="MC33" i="5"/>
  <c r="MB33" i="5"/>
  <c r="MA33" i="5"/>
  <c r="LY33" i="5"/>
  <c r="LX33" i="5"/>
  <c r="LW33" i="5"/>
  <c r="LU33" i="5"/>
  <c r="LT33" i="5"/>
  <c r="LS33" i="5"/>
  <c r="LQ33" i="5"/>
  <c r="LP33" i="5"/>
  <c r="LO33" i="5"/>
  <c r="LM33" i="5"/>
  <c r="LL33" i="5"/>
  <c r="LK33" i="5"/>
  <c r="LI33" i="5"/>
  <c r="LH33" i="5"/>
  <c r="LG33" i="5"/>
  <c r="LE33" i="5"/>
  <c r="LD33" i="5"/>
  <c r="LC33" i="5"/>
  <c r="LA33" i="5"/>
  <c r="KZ33" i="5"/>
  <c r="KY33" i="5"/>
  <c r="KW33" i="5"/>
  <c r="KV33" i="5"/>
  <c r="KU33" i="5"/>
  <c r="KS33" i="5"/>
  <c r="KR33" i="5"/>
  <c r="KQ33" i="5"/>
  <c r="KO33" i="5"/>
  <c r="KN33" i="5"/>
  <c r="KM33" i="5"/>
  <c r="KK33" i="5"/>
  <c r="KJ33" i="5"/>
  <c r="KI33" i="5"/>
  <c r="KG33" i="5"/>
  <c r="KF33" i="5"/>
  <c r="KE33" i="5"/>
  <c r="KC33" i="5"/>
  <c r="KB33" i="5"/>
  <c r="KA33" i="5"/>
  <c r="JY33" i="5"/>
  <c r="JX33" i="5"/>
  <c r="JW33" i="5"/>
  <c r="JU33" i="5"/>
  <c r="JT33" i="5"/>
  <c r="JS33" i="5"/>
  <c r="JQ33" i="5"/>
  <c r="JP33" i="5"/>
  <c r="JO33" i="5"/>
  <c r="JM33" i="5"/>
  <c r="JL33" i="5"/>
  <c r="JK33" i="5"/>
  <c r="JI33" i="5"/>
  <c r="JH33" i="5"/>
  <c r="JG33" i="5"/>
  <c r="JE33" i="5"/>
  <c r="JD33" i="5"/>
  <c r="JC33" i="5"/>
  <c r="JA33" i="5"/>
  <c r="IZ33" i="5"/>
  <c r="IY33" i="5"/>
  <c r="IW33" i="5"/>
  <c r="IV33" i="5"/>
  <c r="IU33" i="5"/>
  <c r="IS33" i="5"/>
  <c r="IR33" i="5"/>
  <c r="IQ33" i="5"/>
  <c r="IO33" i="5"/>
  <c r="IN33" i="5"/>
  <c r="IM33" i="5"/>
  <c r="IK33" i="5"/>
  <c r="IJ33" i="5"/>
  <c r="II33" i="5"/>
  <c r="IG33" i="5"/>
  <c r="IF33" i="5"/>
  <c r="IE33" i="5"/>
  <c r="IC33" i="5"/>
  <c r="IB33" i="5"/>
  <c r="IA33" i="5"/>
  <c r="HY33" i="5"/>
  <c r="HX33" i="5"/>
  <c r="HW33" i="5"/>
  <c r="HU33" i="5"/>
  <c r="HT33" i="5"/>
  <c r="HS33" i="5"/>
  <c r="HQ33" i="5"/>
  <c r="HP33" i="5"/>
  <c r="HO33" i="5"/>
  <c r="HM33" i="5"/>
  <c r="HL33" i="5"/>
  <c r="HK33" i="5"/>
  <c r="HI33" i="5"/>
  <c r="HH33" i="5"/>
  <c r="HG33" i="5"/>
  <c r="HE33" i="5"/>
  <c r="HD33" i="5"/>
  <c r="HC33" i="5"/>
  <c r="HA33" i="5"/>
  <c r="GZ33" i="5"/>
  <c r="GY33" i="5"/>
  <c r="GW33" i="5"/>
  <c r="GV33" i="5"/>
  <c r="GU33" i="5"/>
  <c r="GS33" i="5"/>
  <c r="GR33" i="5"/>
  <c r="GQ33" i="5"/>
  <c r="GO33" i="5"/>
  <c r="GN33" i="5"/>
  <c r="GM33" i="5"/>
  <c r="GK33" i="5"/>
  <c r="GJ33" i="5"/>
  <c r="GI33" i="5"/>
  <c r="GG33" i="5"/>
  <c r="GF33" i="5"/>
  <c r="GE33" i="5"/>
  <c r="GC33" i="5"/>
  <c r="GB33" i="5"/>
  <c r="GA33" i="5"/>
  <c r="FY33" i="5"/>
  <c r="FX33" i="5"/>
  <c r="FW33" i="5"/>
  <c r="FU33" i="5"/>
  <c r="FT33" i="5"/>
  <c r="FS33" i="5"/>
  <c r="FQ33" i="5"/>
  <c r="FP33" i="5"/>
  <c r="FO33" i="5"/>
  <c r="FM33" i="5"/>
  <c r="FL33" i="5"/>
  <c r="FK33" i="5"/>
  <c r="FI33" i="5"/>
  <c r="FH33" i="5"/>
  <c r="FG33" i="5"/>
  <c r="FE33" i="5"/>
  <c r="FD33" i="5"/>
  <c r="FC33" i="5"/>
  <c r="FA33" i="5"/>
  <c r="EZ33" i="5"/>
  <c r="EY33" i="5"/>
  <c r="EW33" i="5"/>
  <c r="EV33" i="5"/>
  <c r="EU33" i="5"/>
  <c r="ES33" i="5"/>
  <c r="ER33" i="5"/>
  <c r="EQ33" i="5"/>
  <c r="EO33" i="5"/>
  <c r="EN33" i="5"/>
  <c r="EM33" i="5"/>
  <c r="EK33" i="5"/>
  <c r="EJ33" i="5"/>
  <c r="EI33" i="5"/>
  <c r="EG33" i="5"/>
  <c r="EF33" i="5"/>
  <c r="EE33" i="5"/>
  <c r="EC33" i="5"/>
  <c r="EB33" i="5"/>
  <c r="EA33" i="5"/>
  <c r="DY33" i="5"/>
  <c r="DX33" i="5"/>
  <c r="DW33" i="5"/>
  <c r="DU33" i="5"/>
  <c r="DT33" i="5"/>
  <c r="DS33" i="5"/>
  <c r="DQ33" i="5"/>
  <c r="DP33" i="5"/>
  <c r="DO33" i="5"/>
  <c r="DM33" i="5"/>
  <c r="DL33" i="5"/>
  <c r="DK33" i="5"/>
  <c r="DI33" i="5"/>
  <c r="DH33" i="5"/>
  <c r="DG33" i="5"/>
  <c r="DE33" i="5"/>
  <c r="DD33" i="5"/>
  <c r="DC33" i="5"/>
  <c r="DA33" i="5"/>
  <c r="CZ33" i="5"/>
  <c r="CY33" i="5"/>
  <c r="CW33" i="5"/>
  <c r="CV33" i="5"/>
  <c r="CU33" i="5"/>
  <c r="CS33" i="5"/>
  <c r="CR33" i="5"/>
  <c r="CQ33" i="5"/>
  <c r="CO33" i="5"/>
  <c r="CN33" i="5"/>
  <c r="CM33" i="5"/>
  <c r="CK33" i="5"/>
  <c r="CJ33" i="5"/>
  <c r="CI33" i="5"/>
  <c r="CG33" i="5"/>
  <c r="CF33" i="5"/>
  <c r="CE33" i="5"/>
  <c r="CC33" i="5"/>
  <c r="CB33" i="5"/>
  <c r="CA33" i="5"/>
  <c r="BY33" i="5"/>
  <c r="BX33" i="5"/>
  <c r="BW33" i="5"/>
  <c r="BU33" i="5"/>
  <c r="BT33" i="5"/>
  <c r="BS33" i="5"/>
  <c r="BQ33" i="5"/>
  <c r="BP33" i="5"/>
  <c r="BO33" i="5"/>
  <c r="BM33" i="5"/>
  <c r="BL33" i="5"/>
  <c r="BK33" i="5"/>
  <c r="BI33" i="5"/>
  <c r="BH33" i="5"/>
  <c r="BG33" i="5"/>
  <c r="BE33" i="5"/>
  <c r="BD33" i="5"/>
  <c r="BC33" i="5"/>
  <c r="BA33" i="5"/>
  <c r="AZ33" i="5"/>
  <c r="AY33" i="5"/>
  <c r="AW33" i="5"/>
  <c r="AV33" i="5"/>
  <c r="AU33" i="5"/>
  <c r="AS33" i="5"/>
  <c r="AR33" i="5"/>
  <c r="AQ33" i="5"/>
  <c r="AO33" i="5"/>
  <c r="AN33" i="5"/>
  <c r="AM33" i="5"/>
  <c r="AK33" i="5"/>
  <c r="AJ33" i="5"/>
  <c r="AI33" i="5"/>
  <c r="AG33" i="5"/>
  <c r="AF33" i="5"/>
  <c r="AE33" i="5"/>
  <c r="AC33" i="5"/>
  <c r="AB33" i="5"/>
  <c r="AA33" i="5"/>
  <c r="MG32" i="5"/>
  <c r="MF32" i="5"/>
  <c r="ME32" i="5"/>
  <c r="MC32" i="5"/>
  <c r="MB32" i="5"/>
  <c r="MA32" i="5"/>
  <c r="LY32" i="5"/>
  <c r="LX32" i="5"/>
  <c r="LW32" i="5"/>
  <c r="LU32" i="5"/>
  <c r="LT32" i="5"/>
  <c r="LS32" i="5"/>
  <c r="LQ32" i="5"/>
  <c r="LP32" i="5"/>
  <c r="LO32" i="5"/>
  <c r="LM32" i="5"/>
  <c r="LL32" i="5"/>
  <c r="LK32" i="5"/>
  <c r="LI32" i="5"/>
  <c r="LH32" i="5"/>
  <c r="LG32" i="5"/>
  <c r="LE32" i="5"/>
  <c r="LD32" i="5"/>
  <c r="LC32" i="5"/>
  <c r="LA32" i="5"/>
  <c r="KZ32" i="5"/>
  <c r="KY32" i="5"/>
  <c r="KW32" i="5"/>
  <c r="KV32" i="5"/>
  <c r="KU32" i="5"/>
  <c r="KS32" i="5"/>
  <c r="KR32" i="5"/>
  <c r="KQ32" i="5"/>
  <c r="KO32" i="5"/>
  <c r="KN32" i="5"/>
  <c r="KM32" i="5"/>
  <c r="KK32" i="5"/>
  <c r="KJ32" i="5"/>
  <c r="KI32" i="5"/>
  <c r="KG32" i="5"/>
  <c r="KF32" i="5"/>
  <c r="KE32" i="5"/>
  <c r="KC32" i="5"/>
  <c r="KB32" i="5"/>
  <c r="KA32" i="5"/>
  <c r="JY32" i="5"/>
  <c r="JX32" i="5"/>
  <c r="JW32" i="5"/>
  <c r="JU32" i="5"/>
  <c r="JT32" i="5"/>
  <c r="JS32" i="5"/>
  <c r="JQ32" i="5"/>
  <c r="JP32" i="5"/>
  <c r="JO32" i="5"/>
  <c r="JM32" i="5"/>
  <c r="JL32" i="5"/>
  <c r="JK32" i="5"/>
  <c r="JI32" i="5"/>
  <c r="JH32" i="5"/>
  <c r="JG32" i="5"/>
  <c r="JE32" i="5"/>
  <c r="JD32" i="5"/>
  <c r="JC32" i="5"/>
  <c r="JA32" i="5"/>
  <c r="IZ32" i="5"/>
  <c r="IY32" i="5"/>
  <c r="IW32" i="5"/>
  <c r="IV32" i="5"/>
  <c r="IU32" i="5"/>
  <c r="IS32" i="5"/>
  <c r="IR32" i="5"/>
  <c r="IQ32" i="5"/>
  <c r="IO32" i="5"/>
  <c r="IN32" i="5"/>
  <c r="IM32" i="5"/>
  <c r="IK32" i="5"/>
  <c r="IJ32" i="5"/>
  <c r="II32" i="5"/>
  <c r="IG32" i="5"/>
  <c r="IF32" i="5"/>
  <c r="IE32" i="5"/>
  <c r="IC32" i="5"/>
  <c r="IB32" i="5"/>
  <c r="IA32" i="5"/>
  <c r="HY32" i="5"/>
  <c r="HX32" i="5"/>
  <c r="HW32" i="5"/>
  <c r="HU32" i="5"/>
  <c r="HT32" i="5"/>
  <c r="HS32" i="5"/>
  <c r="HQ32" i="5"/>
  <c r="HP32" i="5"/>
  <c r="HO32" i="5"/>
  <c r="HM32" i="5"/>
  <c r="HL32" i="5"/>
  <c r="HK32" i="5"/>
  <c r="HI32" i="5"/>
  <c r="HH32" i="5"/>
  <c r="HG32" i="5"/>
  <c r="HE32" i="5"/>
  <c r="HD32" i="5"/>
  <c r="HC32" i="5"/>
  <c r="HA32" i="5"/>
  <c r="GZ32" i="5"/>
  <c r="GY32" i="5"/>
  <c r="GW32" i="5"/>
  <c r="GV32" i="5"/>
  <c r="GU32" i="5"/>
  <c r="GS32" i="5"/>
  <c r="GR32" i="5"/>
  <c r="GQ32" i="5"/>
  <c r="GO32" i="5"/>
  <c r="GN32" i="5"/>
  <c r="GM32" i="5"/>
  <c r="GK32" i="5"/>
  <c r="GJ32" i="5"/>
  <c r="GI32" i="5"/>
  <c r="GG32" i="5"/>
  <c r="GF32" i="5"/>
  <c r="GE32" i="5"/>
  <c r="GC32" i="5"/>
  <c r="GB32" i="5"/>
  <c r="GA32" i="5"/>
  <c r="FY32" i="5"/>
  <c r="FX32" i="5"/>
  <c r="FW32" i="5"/>
  <c r="FU32" i="5"/>
  <c r="FT32" i="5"/>
  <c r="FS32" i="5"/>
  <c r="FQ32" i="5"/>
  <c r="FP32" i="5"/>
  <c r="FO32" i="5"/>
  <c r="FM32" i="5"/>
  <c r="FL32" i="5"/>
  <c r="FK32" i="5"/>
  <c r="FI32" i="5"/>
  <c r="FH32" i="5"/>
  <c r="FG32" i="5"/>
  <c r="FE32" i="5"/>
  <c r="FD32" i="5"/>
  <c r="FC32" i="5"/>
  <c r="FA32" i="5"/>
  <c r="EZ32" i="5"/>
  <c r="EY32" i="5"/>
  <c r="EW32" i="5"/>
  <c r="EV32" i="5"/>
  <c r="EU32" i="5"/>
  <c r="ES32" i="5"/>
  <c r="ER32" i="5"/>
  <c r="EQ32" i="5"/>
  <c r="EO32" i="5"/>
  <c r="EN32" i="5"/>
  <c r="EM32" i="5"/>
  <c r="EK32" i="5"/>
  <c r="EJ32" i="5"/>
  <c r="EI32" i="5"/>
  <c r="EG32" i="5"/>
  <c r="EF32" i="5"/>
  <c r="EE32" i="5"/>
  <c r="EC32" i="5"/>
  <c r="EB32" i="5"/>
  <c r="EA32" i="5"/>
  <c r="DY32" i="5"/>
  <c r="DX32" i="5"/>
  <c r="DW32" i="5"/>
  <c r="DU32" i="5"/>
  <c r="DT32" i="5"/>
  <c r="DS32" i="5"/>
  <c r="DQ32" i="5"/>
  <c r="DP32" i="5"/>
  <c r="DO32" i="5"/>
  <c r="DM32" i="5"/>
  <c r="DL32" i="5"/>
  <c r="DK32" i="5"/>
  <c r="DI32" i="5"/>
  <c r="DH32" i="5"/>
  <c r="DG32" i="5"/>
  <c r="DE32" i="5"/>
  <c r="DD32" i="5"/>
  <c r="DC32" i="5"/>
  <c r="DA32" i="5"/>
  <c r="CZ32" i="5"/>
  <c r="CY32" i="5"/>
  <c r="CW32" i="5"/>
  <c r="CV32" i="5"/>
  <c r="CU32" i="5"/>
  <c r="CS32" i="5"/>
  <c r="CR32" i="5"/>
  <c r="CQ32" i="5"/>
  <c r="CO32" i="5"/>
  <c r="CN32" i="5"/>
  <c r="CM32" i="5"/>
  <c r="CK32" i="5"/>
  <c r="CJ32" i="5"/>
  <c r="CI32" i="5"/>
  <c r="CG32" i="5"/>
  <c r="CF32" i="5"/>
  <c r="CE32" i="5"/>
  <c r="CC32" i="5"/>
  <c r="CB32" i="5"/>
  <c r="CA32" i="5"/>
  <c r="BY32" i="5"/>
  <c r="BX32" i="5"/>
  <c r="BW32" i="5"/>
  <c r="BU32" i="5"/>
  <c r="BT32" i="5"/>
  <c r="BS32" i="5"/>
  <c r="BQ32" i="5"/>
  <c r="BP32" i="5"/>
  <c r="BO32" i="5"/>
  <c r="BM32" i="5"/>
  <c r="BL32" i="5"/>
  <c r="BK32" i="5"/>
  <c r="BI32" i="5"/>
  <c r="BH32" i="5"/>
  <c r="BG32" i="5"/>
  <c r="BE32" i="5"/>
  <c r="BD32" i="5"/>
  <c r="BC32" i="5"/>
  <c r="BA32" i="5"/>
  <c r="AZ32" i="5"/>
  <c r="AY32" i="5"/>
  <c r="AW32" i="5"/>
  <c r="AV32" i="5"/>
  <c r="AU32" i="5"/>
  <c r="AS32" i="5"/>
  <c r="AR32" i="5"/>
  <c r="AQ32" i="5"/>
  <c r="AO32" i="5"/>
  <c r="AN32" i="5"/>
  <c r="AM32" i="5"/>
  <c r="AK32" i="5"/>
  <c r="AJ32" i="5"/>
  <c r="AI32" i="5"/>
  <c r="AG32" i="5"/>
  <c r="AF32" i="5"/>
  <c r="AE32" i="5"/>
  <c r="AC32" i="5"/>
  <c r="AB32" i="5"/>
  <c r="AA32" i="5"/>
  <c r="MG31" i="5"/>
  <c r="MF31" i="5"/>
  <c r="ME31" i="5"/>
  <c r="MC31" i="5"/>
  <c r="MB31" i="5"/>
  <c r="MA31" i="5"/>
  <c r="LY31" i="5"/>
  <c r="LX31" i="5"/>
  <c r="LW31" i="5"/>
  <c r="LU31" i="5"/>
  <c r="LT31" i="5"/>
  <c r="LS31" i="5"/>
  <c r="LQ31" i="5"/>
  <c r="LP31" i="5"/>
  <c r="LO31" i="5"/>
  <c r="LM31" i="5"/>
  <c r="LL31" i="5"/>
  <c r="LK31" i="5"/>
  <c r="LI31" i="5"/>
  <c r="LH31" i="5"/>
  <c r="LG31" i="5"/>
  <c r="LE31" i="5"/>
  <c r="LD31" i="5"/>
  <c r="LC31" i="5"/>
  <c r="LA31" i="5"/>
  <c r="KZ31" i="5"/>
  <c r="KY31" i="5"/>
  <c r="KW31" i="5"/>
  <c r="KV31" i="5"/>
  <c r="KU31" i="5"/>
  <c r="KS31" i="5"/>
  <c r="KR31" i="5"/>
  <c r="KQ31" i="5"/>
  <c r="KO31" i="5"/>
  <c r="KN31" i="5"/>
  <c r="KM31" i="5"/>
  <c r="KK31" i="5"/>
  <c r="KJ31" i="5"/>
  <c r="KI31" i="5"/>
  <c r="KG31" i="5"/>
  <c r="KF31" i="5"/>
  <c r="KE31" i="5"/>
  <c r="KC31" i="5"/>
  <c r="KB31" i="5"/>
  <c r="KA31" i="5"/>
  <c r="JY31" i="5"/>
  <c r="JX31" i="5"/>
  <c r="JW31" i="5"/>
  <c r="JU31" i="5"/>
  <c r="JT31" i="5"/>
  <c r="JS31" i="5"/>
  <c r="JQ31" i="5"/>
  <c r="JP31" i="5"/>
  <c r="JO31" i="5"/>
  <c r="JM31" i="5"/>
  <c r="JL31" i="5"/>
  <c r="JK31" i="5"/>
  <c r="JI31" i="5"/>
  <c r="JH31" i="5"/>
  <c r="JG31" i="5"/>
  <c r="JE31" i="5"/>
  <c r="JD31" i="5"/>
  <c r="JC31" i="5"/>
  <c r="JA31" i="5"/>
  <c r="IZ31" i="5"/>
  <c r="IY31" i="5"/>
  <c r="IW31" i="5"/>
  <c r="IV31" i="5"/>
  <c r="IU31" i="5"/>
  <c r="IS31" i="5"/>
  <c r="IR31" i="5"/>
  <c r="IQ31" i="5"/>
  <c r="IO31" i="5"/>
  <c r="IN31" i="5"/>
  <c r="IM31" i="5"/>
  <c r="IK31" i="5"/>
  <c r="IJ31" i="5"/>
  <c r="II31" i="5"/>
  <c r="IG31" i="5"/>
  <c r="IF31" i="5"/>
  <c r="IE31" i="5"/>
  <c r="IC31" i="5"/>
  <c r="IB31" i="5"/>
  <c r="IA31" i="5"/>
  <c r="HY31" i="5"/>
  <c r="HX31" i="5"/>
  <c r="HW31" i="5"/>
  <c r="HU31" i="5"/>
  <c r="HT31" i="5"/>
  <c r="HS31" i="5"/>
  <c r="HQ31" i="5"/>
  <c r="HP31" i="5"/>
  <c r="HO31" i="5"/>
  <c r="HM31" i="5"/>
  <c r="HL31" i="5"/>
  <c r="HK31" i="5"/>
  <c r="HI31" i="5"/>
  <c r="HH31" i="5"/>
  <c r="HG31" i="5"/>
  <c r="HE31" i="5"/>
  <c r="HD31" i="5"/>
  <c r="HC31" i="5"/>
  <c r="HA31" i="5"/>
  <c r="GZ31" i="5"/>
  <c r="GY31" i="5"/>
  <c r="GW31" i="5"/>
  <c r="GV31" i="5"/>
  <c r="GU31" i="5"/>
  <c r="GS31" i="5"/>
  <c r="GR31" i="5"/>
  <c r="GQ31" i="5"/>
  <c r="GO31" i="5"/>
  <c r="GN31" i="5"/>
  <c r="GM31" i="5"/>
  <c r="GK31" i="5"/>
  <c r="GJ31" i="5"/>
  <c r="GI31" i="5"/>
  <c r="GG31" i="5"/>
  <c r="GF31" i="5"/>
  <c r="GE31" i="5"/>
  <c r="GC31" i="5"/>
  <c r="GB31" i="5"/>
  <c r="GA31" i="5"/>
  <c r="FY31" i="5"/>
  <c r="FX31" i="5"/>
  <c r="FW31" i="5"/>
  <c r="FU31" i="5"/>
  <c r="FT31" i="5"/>
  <c r="FS31" i="5"/>
  <c r="FQ31" i="5"/>
  <c r="FP31" i="5"/>
  <c r="FO31" i="5"/>
  <c r="FM31" i="5"/>
  <c r="FL31" i="5"/>
  <c r="FK31" i="5"/>
  <c r="FI31" i="5"/>
  <c r="FH31" i="5"/>
  <c r="FG31" i="5"/>
  <c r="FE31" i="5"/>
  <c r="FD31" i="5"/>
  <c r="FC31" i="5"/>
  <c r="FA31" i="5"/>
  <c r="EZ31" i="5"/>
  <c r="EY31" i="5"/>
  <c r="EW31" i="5"/>
  <c r="EV31" i="5"/>
  <c r="EU31" i="5"/>
  <c r="ES31" i="5"/>
  <c r="ER31" i="5"/>
  <c r="EQ31" i="5"/>
  <c r="EO31" i="5"/>
  <c r="EN31" i="5"/>
  <c r="EM31" i="5"/>
  <c r="EK31" i="5"/>
  <c r="EJ31" i="5"/>
  <c r="EI31" i="5"/>
  <c r="EG31" i="5"/>
  <c r="EF31" i="5"/>
  <c r="EE31" i="5"/>
  <c r="EC31" i="5"/>
  <c r="EB31" i="5"/>
  <c r="EA31" i="5"/>
  <c r="DY31" i="5"/>
  <c r="DX31" i="5"/>
  <c r="DW31" i="5"/>
  <c r="DU31" i="5"/>
  <c r="DT31" i="5"/>
  <c r="DS31" i="5"/>
  <c r="DQ31" i="5"/>
  <c r="DP31" i="5"/>
  <c r="DO31" i="5"/>
  <c r="DM31" i="5"/>
  <c r="DL31" i="5"/>
  <c r="DK31" i="5"/>
  <c r="DI31" i="5"/>
  <c r="DH31" i="5"/>
  <c r="DG31" i="5"/>
  <c r="DE31" i="5"/>
  <c r="DD31" i="5"/>
  <c r="DC31" i="5"/>
  <c r="DA31" i="5"/>
  <c r="CZ31" i="5"/>
  <c r="CY31" i="5"/>
  <c r="CW31" i="5"/>
  <c r="CV31" i="5"/>
  <c r="CU31" i="5"/>
  <c r="CS31" i="5"/>
  <c r="CR31" i="5"/>
  <c r="CQ31" i="5"/>
  <c r="CO31" i="5"/>
  <c r="CN31" i="5"/>
  <c r="CM31" i="5"/>
  <c r="CK31" i="5"/>
  <c r="CJ31" i="5"/>
  <c r="CI31" i="5"/>
  <c r="CG31" i="5"/>
  <c r="CF31" i="5"/>
  <c r="CE31" i="5"/>
  <c r="CC31" i="5"/>
  <c r="CB31" i="5"/>
  <c r="CA31" i="5"/>
  <c r="BY31" i="5"/>
  <c r="BX31" i="5"/>
  <c r="BW31" i="5"/>
  <c r="BU31" i="5"/>
  <c r="BT31" i="5"/>
  <c r="BS31" i="5"/>
  <c r="BQ31" i="5"/>
  <c r="BP31" i="5"/>
  <c r="BO31" i="5"/>
  <c r="BM31" i="5"/>
  <c r="BL31" i="5"/>
  <c r="BK31" i="5"/>
  <c r="BI31" i="5"/>
  <c r="BH31" i="5"/>
  <c r="BG31" i="5"/>
  <c r="BE31" i="5"/>
  <c r="BD31" i="5"/>
  <c r="BC31" i="5"/>
  <c r="BA31" i="5"/>
  <c r="AZ31" i="5"/>
  <c r="AY31" i="5"/>
  <c r="AW31" i="5"/>
  <c r="AV31" i="5"/>
  <c r="AU31" i="5"/>
  <c r="AS31" i="5"/>
  <c r="AR31" i="5"/>
  <c r="AQ31" i="5"/>
  <c r="AO31" i="5"/>
  <c r="AN31" i="5"/>
  <c r="AM31" i="5"/>
  <c r="AK31" i="5"/>
  <c r="AJ31" i="5"/>
  <c r="AI31" i="5"/>
  <c r="AG31" i="5"/>
  <c r="AF31" i="5"/>
  <c r="AE31" i="5"/>
  <c r="AC31" i="5"/>
  <c r="AB31" i="5"/>
  <c r="AA31" i="5"/>
  <c r="MG30" i="5"/>
  <c r="MF30" i="5"/>
  <c r="ME30" i="5"/>
  <c r="MC30" i="5"/>
  <c r="MB30" i="5"/>
  <c r="MA30" i="5"/>
  <c r="LY30" i="5"/>
  <c r="LX30" i="5"/>
  <c r="LW30" i="5"/>
  <c r="LU30" i="5"/>
  <c r="LT30" i="5"/>
  <c r="LS30" i="5"/>
  <c r="LQ30" i="5"/>
  <c r="LP30" i="5"/>
  <c r="LO30" i="5"/>
  <c r="LM30" i="5"/>
  <c r="LL30" i="5"/>
  <c r="LK30" i="5"/>
  <c r="LI30" i="5"/>
  <c r="LH30" i="5"/>
  <c r="LG30" i="5"/>
  <c r="LE30" i="5"/>
  <c r="LD30" i="5"/>
  <c r="LC30" i="5"/>
  <c r="LA30" i="5"/>
  <c r="KZ30" i="5"/>
  <c r="KY30" i="5"/>
  <c r="KW30" i="5"/>
  <c r="KV30" i="5"/>
  <c r="KU30" i="5"/>
  <c r="KS30" i="5"/>
  <c r="KR30" i="5"/>
  <c r="KQ30" i="5"/>
  <c r="KO30" i="5"/>
  <c r="KN30" i="5"/>
  <c r="KM30" i="5"/>
  <c r="KK30" i="5"/>
  <c r="KJ30" i="5"/>
  <c r="KI30" i="5"/>
  <c r="KG30" i="5"/>
  <c r="KF30" i="5"/>
  <c r="KE30" i="5"/>
  <c r="KC30" i="5"/>
  <c r="KB30" i="5"/>
  <c r="KA30" i="5"/>
  <c r="JY30" i="5"/>
  <c r="JX30" i="5"/>
  <c r="JW30" i="5"/>
  <c r="JU30" i="5"/>
  <c r="JT30" i="5"/>
  <c r="JS30" i="5"/>
  <c r="JQ30" i="5"/>
  <c r="JP30" i="5"/>
  <c r="JO30" i="5"/>
  <c r="JM30" i="5"/>
  <c r="JL30" i="5"/>
  <c r="JK30" i="5"/>
  <c r="JI30" i="5"/>
  <c r="JH30" i="5"/>
  <c r="JG30" i="5"/>
  <c r="JE30" i="5"/>
  <c r="JD30" i="5"/>
  <c r="JC30" i="5"/>
  <c r="JA30" i="5"/>
  <c r="IZ30" i="5"/>
  <c r="IY30" i="5"/>
  <c r="IW30" i="5"/>
  <c r="IV30" i="5"/>
  <c r="IU30" i="5"/>
  <c r="IS30" i="5"/>
  <c r="IR30" i="5"/>
  <c r="IQ30" i="5"/>
  <c r="IO30" i="5"/>
  <c r="IN30" i="5"/>
  <c r="IM30" i="5"/>
  <c r="IK30" i="5"/>
  <c r="IJ30" i="5"/>
  <c r="II30" i="5"/>
  <c r="IG30" i="5"/>
  <c r="IF30" i="5"/>
  <c r="IE30" i="5"/>
  <c r="IC30" i="5"/>
  <c r="IB30" i="5"/>
  <c r="IA30" i="5"/>
  <c r="HY30" i="5"/>
  <c r="HX30" i="5"/>
  <c r="HW30" i="5"/>
  <c r="HU30" i="5"/>
  <c r="HT30" i="5"/>
  <c r="HS30" i="5"/>
  <c r="HQ30" i="5"/>
  <c r="HP30" i="5"/>
  <c r="HO30" i="5"/>
  <c r="HM30" i="5"/>
  <c r="HL30" i="5"/>
  <c r="HK30" i="5"/>
  <c r="HI30" i="5"/>
  <c r="HH30" i="5"/>
  <c r="HG30" i="5"/>
  <c r="HE30" i="5"/>
  <c r="HD30" i="5"/>
  <c r="HC30" i="5"/>
  <c r="HA30" i="5"/>
  <c r="GZ30" i="5"/>
  <c r="GY30" i="5"/>
  <c r="GW30" i="5"/>
  <c r="GV30" i="5"/>
  <c r="GU30" i="5"/>
  <c r="GS30" i="5"/>
  <c r="GR30" i="5"/>
  <c r="GQ30" i="5"/>
  <c r="GO30" i="5"/>
  <c r="GN30" i="5"/>
  <c r="GM30" i="5"/>
  <c r="GK30" i="5"/>
  <c r="GJ30" i="5"/>
  <c r="GI30" i="5"/>
  <c r="GG30" i="5"/>
  <c r="GF30" i="5"/>
  <c r="GE30" i="5"/>
  <c r="GC30" i="5"/>
  <c r="GB30" i="5"/>
  <c r="GA30" i="5"/>
  <c r="FY30" i="5"/>
  <c r="FX30" i="5"/>
  <c r="FW30" i="5"/>
  <c r="FU30" i="5"/>
  <c r="FT30" i="5"/>
  <c r="FS30" i="5"/>
  <c r="FQ30" i="5"/>
  <c r="FP30" i="5"/>
  <c r="FO30" i="5"/>
  <c r="FM30" i="5"/>
  <c r="FL30" i="5"/>
  <c r="FK30" i="5"/>
  <c r="FI30" i="5"/>
  <c r="FH30" i="5"/>
  <c r="FG30" i="5"/>
  <c r="FE30" i="5"/>
  <c r="FD30" i="5"/>
  <c r="FC30" i="5"/>
  <c r="FA30" i="5"/>
  <c r="EZ30" i="5"/>
  <c r="EY30" i="5"/>
  <c r="EW30" i="5"/>
  <c r="EV30" i="5"/>
  <c r="EU30" i="5"/>
  <c r="ES30" i="5"/>
  <c r="ER30" i="5"/>
  <c r="EQ30" i="5"/>
  <c r="EO30" i="5"/>
  <c r="EN30" i="5"/>
  <c r="EM30" i="5"/>
  <c r="EK30" i="5"/>
  <c r="EJ30" i="5"/>
  <c r="EI30" i="5"/>
  <c r="EG30" i="5"/>
  <c r="EF30" i="5"/>
  <c r="EE30" i="5"/>
  <c r="EC30" i="5"/>
  <c r="EB30" i="5"/>
  <c r="EA30" i="5"/>
  <c r="DY30" i="5"/>
  <c r="DX30" i="5"/>
  <c r="DW30" i="5"/>
  <c r="DU30" i="5"/>
  <c r="DT30" i="5"/>
  <c r="DS30" i="5"/>
  <c r="DQ30" i="5"/>
  <c r="DP30" i="5"/>
  <c r="DO30" i="5"/>
  <c r="DM30" i="5"/>
  <c r="DL30" i="5"/>
  <c r="DK30" i="5"/>
  <c r="DI30" i="5"/>
  <c r="DH30" i="5"/>
  <c r="DG30" i="5"/>
  <c r="DE30" i="5"/>
  <c r="DD30" i="5"/>
  <c r="DC30" i="5"/>
  <c r="DA30" i="5"/>
  <c r="CZ30" i="5"/>
  <c r="CY30" i="5"/>
  <c r="CW30" i="5"/>
  <c r="CV30" i="5"/>
  <c r="CU30" i="5"/>
  <c r="CS30" i="5"/>
  <c r="CR30" i="5"/>
  <c r="CQ30" i="5"/>
  <c r="CO30" i="5"/>
  <c r="CN30" i="5"/>
  <c r="CM30" i="5"/>
  <c r="CK30" i="5"/>
  <c r="CJ30" i="5"/>
  <c r="CI30" i="5"/>
  <c r="CG30" i="5"/>
  <c r="CF30" i="5"/>
  <c r="CE30" i="5"/>
  <c r="CC30" i="5"/>
  <c r="CB30" i="5"/>
  <c r="CA30" i="5"/>
  <c r="BY30" i="5"/>
  <c r="BX30" i="5"/>
  <c r="BW30" i="5"/>
  <c r="BU30" i="5"/>
  <c r="BT30" i="5"/>
  <c r="BS30" i="5"/>
  <c r="BQ30" i="5"/>
  <c r="BP30" i="5"/>
  <c r="BO30" i="5"/>
  <c r="BM30" i="5"/>
  <c r="BL30" i="5"/>
  <c r="BK30" i="5"/>
  <c r="BI30" i="5"/>
  <c r="BH30" i="5"/>
  <c r="BG30" i="5"/>
  <c r="BE30" i="5"/>
  <c r="BD30" i="5"/>
  <c r="BC30" i="5"/>
  <c r="BA30" i="5"/>
  <c r="AZ30" i="5"/>
  <c r="AY30" i="5"/>
  <c r="AW30" i="5"/>
  <c r="AV30" i="5"/>
  <c r="AU30" i="5"/>
  <c r="AS30" i="5"/>
  <c r="AR30" i="5"/>
  <c r="AQ30" i="5"/>
  <c r="AO30" i="5"/>
  <c r="AN30" i="5"/>
  <c r="AM30" i="5"/>
  <c r="AK30" i="5"/>
  <c r="AJ30" i="5"/>
  <c r="AI30" i="5"/>
  <c r="AG30" i="5"/>
  <c r="AF30" i="5"/>
  <c r="AE30" i="5"/>
  <c r="GL30" i="5"/>
  <c r="GP30" i="5"/>
  <c r="GT30" i="5"/>
  <c r="GX30" i="5"/>
  <c r="HB30" i="5"/>
  <c r="HF30" i="5"/>
  <c r="HN30" i="5"/>
  <c r="HR30" i="5"/>
  <c r="IL30" i="5"/>
  <c r="IT30" i="5"/>
  <c r="JF30" i="5"/>
  <c r="JJ30" i="5"/>
  <c r="JN30" i="5"/>
  <c r="JV30" i="5"/>
  <c r="JZ30" i="5"/>
  <c r="LB30" i="5"/>
  <c r="LF30" i="5"/>
  <c r="LN30" i="5"/>
  <c r="LV30" i="5"/>
  <c r="MD30" i="5"/>
  <c r="AA30" i="5"/>
  <c r="AB30" i="5"/>
  <c r="AC30" i="5"/>
  <c r="MG29" i="5"/>
  <c r="MF29" i="5"/>
  <c r="ME29" i="5"/>
  <c r="MC29" i="5"/>
  <c r="MB29" i="5"/>
  <c r="MA29" i="5"/>
  <c r="LY29" i="5"/>
  <c r="LX29" i="5"/>
  <c r="LW29" i="5"/>
  <c r="LU29" i="5"/>
  <c r="LT29" i="5"/>
  <c r="LS29" i="5"/>
  <c r="LQ29" i="5"/>
  <c r="LP29" i="5"/>
  <c r="LO29" i="5"/>
  <c r="LM29" i="5"/>
  <c r="LL29" i="5"/>
  <c r="LK29" i="5"/>
  <c r="LI29" i="5"/>
  <c r="LH29" i="5"/>
  <c r="LG29" i="5"/>
  <c r="LE29" i="5"/>
  <c r="LD29" i="5"/>
  <c r="LC29" i="5"/>
  <c r="LA29" i="5"/>
  <c r="KZ29" i="5"/>
  <c r="KY29" i="5"/>
  <c r="KW29" i="5"/>
  <c r="KV29" i="5"/>
  <c r="KU29" i="5"/>
  <c r="KS29" i="5"/>
  <c r="KR29" i="5"/>
  <c r="KQ29" i="5"/>
  <c r="KO29" i="5"/>
  <c r="KN29" i="5"/>
  <c r="KM29" i="5"/>
  <c r="KK29" i="5"/>
  <c r="KJ29" i="5"/>
  <c r="KI29" i="5"/>
  <c r="KG29" i="5"/>
  <c r="KF29" i="5"/>
  <c r="KE29" i="5"/>
  <c r="KC29" i="5"/>
  <c r="KB29" i="5"/>
  <c r="KA29" i="5"/>
  <c r="JY29" i="5"/>
  <c r="JX29" i="5"/>
  <c r="JW29" i="5"/>
  <c r="JU29" i="5"/>
  <c r="JT29" i="5"/>
  <c r="JS29" i="5"/>
  <c r="JQ29" i="5"/>
  <c r="JP29" i="5"/>
  <c r="JO29" i="5"/>
  <c r="JM29" i="5"/>
  <c r="JL29" i="5"/>
  <c r="JK29" i="5"/>
  <c r="JI29" i="5"/>
  <c r="JH29" i="5"/>
  <c r="JG29" i="5"/>
  <c r="JE29" i="5"/>
  <c r="JD29" i="5"/>
  <c r="JC29" i="5"/>
  <c r="JA29" i="5"/>
  <c r="IZ29" i="5"/>
  <c r="IY29" i="5"/>
  <c r="IW29" i="5"/>
  <c r="IV29" i="5"/>
  <c r="IU29" i="5"/>
  <c r="IS29" i="5"/>
  <c r="IR29" i="5"/>
  <c r="IQ29" i="5"/>
  <c r="IO29" i="5"/>
  <c r="IN29" i="5"/>
  <c r="IM29" i="5"/>
  <c r="IK29" i="5"/>
  <c r="IJ29" i="5"/>
  <c r="II29" i="5"/>
  <c r="IG29" i="5"/>
  <c r="IF29" i="5"/>
  <c r="IE29" i="5"/>
  <c r="IC29" i="5"/>
  <c r="IB29" i="5"/>
  <c r="IA29" i="5"/>
  <c r="HY29" i="5"/>
  <c r="HX29" i="5"/>
  <c r="HW29" i="5"/>
  <c r="HU29" i="5"/>
  <c r="HT29" i="5"/>
  <c r="HS29" i="5"/>
  <c r="HQ29" i="5"/>
  <c r="HP29" i="5"/>
  <c r="HO29" i="5"/>
  <c r="HM29" i="5"/>
  <c r="HL29" i="5"/>
  <c r="HK29" i="5"/>
  <c r="HI29" i="5"/>
  <c r="HH29" i="5"/>
  <c r="HG29" i="5"/>
  <c r="HE29" i="5"/>
  <c r="HD29" i="5"/>
  <c r="HC29" i="5"/>
  <c r="HA29" i="5"/>
  <c r="GZ29" i="5"/>
  <c r="GY29" i="5"/>
  <c r="GW29" i="5"/>
  <c r="GV29" i="5"/>
  <c r="GU29" i="5"/>
  <c r="GS29" i="5"/>
  <c r="GR29" i="5"/>
  <c r="GQ29" i="5"/>
  <c r="GO29" i="5"/>
  <c r="GN29" i="5"/>
  <c r="GM29" i="5"/>
  <c r="GK29" i="5"/>
  <c r="GJ29" i="5"/>
  <c r="GI29" i="5"/>
  <c r="GG29" i="5"/>
  <c r="GF29" i="5"/>
  <c r="GE29" i="5"/>
  <c r="GC29" i="5"/>
  <c r="GB29" i="5"/>
  <c r="GA29" i="5"/>
  <c r="FY29" i="5"/>
  <c r="FX29" i="5"/>
  <c r="FW29" i="5"/>
  <c r="FU29" i="5"/>
  <c r="FT29" i="5"/>
  <c r="FS29" i="5"/>
  <c r="FQ29" i="5"/>
  <c r="FP29" i="5"/>
  <c r="FO29" i="5"/>
  <c r="FM29" i="5"/>
  <c r="FL29" i="5"/>
  <c r="FK29" i="5"/>
  <c r="FI29" i="5"/>
  <c r="FH29" i="5"/>
  <c r="FG29" i="5"/>
  <c r="FE29" i="5"/>
  <c r="FD29" i="5"/>
  <c r="FC29" i="5"/>
  <c r="FA29" i="5"/>
  <c r="EZ29" i="5"/>
  <c r="EY29" i="5"/>
  <c r="EW29" i="5"/>
  <c r="EV29" i="5"/>
  <c r="EU29" i="5"/>
  <c r="ES29" i="5"/>
  <c r="ER29" i="5"/>
  <c r="EQ29" i="5"/>
  <c r="EO29" i="5"/>
  <c r="EN29" i="5"/>
  <c r="EM29" i="5"/>
  <c r="EK29" i="5"/>
  <c r="EJ29" i="5"/>
  <c r="EI29" i="5"/>
  <c r="EG29" i="5"/>
  <c r="EF29" i="5"/>
  <c r="EE29" i="5"/>
  <c r="EC29" i="5"/>
  <c r="EB29" i="5"/>
  <c r="EA29" i="5"/>
  <c r="DY29" i="5"/>
  <c r="DX29" i="5"/>
  <c r="DW29" i="5"/>
  <c r="DU29" i="5"/>
  <c r="DT29" i="5"/>
  <c r="DS29" i="5"/>
  <c r="DQ29" i="5"/>
  <c r="DP29" i="5"/>
  <c r="DO29" i="5"/>
  <c r="DM29" i="5"/>
  <c r="DL29" i="5"/>
  <c r="DK29" i="5"/>
  <c r="DI29" i="5"/>
  <c r="DH29" i="5"/>
  <c r="DG29" i="5"/>
  <c r="DE29" i="5"/>
  <c r="DD29" i="5"/>
  <c r="DC29" i="5"/>
  <c r="DA29" i="5"/>
  <c r="CZ29" i="5"/>
  <c r="CY29" i="5"/>
  <c r="CW29" i="5"/>
  <c r="CV29" i="5"/>
  <c r="CU29" i="5"/>
  <c r="CS29" i="5"/>
  <c r="CR29" i="5"/>
  <c r="CQ29" i="5"/>
  <c r="CO29" i="5"/>
  <c r="CN29" i="5"/>
  <c r="CM29" i="5"/>
  <c r="CK29" i="5"/>
  <c r="CJ29" i="5"/>
  <c r="CI29" i="5"/>
  <c r="CG29" i="5"/>
  <c r="CF29" i="5"/>
  <c r="CE29" i="5"/>
  <c r="CC29" i="5"/>
  <c r="CB29" i="5"/>
  <c r="CA29" i="5"/>
  <c r="BY29" i="5"/>
  <c r="BX29" i="5"/>
  <c r="BW29" i="5"/>
  <c r="BU29" i="5"/>
  <c r="BT29" i="5"/>
  <c r="BS29" i="5"/>
  <c r="BQ29" i="5"/>
  <c r="BP29" i="5"/>
  <c r="BO29" i="5"/>
  <c r="BM29" i="5"/>
  <c r="BL29" i="5"/>
  <c r="BK29" i="5"/>
  <c r="BI29" i="5"/>
  <c r="BH29" i="5"/>
  <c r="BG29" i="5"/>
  <c r="BE29" i="5"/>
  <c r="BD29" i="5"/>
  <c r="BC29" i="5"/>
  <c r="BA29" i="5"/>
  <c r="AZ29" i="5"/>
  <c r="AY29" i="5"/>
  <c r="AW29" i="5"/>
  <c r="AV29" i="5"/>
  <c r="AU29" i="5"/>
  <c r="AS29" i="5"/>
  <c r="AR29" i="5"/>
  <c r="AQ29" i="5"/>
  <c r="AO29" i="5"/>
  <c r="AN29" i="5"/>
  <c r="AM29" i="5"/>
  <c r="AK29" i="5"/>
  <c r="AJ29" i="5"/>
  <c r="AI29" i="5"/>
  <c r="AG29" i="5"/>
  <c r="AF29" i="5"/>
  <c r="AE29" i="5"/>
  <c r="DV29" i="5"/>
  <c r="ET29" i="5"/>
  <c r="FB29" i="5"/>
  <c r="FF29" i="5"/>
  <c r="FJ29" i="5"/>
  <c r="FN29" i="5"/>
  <c r="FV29" i="5"/>
  <c r="GD29" i="5"/>
  <c r="GP29" i="5"/>
  <c r="HB29" i="5"/>
  <c r="HF29" i="5"/>
  <c r="HN29" i="5"/>
  <c r="HV29" i="5"/>
  <c r="HZ29" i="5"/>
  <c r="ID29" i="5"/>
  <c r="IH29" i="5"/>
  <c r="IL29" i="5"/>
  <c r="IP29" i="5"/>
  <c r="IX29" i="5"/>
  <c r="JJ29" i="5"/>
  <c r="JV29" i="5"/>
  <c r="KH29" i="5"/>
  <c r="KP29" i="5"/>
  <c r="KX29" i="5"/>
  <c r="LF29" i="5"/>
  <c r="LJ29" i="5"/>
  <c r="LR29" i="5"/>
  <c r="LZ29" i="5"/>
  <c r="MD29" i="5"/>
  <c r="AA29" i="5"/>
  <c r="AB29" i="5"/>
  <c r="AC29" i="5"/>
  <c r="MG28" i="5"/>
  <c r="MF28" i="5"/>
  <c r="ME28" i="5"/>
  <c r="MC28" i="5"/>
  <c r="MB28" i="5"/>
  <c r="MA28" i="5"/>
  <c r="LY28" i="5"/>
  <c r="LX28" i="5"/>
  <c r="LW28" i="5"/>
  <c r="LU28" i="5"/>
  <c r="LT28" i="5"/>
  <c r="LS28" i="5"/>
  <c r="LQ28" i="5"/>
  <c r="LP28" i="5"/>
  <c r="LO28" i="5"/>
  <c r="LM28" i="5"/>
  <c r="LL28" i="5"/>
  <c r="LK28" i="5"/>
  <c r="LI28" i="5"/>
  <c r="LH28" i="5"/>
  <c r="LG28" i="5"/>
  <c r="LE28" i="5"/>
  <c r="LD28" i="5"/>
  <c r="LC28" i="5"/>
  <c r="LA28" i="5"/>
  <c r="KZ28" i="5"/>
  <c r="KY28" i="5"/>
  <c r="KW28" i="5"/>
  <c r="KV28" i="5"/>
  <c r="KU28" i="5"/>
  <c r="KS28" i="5"/>
  <c r="KR28" i="5"/>
  <c r="KQ28" i="5"/>
  <c r="KO28" i="5"/>
  <c r="KN28" i="5"/>
  <c r="KM28" i="5"/>
  <c r="KK28" i="5"/>
  <c r="KJ28" i="5"/>
  <c r="KI28" i="5"/>
  <c r="KG28" i="5"/>
  <c r="KF28" i="5"/>
  <c r="KE28" i="5"/>
  <c r="KC28" i="5"/>
  <c r="KB28" i="5"/>
  <c r="KA28" i="5"/>
  <c r="JY28" i="5"/>
  <c r="JX28" i="5"/>
  <c r="JW28" i="5"/>
  <c r="JU28" i="5"/>
  <c r="JT28" i="5"/>
  <c r="JS28" i="5"/>
  <c r="JQ28" i="5"/>
  <c r="JP28" i="5"/>
  <c r="JO28" i="5"/>
  <c r="JM28" i="5"/>
  <c r="JL28" i="5"/>
  <c r="JK28" i="5"/>
  <c r="JI28" i="5"/>
  <c r="JH28" i="5"/>
  <c r="JG28" i="5"/>
  <c r="JE28" i="5"/>
  <c r="JD28" i="5"/>
  <c r="JC28" i="5"/>
  <c r="JA28" i="5"/>
  <c r="IZ28" i="5"/>
  <c r="IY28" i="5"/>
  <c r="IW28" i="5"/>
  <c r="IV28" i="5"/>
  <c r="IU28" i="5"/>
  <c r="IS28" i="5"/>
  <c r="IR28" i="5"/>
  <c r="IQ28" i="5"/>
  <c r="IO28" i="5"/>
  <c r="IN28" i="5"/>
  <c r="IM28" i="5"/>
  <c r="IK28" i="5"/>
  <c r="IJ28" i="5"/>
  <c r="II28" i="5"/>
  <c r="IG28" i="5"/>
  <c r="IF28" i="5"/>
  <c r="IE28" i="5"/>
  <c r="IC28" i="5"/>
  <c r="IB28" i="5"/>
  <c r="IA28" i="5"/>
  <c r="HY28" i="5"/>
  <c r="HX28" i="5"/>
  <c r="HW28" i="5"/>
  <c r="HU28" i="5"/>
  <c r="HT28" i="5"/>
  <c r="HS28" i="5"/>
  <c r="HQ28" i="5"/>
  <c r="HP28" i="5"/>
  <c r="HO28" i="5"/>
  <c r="HM28" i="5"/>
  <c r="HL28" i="5"/>
  <c r="HK28" i="5"/>
  <c r="HI28" i="5"/>
  <c r="HH28" i="5"/>
  <c r="HG28" i="5"/>
  <c r="HE28" i="5"/>
  <c r="HD28" i="5"/>
  <c r="HC28" i="5"/>
  <c r="HA28" i="5"/>
  <c r="GZ28" i="5"/>
  <c r="GY28" i="5"/>
  <c r="GW28" i="5"/>
  <c r="GV28" i="5"/>
  <c r="GU28" i="5"/>
  <c r="GS28" i="5"/>
  <c r="GR28" i="5"/>
  <c r="GQ28" i="5"/>
  <c r="GO28" i="5"/>
  <c r="GN28" i="5"/>
  <c r="GM28" i="5"/>
  <c r="GK28" i="5"/>
  <c r="GJ28" i="5"/>
  <c r="GI28" i="5"/>
  <c r="GG28" i="5"/>
  <c r="GF28" i="5"/>
  <c r="GE28" i="5"/>
  <c r="GC28" i="5"/>
  <c r="GB28" i="5"/>
  <c r="GA28" i="5"/>
  <c r="FY28" i="5"/>
  <c r="FX28" i="5"/>
  <c r="FW28" i="5"/>
  <c r="FU28" i="5"/>
  <c r="FT28" i="5"/>
  <c r="FS28" i="5"/>
  <c r="FQ28" i="5"/>
  <c r="FP28" i="5"/>
  <c r="FO28" i="5"/>
  <c r="FM28" i="5"/>
  <c r="FL28" i="5"/>
  <c r="FK28" i="5"/>
  <c r="FI28" i="5"/>
  <c r="FH28" i="5"/>
  <c r="FG28" i="5"/>
  <c r="FE28" i="5"/>
  <c r="FD28" i="5"/>
  <c r="FC28" i="5"/>
  <c r="FA28" i="5"/>
  <c r="EZ28" i="5"/>
  <c r="EY28" i="5"/>
  <c r="EW28" i="5"/>
  <c r="EV28" i="5"/>
  <c r="EU28" i="5"/>
  <c r="ES28" i="5"/>
  <c r="ER28" i="5"/>
  <c r="EQ28" i="5"/>
  <c r="EO28" i="5"/>
  <c r="EN28" i="5"/>
  <c r="EM28" i="5"/>
  <c r="EK28" i="5"/>
  <c r="EJ28" i="5"/>
  <c r="EI28" i="5"/>
  <c r="EG28" i="5"/>
  <c r="EF28" i="5"/>
  <c r="EE28" i="5"/>
  <c r="EC28" i="5"/>
  <c r="EB28" i="5"/>
  <c r="EA28" i="5"/>
  <c r="DY28" i="5"/>
  <c r="DX28" i="5"/>
  <c r="DW28" i="5"/>
  <c r="DU28" i="5"/>
  <c r="DT28" i="5"/>
  <c r="DS28" i="5"/>
  <c r="DQ28" i="5"/>
  <c r="DP28" i="5"/>
  <c r="DO28" i="5"/>
  <c r="DM28" i="5"/>
  <c r="DL28" i="5"/>
  <c r="DK28" i="5"/>
  <c r="DI28" i="5"/>
  <c r="DH28" i="5"/>
  <c r="DG28" i="5"/>
  <c r="DE28" i="5"/>
  <c r="DD28" i="5"/>
  <c r="DC28" i="5"/>
  <c r="DA28" i="5"/>
  <c r="CZ28" i="5"/>
  <c r="CY28" i="5"/>
  <c r="CW28" i="5"/>
  <c r="CV28" i="5"/>
  <c r="CU28" i="5"/>
  <c r="CS28" i="5"/>
  <c r="CR28" i="5"/>
  <c r="CQ28" i="5"/>
  <c r="CO28" i="5"/>
  <c r="CN28" i="5"/>
  <c r="CM28" i="5"/>
  <c r="CK28" i="5"/>
  <c r="CJ28" i="5"/>
  <c r="CI28" i="5"/>
  <c r="CG28" i="5"/>
  <c r="CF28" i="5"/>
  <c r="CE28" i="5"/>
  <c r="CC28" i="5"/>
  <c r="CB28" i="5"/>
  <c r="CA28" i="5"/>
  <c r="BY28" i="5"/>
  <c r="BX28" i="5"/>
  <c r="BW28" i="5"/>
  <c r="BU28" i="5"/>
  <c r="BT28" i="5"/>
  <c r="BS28" i="5"/>
  <c r="BQ28" i="5"/>
  <c r="BP28" i="5"/>
  <c r="BO28" i="5"/>
  <c r="BM28" i="5"/>
  <c r="BL28" i="5"/>
  <c r="BK28" i="5"/>
  <c r="BI28" i="5"/>
  <c r="BH28" i="5"/>
  <c r="BG28" i="5"/>
  <c r="BE28" i="5"/>
  <c r="BD28" i="5"/>
  <c r="BC28" i="5"/>
  <c r="BA28" i="5"/>
  <c r="AZ28" i="5"/>
  <c r="AY28" i="5"/>
  <c r="AW28" i="5"/>
  <c r="AV28" i="5"/>
  <c r="AU28" i="5"/>
  <c r="AS28" i="5"/>
  <c r="AR28" i="5"/>
  <c r="AQ28" i="5"/>
  <c r="AO28" i="5"/>
  <c r="AN28" i="5"/>
  <c r="AM28" i="5"/>
  <c r="AK28" i="5"/>
  <c r="AJ28" i="5"/>
  <c r="AI28" i="5"/>
  <c r="AG28" i="5"/>
  <c r="AF28" i="5"/>
  <c r="AE28" i="5"/>
  <c r="AC28" i="5"/>
  <c r="AB28" i="5"/>
  <c r="AA28" i="5"/>
  <c r="LJ37" i="5"/>
  <c r="LF58" i="5"/>
  <c r="JJ58" i="5"/>
  <c r="LJ34" i="5"/>
  <c r="IP34" i="5"/>
  <c r="LR56" i="5"/>
  <c r="KX31" i="5"/>
  <c r="JB31" i="5"/>
  <c r="GH31" i="5"/>
  <c r="I21" i="6"/>
  <c r="P15" i="6"/>
  <c r="P19" i="6"/>
  <c r="IT57" i="5"/>
  <c r="KP57" i="5"/>
  <c r="X21" i="6"/>
  <c r="L15" i="6"/>
  <c r="KD57" i="5"/>
  <c r="T15" i="6"/>
  <c r="T17" i="6"/>
  <c r="T19" i="6"/>
  <c r="X16" i="6"/>
  <c r="U17" i="6"/>
  <c r="X22" i="6"/>
  <c r="P17" i="6"/>
  <c r="FN50" i="5"/>
  <c r="EL51" i="5"/>
  <c r="EP28" i="5"/>
  <c r="GH51" i="5"/>
  <c r="GL28" i="5"/>
  <c r="ET50" i="5"/>
  <c r="CU51" i="5"/>
  <c r="CT51" i="5"/>
  <c r="CX28" i="5"/>
  <c r="ET28" i="5"/>
  <c r="IH51" i="5"/>
  <c r="IL28" i="5"/>
  <c r="KD51" i="5"/>
  <c r="KH28" i="5"/>
  <c r="LZ51" i="5"/>
  <c r="KT52" i="5"/>
  <c r="BF50" i="5"/>
  <c r="DB50" i="5"/>
  <c r="EX50" i="5"/>
  <c r="GT50" i="5"/>
  <c r="IP50" i="5"/>
  <c r="KP50" i="5"/>
  <c r="CA51" i="5"/>
  <c r="CD28" i="5"/>
  <c r="GT28" i="5"/>
  <c r="JN28" i="5"/>
  <c r="FJ52" i="5"/>
  <c r="ID52" i="5"/>
  <c r="AL50" i="5"/>
  <c r="BJ50" i="5"/>
  <c r="DF50" i="5"/>
  <c r="ED50" i="5"/>
  <c r="FB50" i="5"/>
  <c r="FZ50" i="5"/>
  <c r="GX50" i="5"/>
  <c r="HV50" i="5"/>
  <c r="IT50" i="5"/>
  <c r="JR50" i="5"/>
  <c r="BF51" i="5"/>
  <c r="BG51" i="5"/>
  <c r="BJ28" i="5"/>
  <c r="CD51" i="5"/>
  <c r="CE51" i="5"/>
  <c r="CH28" i="5"/>
  <c r="ED28" i="5"/>
  <c r="EX51" i="5"/>
  <c r="FB28" i="5"/>
  <c r="FV51" i="5"/>
  <c r="FZ28" i="5"/>
  <c r="GT51" i="5"/>
  <c r="GX28" i="5"/>
  <c r="HR51" i="5"/>
  <c r="HV28" i="5"/>
  <c r="IP51" i="5"/>
  <c r="IT28" i="5"/>
  <c r="JN51" i="5"/>
  <c r="JR28" i="5"/>
  <c r="KL51" i="5"/>
  <c r="KP28" i="5"/>
  <c r="DS52" i="5"/>
  <c r="IH52" i="5"/>
  <c r="JF52" i="5"/>
  <c r="LZ52" i="5"/>
  <c r="HB53" i="5"/>
  <c r="JV53" i="5"/>
  <c r="HV31" i="5"/>
  <c r="IP54" i="5"/>
  <c r="IT31" i="5"/>
  <c r="JR31" i="5"/>
  <c r="KL54" i="5"/>
  <c r="KP31" i="5"/>
  <c r="LJ54" i="5"/>
  <c r="LN31" i="5"/>
  <c r="HJ55" i="5"/>
  <c r="HN32" i="5"/>
  <c r="JJ32" i="5"/>
  <c r="LF32" i="5"/>
  <c r="LZ55" i="5"/>
  <c r="MD32" i="5"/>
  <c r="EP50" i="5"/>
  <c r="IH50" i="5"/>
  <c r="KH50" i="5"/>
  <c r="MD50" i="5"/>
  <c r="MH50" i="5"/>
  <c r="FR50" i="5"/>
  <c r="IL50" i="5"/>
  <c r="KL50" i="5"/>
  <c r="BK51" i="5"/>
  <c r="BJ51" i="5"/>
  <c r="BN28" i="5"/>
  <c r="DG51" i="5"/>
  <c r="DJ28" i="5"/>
  <c r="FZ51" i="5"/>
  <c r="GD28" i="5"/>
  <c r="HZ28" i="5"/>
  <c r="HV51" i="5"/>
  <c r="KP51" i="5"/>
  <c r="KT28" i="5"/>
  <c r="IL52" i="5"/>
  <c r="LF52" i="5"/>
  <c r="MD52" i="5"/>
  <c r="MH52" i="5"/>
  <c r="JB53" i="5"/>
  <c r="GX54" i="5"/>
  <c r="HV54" i="5"/>
  <c r="HZ31" i="5"/>
  <c r="IX31" i="5"/>
  <c r="JV31" i="5"/>
  <c r="KP54" i="5"/>
  <c r="KT31" i="5"/>
  <c r="HN55" i="5"/>
  <c r="KL32" i="5"/>
  <c r="MD55" i="5"/>
  <c r="DR50" i="5"/>
  <c r="CQ51" i="5"/>
  <c r="CT28" i="5"/>
  <c r="CX50" i="5"/>
  <c r="AM51" i="5"/>
  <c r="AL51" i="5"/>
  <c r="AP28" i="5"/>
  <c r="FJ50" i="5"/>
  <c r="KD50" i="5"/>
  <c r="LB50" i="5"/>
  <c r="LZ50" i="5"/>
  <c r="AQ51" i="5"/>
  <c r="AP51" i="5"/>
  <c r="AT28" i="5"/>
  <c r="DK51" i="5"/>
  <c r="DJ51" i="5"/>
  <c r="DN28" i="5"/>
  <c r="EL28" i="5"/>
  <c r="GD51" i="5"/>
  <c r="GH28" i="5"/>
  <c r="HF28" i="5"/>
  <c r="HZ51" i="5"/>
  <c r="ID28" i="5"/>
  <c r="IX51" i="5"/>
  <c r="JB28" i="5"/>
  <c r="JZ28" i="5"/>
  <c r="KT51" i="5"/>
  <c r="KX28" i="5"/>
  <c r="LV28" i="5"/>
  <c r="GL53" i="5"/>
  <c r="JF53" i="5"/>
  <c r="LZ53" i="5"/>
  <c r="GL50" i="5"/>
  <c r="FN28" i="5"/>
  <c r="HJ28" i="5"/>
  <c r="ID51" i="5"/>
  <c r="IH28" i="5"/>
  <c r="JZ51" i="5"/>
  <c r="KD28" i="5"/>
  <c r="LV51" i="5"/>
  <c r="LZ28" i="5"/>
  <c r="FB52" i="5"/>
  <c r="HV52" i="5"/>
  <c r="LN52" i="5"/>
  <c r="IL53" i="5"/>
  <c r="JJ53" i="5"/>
  <c r="MD53" i="5"/>
  <c r="MH53" i="5"/>
  <c r="HF54" i="5"/>
  <c r="HJ31" i="5"/>
  <c r="ID54" i="5"/>
  <c r="IH31" i="5"/>
  <c r="JB54" i="5"/>
  <c r="JF31" i="5"/>
  <c r="KD31" i="5"/>
  <c r="KX54" i="5"/>
  <c r="LB31" i="5"/>
  <c r="LZ31" i="5"/>
  <c r="HB32" i="5"/>
  <c r="IX32" i="5"/>
  <c r="JR55" i="5"/>
  <c r="JV32" i="5"/>
  <c r="KT32" i="5"/>
  <c r="LR32" i="5"/>
  <c r="CT50" i="5"/>
  <c r="HJ50" i="5"/>
  <c r="JF50" i="5"/>
  <c r="LF50" i="5"/>
  <c r="DV50" i="5"/>
  <c r="GP50" i="5"/>
  <c r="JJ50" i="5"/>
  <c r="LJ50" i="5"/>
  <c r="FN51" i="5"/>
  <c r="FR28" i="5"/>
  <c r="HZ52" i="5"/>
  <c r="LJ53" i="5"/>
  <c r="HN31" i="5"/>
  <c r="IH54" i="5"/>
  <c r="IL31" i="5"/>
  <c r="JJ31" i="5"/>
  <c r="KD54" i="5"/>
  <c r="KH31" i="5"/>
  <c r="HF32" i="5"/>
  <c r="IX55" i="5"/>
  <c r="JB32" i="5"/>
  <c r="HV33" i="5"/>
  <c r="BZ50" i="5"/>
  <c r="HN50" i="5"/>
  <c r="DS51" i="5"/>
  <c r="DV28" i="5"/>
  <c r="DZ50" i="5"/>
  <c r="FV50" i="5"/>
  <c r="HR50" i="5"/>
  <c r="JN50" i="5"/>
  <c r="LN50" i="5"/>
  <c r="BF28" i="5"/>
  <c r="DB28" i="5"/>
  <c r="DV51" i="5"/>
  <c r="DZ28" i="5"/>
  <c r="FR51" i="5"/>
  <c r="FV28" i="5"/>
  <c r="HR28" i="5"/>
  <c r="IL51" i="5"/>
  <c r="IP28" i="5"/>
  <c r="KH51" i="5"/>
  <c r="KL28" i="5"/>
  <c r="LJ28" i="5"/>
  <c r="GX53" i="5"/>
  <c r="IT53" i="5"/>
  <c r="GT31" i="5"/>
  <c r="IL54" i="5"/>
  <c r="IP31" i="5"/>
  <c r="JN31" i="5"/>
  <c r="KH54" i="5"/>
  <c r="KL31" i="5"/>
  <c r="LJ31" i="5"/>
  <c r="MD54" i="5"/>
  <c r="MH54" i="5"/>
  <c r="JF33" i="5"/>
  <c r="LB33" i="5"/>
  <c r="MD58" i="5"/>
  <c r="MH58" i="5"/>
  <c r="LB36" i="5"/>
  <c r="LZ36" i="5"/>
  <c r="LJ35" i="5"/>
  <c r="HZ54" i="5"/>
  <c r="KT54" i="5"/>
  <c r="JN55" i="5"/>
  <c r="JR32" i="5"/>
  <c r="IH56" i="5"/>
  <c r="LB56" i="5"/>
  <c r="LF33" i="5"/>
  <c r="KT57" i="5"/>
  <c r="KP35" i="5"/>
  <c r="LJ58" i="5"/>
  <c r="KX37" i="5"/>
  <c r="LV33" i="5"/>
  <c r="MH56" i="5"/>
  <c r="JF34" i="5"/>
  <c r="JZ57" i="5"/>
  <c r="KD34" i="5"/>
  <c r="LV57" i="5"/>
  <c r="LZ34" i="5"/>
  <c r="JR58" i="5"/>
  <c r="JV35" i="5"/>
  <c r="LR35" i="5"/>
  <c r="MH59" i="5"/>
  <c r="MD59" i="5"/>
  <c r="KX60" i="5"/>
  <c r="LB37" i="5"/>
  <c r="LZ37" i="5"/>
  <c r="LR38" i="5"/>
  <c r="ID31" i="5"/>
  <c r="IX34" i="5"/>
  <c r="KX34" i="5"/>
  <c r="KX35" i="5"/>
  <c r="IT33" i="5"/>
  <c r="JN56" i="5"/>
  <c r="LN33" i="5"/>
  <c r="LN36" i="5"/>
  <c r="LZ60" i="5"/>
  <c r="JZ33" i="5"/>
  <c r="MD36" i="5"/>
  <c r="HJ32" i="5"/>
  <c r="KD32" i="5"/>
  <c r="LZ32" i="5"/>
  <c r="IT56" i="5"/>
  <c r="IX33" i="5"/>
  <c r="LN56" i="5"/>
  <c r="LR33" i="5"/>
  <c r="JJ57" i="5"/>
  <c r="KH57" i="5"/>
  <c r="LZ35" i="5"/>
  <c r="HF31" i="5"/>
  <c r="JZ34" i="5"/>
  <c r="KT34" i="5"/>
  <c r="KL35" i="5"/>
  <c r="IP57" i="5"/>
  <c r="IT34" i="5"/>
  <c r="JN57" i="5"/>
  <c r="JR34" i="5"/>
  <c r="KL57" i="5"/>
  <c r="KP34" i="5"/>
  <c r="JJ35" i="5"/>
  <c r="KH35" i="5"/>
  <c r="LB58" i="5"/>
  <c r="LF35" i="5"/>
  <c r="LZ58" i="5"/>
  <c r="MD35" i="5"/>
  <c r="LV36" i="5"/>
  <c r="LJ60" i="5"/>
  <c r="LN37" i="5"/>
  <c r="MD38" i="5"/>
  <c r="JN33" i="5"/>
  <c r="JN34" i="5"/>
  <c r="KH34" i="5"/>
  <c r="U18" i="6"/>
  <c r="I16" i="6"/>
  <c r="L16" i="6"/>
  <c r="L19" i="6"/>
  <c r="I19" i="6"/>
  <c r="M18" i="6"/>
  <c r="P18" i="6"/>
  <c r="T16" i="6"/>
  <c r="Q16" i="6"/>
  <c r="Q22" i="6"/>
  <c r="M21" i="6"/>
  <c r="P21" i="6"/>
  <c r="X21" i="12"/>
  <c r="BG13" i="14"/>
  <c r="BH13" i="14" s="1"/>
  <c r="BI13" i="14" s="1"/>
  <c r="BJ13" i="14" s="1"/>
  <c r="BF14" i="14"/>
  <c r="BG14" i="14" s="1"/>
  <c r="BH14" i="14" s="1"/>
  <c r="BI14" i="14" s="1"/>
  <c r="BJ14" i="14" s="1"/>
  <c r="T15" i="12"/>
  <c r="M42" i="12"/>
  <c r="X17" i="12"/>
  <c r="R40" i="12"/>
  <c r="AD5" i="2"/>
  <c r="AH5" i="2" s="1"/>
  <c r="AL5" i="2" s="1"/>
  <c r="AP5" i="2" s="1"/>
  <c r="AX5" i="2"/>
  <c r="CR6" i="3" s="1"/>
  <c r="S37" i="12"/>
  <c r="T26" i="12"/>
  <c r="AQ11" i="14"/>
  <c r="AQ12" i="14" s="1"/>
  <c r="AR10" i="14"/>
  <c r="AS10" i="14" s="1"/>
  <c r="AT10" i="14" s="1"/>
  <c r="AU10" i="14" s="1"/>
  <c r="J13" i="2"/>
  <c r="R13" i="2" s="1"/>
  <c r="AF14" i="3" s="1"/>
  <c r="C13" i="2"/>
  <c r="AM9" i="14"/>
  <c r="AN9" i="14" s="1"/>
  <c r="AO9" i="14" s="1"/>
  <c r="AP9" i="14" s="1"/>
  <c r="AN8" i="14"/>
  <c r="AO8" i="14" s="1"/>
  <c r="AP8" i="14" s="1"/>
  <c r="BV16" i="14"/>
  <c r="BW16" i="14" s="1"/>
  <c r="BX16" i="14" s="1"/>
  <c r="BY16" i="14" s="1"/>
  <c r="Y8" i="3"/>
  <c r="N19" i="2"/>
  <c r="X20" i="3" s="1"/>
  <c r="R19" i="2"/>
  <c r="AF20" i="3"/>
  <c r="V19" i="2"/>
  <c r="AN20" i="3" s="1"/>
  <c r="Z19" i="2"/>
  <c r="AV20" i="3" s="1"/>
  <c r="P20" i="3"/>
  <c r="AE8" i="3"/>
  <c r="M8" i="3"/>
  <c r="P12" i="3"/>
  <c r="O8" i="3"/>
  <c r="U8" i="3"/>
  <c r="AA8" i="3"/>
  <c r="AG8" i="3"/>
  <c r="AM8" i="3"/>
  <c r="K8" i="3"/>
  <c r="Q8" i="3"/>
  <c r="W8" i="3"/>
  <c r="AC8" i="3"/>
  <c r="AU8" i="3"/>
  <c r="J15" i="2"/>
  <c r="AD15" i="2"/>
  <c r="AH15" i="2" s="1"/>
  <c r="K22" i="3"/>
  <c r="Q22" i="3"/>
  <c r="W22" i="3"/>
  <c r="AC22" i="3"/>
  <c r="AU22" i="3"/>
  <c r="M22" i="3"/>
  <c r="S22" i="3"/>
  <c r="Y22" i="3"/>
  <c r="AE22" i="3"/>
  <c r="O22" i="3"/>
  <c r="U22" i="3"/>
  <c r="AA22" i="3"/>
  <c r="AG22" i="3"/>
  <c r="AM22" i="3"/>
  <c r="R12" i="2"/>
  <c r="AF13" i="3" s="1"/>
  <c r="KI35" i="11"/>
  <c r="KI56" i="11" s="1"/>
  <c r="KI38" i="11"/>
  <c r="KI59" i="11" s="1"/>
  <c r="KI40" i="11"/>
  <c r="KI61" i="11" s="1"/>
  <c r="KI42" i="11"/>
  <c r="KI63" i="11" s="1"/>
  <c r="KI37" i="11"/>
  <c r="KI58" i="11" s="1"/>
  <c r="KI39" i="11"/>
  <c r="KI60" i="11" s="1"/>
  <c r="KI41" i="11"/>
  <c r="KI62" i="11" s="1"/>
  <c r="KI43" i="11"/>
  <c r="KI36" i="11"/>
  <c r="KI57" i="11" s="1"/>
  <c r="FW29" i="11"/>
  <c r="FW50" i="11" s="1"/>
  <c r="FW32" i="11"/>
  <c r="FW53" i="11" s="1"/>
  <c r="FW34" i="11"/>
  <c r="FW55" i="11" s="1"/>
  <c r="FW30" i="11"/>
  <c r="FW51" i="11" s="1"/>
  <c r="FW36" i="11"/>
  <c r="FW57" i="11" s="1"/>
  <c r="FW31" i="11"/>
  <c r="FW52" i="11" s="1"/>
  <c r="FW33" i="11"/>
  <c r="FW54" i="11" s="1"/>
  <c r="FW37" i="11"/>
  <c r="FW58" i="11" s="1"/>
  <c r="FW39" i="11"/>
  <c r="FW60" i="11" s="1"/>
  <c r="FW41" i="11"/>
  <c r="FW43" i="11"/>
  <c r="FW35" i="11"/>
  <c r="FW56" i="11" s="1"/>
  <c r="FW38" i="11"/>
  <c r="FW59" i="11"/>
  <c r="FW40" i="11"/>
  <c r="FW61" i="11" s="1"/>
  <c r="FW42" i="11"/>
  <c r="FW63" i="11" s="1"/>
  <c r="EA27" i="11"/>
  <c r="EA48" i="11" s="1"/>
  <c r="EA32" i="11"/>
  <c r="EA53" i="11" s="1"/>
  <c r="EA34" i="11"/>
  <c r="EA55" i="11"/>
  <c r="EA30" i="11"/>
  <c r="EA51" i="11" s="1"/>
  <c r="EA28" i="11"/>
  <c r="EA49" i="11" s="1"/>
  <c r="EA31" i="11"/>
  <c r="EA52" i="11" s="1"/>
  <c r="EA33" i="11"/>
  <c r="EA54" i="11" s="1"/>
  <c r="EA35" i="11"/>
  <c r="EA56" i="11" s="1"/>
  <c r="EA36" i="11"/>
  <c r="EA57" i="11" s="1"/>
  <c r="EA37" i="11"/>
  <c r="EA58" i="11" s="1"/>
  <c r="EA39" i="11"/>
  <c r="EA60" i="11" s="1"/>
  <c r="EA41" i="11"/>
  <c r="EA62" i="11" s="1"/>
  <c r="EA43" i="11"/>
  <c r="EA64" i="11" s="1"/>
  <c r="EA38" i="11"/>
  <c r="EA59" i="11" s="1"/>
  <c r="EA40" i="11"/>
  <c r="EA61" i="11" s="1"/>
  <c r="EA42" i="11"/>
  <c r="EA63" i="11" s="1"/>
  <c r="EA29" i="11"/>
  <c r="EA50" i="11" s="1"/>
  <c r="KU37" i="11"/>
  <c r="KU58" i="11" s="1"/>
  <c r="KU39" i="11"/>
  <c r="KU41" i="11"/>
  <c r="KU62" i="11" s="1"/>
  <c r="KU43" i="11"/>
  <c r="KU38" i="11"/>
  <c r="KU59" i="11" s="1"/>
  <c r="KU40" i="11"/>
  <c r="KU61" i="11" s="1"/>
  <c r="KU42" i="11"/>
  <c r="KU63" i="11" s="1"/>
  <c r="KU36" i="11"/>
  <c r="KU57" i="11" s="1"/>
  <c r="LG36" i="11"/>
  <c r="LG57" i="11" s="1"/>
  <c r="LG38" i="11"/>
  <c r="LG59" i="11" s="1"/>
  <c r="LG40" i="11"/>
  <c r="LG61" i="11" s="1"/>
  <c r="LG42" i="11"/>
  <c r="LG63" i="11" s="1"/>
  <c r="LG37" i="11"/>
  <c r="LG58" i="11" s="1"/>
  <c r="LG39" i="11"/>
  <c r="LG60" i="11" s="1"/>
  <c r="LG41" i="11"/>
  <c r="LG62" i="11" s="1"/>
  <c r="LG43" i="11"/>
  <c r="IY33" i="11"/>
  <c r="IY54" i="11" s="1"/>
  <c r="IY36" i="11"/>
  <c r="IY57" i="11" s="1"/>
  <c r="IY37" i="11"/>
  <c r="IY58" i="11" s="1"/>
  <c r="IY39" i="11"/>
  <c r="IY60" i="11" s="1"/>
  <c r="IY41" i="11"/>
  <c r="IY62" i="11" s="1"/>
  <c r="IY43" i="11"/>
  <c r="IY34" i="11"/>
  <c r="IY55" i="11" s="1"/>
  <c r="IY35" i="11"/>
  <c r="IY56" i="11" s="1"/>
  <c r="IY38" i="11"/>
  <c r="IY59" i="11" s="1"/>
  <c r="IY40" i="11"/>
  <c r="IY61" i="11" s="1"/>
  <c r="IY42" i="11"/>
  <c r="IY63" i="11" s="1"/>
  <c r="HK31" i="11"/>
  <c r="HK52" i="11" s="1"/>
  <c r="HK32" i="11"/>
  <c r="HK53" i="11" s="1"/>
  <c r="HK36" i="11"/>
  <c r="HK57" i="11" s="1"/>
  <c r="HK37" i="11"/>
  <c r="HK58" i="11" s="1"/>
  <c r="HK39" i="11"/>
  <c r="HK60" i="11" s="1"/>
  <c r="HK41" i="11"/>
  <c r="HK62" i="11" s="1"/>
  <c r="HK43" i="11"/>
  <c r="HK64" i="11" s="1"/>
  <c r="HK33" i="11"/>
  <c r="HK54" i="11" s="1"/>
  <c r="HK34" i="11"/>
  <c r="HK55" i="11" s="1"/>
  <c r="HK35" i="11"/>
  <c r="HK56" i="11" s="1"/>
  <c r="HK38" i="11"/>
  <c r="HK59" i="11" s="1"/>
  <c r="HK40" i="11"/>
  <c r="HK42" i="11"/>
  <c r="HK63" i="11" s="1"/>
  <c r="DO26" i="11"/>
  <c r="DO47" i="11" s="1"/>
  <c r="DO28" i="11"/>
  <c r="DO49" i="11" s="1"/>
  <c r="DO35" i="11"/>
  <c r="DO56" i="11" s="1"/>
  <c r="DO29" i="11"/>
  <c r="DO50" i="11" s="1"/>
  <c r="DO33" i="11"/>
  <c r="DO54" i="11" s="1"/>
  <c r="DO31" i="11"/>
  <c r="DO52" i="11" s="1"/>
  <c r="DO27" i="11"/>
  <c r="DO48" i="11" s="1"/>
  <c r="DO32" i="11"/>
  <c r="DO53" i="11" s="1"/>
  <c r="DO38" i="11"/>
  <c r="DO59" i="11" s="1"/>
  <c r="DO40" i="11"/>
  <c r="DO61" i="11" s="1"/>
  <c r="DO42" i="11"/>
  <c r="DO63" i="11" s="1"/>
  <c r="DO37" i="11"/>
  <c r="DO58" i="11" s="1"/>
  <c r="DO39" i="11"/>
  <c r="DO60" i="11" s="1"/>
  <c r="DO41" i="11"/>
  <c r="DO62" i="11" s="1"/>
  <c r="DO43" i="11"/>
  <c r="DO64" i="11" s="1"/>
  <c r="KY36" i="11"/>
  <c r="KY57" i="11" s="1"/>
  <c r="KY38" i="11"/>
  <c r="KY59" i="11" s="1"/>
  <c r="KY40" i="11"/>
  <c r="KY61" i="11" s="1"/>
  <c r="KY42" i="11"/>
  <c r="KY63" i="11" s="1"/>
  <c r="KY37" i="11"/>
  <c r="KY58" i="11" s="1"/>
  <c r="KY39" i="11"/>
  <c r="KY60" i="11" s="1"/>
  <c r="KY41" i="11"/>
  <c r="KY62" i="11" s="1"/>
  <c r="KY43" i="11"/>
  <c r="KY64" i="11" s="1"/>
  <c r="KA36" i="11"/>
  <c r="KA57" i="11" s="1"/>
  <c r="JS34" i="11"/>
  <c r="JS55" i="11" s="1"/>
  <c r="JS35" i="11"/>
  <c r="JS56" i="11" s="1"/>
  <c r="JS38" i="11"/>
  <c r="JS59" i="11" s="1"/>
  <c r="JS40" i="11"/>
  <c r="JS61" i="11" s="1"/>
  <c r="JS42" i="11"/>
  <c r="JS37" i="11"/>
  <c r="JS58" i="11" s="1"/>
  <c r="JS39" i="11"/>
  <c r="JS60" i="11" s="1"/>
  <c r="JS41" i="11"/>
  <c r="JS62" i="11" s="1"/>
  <c r="JS43" i="11"/>
  <c r="JK34" i="11"/>
  <c r="JK55" i="11" s="1"/>
  <c r="JK35" i="11"/>
  <c r="JK56" i="11" s="1"/>
  <c r="JK38" i="11"/>
  <c r="JK59" i="11" s="1"/>
  <c r="JK40" i="11"/>
  <c r="JK61" i="11" s="1"/>
  <c r="JK42" i="11"/>
  <c r="JK63" i="11" s="1"/>
  <c r="JK37" i="11"/>
  <c r="JK58" i="11" s="1"/>
  <c r="JK39" i="11"/>
  <c r="JK60" i="11" s="1"/>
  <c r="JK41" i="11"/>
  <c r="JK62" i="11" s="1"/>
  <c r="JK43" i="11"/>
  <c r="GY33" i="11"/>
  <c r="GY54" i="11" s="1"/>
  <c r="GY34" i="11"/>
  <c r="GY55" i="11" s="1"/>
  <c r="GY35" i="11"/>
  <c r="GY56" i="11" s="1"/>
  <c r="GY38" i="11"/>
  <c r="GY59" i="11" s="1"/>
  <c r="GY40" i="11"/>
  <c r="GY42" i="11"/>
  <c r="GY63" i="11" s="1"/>
  <c r="GY37" i="11"/>
  <c r="GY58" i="11" s="1"/>
  <c r="GY39" i="11"/>
  <c r="GY41" i="11"/>
  <c r="GY62" i="11" s="1"/>
  <c r="GY43" i="11"/>
  <c r="GY64" i="11" s="1"/>
  <c r="KA38" i="11"/>
  <c r="KA59" i="11" s="1"/>
  <c r="KA40" i="11"/>
  <c r="KA61" i="11" s="1"/>
  <c r="KA42" i="11"/>
  <c r="KA63" i="11" s="1"/>
  <c r="KA37" i="11"/>
  <c r="KA58" i="11" s="1"/>
  <c r="KA39" i="11"/>
  <c r="KA60" i="11" s="1"/>
  <c r="KA41" i="11"/>
  <c r="KA43" i="11"/>
  <c r="KA64" i="11" s="1"/>
  <c r="JC34" i="11"/>
  <c r="JC55" i="11" s="1"/>
  <c r="JC35" i="11"/>
  <c r="JC56" i="11" s="1"/>
  <c r="JC38" i="11"/>
  <c r="JC59" i="11" s="1"/>
  <c r="JC40" i="11"/>
  <c r="JC61" i="11" s="1"/>
  <c r="JC42" i="11"/>
  <c r="JC63" i="11" s="1"/>
  <c r="JC37" i="11"/>
  <c r="JC58" i="11" s="1"/>
  <c r="JC39" i="11"/>
  <c r="JC60" i="11" s="1"/>
  <c r="JC41" i="11"/>
  <c r="JC43" i="11"/>
  <c r="JC64" i="11" s="1"/>
  <c r="IE32" i="11"/>
  <c r="IE53" i="11" s="1"/>
  <c r="IE33" i="11"/>
  <c r="IE54" i="11" s="1"/>
  <c r="IE34" i="11"/>
  <c r="IE55" i="11" s="1"/>
  <c r="IE35" i="11"/>
  <c r="IE56" i="11" s="1"/>
  <c r="IE38" i="11"/>
  <c r="IE59" i="11" s="1"/>
  <c r="IE40" i="11"/>
  <c r="IE61" i="11" s="1"/>
  <c r="IE42" i="11"/>
  <c r="IE63" i="11" s="1"/>
  <c r="IE37" i="11"/>
  <c r="IE58" i="11" s="1"/>
  <c r="IE39" i="11"/>
  <c r="IE60" i="11" s="1"/>
  <c r="IE41" i="11"/>
  <c r="IE43" i="11"/>
  <c r="IE64" i="11" s="1"/>
  <c r="BS26" i="11"/>
  <c r="BS47" i="11" s="1"/>
  <c r="BS28" i="11"/>
  <c r="BS49" i="11" s="1"/>
  <c r="BS35" i="11"/>
  <c r="BS56" i="11" s="1"/>
  <c r="BS29" i="11"/>
  <c r="BS50" i="11" s="1"/>
  <c r="BS33" i="11"/>
  <c r="BS54" i="11" s="1"/>
  <c r="BS31" i="11"/>
  <c r="BS52" i="11" s="1"/>
  <c r="BS27" i="11"/>
  <c r="BS48" i="11" s="1"/>
  <c r="BS32" i="11"/>
  <c r="BS53" i="11" s="1"/>
  <c r="BS38" i="11"/>
  <c r="BS59" i="11" s="1"/>
  <c r="BS40" i="11"/>
  <c r="BS61" i="11" s="1"/>
  <c r="BS42" i="11"/>
  <c r="BS25" i="11"/>
  <c r="BS46" i="11" s="1"/>
  <c r="BS37" i="11"/>
  <c r="BS58" i="11" s="1"/>
  <c r="BS39" i="11"/>
  <c r="BS60" i="11" s="1"/>
  <c r="BS41" i="11"/>
  <c r="BS62" i="11" s="1"/>
  <c r="BS43" i="11"/>
  <c r="BS64" i="11" s="1"/>
  <c r="AU26" i="11"/>
  <c r="AU47" i="11" s="1"/>
  <c r="AU28" i="11"/>
  <c r="AU49" i="11" s="1"/>
  <c r="AU35" i="11"/>
  <c r="AU56" i="11" s="1"/>
  <c r="AU29" i="11"/>
  <c r="AU50" i="11" s="1"/>
  <c r="AU33" i="11"/>
  <c r="AU54" i="11" s="1"/>
  <c r="AU31" i="11"/>
  <c r="AU52" i="11" s="1"/>
  <c r="AU30" i="11"/>
  <c r="AU51" i="11" s="1"/>
  <c r="AU34" i="11"/>
  <c r="AU55" i="11" s="1"/>
  <c r="AU38" i="11"/>
  <c r="AU59" i="11" s="1"/>
  <c r="AU40" i="11"/>
  <c r="AU61" i="11" s="1"/>
  <c r="AU42" i="11"/>
  <c r="AU25" i="11"/>
  <c r="AU46" i="11" s="1"/>
  <c r="AU37" i="11"/>
  <c r="AU58" i="11" s="1"/>
  <c r="AU39" i="11"/>
  <c r="AU60" i="11" s="1"/>
  <c r="AU41" i="11"/>
  <c r="AU62" i="11" s="1"/>
  <c r="AU43" i="11"/>
  <c r="AU64" i="11" s="1"/>
  <c r="W51" i="5"/>
  <c r="LK37" i="11"/>
  <c r="LK58" i="11" s="1"/>
  <c r="LK39" i="11"/>
  <c r="LK60" i="11" s="1"/>
  <c r="LK41" i="11"/>
  <c r="LK43" i="11"/>
  <c r="LK64" i="11" s="1"/>
  <c r="IE36" i="11"/>
  <c r="IE57" i="11" s="1"/>
  <c r="JW36" i="11"/>
  <c r="JW57" i="11" s="1"/>
  <c r="JW37" i="11"/>
  <c r="JW58" i="11" s="1"/>
  <c r="JW39" i="11"/>
  <c r="JW41" i="11"/>
  <c r="JW62" i="11" s="1"/>
  <c r="JW43" i="11"/>
  <c r="JW64" i="11" s="1"/>
  <c r="JW35" i="11"/>
  <c r="JW56" i="11" s="1"/>
  <c r="JW38" i="11"/>
  <c r="JW59" i="11" s="1"/>
  <c r="JW40" i="11"/>
  <c r="JW61" i="11" s="1"/>
  <c r="JW42" i="11"/>
  <c r="JW63" i="11" s="1"/>
  <c r="BS34" i="11"/>
  <c r="BS55" i="11" s="1"/>
  <c r="HO31" i="11"/>
  <c r="HO52" i="11" s="1"/>
  <c r="HO33" i="11"/>
  <c r="HO54" i="11" s="1"/>
  <c r="HO34" i="11"/>
  <c r="HO55" i="11" s="1"/>
  <c r="HO35" i="11"/>
  <c r="HO56" i="11" s="1"/>
  <c r="HO38" i="11"/>
  <c r="HO59" i="11" s="1"/>
  <c r="HO40" i="11"/>
  <c r="HO61" i="11" s="1"/>
  <c r="HO42" i="11"/>
  <c r="HO63" i="11" s="1"/>
  <c r="HO37" i="11"/>
  <c r="HO58" i="11" s="1"/>
  <c r="HO39" i="11"/>
  <c r="HO60" i="11" s="1"/>
  <c r="HO41" i="11"/>
  <c r="HO62" i="11" s="1"/>
  <c r="HO43" i="11"/>
  <c r="HO64" i="11" s="1"/>
  <c r="GU30" i="11"/>
  <c r="GU51" i="11" s="1"/>
  <c r="GU32" i="11"/>
  <c r="GU53" i="11" s="1"/>
  <c r="GU31" i="11"/>
  <c r="GU52" i="11" s="1"/>
  <c r="GU33" i="11"/>
  <c r="GU54" i="11" s="1"/>
  <c r="GU36" i="11"/>
  <c r="GU57" i="11" s="1"/>
  <c r="GU37" i="11"/>
  <c r="GU58" i="11" s="1"/>
  <c r="GU39" i="11"/>
  <c r="GU60" i="11" s="1"/>
  <c r="GU41" i="11"/>
  <c r="GU62" i="11" s="1"/>
  <c r="GU43" i="11"/>
  <c r="GU64" i="11" s="1"/>
  <c r="GU34" i="11"/>
  <c r="GU55" i="11" s="1"/>
  <c r="GU35" i="11"/>
  <c r="GU56" i="11" s="1"/>
  <c r="GU38" i="11"/>
  <c r="GU59" i="11" s="1"/>
  <c r="GU40" i="11"/>
  <c r="GU61" i="11" s="1"/>
  <c r="GU42" i="11"/>
  <c r="GU63" i="11" s="1"/>
  <c r="DO30" i="11"/>
  <c r="DO51" i="11" s="1"/>
  <c r="DK26" i="11"/>
  <c r="DK47" i="11" s="1"/>
  <c r="DK32" i="11"/>
  <c r="DK53" i="11" s="1"/>
  <c r="DK34" i="11"/>
  <c r="DK55" i="11" s="1"/>
  <c r="DK27" i="11"/>
  <c r="DK48" i="11" s="1"/>
  <c r="DK30" i="11"/>
  <c r="DK51" i="11" s="1"/>
  <c r="DK28" i="11"/>
  <c r="DK49" i="11" s="1"/>
  <c r="DK35" i="11"/>
  <c r="DK56" i="11" s="1"/>
  <c r="DK36" i="11"/>
  <c r="DK57" i="11" s="1"/>
  <c r="DK31" i="11"/>
  <c r="DK52" i="11" s="1"/>
  <c r="DK33" i="11"/>
  <c r="DK54" i="11" s="1"/>
  <c r="DK37" i="11"/>
  <c r="DK58" i="11" s="1"/>
  <c r="DK39" i="11"/>
  <c r="DK60" i="11" s="1"/>
  <c r="DK41" i="11"/>
  <c r="DK62" i="11" s="1"/>
  <c r="DK43" i="11"/>
  <c r="DK64" i="11" s="1"/>
  <c r="DK29" i="11"/>
  <c r="DK50" i="11" s="1"/>
  <c r="DK38" i="11"/>
  <c r="DK59" i="11" s="1"/>
  <c r="DK40" i="11"/>
  <c r="DK61" i="11" s="1"/>
  <c r="DK42" i="11"/>
  <c r="DK63" i="11" s="1"/>
  <c r="DC32" i="11"/>
  <c r="DC53" i="11" s="1"/>
  <c r="DC34" i="11"/>
  <c r="DC55" i="11" s="1"/>
  <c r="DC27" i="11"/>
  <c r="DC48" i="11" s="1"/>
  <c r="DC30" i="11"/>
  <c r="DC51" i="11" s="1"/>
  <c r="DC35" i="11"/>
  <c r="DC56" i="11" s="1"/>
  <c r="DC29" i="11"/>
  <c r="DC50" i="11" s="1"/>
  <c r="DC36" i="11"/>
  <c r="DC57" i="11" s="1"/>
  <c r="DC37" i="11"/>
  <c r="DC58" i="11" s="1"/>
  <c r="DC41" i="11"/>
  <c r="DC62" i="11" s="1"/>
  <c r="DC43" i="11"/>
  <c r="DC64" i="11" s="1"/>
  <c r="DC38" i="11"/>
  <c r="DC59" i="11" s="1"/>
  <c r="DC40" i="11"/>
  <c r="DC61" i="11" s="1"/>
  <c r="CQ26" i="11"/>
  <c r="CQ47" i="11" s="1"/>
  <c r="CQ28" i="11"/>
  <c r="CQ49" i="11" s="1"/>
  <c r="CQ35" i="11"/>
  <c r="CQ56" i="11" s="1"/>
  <c r="CQ29" i="11"/>
  <c r="CQ50" i="11" s="1"/>
  <c r="CQ33" i="11"/>
  <c r="CQ54" i="11" s="1"/>
  <c r="CQ31" i="11"/>
  <c r="CQ52" i="11" s="1"/>
  <c r="CQ30" i="11"/>
  <c r="CQ51" i="11" s="1"/>
  <c r="CQ34" i="11"/>
  <c r="CQ55" i="11" s="1"/>
  <c r="CQ38" i="11"/>
  <c r="CQ59" i="11" s="1"/>
  <c r="CQ40" i="11"/>
  <c r="CQ61" i="11" s="1"/>
  <c r="CQ42" i="11"/>
  <c r="CQ63" i="11" s="1"/>
  <c r="CQ25" i="11"/>
  <c r="CQ46" i="11" s="1"/>
  <c r="CQ37" i="11"/>
  <c r="CQ58" i="11" s="1"/>
  <c r="CQ39" i="11"/>
  <c r="CQ60" i="11" s="1"/>
  <c r="CQ41" i="11"/>
  <c r="CQ62" i="11" s="1"/>
  <c r="CQ43" i="11"/>
  <c r="CQ64" i="11" s="1"/>
  <c r="AM28" i="11"/>
  <c r="AM49" i="11" s="1"/>
  <c r="AM35" i="11"/>
  <c r="AM56" i="11" s="1"/>
  <c r="AM29" i="11"/>
  <c r="AM50" i="11" s="1"/>
  <c r="AM33" i="11"/>
  <c r="AM54" i="11" s="1"/>
  <c r="AM26" i="11"/>
  <c r="AM47" i="11" s="1"/>
  <c r="AM31" i="11"/>
  <c r="AM52" i="11" s="1"/>
  <c r="AM30" i="11"/>
  <c r="AM51" i="11" s="1"/>
  <c r="AM34" i="11"/>
  <c r="AM55" i="11" s="1"/>
  <c r="AM38" i="11"/>
  <c r="AM59" i="11" s="1"/>
  <c r="AM40" i="11"/>
  <c r="AM61" i="11" s="1"/>
  <c r="AM42" i="11"/>
  <c r="AM63" i="11" s="1"/>
  <c r="AM25" i="11"/>
  <c r="AM46" i="11" s="1"/>
  <c r="AM27" i="11"/>
  <c r="AM48" i="11" s="1"/>
  <c r="AM32" i="11"/>
  <c r="AM53" i="11" s="1"/>
  <c r="AM37" i="11"/>
  <c r="AM58" i="11" s="1"/>
  <c r="AM39" i="11"/>
  <c r="AM60" i="11" s="1"/>
  <c r="AM41" i="11"/>
  <c r="AM43" i="11"/>
  <c r="KQ35" i="11"/>
  <c r="KQ56" i="11" s="1"/>
  <c r="KQ38" i="11"/>
  <c r="KQ59" i="11" s="1"/>
  <c r="KQ40" i="11"/>
  <c r="KQ42" i="11"/>
  <c r="KQ37" i="11"/>
  <c r="KQ58" i="11" s="1"/>
  <c r="KQ39" i="11"/>
  <c r="KQ60" i="11" s="1"/>
  <c r="KQ41" i="11"/>
  <c r="KQ62" i="11" s="1"/>
  <c r="KQ43" i="11"/>
  <c r="KQ64" i="11" s="1"/>
  <c r="II36" i="11"/>
  <c r="II57" i="11" s="1"/>
  <c r="II37" i="11"/>
  <c r="II58" i="11" s="1"/>
  <c r="II39" i="11"/>
  <c r="II60" i="11" s="1"/>
  <c r="II41" i="11"/>
  <c r="II62" i="11" s="1"/>
  <c r="II43" i="11"/>
  <c r="II34" i="11"/>
  <c r="II55" i="11" s="1"/>
  <c r="II35" i="11"/>
  <c r="II56" i="11" s="1"/>
  <c r="II38" i="11"/>
  <c r="II59" i="11" s="1"/>
  <c r="II40" i="11"/>
  <c r="II42" i="11"/>
  <c r="II63" i="11" s="1"/>
  <c r="FK33" i="11"/>
  <c r="FK54" i="11" s="1"/>
  <c r="FK31" i="11"/>
  <c r="FK52" i="11" s="1"/>
  <c r="FK29" i="11"/>
  <c r="FK50" i="11" s="1"/>
  <c r="FK32" i="11"/>
  <c r="FK53" i="11" s="1"/>
  <c r="FK35" i="11"/>
  <c r="FK56" i="11" s="1"/>
  <c r="FK38" i="11"/>
  <c r="FK59" i="11" s="1"/>
  <c r="FK40" i="11"/>
  <c r="FK61" i="11" s="1"/>
  <c r="FK42" i="11"/>
  <c r="FK63" i="11" s="1"/>
  <c r="FK37" i="11"/>
  <c r="FK58" i="11" s="1"/>
  <c r="FK39" i="11"/>
  <c r="FK60" i="11" s="1"/>
  <c r="FK41" i="11"/>
  <c r="FK43" i="11"/>
  <c r="EY32" i="11"/>
  <c r="EY53" i="11" s="1"/>
  <c r="EY34" i="11"/>
  <c r="EY55" i="11" s="1"/>
  <c r="EY30" i="11"/>
  <c r="EY51" i="11" s="1"/>
  <c r="EY28" i="11"/>
  <c r="EY49" i="11" s="1"/>
  <c r="EY36" i="11"/>
  <c r="EY57" i="11" s="1"/>
  <c r="EY29" i="11"/>
  <c r="EY50" i="11" s="1"/>
  <c r="EY37" i="11"/>
  <c r="EY58" i="11" s="1"/>
  <c r="EY39" i="11"/>
  <c r="EY60" i="11" s="1"/>
  <c r="EY41" i="11"/>
  <c r="EY43" i="11"/>
  <c r="EY31" i="11"/>
  <c r="EY52" i="11" s="1"/>
  <c r="EY33" i="11"/>
  <c r="EY54" i="11" s="1"/>
  <c r="EY35" i="11"/>
  <c r="EY56" i="11" s="1"/>
  <c r="EY38" i="11"/>
  <c r="EY59" i="11" s="1"/>
  <c r="EY40" i="11"/>
  <c r="EY61" i="11" s="1"/>
  <c r="EY42" i="11"/>
  <c r="EY63" i="11" s="1"/>
  <c r="AU27" i="11"/>
  <c r="AU48" i="11" s="1"/>
  <c r="JO35" i="11"/>
  <c r="JO56" i="11" s="1"/>
  <c r="HS35" i="11"/>
  <c r="HS56" i="11" s="1"/>
  <c r="EQ35" i="11"/>
  <c r="EQ56" i="11" s="1"/>
  <c r="EI35" i="11"/>
  <c r="EI56" i="11" s="1"/>
  <c r="HS34" i="11"/>
  <c r="HS55" i="11" s="1"/>
  <c r="FC34" i="11"/>
  <c r="FC55" i="11" s="1"/>
  <c r="DG34" i="11"/>
  <c r="DG55" i="11" s="1"/>
  <c r="EQ33" i="11"/>
  <c r="EQ54" i="11" s="1"/>
  <c r="EI33" i="11"/>
  <c r="EI54" i="11" s="1"/>
  <c r="GQ32" i="11"/>
  <c r="GQ53" i="11" s="1"/>
  <c r="EQ31" i="11"/>
  <c r="EQ52" i="11" s="1"/>
  <c r="EI31" i="11"/>
  <c r="EI52" i="11" s="1"/>
  <c r="GE32" i="11"/>
  <c r="GE53" i="11" s="1"/>
  <c r="GE34" i="11"/>
  <c r="GE55" i="11" s="1"/>
  <c r="FS29" i="11"/>
  <c r="FS50" i="11" s="1"/>
  <c r="FS33" i="11"/>
  <c r="FS54" i="11" s="1"/>
  <c r="FS31" i="11"/>
  <c r="FS52" i="11" s="1"/>
  <c r="AQ29" i="11"/>
  <c r="AQ50" i="11" s="1"/>
  <c r="DS32" i="11"/>
  <c r="DS53" i="11" s="1"/>
  <c r="DS34" i="11"/>
  <c r="DS55" i="11" s="1"/>
  <c r="DS27" i="11"/>
  <c r="DS48" i="11" s="1"/>
  <c r="DS30" i="11"/>
  <c r="DS51" i="11" s="1"/>
  <c r="DS28" i="11"/>
  <c r="DS49" i="11" s="1"/>
  <c r="CY28" i="11"/>
  <c r="CY49" i="11" s="1"/>
  <c r="CY35" i="11"/>
  <c r="CY56" i="11" s="1"/>
  <c r="CY29" i="11"/>
  <c r="CY50" i="11" s="1"/>
  <c r="CY33" i="11"/>
  <c r="CY54" i="11" s="1"/>
  <c r="CY31" i="11"/>
  <c r="CY52" i="11" s="1"/>
  <c r="CM26" i="11"/>
  <c r="CM47" i="11" s="1"/>
  <c r="CM32" i="11"/>
  <c r="CM53" i="11" s="1"/>
  <c r="CM34" i="11"/>
  <c r="CM55" i="11" s="1"/>
  <c r="CM27" i="11"/>
  <c r="CM48" i="11" s="1"/>
  <c r="CM30" i="11"/>
  <c r="CM51" i="11" s="1"/>
  <c r="CM28" i="11"/>
  <c r="CM49" i="11" s="1"/>
  <c r="CM35" i="11"/>
  <c r="CM56" i="11" s="1"/>
  <c r="CE32" i="11"/>
  <c r="CE53" i="11" s="1"/>
  <c r="CE34" i="11"/>
  <c r="CE55" i="11" s="1"/>
  <c r="CE27" i="11"/>
  <c r="CE48" i="11" s="1"/>
  <c r="CE30" i="11"/>
  <c r="CE51" i="11" s="1"/>
  <c r="CE26" i="11"/>
  <c r="CE47" i="11" s="1"/>
  <c r="CE28" i="11"/>
  <c r="CE49" i="11" s="1"/>
  <c r="CE35" i="11"/>
  <c r="CE56" i="11" s="1"/>
  <c r="BG32" i="11"/>
  <c r="BG53" i="11" s="1"/>
  <c r="BG34" i="11"/>
  <c r="BG55" i="11" s="1"/>
  <c r="BG27" i="11"/>
  <c r="BG48" i="11" s="1"/>
  <c r="BG30" i="11"/>
  <c r="BG51" i="11" s="1"/>
  <c r="BG26" i="11"/>
  <c r="BG47" i="11" s="1"/>
  <c r="BG28" i="11"/>
  <c r="BG49" i="11" s="1"/>
  <c r="BG35" i="11"/>
  <c r="BG56" i="11" s="1"/>
  <c r="LC37" i="11"/>
  <c r="LC58" i="11" s="1"/>
  <c r="KM37" i="11"/>
  <c r="KM58" i="11" s="1"/>
  <c r="JO37" i="11"/>
  <c r="JO58" i="11" s="1"/>
  <c r="GQ35" i="11"/>
  <c r="GQ56" i="11" s="1"/>
  <c r="FC35" i="11"/>
  <c r="FC56" i="11" s="1"/>
  <c r="IU34" i="11"/>
  <c r="IU55" i="11" s="1"/>
  <c r="AQ33" i="11"/>
  <c r="AQ54" i="11" s="1"/>
  <c r="DG32" i="11"/>
  <c r="DG53" i="11" s="1"/>
  <c r="EQ29" i="11"/>
  <c r="EQ50" i="11" s="1"/>
  <c r="EI29" i="11"/>
  <c r="EI50" i="11" s="1"/>
  <c r="EE28" i="11"/>
  <c r="EE49" i="11" s="1"/>
  <c r="EE35" i="11"/>
  <c r="EE56" i="11" s="1"/>
  <c r="EE29" i="11"/>
  <c r="EE50" i="11" s="1"/>
  <c r="EE33" i="11"/>
  <c r="EE54" i="11" s="1"/>
  <c r="EE31" i="11"/>
  <c r="EE52" i="11" s="1"/>
  <c r="CI28" i="11"/>
  <c r="CI49" i="11" s="1"/>
  <c r="CI35" i="11"/>
  <c r="CI56" i="11" s="1"/>
  <c r="CI29" i="11"/>
  <c r="CI50" i="11" s="1"/>
  <c r="CI33" i="11"/>
  <c r="CI54" i="11" s="1"/>
  <c r="CI26" i="11"/>
  <c r="CI47" i="11" s="1"/>
  <c r="CI31" i="11"/>
  <c r="CI52" i="11" s="1"/>
  <c r="BW32" i="11"/>
  <c r="BW53" i="11" s="1"/>
  <c r="BW34" i="11"/>
  <c r="BW55" i="11" s="1"/>
  <c r="BW27" i="11"/>
  <c r="BW48" i="11" s="1"/>
  <c r="BW30" i="11"/>
  <c r="BW51" i="11" s="1"/>
  <c r="BW28" i="11"/>
  <c r="BW49" i="11" s="1"/>
  <c r="BW35" i="11"/>
  <c r="BW56" i="11" s="1"/>
  <c r="AY32" i="11"/>
  <c r="AY53" i="11" s="1"/>
  <c r="AY34" i="11"/>
  <c r="AY55" i="11" s="1"/>
  <c r="AY27" i="11"/>
  <c r="AY48" i="11" s="1"/>
  <c r="AY30" i="11"/>
  <c r="AY51" i="11" s="1"/>
  <c r="AY28" i="11"/>
  <c r="AY49" i="11" s="1"/>
  <c r="AY35" i="11"/>
  <c r="AY56" i="11" s="1"/>
  <c r="KM36" i="11"/>
  <c r="KM57" i="11" s="1"/>
  <c r="JO36" i="11"/>
  <c r="JO57" i="11" s="1"/>
  <c r="HS36" i="11"/>
  <c r="HS57" i="11" s="1"/>
  <c r="GA33" i="11"/>
  <c r="GA54" i="11" s="1"/>
  <c r="GA31" i="11"/>
  <c r="GA52" i="11" s="1"/>
  <c r="CU32" i="11"/>
  <c r="CU53" i="11" s="1"/>
  <c r="CU34" i="11"/>
  <c r="CU55" i="11" s="1"/>
  <c r="CU27" i="11"/>
  <c r="CU48" i="11" s="1"/>
  <c r="CU30" i="11"/>
  <c r="CU51" i="11" s="1"/>
  <c r="CU28" i="11"/>
  <c r="CU49" i="11" s="1"/>
  <c r="CU35" i="11"/>
  <c r="CU56" i="11" s="1"/>
  <c r="AA32" i="11"/>
  <c r="AA53" i="11" s="1"/>
  <c r="AA34" i="11"/>
  <c r="AA55" i="11" s="1"/>
  <c r="AA27" i="11"/>
  <c r="AA48" i="11" s="1"/>
  <c r="AA30" i="11"/>
  <c r="AA51" i="11" s="1"/>
  <c r="AA28" i="11"/>
  <c r="AA49" i="11" s="1"/>
  <c r="AA35" i="11"/>
  <c r="AA56" i="11" s="1"/>
  <c r="GQ30" i="11"/>
  <c r="GQ51" i="11" s="1"/>
  <c r="GQ33" i="11"/>
  <c r="GQ54" i="11" s="1"/>
  <c r="GQ31" i="11"/>
  <c r="GQ52" i="11" s="1"/>
  <c r="FC29" i="11"/>
  <c r="FC50" i="11" s="1"/>
  <c r="FC33" i="11"/>
  <c r="FC54" i="11" s="1"/>
  <c r="FC28" i="11"/>
  <c r="FC49" i="11" s="1"/>
  <c r="FC31" i="11"/>
  <c r="FC52" i="11" s="1"/>
  <c r="EQ32" i="11"/>
  <c r="EQ53" i="11" s="1"/>
  <c r="EQ34" i="11"/>
  <c r="EQ55" i="11" s="1"/>
  <c r="EQ30" i="11"/>
  <c r="EQ51" i="11" s="1"/>
  <c r="EI32" i="11"/>
  <c r="EI53" i="11" s="1"/>
  <c r="EI34" i="11"/>
  <c r="EI55" i="11" s="1"/>
  <c r="EI30" i="11"/>
  <c r="EI51" i="11" s="1"/>
  <c r="EI28" i="11"/>
  <c r="EI49" i="11" s="1"/>
  <c r="DW28" i="11"/>
  <c r="DW49" i="11" s="1"/>
  <c r="DW35" i="11"/>
  <c r="DW56" i="11" s="1"/>
  <c r="DW27" i="11"/>
  <c r="DW48" i="11" s="1"/>
  <c r="DW29" i="11"/>
  <c r="DW50" i="11" s="1"/>
  <c r="DW33" i="11"/>
  <c r="DW54" i="11" s="1"/>
  <c r="DW31" i="11"/>
  <c r="DW52" i="11" s="1"/>
  <c r="DG28" i="11"/>
  <c r="DG49" i="11" s="1"/>
  <c r="DG35" i="11"/>
  <c r="DG56" i="11" s="1"/>
  <c r="DG29" i="11"/>
  <c r="DG50" i="11" s="1"/>
  <c r="DG33" i="11"/>
  <c r="DG54" i="11" s="1"/>
  <c r="DG26" i="11"/>
  <c r="DG47" i="11" s="1"/>
  <c r="DG31" i="11"/>
  <c r="DG52" i="11" s="1"/>
  <c r="BO26" i="11"/>
  <c r="BO47" i="11" s="1"/>
  <c r="BO32" i="11"/>
  <c r="BO53" i="11" s="1"/>
  <c r="BO34" i="11"/>
  <c r="BO55" i="11" s="1"/>
  <c r="BO27" i="11"/>
  <c r="BO48" i="11" s="1"/>
  <c r="BO30" i="11"/>
  <c r="BO51" i="11" s="1"/>
  <c r="BO28" i="11"/>
  <c r="BO49" i="11" s="1"/>
  <c r="BO35" i="11"/>
  <c r="BO56" i="11" s="1"/>
  <c r="AQ26" i="11"/>
  <c r="AQ47" i="11" s="1"/>
  <c r="AQ32" i="11"/>
  <c r="AQ53" i="11" s="1"/>
  <c r="AQ34" i="11"/>
  <c r="AQ55" i="11" s="1"/>
  <c r="AQ27" i="11"/>
  <c r="AQ48" i="11" s="1"/>
  <c r="AQ30" i="11"/>
  <c r="AQ51" i="11" s="1"/>
  <c r="AQ28" i="11"/>
  <c r="AQ49" i="11" s="1"/>
  <c r="AQ35" i="11"/>
  <c r="AQ56" i="11" s="1"/>
  <c r="LP46" i="11"/>
  <c r="LS46" i="11"/>
  <c r="LS39" i="11"/>
  <c r="LS60" i="11" s="1"/>
  <c r="LS42" i="11"/>
  <c r="LS63" i="11" s="1"/>
  <c r="LS38" i="11"/>
  <c r="LS59" i="11" s="1"/>
  <c r="LS41" i="11"/>
  <c r="LS62" i="11" s="1"/>
  <c r="LS37" i="11"/>
  <c r="LS58" i="11" s="1"/>
  <c r="LS40" i="11"/>
  <c r="LS61" i="11" s="1"/>
  <c r="LS43" i="11"/>
  <c r="LS64" i="11" s="1"/>
  <c r="LX57" i="11"/>
  <c r="MA57" i="11"/>
  <c r="ME38" i="11"/>
  <c r="ME59" i="11" s="1"/>
  <c r="ME41" i="11"/>
  <c r="ME62" i="11" s="1"/>
  <c r="ME37" i="11"/>
  <c r="ME58" i="11" s="1"/>
  <c r="ME40" i="11"/>
  <c r="ME61" i="11" s="1"/>
  <c r="ME43" i="11"/>
  <c r="ME64" i="11" s="1"/>
  <c r="ME42" i="11"/>
  <c r="ME63" i="11" s="1"/>
  <c r="ME39" i="11"/>
  <c r="ME60" i="11" s="1"/>
  <c r="LT60" i="11"/>
  <c r="LL61" i="11"/>
  <c r="LX54" i="11"/>
  <c r="MA54" i="11"/>
  <c r="MB62" i="11"/>
  <c r="LW37" i="11"/>
  <c r="LW58" i="11" s="1"/>
  <c r="LW39" i="11"/>
  <c r="LW60" i="11" s="1"/>
  <c r="LW42" i="11"/>
  <c r="LW63" i="11" s="1"/>
  <c r="LW38" i="11"/>
  <c r="LW59" i="11" s="1"/>
  <c r="LW41" i="11"/>
  <c r="LW62" i="11" s="1"/>
  <c r="MB54" i="11"/>
  <c r="LP49" i="11"/>
  <c r="LS49" i="11"/>
  <c r="LL47" i="11"/>
  <c r="LP52" i="11"/>
  <c r="LS52" i="11"/>
  <c r="LX48" i="11"/>
  <c r="MA48" i="11"/>
  <c r="AD5" i="5"/>
  <c r="LT46" i="11"/>
  <c r="MB59" i="11"/>
  <c r="MA37" i="11"/>
  <c r="MA58" i="11" s="1"/>
  <c r="MA38" i="11"/>
  <c r="MA59" i="11" s="1"/>
  <c r="MA41" i="11"/>
  <c r="MA62" i="11" s="1"/>
  <c r="MA40" i="11"/>
  <c r="MA61" i="11" s="1"/>
  <c r="MA39" i="11"/>
  <c r="MA60" i="11" s="1"/>
  <c r="MA42" i="11"/>
  <c r="MA63" i="11" s="1"/>
  <c r="LP55" i="11"/>
  <c r="LS55" i="11"/>
  <c r="LL53" i="11"/>
  <c r="LX51" i="11"/>
  <c r="MA51" i="11"/>
  <c r="LO42" i="11"/>
  <c r="LO63" i="11" s="1"/>
  <c r="LO39" i="11"/>
  <c r="LO60" i="11" s="1"/>
  <c r="LO43" i="11"/>
  <c r="LO64" i="11" s="1"/>
  <c r="BB5" i="2"/>
  <c r="BF5" i="2" s="1"/>
  <c r="BJ5" i="2" s="1"/>
  <c r="BD6" i="3"/>
  <c r="BD16" i="3"/>
  <c r="AM10" i="14"/>
  <c r="AM11" i="14" s="1"/>
  <c r="AD13" i="2"/>
  <c r="AH13" i="2" s="1"/>
  <c r="AX13" i="2"/>
  <c r="BB13" i="2" s="1"/>
  <c r="BF15" i="14"/>
  <c r="BF16" i="14" s="1"/>
  <c r="BG16" i="14" s="1"/>
  <c r="BH16" i="14" s="1"/>
  <c r="BI16" i="14" s="1"/>
  <c r="BJ16" i="14" s="1"/>
  <c r="T36" i="12"/>
  <c r="W36" i="12"/>
  <c r="H7" i="14" l="1"/>
  <c r="I7" i="14" s="1"/>
  <c r="J7" i="14" s="1"/>
  <c r="K7" i="14" s="1"/>
  <c r="L7" i="14" s="1"/>
  <c r="I6" i="14"/>
  <c r="J6" i="14" s="1"/>
  <c r="K6" i="14" s="1"/>
  <c r="L6" i="14" s="1"/>
  <c r="HB54" i="5"/>
  <c r="LF51" i="5"/>
  <c r="IE62" i="11"/>
  <c r="LB32" i="5"/>
  <c r="GP54" i="5"/>
  <c r="CY51" i="5"/>
  <c r="MD31" i="5"/>
  <c r="IT52" i="5"/>
  <c r="JS63" i="11"/>
  <c r="FW62" i="11"/>
  <c r="LF57" i="5"/>
  <c r="JB55" i="5"/>
  <c r="LZ59" i="5"/>
  <c r="MD61" i="5"/>
  <c r="DR51" i="5"/>
  <c r="LN55" i="5"/>
  <c r="HR52" i="5"/>
  <c r="LR28" i="5"/>
  <c r="HJ51" i="5"/>
  <c r="JN29" i="5"/>
  <c r="IP30" i="5"/>
  <c r="JC62" i="11"/>
  <c r="IY64" i="11"/>
  <c r="KD33" i="5"/>
  <c r="MH55" i="5"/>
  <c r="LV53" i="5"/>
  <c r="GX29" i="5"/>
  <c r="IH30" i="5"/>
  <c r="LR58" i="5"/>
  <c r="LK62" i="11"/>
  <c r="LG64" i="11"/>
  <c r="II61" i="11"/>
  <c r="I5" i="14"/>
  <c r="J5" i="14" s="1"/>
  <c r="K5" i="14" s="1"/>
  <c r="L5" i="14" s="1"/>
  <c r="HR53" i="5"/>
  <c r="DR28" i="5"/>
  <c r="AL28" i="5"/>
  <c r="IX56" i="5"/>
  <c r="KX30" i="5"/>
  <c r="DG62" i="11"/>
  <c r="AE46" i="11"/>
  <c r="JJ54" i="5"/>
  <c r="JG46" i="11"/>
  <c r="DS46" i="11"/>
  <c r="S46" i="11"/>
  <c r="K46" i="11"/>
  <c r="KU64" i="11"/>
  <c r="KH36" i="5"/>
  <c r="HF55" i="5"/>
  <c r="HN51" i="5"/>
  <c r="LR57" i="5"/>
  <c r="LB57" i="5"/>
  <c r="EY64" i="11"/>
  <c r="KQ63" i="11"/>
  <c r="JK64" i="11"/>
  <c r="KX36" i="5"/>
  <c r="JB33" i="5"/>
  <c r="LR52" i="5"/>
  <c r="DO51" i="5"/>
  <c r="IT51" i="5"/>
  <c r="FB51" i="5"/>
  <c r="GL52" i="5"/>
  <c r="P20" i="6"/>
  <c r="JZ29" i="5"/>
  <c r="HR29" i="5"/>
  <c r="HZ30" i="5"/>
  <c r="FK64" i="11"/>
  <c r="AM64" i="11"/>
  <c r="FK62" i="11"/>
  <c r="AM62" i="11"/>
  <c r="BS63" i="11"/>
  <c r="LJ59" i="5"/>
  <c r="LV52" i="5"/>
  <c r="IT29" i="5"/>
  <c r="ID30" i="5"/>
  <c r="EY62" i="11"/>
  <c r="KQ61" i="11"/>
  <c r="AU63" i="11"/>
  <c r="KA62" i="11"/>
  <c r="FW64" i="11"/>
  <c r="KI64" i="11"/>
  <c r="LV35" i="5"/>
  <c r="JF32" i="5"/>
  <c r="MH61" i="5"/>
  <c r="E18" i="6"/>
  <c r="I40" i="12"/>
  <c r="P29" i="12"/>
  <c r="P18" i="12"/>
  <c r="JP47" i="11"/>
  <c r="JS47" i="11"/>
  <c r="DN6" i="5"/>
  <c r="F6" i="5"/>
  <c r="EH6" i="5"/>
  <c r="X31" i="12"/>
  <c r="X41" i="12" s="1"/>
  <c r="X20" i="12"/>
  <c r="BD46" i="11"/>
  <c r="AR46" i="11"/>
  <c r="KV63" i="11"/>
  <c r="KJ63" i="11"/>
  <c r="EN63" i="11"/>
  <c r="DD61" i="11"/>
  <c r="CV59" i="11"/>
  <c r="HP58" i="11"/>
  <c r="EN58" i="11"/>
  <c r="DP58" i="11"/>
  <c r="HX57" i="11"/>
  <c r="ER57" i="11"/>
  <c r="CN57" i="11"/>
  <c r="LU49" i="11"/>
  <c r="H28" i="8"/>
  <c r="HD63" i="11"/>
  <c r="BC59" i="11"/>
  <c r="S59" i="11"/>
  <c r="HD58" i="11"/>
  <c r="CZ58" i="11"/>
  <c r="LH57" i="11"/>
  <c r="KQ57" i="11"/>
  <c r="KR53" i="11"/>
  <c r="IV53" i="11"/>
  <c r="X49" i="11"/>
  <c r="LS57" i="11"/>
  <c r="LO54" i="11"/>
  <c r="IR46" i="11"/>
  <c r="FX46" i="11"/>
  <c r="FH46" i="11"/>
  <c r="GF63" i="11"/>
  <c r="FT63" i="11"/>
  <c r="CZ63" i="11"/>
  <c r="LH60" i="11"/>
  <c r="KV60" i="11"/>
  <c r="KJ60" i="11"/>
  <c r="JX60" i="11"/>
  <c r="EF60" i="11"/>
  <c r="DH60" i="11"/>
  <c r="BL60" i="11"/>
  <c r="CZ59" i="11"/>
  <c r="BT59" i="11"/>
  <c r="GB58" i="11"/>
  <c r="AV58" i="11"/>
  <c r="X58" i="11"/>
  <c r="P58" i="11"/>
  <c r="IF55" i="11"/>
  <c r="MB48" i="11"/>
  <c r="AP50" i="5"/>
  <c r="GZ64" i="11"/>
  <c r="AJ64" i="11"/>
  <c r="IB62" i="11"/>
  <c r="EV62" i="11"/>
  <c r="BT62" i="11"/>
  <c r="IF61" i="11"/>
  <c r="GI40" i="11"/>
  <c r="GI61" i="11" s="1"/>
  <c r="EZ61" i="11"/>
  <c r="EB61" i="11"/>
  <c r="DP61" i="11"/>
  <c r="IJ60" i="11"/>
  <c r="HP60" i="11"/>
  <c r="ER59" i="11"/>
  <c r="DT59" i="11"/>
  <c r="HH56" i="11"/>
  <c r="GB56" i="11"/>
  <c r="FD56" i="11"/>
  <c r="EF56" i="11"/>
  <c r="DT56" i="11"/>
  <c r="DH56" i="11"/>
  <c r="CJ56" i="11"/>
  <c r="BL56" i="11"/>
  <c r="IZ55" i="11"/>
  <c r="HT55" i="11"/>
  <c r="HH55" i="11"/>
  <c r="FL55" i="11"/>
  <c r="EN55" i="11"/>
  <c r="EB55" i="11"/>
  <c r="CV55" i="11"/>
  <c r="CB55" i="11"/>
  <c r="AF55" i="11"/>
  <c r="GJ54" i="11"/>
  <c r="FL54" i="11"/>
  <c r="DP54" i="11"/>
  <c r="DD54" i="11"/>
  <c r="CR54" i="11"/>
  <c r="BT54" i="11"/>
  <c r="BH54" i="11"/>
  <c r="AV54" i="11"/>
  <c r="GZ53" i="11"/>
  <c r="GB53" i="11"/>
  <c r="ER53" i="11"/>
  <c r="EF53" i="11"/>
  <c r="DH53" i="11"/>
  <c r="CJ53" i="11"/>
  <c r="BL53" i="11"/>
  <c r="AF53" i="11"/>
  <c r="GR52" i="11"/>
  <c r="DX52" i="11"/>
  <c r="CZ52" i="11"/>
  <c r="AF52" i="11"/>
  <c r="GB51" i="11"/>
  <c r="FP51" i="11"/>
  <c r="FD51" i="11"/>
  <c r="EF51" i="11"/>
  <c r="DH51" i="11"/>
  <c r="CJ51" i="11"/>
  <c r="AN51" i="11"/>
  <c r="IP50" i="11"/>
  <c r="EN50" i="11"/>
  <c r="BT50" i="11"/>
  <c r="AV50" i="11"/>
  <c r="DX49" i="11"/>
  <c r="BD49" i="11"/>
  <c r="AF49" i="11"/>
  <c r="DP48" i="11"/>
  <c r="CR48" i="11"/>
  <c r="BT48" i="11"/>
  <c r="AV48" i="11"/>
  <c r="CE57" i="11"/>
  <c r="BW62" i="11"/>
  <c r="BG54" i="11"/>
  <c r="AY59" i="11"/>
  <c r="AI63" i="11"/>
  <c r="LT64" i="11"/>
  <c r="LT63" i="11"/>
  <c r="CA63" i="11"/>
  <c r="EJ62" i="11"/>
  <c r="P62" i="11"/>
  <c r="L57" i="11"/>
  <c r="LH56" i="11"/>
  <c r="KR56" i="11"/>
  <c r="K56" i="11"/>
  <c r="GJ55" i="11"/>
  <c r="LH50" i="11"/>
  <c r="KZ50" i="11"/>
  <c r="KJ50" i="11"/>
  <c r="KB50" i="11"/>
  <c r="JT50" i="11"/>
  <c r="JL50" i="11"/>
  <c r="HH50" i="11"/>
  <c r="GR50" i="11"/>
  <c r="GJ50" i="11"/>
  <c r="FT50" i="11"/>
  <c r="FL50" i="11"/>
  <c r="X48" i="11"/>
  <c r="LD47" i="11"/>
  <c r="KN47" i="11"/>
  <c r="IR47" i="11"/>
  <c r="FX47" i="11"/>
  <c r="ER47" i="11"/>
  <c r="I20" i="6"/>
  <c r="L20" i="6"/>
  <c r="CZ6" i="3"/>
  <c r="P16" i="6"/>
  <c r="M16" i="6"/>
  <c r="X20" i="6"/>
  <c r="U20" i="6"/>
  <c r="KX27" i="5"/>
  <c r="KT50" i="5"/>
  <c r="JB27" i="5"/>
  <c r="JB50" i="5"/>
  <c r="IX50" i="5"/>
  <c r="HF27" i="5"/>
  <c r="HF50" i="5"/>
  <c r="EL27" i="5"/>
  <c r="EL50" i="5"/>
  <c r="EH50" i="5"/>
  <c r="DN27" i="5"/>
  <c r="DN50" i="5"/>
  <c r="DJ50" i="5"/>
  <c r="DP60" i="11"/>
  <c r="DS60" i="11"/>
  <c r="T18" i="6"/>
  <c r="Q18" i="6"/>
  <c r="LV27" i="5"/>
  <c r="LR50" i="5"/>
  <c r="LV50" i="5"/>
  <c r="JZ27" i="5"/>
  <c r="JV50" i="5"/>
  <c r="ID27" i="5"/>
  <c r="HZ50" i="5"/>
  <c r="ID50" i="5"/>
  <c r="GH27" i="5"/>
  <c r="GD50" i="5"/>
  <c r="CH27" i="5"/>
  <c r="CD50" i="5"/>
  <c r="CE50" i="5"/>
  <c r="HB50" i="5"/>
  <c r="FF50" i="5"/>
  <c r="JZ50" i="5"/>
  <c r="X26" i="12"/>
  <c r="X36" i="12" s="1"/>
  <c r="X15" i="12"/>
  <c r="E11" i="2"/>
  <c r="I12" i="3"/>
  <c r="M12" i="3" s="1"/>
  <c r="EX28" i="5"/>
  <c r="ET51" i="5"/>
  <c r="FJ28" i="5"/>
  <c r="FF51" i="5"/>
  <c r="FJ51" i="5"/>
  <c r="JB29" i="5"/>
  <c r="IX52" i="5"/>
  <c r="JF28" i="5"/>
  <c r="JB51" i="5"/>
  <c r="JV33" i="5"/>
  <c r="JR56" i="5"/>
  <c r="JZ31" i="5"/>
  <c r="JV54" i="5"/>
  <c r="JZ54" i="5"/>
  <c r="KT29" i="5"/>
  <c r="KP52" i="5"/>
  <c r="LR36" i="5"/>
  <c r="LN59" i="5"/>
  <c r="LR59" i="5"/>
  <c r="KZ46" i="11"/>
  <c r="LC46" i="11"/>
  <c r="JT46" i="11"/>
  <c r="JW46" i="11"/>
  <c r="JL46" i="11"/>
  <c r="JO46" i="11"/>
  <c r="IV46" i="11"/>
  <c r="IY46" i="11"/>
  <c r="IN46" i="11"/>
  <c r="IQ46" i="11"/>
  <c r="IF46" i="11"/>
  <c r="II46" i="11"/>
  <c r="GZ46" i="11"/>
  <c r="HC46" i="11"/>
  <c r="GR46" i="11"/>
  <c r="GU46" i="11"/>
  <c r="GJ46" i="11"/>
  <c r="GM46" i="11"/>
  <c r="GB46" i="11"/>
  <c r="GE46" i="11"/>
  <c r="FT46" i="11"/>
  <c r="FW46" i="11"/>
  <c r="FL46" i="11"/>
  <c r="FO46" i="11"/>
  <c r="EF46" i="11"/>
  <c r="EI46" i="11"/>
  <c r="DX46" i="11"/>
  <c r="EA46" i="11"/>
  <c r="DH46" i="11"/>
  <c r="DK46" i="11"/>
  <c r="CZ46" i="11"/>
  <c r="DC46" i="11"/>
  <c r="KU60" i="11"/>
  <c r="II64" i="11"/>
  <c r="GY61" i="11"/>
  <c r="AV13" i="14"/>
  <c r="AV14" i="14" s="1"/>
  <c r="HG63" i="11"/>
  <c r="JG54" i="11"/>
  <c r="LK51" i="11"/>
  <c r="JG51" i="11"/>
  <c r="GF64" i="11"/>
  <c r="FT64" i="11"/>
  <c r="LD59" i="11"/>
  <c r="KR59" i="11"/>
  <c r="JT59" i="11"/>
  <c r="AN59" i="11"/>
  <c r="L7" i="12"/>
  <c r="L29" i="12" s="1"/>
  <c r="O39" i="12" s="1"/>
  <c r="L4" i="12"/>
  <c r="L26" i="12" s="1"/>
  <c r="JW60" i="11"/>
  <c r="GY60" i="11"/>
  <c r="JS64" i="11"/>
  <c r="HK61" i="11"/>
  <c r="Q41" i="12"/>
  <c r="IA32" i="11"/>
  <c r="IA53" i="11" s="1"/>
  <c r="IA43" i="11"/>
  <c r="IA64" i="11" s="1"/>
  <c r="IA36" i="11"/>
  <c r="IA57" i="11" s="1"/>
  <c r="IA35" i="11"/>
  <c r="IA56" i="11" s="1"/>
  <c r="IA40" i="11"/>
  <c r="IA61" i="11" s="1"/>
  <c r="IA38" i="11"/>
  <c r="IA41" i="11"/>
  <c r="GQ39" i="11"/>
  <c r="GQ60" i="11" s="1"/>
  <c r="GQ42" i="11"/>
  <c r="GQ63" i="11" s="1"/>
  <c r="GQ36" i="11"/>
  <c r="GQ57" i="11" s="1"/>
  <c r="EQ37" i="11"/>
  <c r="EQ58" i="11" s="1"/>
  <c r="EQ43" i="11"/>
  <c r="EQ64" i="11" s="1"/>
  <c r="P33" i="12"/>
  <c r="P22" i="12"/>
  <c r="P31" i="12"/>
  <c r="S41" i="12" s="1"/>
  <c r="P20" i="12"/>
  <c r="JO51" i="11"/>
  <c r="DP64" i="11"/>
  <c r="BT64" i="11"/>
  <c r="AY43" i="11"/>
  <c r="AY64" i="11" s="1"/>
  <c r="IA42" i="11"/>
  <c r="IA63" i="11" s="1"/>
  <c r="GZ57" i="11"/>
  <c r="AV57" i="11"/>
  <c r="AV46" i="11"/>
  <c r="HD64" i="11"/>
  <c r="T64" i="11"/>
  <c r="FP63" i="11"/>
  <c r="T63" i="11"/>
  <c r="KZ61" i="11"/>
  <c r="JD61" i="11"/>
  <c r="L61" i="11"/>
  <c r="IN60" i="11"/>
  <c r="DT54" i="11"/>
  <c r="DH54" i="11"/>
  <c r="X53" i="11"/>
  <c r="LK52" i="11"/>
  <c r="LD52" i="11"/>
  <c r="JX52" i="11"/>
  <c r="JP52" i="11"/>
  <c r="IZ52" i="11"/>
  <c r="IR52" i="11"/>
  <c r="IB52" i="11"/>
  <c r="HT52" i="11"/>
  <c r="HL52" i="11"/>
  <c r="HD52" i="11"/>
  <c r="GF52" i="11"/>
  <c r="CZ51" i="11"/>
  <c r="CB51" i="11"/>
  <c r="AF51" i="11"/>
  <c r="KR50" i="11"/>
  <c r="IV50" i="11"/>
  <c r="HX50" i="11"/>
  <c r="GB50" i="11"/>
  <c r="EF50" i="11"/>
  <c r="AN50" i="11"/>
  <c r="FY49" i="11"/>
  <c r="I42" i="12"/>
  <c r="U40" i="12"/>
  <c r="CJ46" i="11"/>
  <c r="KV64" i="11"/>
  <c r="JX64" i="11"/>
  <c r="IZ64" i="11"/>
  <c r="IR64" i="11"/>
  <c r="IF64" i="11"/>
  <c r="CZ64" i="11"/>
  <c r="IJ63" i="11"/>
  <c r="HP63" i="11"/>
  <c r="JP62" i="11"/>
  <c r="IR62" i="11"/>
  <c r="IF62" i="11"/>
  <c r="AF62" i="11"/>
  <c r="JL61" i="11"/>
  <c r="CR61" i="11"/>
  <c r="GZ58" i="11"/>
  <c r="CB57" i="11"/>
  <c r="IV55" i="11"/>
  <c r="IJ55" i="11"/>
  <c r="HP54" i="11"/>
  <c r="EV54" i="11"/>
  <c r="DX54" i="11"/>
  <c r="MB57" i="11"/>
  <c r="MF54" i="11"/>
  <c r="MA50" i="11"/>
  <c r="I35" i="8"/>
  <c r="BK50" i="5"/>
  <c r="AV61" i="11"/>
  <c r="AJ61" i="11"/>
  <c r="GN59" i="11"/>
  <c r="GB59" i="11"/>
  <c r="FP59" i="11"/>
  <c r="KN58" i="11"/>
  <c r="KB58" i="11"/>
  <c r="JP58" i="11"/>
  <c r="JD58" i="11"/>
  <c r="IR58" i="11"/>
  <c r="IF58" i="11"/>
  <c r="CB58" i="11"/>
  <c r="JT56" i="11"/>
  <c r="GR56" i="11"/>
  <c r="BD56" i="11"/>
  <c r="AR56" i="11"/>
  <c r="M39" i="12"/>
  <c r="R51" i="5"/>
  <c r="GV64" i="11"/>
  <c r="GJ64" i="11"/>
  <c r="FX64" i="11"/>
  <c r="FL64" i="11"/>
  <c r="EV63" i="11"/>
  <c r="EJ63" i="11"/>
  <c r="DX63" i="11"/>
  <c r="BP63" i="11"/>
  <c r="GV62" i="11"/>
  <c r="CJ62" i="11"/>
  <c r="BD61" i="11"/>
  <c r="EV60" i="11"/>
  <c r="DX60" i="11"/>
  <c r="CI58" i="11"/>
  <c r="T56" i="11"/>
  <c r="LH55" i="11"/>
  <c r="KZ55" i="11"/>
  <c r="KR55" i="11"/>
  <c r="KJ55" i="11"/>
  <c r="KB55" i="11"/>
  <c r="JT55" i="11"/>
  <c r="JL55" i="11"/>
  <c r="FL52" i="11"/>
  <c r="EZ52" i="11"/>
  <c r="DD52" i="11"/>
  <c r="CR52" i="11"/>
  <c r="BT52" i="11"/>
  <c r="AV52" i="11"/>
  <c r="KL49" i="11"/>
  <c r="FV49" i="11"/>
  <c r="EN49" i="11"/>
  <c r="DP49" i="11"/>
  <c r="BT49" i="11"/>
  <c r="AV49" i="11"/>
  <c r="S12" i="3"/>
  <c r="CU61" i="11"/>
  <c r="CM57" i="11"/>
  <c r="BO41" i="11"/>
  <c r="BO62" i="11" s="1"/>
  <c r="BO25" i="11"/>
  <c r="BO46" i="11" s="1"/>
  <c r="AQ63" i="11"/>
  <c r="AA63" i="11"/>
  <c r="T33" i="12"/>
  <c r="T22" i="12"/>
  <c r="T31" i="12"/>
  <c r="W41" i="12" s="1"/>
  <c r="T20" i="12"/>
  <c r="HO32" i="11"/>
  <c r="HO53" i="11" s="1"/>
  <c r="HO36" i="11"/>
  <c r="HO57" i="11" s="1"/>
  <c r="BB5" i="5"/>
  <c r="AY51" i="5" s="1"/>
  <c r="DJ6" i="5"/>
  <c r="BB6" i="5"/>
  <c r="L5" i="12"/>
  <c r="BV6" i="5"/>
  <c r="ED6" i="5"/>
  <c r="EA52" i="5" s="1"/>
  <c r="DG27" i="11"/>
  <c r="DG48" i="11" s="1"/>
  <c r="DG38" i="11"/>
  <c r="DG59" i="11" s="1"/>
  <c r="DG39" i="11"/>
  <c r="DG60" i="11" s="1"/>
  <c r="DG42" i="11"/>
  <c r="DG63" i="11" s="1"/>
  <c r="DG43" i="11"/>
  <c r="DG64" i="11" s="1"/>
  <c r="DG30" i="11"/>
  <c r="DG51" i="11" s="1"/>
  <c r="DG36" i="11"/>
  <c r="DG57" i="11" s="1"/>
  <c r="DG37" i="11"/>
  <c r="DG58" i="11" s="1"/>
  <c r="CY27" i="11"/>
  <c r="CY48" i="11" s="1"/>
  <c r="CY41" i="11"/>
  <c r="CY62" i="11" s="1"/>
  <c r="CY25" i="11"/>
  <c r="CY46" i="11" s="1"/>
  <c r="CY40" i="11"/>
  <c r="CY61" i="11" s="1"/>
  <c r="CY32" i="11"/>
  <c r="CY53" i="11" s="1"/>
  <c r="CY39" i="11"/>
  <c r="CY60" i="11" s="1"/>
  <c r="CY42" i="11"/>
  <c r="CY63" i="11" s="1"/>
  <c r="CY43" i="11"/>
  <c r="CY64" i="11" s="1"/>
  <c r="CQ27" i="11"/>
  <c r="CQ48" i="11" s="1"/>
  <c r="CQ36" i="11"/>
  <c r="CI40" i="11"/>
  <c r="CI36" i="11"/>
  <c r="CI57" i="11" s="1"/>
  <c r="CI39" i="11"/>
  <c r="CI60" i="11" s="1"/>
  <c r="CI42" i="11"/>
  <c r="CI63" i="11" s="1"/>
  <c r="CI43" i="11"/>
  <c r="CI64" i="11" s="1"/>
  <c r="CI41" i="11"/>
  <c r="CI62" i="11" s="1"/>
  <c r="CI25" i="11"/>
  <c r="CI46" i="11" s="1"/>
  <c r="CA38" i="11"/>
  <c r="CA59" i="11" s="1"/>
  <c r="CA37" i="11"/>
  <c r="CA58" i="11" s="1"/>
  <c r="BC34" i="11"/>
  <c r="BC55" i="11" s="1"/>
  <c r="BC33" i="11"/>
  <c r="BC54" i="11" s="1"/>
  <c r="BC40" i="11"/>
  <c r="BC61" i="11" s="1"/>
  <c r="BC42" i="11"/>
  <c r="BC63" i="11" s="1"/>
  <c r="BC25" i="11"/>
  <c r="BC46" i="11" s="1"/>
  <c r="BC35" i="11"/>
  <c r="BC56" i="11" s="1"/>
  <c r="BC41" i="11"/>
  <c r="BC62" i="11" s="1"/>
  <c r="AU32" i="11"/>
  <c r="AU53" i="11" s="1"/>
  <c r="AU36" i="11"/>
  <c r="AU57" i="11" s="1"/>
  <c r="AE31" i="11"/>
  <c r="AE52" i="11" s="1"/>
  <c r="AE33" i="11"/>
  <c r="AE54" i="11" s="1"/>
  <c r="AE34" i="11"/>
  <c r="AE55" i="11" s="1"/>
  <c r="AE40" i="11"/>
  <c r="AE61" i="11" s="1"/>
  <c r="AE42" i="11"/>
  <c r="AE63" i="11" s="1"/>
  <c r="AE43" i="11"/>
  <c r="AE64" i="11" s="1"/>
  <c r="AE29" i="11"/>
  <c r="AE50" i="11" s="1"/>
  <c r="AE32" i="11"/>
  <c r="AE53" i="11" s="1"/>
  <c r="AE37" i="11"/>
  <c r="AE58" i="11" s="1"/>
  <c r="AE39" i="11"/>
  <c r="AE60" i="11" s="1"/>
  <c r="AE28" i="11"/>
  <c r="AE49" i="11" s="1"/>
  <c r="AE35" i="11"/>
  <c r="AE56" i="11" s="1"/>
  <c r="AE41" i="11"/>
  <c r="AE62" i="11" s="1"/>
  <c r="AE38" i="11"/>
  <c r="AE59" i="11" s="1"/>
  <c r="AL27" i="5"/>
  <c r="AI50" i="5"/>
  <c r="U38" i="12"/>
  <c r="HC40" i="11"/>
  <c r="HC61" i="11" s="1"/>
  <c r="HC41" i="11"/>
  <c r="HC43" i="11"/>
  <c r="HC64" i="11" s="1"/>
  <c r="FC43" i="11"/>
  <c r="FC64" i="11" s="1"/>
  <c r="FC36" i="11"/>
  <c r="FC57" i="11" s="1"/>
  <c r="FC41" i="11"/>
  <c r="FC62" i="11" s="1"/>
  <c r="FC40" i="11"/>
  <c r="FC61" i="11" s="1"/>
  <c r="FC39" i="11"/>
  <c r="FC60" i="11" s="1"/>
  <c r="FC42" i="11"/>
  <c r="FC63" i="11" s="1"/>
  <c r="W43" i="12"/>
  <c r="W37" i="12"/>
  <c r="KX46" i="11"/>
  <c r="ID46" i="11"/>
  <c r="IJ59" i="11"/>
  <c r="IA59" i="11"/>
  <c r="EV56" i="11"/>
  <c r="EJ56" i="11"/>
  <c r="DL56" i="11"/>
  <c r="CN56" i="11"/>
  <c r="CB56" i="11"/>
  <c r="BP56" i="11"/>
  <c r="JG62" i="11"/>
  <c r="IB55" i="11"/>
  <c r="KO52" i="11"/>
  <c r="JQ52" i="11"/>
  <c r="KT51" i="11"/>
  <c r="JV51" i="11"/>
  <c r="IX51" i="11"/>
  <c r="HZ51" i="11"/>
  <c r="LX59" i="11"/>
  <c r="MB47" i="11"/>
  <c r="H22" i="8"/>
  <c r="BG50" i="5"/>
  <c r="R3" i="5"/>
  <c r="R26" i="5" s="1"/>
  <c r="M37" i="12"/>
  <c r="V28" i="5"/>
  <c r="R39" i="12"/>
  <c r="LL46" i="11"/>
  <c r="KC46" i="11"/>
  <c r="JE46" i="11"/>
  <c r="HI46" i="11"/>
  <c r="BP64" i="11"/>
  <c r="GF62" i="11"/>
  <c r="BP60" i="11"/>
  <c r="IA37" i="11"/>
  <c r="IA58" i="11" s="1"/>
  <c r="HX56" i="11"/>
  <c r="GZ56" i="11"/>
  <c r="GN56" i="11"/>
  <c r="KW54" i="11"/>
  <c r="IA33" i="11"/>
  <c r="IA54" i="11" s="1"/>
  <c r="KW53" i="11"/>
  <c r="JY53" i="11"/>
  <c r="KW51" i="11"/>
  <c r="JY51" i="11"/>
  <c r="JA51" i="11"/>
  <c r="IC51" i="11"/>
  <c r="KC48" i="11"/>
  <c r="FM48" i="11"/>
  <c r="JD62" i="11"/>
  <c r="FP62" i="11"/>
  <c r="CR62" i="11"/>
  <c r="CV60" i="11"/>
  <c r="IJ58" i="11"/>
  <c r="GF54" i="11"/>
  <c r="FT54" i="11"/>
  <c r="KH53" i="11"/>
  <c r="CV53" i="11"/>
  <c r="AR53" i="11"/>
  <c r="JE52" i="11"/>
  <c r="IG52" i="11"/>
  <c r="IO49" i="11"/>
  <c r="MF46" i="11"/>
  <c r="LP61" i="11"/>
  <c r="LP60" i="11"/>
  <c r="N28" i="8"/>
  <c r="IN64" i="11"/>
  <c r="BX64" i="11"/>
  <c r="IZ63" i="11"/>
  <c r="GZ63" i="11"/>
  <c r="GR63" i="11"/>
  <c r="FX62" i="11"/>
  <c r="FL62" i="11"/>
  <c r="AV62" i="11"/>
  <c r="AJ62" i="11"/>
  <c r="AB62" i="11"/>
  <c r="LD61" i="11"/>
  <c r="KR61" i="11"/>
  <c r="JT61" i="11"/>
  <c r="JH61" i="11"/>
  <c r="IJ61" i="11"/>
  <c r="HX61" i="11"/>
  <c r="DL58" i="11"/>
  <c r="GV57" i="11"/>
  <c r="GJ53" i="11"/>
  <c r="FX53" i="11"/>
  <c r="KK50" i="11"/>
  <c r="JI48" i="11"/>
  <c r="P22" i="8"/>
  <c r="V42" i="12"/>
  <c r="N37" i="12"/>
  <c r="J42" i="12"/>
  <c r="V39" i="12"/>
  <c r="V36" i="12"/>
  <c r="W40" i="12"/>
  <c r="T40" i="12"/>
  <c r="DH6" i="3"/>
  <c r="IM34" i="11"/>
  <c r="IM55" i="11" s="1"/>
  <c r="IM35" i="11"/>
  <c r="IM56" i="11" s="1"/>
  <c r="IM37" i="11"/>
  <c r="IM58" i="11" s="1"/>
  <c r="FG34" i="11"/>
  <c r="FG55" i="11" s="1"/>
  <c r="FG43" i="11"/>
  <c r="FG64" i="11" s="1"/>
  <c r="FG30" i="11"/>
  <c r="FG51" i="11" s="1"/>
  <c r="FG29" i="11"/>
  <c r="FG50" i="11" s="1"/>
  <c r="FG35" i="11"/>
  <c r="FG56" i="11" s="1"/>
  <c r="FG36" i="11"/>
  <c r="FG57" i="11" s="1"/>
  <c r="FG38" i="11"/>
  <c r="FG59" i="11" s="1"/>
  <c r="FG28" i="11"/>
  <c r="FG49" i="11" s="1"/>
  <c r="FG37" i="11"/>
  <c r="FG58" i="11" s="1"/>
  <c r="FG40" i="11"/>
  <c r="FG61" i="11" s="1"/>
  <c r="FG41" i="11"/>
  <c r="FG62" i="11" s="1"/>
  <c r="FG32" i="11"/>
  <c r="FG53" i="11" s="1"/>
  <c r="FG39" i="11"/>
  <c r="FG60" i="11" s="1"/>
  <c r="FG42" i="11"/>
  <c r="FG63" i="11" s="1"/>
  <c r="FO29" i="11"/>
  <c r="FO50" i="11" s="1"/>
  <c r="FO31" i="11"/>
  <c r="FO52" i="11" s="1"/>
  <c r="FO40" i="11"/>
  <c r="FO41" i="11"/>
  <c r="FO62" i="11" s="1"/>
  <c r="FO43" i="11"/>
  <c r="FO64" i="11" s="1"/>
  <c r="FO34" i="11"/>
  <c r="FO55" i="11" s="1"/>
  <c r="FO39" i="11"/>
  <c r="FO60" i="11" s="1"/>
  <c r="FO36" i="11"/>
  <c r="FO57" i="11" s="1"/>
  <c r="FO37" i="11"/>
  <c r="FO58" i="11" s="1"/>
  <c r="FO38" i="11"/>
  <c r="FO59" i="11" s="1"/>
  <c r="FO42" i="11"/>
  <c r="FO63" i="11" s="1"/>
  <c r="FO30" i="11"/>
  <c r="FO51" i="11" s="1"/>
  <c r="FO32" i="11"/>
  <c r="FO53" i="11" s="1"/>
  <c r="FO33" i="11"/>
  <c r="FO54" i="11" s="1"/>
  <c r="FO35" i="11"/>
  <c r="FO56" i="11" s="1"/>
  <c r="KE39" i="11"/>
  <c r="KE60" i="11" s="1"/>
  <c r="KE42" i="11"/>
  <c r="KE63" i="11" s="1"/>
  <c r="N13" i="2"/>
  <c r="X14" i="3" s="1"/>
  <c r="U42" i="12"/>
  <c r="U39" i="12"/>
  <c r="U36" i="12"/>
  <c r="CU42" i="11"/>
  <c r="CU63" i="11" s="1"/>
  <c r="LH61" i="11"/>
  <c r="FX61" i="11"/>
  <c r="AY40" i="11"/>
  <c r="AY61" i="11" s="1"/>
  <c r="AN61" i="11"/>
  <c r="CB60" i="11"/>
  <c r="CR58" i="11"/>
  <c r="LC63" i="11"/>
  <c r="KJ57" i="11"/>
  <c r="JX57" i="11"/>
  <c r="IZ57" i="11"/>
  <c r="IN57" i="11"/>
  <c r="IB57" i="11"/>
  <c r="EJ57" i="11"/>
  <c r="EB57" i="11"/>
  <c r="DO57" i="11"/>
  <c r="CY57" i="11"/>
  <c r="CQ57" i="11"/>
  <c r="BW36" i="11"/>
  <c r="BW57" i="11" s="1"/>
  <c r="BL57" i="11"/>
  <c r="BD57" i="11"/>
  <c r="AJ57" i="11"/>
  <c r="LD56" i="11"/>
  <c r="KN56" i="11"/>
  <c r="JP56" i="11"/>
  <c r="JD56" i="11"/>
  <c r="EJ55" i="11"/>
  <c r="IF54" i="11"/>
  <c r="HT54" i="11"/>
  <c r="HH54" i="11"/>
  <c r="GZ54" i="11"/>
  <c r="CN54" i="11"/>
  <c r="CB54" i="11"/>
  <c r="BO33" i="11"/>
  <c r="BO54" i="11" s="1"/>
  <c r="FD53" i="11"/>
  <c r="LL50" i="11"/>
  <c r="BC50" i="5"/>
  <c r="P14" i="3"/>
  <c r="AU12" i="3"/>
  <c r="O12" i="3"/>
  <c r="Z13" i="2"/>
  <c r="AV14" i="3" s="1"/>
  <c r="AC12" i="3"/>
  <c r="Y12" i="3"/>
  <c r="I36" i="12"/>
  <c r="Q39" i="12"/>
  <c r="M43" i="12"/>
  <c r="CZ61" i="11"/>
  <c r="HT59" i="11"/>
  <c r="CR59" i="11"/>
  <c r="CJ59" i="11"/>
  <c r="HT58" i="11"/>
  <c r="HH58" i="11"/>
  <c r="CU36" i="11"/>
  <c r="CU57" i="11" s="1"/>
  <c r="JL56" i="11"/>
  <c r="FP56" i="11"/>
  <c r="CU33" i="11"/>
  <c r="CU54" i="11" s="1"/>
  <c r="HH53" i="11"/>
  <c r="KG51" i="11"/>
  <c r="JI51" i="11"/>
  <c r="IK51" i="11"/>
  <c r="FS57" i="11"/>
  <c r="JA48" i="11"/>
  <c r="HN50" i="11"/>
  <c r="N22" i="8"/>
  <c r="V13" i="2"/>
  <c r="AN14" i="3" s="1"/>
  <c r="N28" i="5"/>
  <c r="BL46" i="11"/>
  <c r="EB64" i="11"/>
  <c r="CB64" i="11"/>
  <c r="X64" i="11"/>
  <c r="P64" i="11"/>
  <c r="GB60" i="11"/>
  <c r="AY37" i="11"/>
  <c r="AY58" i="11" s="1"/>
  <c r="LT58" i="11"/>
  <c r="CQ50" i="5"/>
  <c r="AG12" i="3"/>
  <c r="S39" i="12"/>
  <c r="CV64" i="11"/>
  <c r="BL64" i="11"/>
  <c r="GJ63" i="11"/>
  <c r="FL63" i="11"/>
  <c r="EQ42" i="11"/>
  <c r="EQ63" i="11" s="1"/>
  <c r="BX63" i="11"/>
  <c r="AZ63" i="11"/>
  <c r="KB61" i="11"/>
  <c r="JP61" i="11"/>
  <c r="AY39" i="11"/>
  <c r="AY60" i="11" s="1"/>
  <c r="EQ38" i="11"/>
  <c r="EQ59" i="11" s="1"/>
  <c r="FD57" i="11"/>
  <c r="FD55" i="11"/>
  <c r="BD55" i="11"/>
  <c r="HX53" i="11"/>
  <c r="MA52" i="11"/>
  <c r="LW49" i="11"/>
  <c r="DX62" i="11"/>
  <c r="EQ39" i="11"/>
  <c r="EQ60" i="11" s="1"/>
  <c r="AN57" i="11"/>
  <c r="X52" i="11"/>
  <c r="KX49" i="11"/>
  <c r="MB46" i="11"/>
  <c r="MF59" i="11"/>
  <c r="MF58" i="11"/>
  <c r="MB55" i="11"/>
  <c r="LX52" i="11"/>
  <c r="N40" i="12"/>
  <c r="R36" i="12"/>
  <c r="J40" i="12"/>
  <c r="V15" i="2"/>
  <c r="AN16" i="3" s="1"/>
  <c r="Z15" i="2"/>
  <c r="AV16" i="3" s="1"/>
  <c r="P16" i="3"/>
  <c r="BD14" i="3"/>
  <c r="P5" i="3"/>
  <c r="V4" i="2"/>
  <c r="AN5" i="3" s="1"/>
  <c r="N4" i="2"/>
  <c r="X5" i="3" s="1"/>
  <c r="Z4" i="2"/>
  <c r="AV5" i="3" s="1"/>
  <c r="R15" i="2"/>
  <c r="AF16" i="3" s="1"/>
  <c r="BG15" i="14"/>
  <c r="BH15" i="14" s="1"/>
  <c r="BI15" i="14" s="1"/>
  <c r="BJ15" i="14" s="1"/>
  <c r="N15" i="2"/>
  <c r="X16" i="3" s="1"/>
  <c r="DC26" i="11"/>
  <c r="DC47" i="11" s="1"/>
  <c r="DC39" i="11"/>
  <c r="DC60" i="11" s="1"/>
  <c r="DC42" i="11"/>
  <c r="DC63" i="11" s="1"/>
  <c r="DC28" i="11"/>
  <c r="DC49" i="11" s="1"/>
  <c r="H9" i="6"/>
  <c r="JN46" i="11"/>
  <c r="IQ33" i="11"/>
  <c r="IQ54" i="11" s="1"/>
  <c r="IQ36" i="11"/>
  <c r="IQ57" i="11" s="1"/>
  <c r="IQ37" i="11"/>
  <c r="IQ58" i="11" s="1"/>
  <c r="IQ38" i="11"/>
  <c r="IQ59" i="11" s="1"/>
  <c r="IQ41" i="11"/>
  <c r="IQ62" i="11" s="1"/>
  <c r="IQ35" i="11"/>
  <c r="IQ56" i="11" s="1"/>
  <c r="IQ40" i="11"/>
  <c r="IQ61" i="11" s="1"/>
  <c r="GQ34" i="11"/>
  <c r="GQ55" i="11" s="1"/>
  <c r="GQ37" i="11"/>
  <c r="GQ58" i="11" s="1"/>
  <c r="GQ38" i="11"/>
  <c r="GQ59" i="11" s="1"/>
  <c r="GQ41" i="11"/>
  <c r="GQ62" i="11" s="1"/>
  <c r="GQ40" i="11"/>
  <c r="GQ61" i="11" s="1"/>
  <c r="GI30" i="11"/>
  <c r="GI51" i="11" s="1"/>
  <c r="GI32" i="11"/>
  <c r="GI53" i="11" s="1"/>
  <c r="GI36" i="11"/>
  <c r="GI57" i="11" s="1"/>
  <c r="GI39" i="11"/>
  <c r="GI60" i="11" s="1"/>
  <c r="GI42" i="11"/>
  <c r="GI63" i="11" s="1"/>
  <c r="GI43" i="11"/>
  <c r="GI64" i="11" s="1"/>
  <c r="GI37" i="11"/>
  <c r="GI58" i="11" s="1"/>
  <c r="GI38" i="11"/>
  <c r="GI59" i="11" s="1"/>
  <c r="GI41" i="11"/>
  <c r="FD50" i="11"/>
  <c r="CJ50" i="11"/>
  <c r="BL50" i="11"/>
  <c r="EM35" i="11"/>
  <c r="EM56" i="11" s="1"/>
  <c r="EM42" i="11"/>
  <c r="EM63" i="11" s="1"/>
  <c r="EM34" i="11"/>
  <c r="EM55" i="11" s="1"/>
  <c r="CU31" i="11"/>
  <c r="CU52" i="11" s="1"/>
  <c r="CU39" i="11"/>
  <c r="CU60" i="11" s="1"/>
  <c r="CU43" i="11"/>
  <c r="CU64" i="11" s="1"/>
  <c r="CU37" i="11"/>
  <c r="CU58" i="11" s="1"/>
  <c r="CU38" i="11"/>
  <c r="CU59" i="11" s="1"/>
  <c r="CU41" i="11"/>
  <c r="CU62" i="11" s="1"/>
  <c r="CU25" i="11"/>
  <c r="CU46" i="11" s="1"/>
  <c r="CM40" i="11"/>
  <c r="CM61" i="11" s="1"/>
  <c r="CM42" i="11"/>
  <c r="CM63" i="11" s="1"/>
  <c r="CM39" i="11"/>
  <c r="CM60" i="11" s="1"/>
  <c r="CM43" i="11"/>
  <c r="CM64" i="11" s="1"/>
  <c r="CM37" i="11"/>
  <c r="CM58" i="11" s="1"/>
  <c r="CM38" i="11"/>
  <c r="CM59" i="11" s="1"/>
  <c r="CM41" i="11"/>
  <c r="CM62" i="11" s="1"/>
  <c r="CM25" i="11"/>
  <c r="CM46" i="11" s="1"/>
  <c r="CE40" i="11"/>
  <c r="CE61" i="11" s="1"/>
  <c r="CE42" i="11"/>
  <c r="CE63" i="11" s="1"/>
  <c r="CE39" i="11"/>
  <c r="CE60" i="11" s="1"/>
  <c r="CE43" i="11"/>
  <c r="CE64" i="11" s="1"/>
  <c r="CE37" i="11"/>
  <c r="CE58" i="11" s="1"/>
  <c r="CE38" i="11"/>
  <c r="CE59" i="11" s="1"/>
  <c r="CE41" i="11"/>
  <c r="CE62" i="11" s="1"/>
  <c r="CE25" i="11"/>
  <c r="CE46" i="11" s="1"/>
  <c r="BW33" i="11"/>
  <c r="BW54" i="11" s="1"/>
  <c r="BW42" i="11"/>
  <c r="BW63" i="11" s="1"/>
  <c r="BW40" i="11"/>
  <c r="BW61" i="11" s="1"/>
  <c r="BW37" i="11"/>
  <c r="BW58" i="11" s="1"/>
  <c r="BW38" i="11"/>
  <c r="BW59" i="11" s="1"/>
  <c r="BW39" i="11"/>
  <c r="BW60" i="11" s="1"/>
  <c r="BW43" i="11"/>
  <c r="BW64" i="11" s="1"/>
  <c r="BW25" i="11"/>
  <c r="BW46" i="11" s="1"/>
  <c r="BO36" i="11"/>
  <c r="BO57" i="11" s="1"/>
  <c r="BO42" i="11"/>
  <c r="BO63" i="11" s="1"/>
  <c r="BO40" i="11"/>
  <c r="BO61" i="11" s="1"/>
  <c r="BO37" i="11"/>
  <c r="BO58" i="11" s="1"/>
  <c r="BO38" i="11"/>
  <c r="BO59" i="11" s="1"/>
  <c r="BO39" i="11"/>
  <c r="BO60" i="11" s="1"/>
  <c r="BO43" i="11"/>
  <c r="AY25" i="11"/>
  <c r="AY46" i="11" s="1"/>
  <c r="AY41" i="11"/>
  <c r="AY62" i="11" s="1"/>
  <c r="AY36" i="11"/>
  <c r="AY57" i="11" s="1"/>
  <c r="AY42" i="11"/>
  <c r="AY63" i="11" s="1"/>
  <c r="AQ37" i="11"/>
  <c r="AQ58" i="11" s="1"/>
  <c r="AQ38" i="11"/>
  <c r="AQ59" i="11" s="1"/>
  <c r="AQ25" i="11"/>
  <c r="AQ46" i="11" s="1"/>
  <c r="AQ36" i="11"/>
  <c r="AQ57" i="11" s="1"/>
  <c r="J25" i="8"/>
  <c r="K25" i="8" s="1"/>
  <c r="N25" i="8"/>
  <c r="J19" i="8"/>
  <c r="N19" i="8"/>
  <c r="H19" i="8"/>
  <c r="H8" i="6"/>
  <c r="E19" i="6" s="1"/>
  <c r="B29" i="6" s="1"/>
  <c r="X22" i="12"/>
  <c r="KO46" i="11"/>
  <c r="IS46" i="11"/>
  <c r="HU46" i="11"/>
  <c r="LC41" i="11"/>
  <c r="LC62" i="11" s="1"/>
  <c r="CZ56" i="11"/>
  <c r="GA37" i="11"/>
  <c r="GA58" i="11" s="1"/>
  <c r="GA38" i="11"/>
  <c r="GA59" i="11" s="1"/>
  <c r="H8" i="12"/>
  <c r="CD27" i="5"/>
  <c r="CA50" i="5"/>
  <c r="R28" i="5"/>
  <c r="O51" i="5"/>
  <c r="JO38" i="11"/>
  <c r="JO59" i="11" s="1"/>
  <c r="JO43" i="11"/>
  <c r="JO64" i="11" s="1"/>
  <c r="EU35" i="11"/>
  <c r="EU56" i="11" s="1"/>
  <c r="EU36" i="11"/>
  <c r="EU57" i="11" s="1"/>
  <c r="EU33" i="11"/>
  <c r="EU54" i="11" s="1"/>
  <c r="EU37" i="11"/>
  <c r="EU58" i="11" s="1"/>
  <c r="EU38" i="11"/>
  <c r="EU59" i="11" s="1"/>
  <c r="EU39" i="11"/>
  <c r="EU60" i="11" s="1"/>
  <c r="EU42" i="11"/>
  <c r="EU63" i="11" s="1"/>
  <c r="EU43" i="11"/>
  <c r="EU64" i="11" s="1"/>
  <c r="EU31" i="11"/>
  <c r="EU52" i="11" s="1"/>
  <c r="EU41" i="11"/>
  <c r="EU62" i="11" s="1"/>
  <c r="AD3" i="5"/>
  <c r="AA49" i="5" s="1"/>
  <c r="H6" i="12"/>
  <c r="H11" i="12"/>
  <c r="CL6" i="5"/>
  <c r="H10" i="12"/>
  <c r="H32" i="12" s="1"/>
  <c r="H4" i="12"/>
  <c r="BR6" i="5"/>
  <c r="H9" i="12"/>
  <c r="BR5" i="5"/>
  <c r="AX5" i="5"/>
  <c r="AX51" i="5" s="1"/>
  <c r="CL5" i="5"/>
  <c r="V4" i="5"/>
  <c r="R4" i="5"/>
  <c r="Z4" i="5"/>
  <c r="P3" i="8"/>
  <c r="H4" i="6"/>
  <c r="H6" i="6"/>
  <c r="CF57" i="11"/>
  <c r="JH52" i="11"/>
  <c r="AC23" i="3"/>
  <c r="AX6" i="5"/>
  <c r="DF6" i="5"/>
  <c r="DF5" i="5"/>
  <c r="DB51" i="5" s="1"/>
  <c r="L35" i="8"/>
  <c r="M35" i="8" s="1"/>
  <c r="DB27" i="5"/>
  <c r="CY50" i="5"/>
  <c r="H11" i="6"/>
  <c r="H5" i="6"/>
  <c r="BQ16" i="14"/>
  <c r="BR16" i="14" s="1"/>
  <c r="BS16" i="14" s="1"/>
  <c r="BT16" i="14" s="1"/>
  <c r="IJ52" i="11"/>
  <c r="P39" i="12"/>
  <c r="J38" i="12"/>
  <c r="H5" i="12"/>
  <c r="H7" i="12"/>
  <c r="AU27" i="3"/>
  <c r="AU24" i="3"/>
  <c r="BC2" i="3"/>
  <c r="N6" i="5"/>
  <c r="BH64" i="11"/>
  <c r="GI35" i="11"/>
  <c r="GI56" i="11" s="1"/>
  <c r="CM33" i="11"/>
  <c r="CM54" i="11" s="1"/>
  <c r="HW36" i="11"/>
  <c r="HW57" i="11" s="1"/>
  <c r="HW37" i="11"/>
  <c r="HW58" i="11" s="1"/>
  <c r="HW38" i="11"/>
  <c r="HW59" i="11" s="1"/>
  <c r="HW41" i="11"/>
  <c r="HW62" i="11" s="1"/>
  <c r="HW34" i="11"/>
  <c r="HW55" i="11" s="1"/>
  <c r="HW35" i="11"/>
  <c r="HW56" i="11" s="1"/>
  <c r="HW40" i="11"/>
  <c r="HW61" i="11" s="1"/>
  <c r="LP48" i="11"/>
  <c r="LR47" i="11"/>
  <c r="AH3" i="5"/>
  <c r="AE49" i="5" s="1"/>
  <c r="L8" i="12"/>
  <c r="L19" i="12" s="1"/>
  <c r="CP5" i="5"/>
  <c r="CP28" i="5" s="1"/>
  <c r="AH5" i="5"/>
  <c r="CP6" i="5"/>
  <c r="L6" i="12"/>
  <c r="L11" i="12"/>
  <c r="BV5" i="5"/>
  <c r="BR51" i="5" s="1"/>
  <c r="L10" i="12"/>
  <c r="L9" i="12"/>
  <c r="AH6" i="5"/>
  <c r="AE52" i="5" s="1"/>
  <c r="AN10" i="14"/>
  <c r="AO10" i="14" s="1"/>
  <c r="AP10" i="14" s="1"/>
  <c r="AM12" i="3"/>
  <c r="H10" i="6"/>
  <c r="AM26" i="3"/>
  <c r="AM23" i="3"/>
  <c r="R6" i="5"/>
  <c r="DZ6" i="5"/>
  <c r="IQ43" i="11"/>
  <c r="IQ64" i="11" s="1"/>
  <c r="EU40" i="11"/>
  <c r="EU61" i="11" s="1"/>
  <c r="GI33" i="11"/>
  <c r="GI54" i="11" s="1"/>
  <c r="EQ28" i="11"/>
  <c r="EQ49" i="11" s="1"/>
  <c r="EQ41" i="11"/>
  <c r="EQ62" i="11" s="1"/>
  <c r="EQ40" i="11"/>
  <c r="EQ61" i="11" s="1"/>
  <c r="EQ36" i="11"/>
  <c r="EQ57" i="11" s="1"/>
  <c r="DB6" i="5"/>
  <c r="CH6" i="5"/>
  <c r="CD6" i="5"/>
  <c r="BJ6" i="5"/>
  <c r="BN6" i="5"/>
  <c r="BF6" i="5"/>
  <c r="AL6" i="5"/>
  <c r="AH52" i="5" s="1"/>
  <c r="AP6" i="5"/>
  <c r="AT6" i="5"/>
  <c r="BZ6" i="5"/>
  <c r="DR6" i="5"/>
  <c r="DO52" i="5" s="1"/>
  <c r="CT6" i="5"/>
  <c r="EP6" i="5"/>
  <c r="EL52" i="5" s="1"/>
  <c r="CX6" i="5"/>
  <c r="CU52" i="5" s="1"/>
  <c r="MF64" i="11"/>
  <c r="LX56" i="11"/>
  <c r="LT53" i="11"/>
  <c r="LI53" i="11"/>
  <c r="W42" i="12"/>
  <c r="Q38" i="12"/>
  <c r="U37" i="12"/>
  <c r="X43" i="12"/>
  <c r="KV46" i="11"/>
  <c r="EB46" i="11"/>
  <c r="DD46" i="11"/>
  <c r="BP46" i="11"/>
  <c r="DH64" i="11"/>
  <c r="CR64" i="11"/>
  <c r="CJ64" i="11"/>
  <c r="JX63" i="11"/>
  <c r="IB63" i="11"/>
  <c r="HT63" i="11"/>
  <c r="HH63" i="11"/>
  <c r="CV62" i="11"/>
  <c r="BX62" i="11"/>
  <c r="BH61" i="11"/>
  <c r="CR60" i="11"/>
  <c r="CJ60" i="11"/>
  <c r="KF59" i="11"/>
  <c r="JH59" i="11"/>
  <c r="IV59" i="11"/>
  <c r="JT58" i="11"/>
  <c r="KZ57" i="11"/>
  <c r="JT57" i="11"/>
  <c r="KK54" i="11"/>
  <c r="JM54" i="11"/>
  <c r="EN54" i="11"/>
  <c r="EB54" i="11"/>
  <c r="GY52" i="11"/>
  <c r="BX51" i="11"/>
  <c r="FK57" i="11"/>
  <c r="IS49" i="11"/>
  <c r="FI48" i="11"/>
  <c r="AR47" i="11"/>
  <c r="AJ47" i="11"/>
  <c r="AB47" i="11"/>
  <c r="T47" i="11"/>
  <c r="L47" i="11"/>
  <c r="LU51" i="11"/>
  <c r="LP50" i="11"/>
  <c r="LQ47" i="11"/>
  <c r="KH46" i="11"/>
  <c r="HN46" i="11"/>
  <c r="GP46" i="11"/>
  <c r="DV46" i="11"/>
  <c r="KB64" i="11"/>
  <c r="LD63" i="11"/>
  <c r="JT63" i="11"/>
  <c r="JH63" i="11"/>
  <c r="IV63" i="11"/>
  <c r="GR61" i="11"/>
  <c r="EB60" i="11"/>
  <c r="T58" i="11"/>
  <c r="GB57" i="11"/>
  <c r="BH57" i="11"/>
  <c r="KY56" i="11"/>
  <c r="KF56" i="11"/>
  <c r="KB56" i="11"/>
  <c r="IF56" i="11"/>
  <c r="HD56" i="11"/>
  <c r="GF56" i="11"/>
  <c r="AF56" i="11"/>
  <c r="O56" i="11"/>
  <c r="JD55" i="11"/>
  <c r="IR55" i="11"/>
  <c r="FH54" i="11"/>
  <c r="LF53" i="11"/>
  <c r="JR53" i="11"/>
  <c r="BH53" i="11"/>
  <c r="AV53" i="11"/>
  <c r="AJ53" i="11"/>
  <c r="AB53" i="11"/>
  <c r="T53" i="11"/>
  <c r="L53" i="11"/>
  <c r="LH52" i="11"/>
  <c r="KZ52" i="11"/>
  <c r="KJ52" i="11"/>
  <c r="KB52" i="11"/>
  <c r="JL52" i="11"/>
  <c r="JD52" i="11"/>
  <c r="IV52" i="11"/>
  <c r="IF52" i="11"/>
  <c r="HX52" i="11"/>
  <c r="HP52" i="11"/>
  <c r="FT51" i="11"/>
  <c r="LP62" i="11"/>
  <c r="MF53" i="11"/>
  <c r="LW47" i="11"/>
  <c r="AZ46" i="11"/>
  <c r="W46" i="11"/>
  <c r="O46" i="11"/>
  <c r="FD63" i="11"/>
  <c r="T62" i="11"/>
  <c r="L62" i="11"/>
  <c r="CN61" i="11"/>
  <c r="CF61" i="11"/>
  <c r="IR59" i="11"/>
  <c r="HC59" i="11"/>
  <c r="GR59" i="11"/>
  <c r="HC58" i="11"/>
  <c r="GJ57" i="11"/>
  <c r="JU53" i="11"/>
  <c r="FZ49" i="11"/>
  <c r="LS47" i="11"/>
  <c r="KB46" i="11"/>
  <c r="JD46" i="11"/>
  <c r="HH46" i="11"/>
  <c r="EN46" i="11"/>
  <c r="DP46" i="11"/>
  <c r="BT46" i="11"/>
  <c r="X46" i="11"/>
  <c r="P46" i="11"/>
  <c r="CN64" i="11"/>
  <c r="CF64" i="11"/>
  <c r="AR64" i="11"/>
  <c r="FX63" i="11"/>
  <c r="AR60" i="11"/>
  <c r="JD59" i="11"/>
  <c r="BL59" i="11"/>
  <c r="AZ59" i="11"/>
  <c r="BL58" i="11"/>
  <c r="AZ58" i="11"/>
  <c r="IF57" i="11"/>
  <c r="HP57" i="11"/>
  <c r="HC57" i="11"/>
  <c r="IO50" i="11"/>
  <c r="KK48" i="11"/>
  <c r="JM48" i="11"/>
  <c r="IW48" i="11"/>
  <c r="HA48" i="11"/>
  <c r="MG53" i="11"/>
  <c r="LL64" i="11"/>
  <c r="LL63" i="11"/>
  <c r="LX62" i="11"/>
  <c r="LX61" i="11"/>
  <c r="LX60" i="11"/>
  <c r="LP59" i="11"/>
  <c r="MA56" i="11"/>
  <c r="LS56" i="11"/>
  <c r="LW53" i="11"/>
  <c r="LO53" i="11"/>
  <c r="MC48" i="11"/>
  <c r="AR12" i="14"/>
  <c r="AS12" i="14" s="1"/>
  <c r="AT12" i="14" s="1"/>
  <c r="AU12" i="14" s="1"/>
  <c r="AQ13" i="14"/>
  <c r="H8" i="14"/>
  <c r="H9" i="14" s="1"/>
  <c r="I9" i="14" s="1"/>
  <c r="J9" i="14" s="1"/>
  <c r="K9" i="14" s="1"/>
  <c r="L9" i="14" s="1"/>
  <c r="AW13" i="14"/>
  <c r="AX13" i="14" s="1"/>
  <c r="AY13" i="14" s="1"/>
  <c r="AZ13" i="14" s="1"/>
  <c r="KV56" i="11"/>
  <c r="V38" i="12"/>
  <c r="DS33" i="11"/>
  <c r="DS54" i="11" s="1"/>
  <c r="DS40" i="11"/>
  <c r="DS61" i="11" s="1"/>
  <c r="DS41" i="11"/>
  <c r="DS62" i="11" s="1"/>
  <c r="DS35" i="11"/>
  <c r="DS56" i="11" s="1"/>
  <c r="DS36" i="11"/>
  <c r="DS57" i="11" s="1"/>
  <c r="DS43" i="11"/>
  <c r="DS64" i="11" s="1"/>
  <c r="DS37" i="11"/>
  <c r="DS58" i="11" s="1"/>
  <c r="DS38" i="11"/>
  <c r="DS59" i="11" s="1"/>
  <c r="DS42" i="11"/>
  <c r="DS63" i="11" s="1"/>
  <c r="DC33" i="11"/>
  <c r="DC54" i="11" s="1"/>
  <c r="DC31" i="11"/>
  <c r="DC52" i="11" s="1"/>
  <c r="AT27" i="5"/>
  <c r="AQ50" i="5"/>
  <c r="W7" i="14"/>
  <c r="I39" i="12"/>
  <c r="C6" i="14"/>
  <c r="D5" i="14"/>
  <c r="E5" i="14" s="1"/>
  <c r="F5" i="14" s="1"/>
  <c r="G5" i="14" s="1"/>
  <c r="GA30" i="11"/>
  <c r="GA51" i="11" s="1"/>
  <c r="GA32" i="11"/>
  <c r="GA53" i="11" s="1"/>
  <c r="GA39" i="11"/>
  <c r="GA60" i="11" s="1"/>
  <c r="GA35" i="11"/>
  <c r="GA56" i="11" s="1"/>
  <c r="GA40" i="11"/>
  <c r="GA61" i="11" s="1"/>
  <c r="GA42" i="11"/>
  <c r="GA63" i="11" s="1"/>
  <c r="GA34" i="11"/>
  <c r="GA55" i="11" s="1"/>
  <c r="GA41" i="11"/>
  <c r="GA62" i="11" s="1"/>
  <c r="GA43" i="11"/>
  <c r="GA64" i="11" s="1"/>
  <c r="GA36" i="11"/>
  <c r="GA57" i="11" s="1"/>
  <c r="FS30" i="11"/>
  <c r="FS51" i="11" s="1"/>
  <c r="FS37" i="11"/>
  <c r="FS58" i="11" s="1"/>
  <c r="FS38" i="11"/>
  <c r="FS59" i="11" s="1"/>
  <c r="FS39" i="11"/>
  <c r="FS60" i="11" s="1"/>
  <c r="FS35" i="11"/>
  <c r="FS56" i="11" s="1"/>
  <c r="FS40" i="11"/>
  <c r="FS61" i="11" s="1"/>
  <c r="FS42" i="11"/>
  <c r="FS63" i="11" s="1"/>
  <c r="FS34" i="11"/>
  <c r="FS55" i="11" s="1"/>
  <c r="FS41" i="11"/>
  <c r="FS62" i="11" s="1"/>
  <c r="FS43" i="11"/>
  <c r="FS64" i="11" s="1"/>
  <c r="BG41" i="11"/>
  <c r="BG62" i="11" s="1"/>
  <c r="BG29" i="11"/>
  <c r="BG50" i="11" s="1"/>
  <c r="AQ31" i="11"/>
  <c r="AQ52" i="11" s="1"/>
  <c r="AQ39" i="11"/>
  <c r="AQ60" i="11" s="1"/>
  <c r="AQ40" i="11"/>
  <c r="AQ41" i="11"/>
  <c r="AQ62" i="11" s="1"/>
  <c r="AQ43" i="11"/>
  <c r="AQ64" i="11" s="1"/>
  <c r="GY32" i="11"/>
  <c r="GY53" i="11" s="1"/>
  <c r="GY36" i="11"/>
  <c r="GY57" i="11" s="1"/>
  <c r="CX27" i="5"/>
  <c r="CU50" i="5"/>
  <c r="BF17" i="14"/>
  <c r="BO64" i="11"/>
  <c r="LC36" i="11"/>
  <c r="LC57" i="11" s="1"/>
  <c r="LC43" i="11"/>
  <c r="LC64" i="11" s="1"/>
  <c r="LC39" i="11"/>
  <c r="LC60" i="11" s="1"/>
  <c r="LC40" i="11"/>
  <c r="LC61" i="11" s="1"/>
  <c r="IU37" i="11"/>
  <c r="IU58" i="11" s="1"/>
  <c r="IU38" i="11"/>
  <c r="IU59" i="11" s="1"/>
  <c r="GE33" i="11"/>
  <c r="GE54" i="11" s="1"/>
  <c r="GE41" i="11"/>
  <c r="GE62" i="11" s="1"/>
  <c r="GE43" i="11"/>
  <c r="GE64" i="11" s="1"/>
  <c r="GE36" i="11"/>
  <c r="GE57" i="11" s="1"/>
  <c r="GE37" i="11"/>
  <c r="GE58" i="11" s="1"/>
  <c r="GE38" i="11"/>
  <c r="GE59" i="11" s="1"/>
  <c r="GE39" i="11"/>
  <c r="GE60" i="11" s="1"/>
  <c r="GE35" i="11"/>
  <c r="GE56" i="11" s="1"/>
  <c r="GE40" i="11"/>
  <c r="GE61" i="11" s="1"/>
  <c r="GE42" i="11"/>
  <c r="GE63" i="11" s="1"/>
  <c r="P28" i="12"/>
  <c r="S38" i="12" s="1"/>
  <c r="P17" i="12"/>
  <c r="O25" i="8"/>
  <c r="KR52" i="11"/>
  <c r="R42" i="12"/>
  <c r="BB12" i="14"/>
  <c r="BC12" i="14" s="1"/>
  <c r="BD12" i="14" s="1"/>
  <c r="BE12" i="14" s="1"/>
  <c r="BA13" i="14"/>
  <c r="LF49" i="11"/>
  <c r="FG31" i="11"/>
  <c r="FG52" i="11" s="1"/>
  <c r="FG33" i="11"/>
  <c r="FG54" i="11" s="1"/>
  <c r="EI27" i="11"/>
  <c r="EI48" i="11" s="1"/>
  <c r="EI37" i="11"/>
  <c r="EI58" i="11" s="1"/>
  <c r="EI38" i="11"/>
  <c r="EI59" i="11" s="1"/>
  <c r="EI39" i="11"/>
  <c r="EI60" i="11" s="1"/>
  <c r="EI42" i="11"/>
  <c r="EI63" i="11" s="1"/>
  <c r="EI40" i="11"/>
  <c r="EI61" i="11" s="1"/>
  <c r="CA31" i="11"/>
  <c r="CA52" i="11" s="1"/>
  <c r="CA39" i="11"/>
  <c r="CA60" i="11" s="1"/>
  <c r="CA36" i="11"/>
  <c r="CA57" i="11" s="1"/>
  <c r="CA40" i="11"/>
  <c r="CA61" i="11" s="1"/>
  <c r="CA30" i="11"/>
  <c r="CA51" i="11" s="1"/>
  <c r="CA41" i="11"/>
  <c r="CA62" i="11" s="1"/>
  <c r="CA34" i="11"/>
  <c r="CA55" i="11" s="1"/>
  <c r="CA35" i="11"/>
  <c r="CA56" i="11" s="1"/>
  <c r="CA43" i="11"/>
  <c r="CA64" i="11" s="1"/>
  <c r="BS36" i="11"/>
  <c r="BS57" i="11" s="1"/>
  <c r="BS30" i="11"/>
  <c r="BS51" i="11" s="1"/>
  <c r="BK34" i="11"/>
  <c r="BK55" i="11" s="1"/>
  <c r="BK35" i="11"/>
  <c r="BK56" i="11" s="1"/>
  <c r="BK37" i="11"/>
  <c r="BK58" i="11" s="1"/>
  <c r="BK38" i="11"/>
  <c r="BK59" i="11" s="1"/>
  <c r="BK42" i="11"/>
  <c r="BK63" i="11" s="1"/>
  <c r="BK25" i="11"/>
  <c r="BK46" i="11" s="1"/>
  <c r="BK36" i="11"/>
  <c r="BK57" i="11" s="1"/>
  <c r="BK39" i="11"/>
  <c r="BK60" i="11" s="1"/>
  <c r="BK27" i="11"/>
  <c r="BK48" i="11" s="1"/>
  <c r="BK28" i="11"/>
  <c r="BK49" i="11" s="1"/>
  <c r="BK32" i="11"/>
  <c r="BK53" i="11" s="1"/>
  <c r="BK33" i="11"/>
  <c r="BK54" i="11" s="1"/>
  <c r="BK40" i="11"/>
  <c r="BK61" i="11" s="1"/>
  <c r="BK41" i="11"/>
  <c r="BK62" i="11" s="1"/>
  <c r="BK29" i="11"/>
  <c r="BK50" i="11" s="1"/>
  <c r="BK43" i="11"/>
  <c r="BK64" i="11" s="1"/>
  <c r="AD4" i="11"/>
  <c r="AD25" i="11" s="1"/>
  <c r="BB4" i="11"/>
  <c r="BB25" i="11" s="1"/>
  <c r="BZ4" i="11"/>
  <c r="BZ25" i="11" s="1"/>
  <c r="BZ46" i="11" s="1"/>
  <c r="CX4" i="11"/>
  <c r="CX25" i="11" s="1"/>
  <c r="DA46" i="11" s="1"/>
  <c r="BT6" i="3"/>
  <c r="AR11" i="14"/>
  <c r="AS11" i="14" s="1"/>
  <c r="AT11" i="14" s="1"/>
  <c r="AU11" i="14" s="1"/>
  <c r="X19" i="6"/>
  <c r="CI61" i="11"/>
  <c r="JW55" i="11"/>
  <c r="LG56" i="11"/>
  <c r="JT52" i="11"/>
  <c r="R38" i="12"/>
  <c r="P36" i="12"/>
  <c r="N43" i="12"/>
  <c r="IX46" i="11"/>
  <c r="FF46" i="11"/>
  <c r="KZ64" i="11"/>
  <c r="KN64" i="11"/>
  <c r="KR63" i="11"/>
  <c r="BL62" i="11"/>
  <c r="BD62" i="11"/>
  <c r="AN62" i="11"/>
  <c r="EF59" i="11"/>
  <c r="HL56" i="11"/>
  <c r="DX56" i="11"/>
  <c r="BT56" i="11"/>
  <c r="AZ56" i="11"/>
  <c r="AN56" i="11"/>
  <c r="IQ34" i="11"/>
  <c r="IQ55" i="11" s="1"/>
  <c r="P53" i="11"/>
  <c r="KN52" i="11"/>
  <c r="FT52" i="11"/>
  <c r="EV52" i="11"/>
  <c r="EN52" i="11"/>
  <c r="EB52" i="11"/>
  <c r="DP52" i="11"/>
  <c r="CJ52" i="11"/>
  <c r="MB63" i="11"/>
  <c r="MF60" i="11"/>
  <c r="MF56" i="11"/>
  <c r="LP56" i="11"/>
  <c r="ME55" i="11"/>
  <c r="LL54" i="11"/>
  <c r="LW52" i="11"/>
  <c r="LL52" i="11"/>
  <c r="LS51" i="11"/>
  <c r="MF50" i="11"/>
  <c r="MF49" i="11"/>
  <c r="LX49" i="11"/>
  <c r="MF48" i="11"/>
  <c r="MF47" i="11"/>
  <c r="LX47" i="11"/>
  <c r="LZ54" i="11"/>
  <c r="P21" i="8"/>
  <c r="Q21" i="8" s="1"/>
  <c r="AF46" i="11"/>
  <c r="AF64" i="11"/>
  <c r="IJ62" i="11"/>
  <c r="HX62" i="11"/>
  <c r="HP62" i="11"/>
  <c r="HC62" i="11"/>
  <c r="GR62" i="11"/>
  <c r="GI62" i="11"/>
  <c r="FT62" i="11"/>
  <c r="FH62" i="11"/>
  <c r="EZ62" i="11"/>
  <c r="ER62" i="11"/>
  <c r="EF62" i="11"/>
  <c r="HT61" i="11"/>
  <c r="HH61" i="11"/>
  <c r="GV61" i="11"/>
  <c r="GN61" i="11"/>
  <c r="GF61" i="11"/>
  <c r="FT61" i="11"/>
  <c r="FL61" i="11"/>
  <c r="FD61" i="11"/>
  <c r="ER61" i="11"/>
  <c r="IB60" i="11"/>
  <c r="GZ60" i="11"/>
  <c r="IF59" i="11"/>
  <c r="HX59" i="11"/>
  <c r="HL59" i="11"/>
  <c r="GZ59" i="11"/>
  <c r="FD59" i="11"/>
  <c r="EN59" i="11"/>
  <c r="GR58" i="11"/>
  <c r="FD58" i="11"/>
  <c r="JL57" i="11"/>
  <c r="X57" i="11"/>
  <c r="P57" i="11"/>
  <c r="BX53" i="11"/>
  <c r="IG48" i="11"/>
  <c r="HI48" i="11"/>
  <c r="MG54" i="11"/>
  <c r="MB61" i="11"/>
  <c r="LR56" i="11"/>
  <c r="ME47" i="11"/>
  <c r="K30" i="8"/>
  <c r="K24" i="8"/>
  <c r="R6" i="14"/>
  <c r="HM51" i="11"/>
  <c r="HE51" i="11"/>
  <c r="MB60" i="11"/>
  <c r="LO57" i="11"/>
  <c r="LO50" i="11"/>
  <c r="LI56" i="11"/>
  <c r="P31" i="8"/>
  <c r="Q31" i="8" s="1"/>
  <c r="O29" i="8"/>
  <c r="N4" i="5"/>
  <c r="M36" i="12"/>
  <c r="L39" i="12"/>
  <c r="W38" i="12"/>
  <c r="V37" i="12"/>
  <c r="Q42" i="12"/>
  <c r="U41" i="12"/>
  <c r="JV58" i="5"/>
  <c r="LK46" i="11"/>
  <c r="IR61" i="11"/>
  <c r="AB59" i="11"/>
  <c r="KR58" i="11"/>
  <c r="DH57" i="11"/>
  <c r="GB55" i="11"/>
  <c r="FP55" i="11"/>
  <c r="EV55" i="11"/>
  <c r="JE50" i="11"/>
  <c r="GS50" i="11"/>
  <c r="GG49" i="11"/>
  <c r="LL57" i="11"/>
  <c r="MA55" i="11"/>
  <c r="LP53" i="11"/>
  <c r="ME52" i="11"/>
  <c r="LT48" i="11"/>
  <c r="LL48" i="11"/>
  <c r="MC57" i="11"/>
  <c r="MC56" i="11"/>
  <c r="N31" i="8"/>
  <c r="O31" i="8" s="1"/>
  <c r="P30" i="8"/>
  <c r="Q30" i="8" s="1"/>
  <c r="L15" i="12"/>
  <c r="N41" i="12"/>
  <c r="IB64" i="11"/>
  <c r="HT64" i="11"/>
  <c r="HH64" i="11"/>
  <c r="EV64" i="11"/>
  <c r="DL63" i="11"/>
  <c r="CV63" i="11"/>
  <c r="BD63" i="11"/>
  <c r="AR63" i="11"/>
  <c r="LD62" i="11"/>
  <c r="KJ62" i="11"/>
  <c r="X62" i="11"/>
  <c r="KN61" i="11"/>
  <c r="AF60" i="11"/>
  <c r="AJ59" i="11"/>
  <c r="CZ50" i="11"/>
  <c r="MB58" i="11"/>
  <c r="LX55" i="11"/>
  <c r="MB52" i="11"/>
  <c r="P27" i="8"/>
  <c r="Q27" i="8" s="1"/>
  <c r="H10" i="14"/>
  <c r="CB6" i="3"/>
  <c r="AT5" i="2"/>
  <c r="CJ6" i="3" s="1"/>
  <c r="BF13" i="2"/>
  <c r="CZ14" i="3"/>
  <c r="DP6" i="3"/>
  <c r="BN5" i="2"/>
  <c r="DX6" i="3" s="1"/>
  <c r="CR14" i="3"/>
  <c r="AL15" i="2"/>
  <c r="BL16" i="3"/>
  <c r="V8" i="2"/>
  <c r="AN9" i="3" s="1"/>
  <c r="N8" i="2"/>
  <c r="X9" i="3" s="1"/>
  <c r="R8" i="2"/>
  <c r="AF9" i="3" s="1"/>
  <c r="Z8" i="2"/>
  <c r="AV9" i="3" s="1"/>
  <c r="P9" i="3"/>
  <c r="BL6" i="3"/>
  <c r="AD51" i="5"/>
  <c r="AD28" i="5"/>
  <c r="BV17" i="14"/>
  <c r="BW17" i="14" s="1"/>
  <c r="BX17" i="14" s="1"/>
  <c r="BY17" i="14" s="1"/>
  <c r="BU18" i="14"/>
  <c r="Z12" i="2"/>
  <c r="AV13" i="3" s="1"/>
  <c r="P13" i="3"/>
  <c r="I43" i="12"/>
  <c r="S43" i="12"/>
  <c r="V43" i="12"/>
  <c r="S40" i="12"/>
  <c r="V40" i="12"/>
  <c r="JC33" i="11"/>
  <c r="JC54" i="11" s="1"/>
  <c r="JC36" i="11"/>
  <c r="JC57" i="11" s="1"/>
  <c r="IM33" i="11"/>
  <c r="IM54" i="11" s="1"/>
  <c r="IM40" i="11"/>
  <c r="IM61" i="11" s="1"/>
  <c r="IM41" i="11"/>
  <c r="IM62" i="11" s="1"/>
  <c r="IM36" i="11"/>
  <c r="IM57" i="11" s="1"/>
  <c r="IM38" i="11"/>
  <c r="IM59" i="11" s="1"/>
  <c r="S36" i="12"/>
  <c r="BC58" i="11"/>
  <c r="KE55" i="11"/>
  <c r="L56" i="11"/>
  <c r="N5" i="14"/>
  <c r="O5" i="14" s="1"/>
  <c r="P5" i="14" s="1"/>
  <c r="Q5" i="14" s="1"/>
  <c r="M6" i="14"/>
  <c r="IM39" i="11"/>
  <c r="IM60" i="11" s="1"/>
  <c r="KE36" i="11"/>
  <c r="KE57" i="11" s="1"/>
  <c r="KE38" i="11"/>
  <c r="KE59" i="11" s="1"/>
  <c r="KE40" i="11"/>
  <c r="KE61" i="11" s="1"/>
  <c r="KE43" i="11"/>
  <c r="KE64" i="11" s="1"/>
  <c r="KE41" i="11"/>
  <c r="KE62" i="11" s="1"/>
  <c r="KU55" i="11"/>
  <c r="W56" i="11"/>
  <c r="M41" i="12"/>
  <c r="J41" i="12"/>
  <c r="IM43" i="11"/>
  <c r="IM64" i="11" s="1"/>
  <c r="FO61" i="11"/>
  <c r="IA62" i="11"/>
  <c r="AQ61" i="11"/>
  <c r="LK55" i="11"/>
  <c r="KE37" i="11"/>
  <c r="KE58" i="11" s="1"/>
  <c r="AG9" i="14"/>
  <c r="AG10" i="14" s="1"/>
  <c r="AH8" i="14"/>
  <c r="AI8" i="14" s="1"/>
  <c r="AJ8" i="14" s="1"/>
  <c r="AK8" i="14" s="1"/>
  <c r="BK15" i="14"/>
  <c r="BL14" i="14"/>
  <c r="BM14" i="14" s="1"/>
  <c r="BN14" i="14" s="1"/>
  <c r="BO14" i="14" s="1"/>
  <c r="AD8" i="2"/>
  <c r="AX8" i="2"/>
  <c r="CR9" i="3" s="1"/>
  <c r="BC23" i="3"/>
  <c r="BC8" i="3"/>
  <c r="BC24" i="3"/>
  <c r="BC25" i="3"/>
  <c r="BC27" i="3"/>
  <c r="AI2" i="3"/>
  <c r="AA23" i="3"/>
  <c r="IM42" i="11"/>
  <c r="IM63" i="11" s="1"/>
  <c r="HS32" i="11"/>
  <c r="HS53" i="11" s="1"/>
  <c r="HS40" i="11"/>
  <c r="HS61" i="11" s="1"/>
  <c r="HS37" i="11"/>
  <c r="HS58" i="11" s="1"/>
  <c r="LW40" i="11"/>
  <c r="LW61" i="11" s="1"/>
  <c r="LW43" i="11"/>
  <c r="LW64" i="11" s="1"/>
  <c r="LO40" i="11"/>
  <c r="LO61" i="11" s="1"/>
  <c r="LO41" i="11"/>
  <c r="LO62" i="11" s="1"/>
  <c r="LO37" i="11"/>
  <c r="LO58" i="11" s="1"/>
  <c r="LT56" i="11"/>
  <c r="LW56" i="11"/>
  <c r="KM55" i="11"/>
  <c r="LC55" i="11"/>
  <c r="X16" i="12"/>
  <c r="X27" i="12"/>
  <c r="X37" i="12" s="1"/>
  <c r="AO2" i="3"/>
  <c r="AW2" i="3" s="1"/>
  <c r="AG23" i="3"/>
  <c r="EE30" i="11"/>
  <c r="EE51" i="11" s="1"/>
  <c r="EE27" i="11"/>
  <c r="EE48" i="11" s="1"/>
  <c r="EE37" i="11"/>
  <c r="EE58" i="11" s="1"/>
  <c r="EE38" i="11"/>
  <c r="EE59" i="11" s="1"/>
  <c r="EE39" i="11"/>
  <c r="EE60" i="11" s="1"/>
  <c r="EE43" i="11"/>
  <c r="EE64" i="11" s="1"/>
  <c r="EE32" i="11"/>
  <c r="EE53" i="11" s="1"/>
  <c r="EE34" i="11"/>
  <c r="EE55" i="11" s="1"/>
  <c r="EE36" i="11"/>
  <c r="EE57" i="11" s="1"/>
  <c r="EE40" i="11"/>
  <c r="EE61" i="11" s="1"/>
  <c r="EE41" i="11"/>
  <c r="EE62" i="11" s="1"/>
  <c r="DW30" i="11"/>
  <c r="DW51" i="11" s="1"/>
  <c r="DW34" i="11"/>
  <c r="DW55" i="11" s="1"/>
  <c r="DW42" i="11"/>
  <c r="DW63" i="11" s="1"/>
  <c r="DW37" i="11"/>
  <c r="DW58" i="11" s="1"/>
  <c r="DW38" i="11"/>
  <c r="DW59" i="11" s="1"/>
  <c r="DW39" i="11"/>
  <c r="DW60" i="11" s="1"/>
  <c r="DW43" i="11"/>
  <c r="DW64" i="11" s="1"/>
  <c r="DW32" i="11"/>
  <c r="DW53" i="11" s="1"/>
  <c r="DW36" i="11"/>
  <c r="DW57" i="11" s="1"/>
  <c r="DW40" i="11"/>
  <c r="DW61" i="11" s="1"/>
  <c r="AI26" i="11"/>
  <c r="AI47" i="11" s="1"/>
  <c r="AI29" i="11"/>
  <c r="AI50" i="11" s="1"/>
  <c r="AI27" i="11"/>
  <c r="AI48" i="11" s="1"/>
  <c r="AI28" i="11"/>
  <c r="AI49" i="11" s="1"/>
  <c r="AI30" i="11"/>
  <c r="AI51" i="11" s="1"/>
  <c r="AI32" i="11"/>
  <c r="AI53" i="11" s="1"/>
  <c r="AI34" i="11"/>
  <c r="AI55" i="11" s="1"/>
  <c r="AI37" i="11"/>
  <c r="AI58" i="11" s="1"/>
  <c r="AI38" i="11"/>
  <c r="AI59" i="11" s="1"/>
  <c r="AI39" i="11"/>
  <c r="AI60" i="11" s="1"/>
  <c r="AI43" i="11"/>
  <c r="AI64" i="11" s="1"/>
  <c r="AI31" i="11"/>
  <c r="AI52" i="11" s="1"/>
  <c r="AI40" i="11"/>
  <c r="AI61" i="11" s="1"/>
  <c r="AI33" i="11"/>
  <c r="AI54" i="11" s="1"/>
  <c r="AI35" i="11"/>
  <c r="AI56" i="11" s="1"/>
  <c r="AI36" i="11"/>
  <c r="AI57" i="11" s="1"/>
  <c r="AI41" i="11"/>
  <c r="AI62" i="11" s="1"/>
  <c r="AI25" i="11"/>
  <c r="AI46" i="11" s="1"/>
  <c r="AA29" i="11"/>
  <c r="AA50" i="11" s="1"/>
  <c r="AA26" i="11"/>
  <c r="AA47" i="11" s="1"/>
  <c r="AA37" i="11"/>
  <c r="AA58" i="11" s="1"/>
  <c r="AA38" i="11"/>
  <c r="AA59" i="11" s="1"/>
  <c r="AA39" i="11"/>
  <c r="AA60" i="11" s="1"/>
  <c r="AA43" i="11"/>
  <c r="AA64" i="11" s="1"/>
  <c r="AA31" i="11"/>
  <c r="AA52" i="11" s="1"/>
  <c r="AA40" i="11"/>
  <c r="AA61" i="11" s="1"/>
  <c r="AA33" i="11"/>
  <c r="AA54" i="11" s="1"/>
  <c r="AA36" i="11"/>
  <c r="AA57" i="11" s="1"/>
  <c r="AA41" i="11"/>
  <c r="AA62" i="11" s="1"/>
  <c r="AA25" i="11"/>
  <c r="AA46" i="11" s="1"/>
  <c r="MD46" i="11"/>
  <c r="MA46" i="11"/>
  <c r="N36" i="12"/>
  <c r="GE30" i="11"/>
  <c r="GE51" i="11" s="1"/>
  <c r="GE31" i="11"/>
  <c r="GE52" i="11" s="1"/>
  <c r="DS26" i="11"/>
  <c r="DS47" i="11" s="1"/>
  <c r="DS31" i="11"/>
  <c r="DS52" i="11" s="1"/>
  <c r="DS29" i="11"/>
  <c r="DS50" i="11" s="1"/>
  <c r="BK30" i="11"/>
  <c r="BK51" i="11" s="1"/>
  <c r="BK26" i="11"/>
  <c r="BK47" i="11" s="1"/>
  <c r="BK31" i="11"/>
  <c r="BK52" i="11" s="1"/>
  <c r="LO52" i="11"/>
  <c r="ME50" i="11"/>
  <c r="MB50" i="11"/>
  <c r="AP27" i="5"/>
  <c r="AM50" i="5"/>
  <c r="J43" i="12"/>
  <c r="T38" i="12"/>
  <c r="HC31" i="11"/>
  <c r="HC52" i="11" s="1"/>
  <c r="HC32" i="11"/>
  <c r="HC53" i="11" s="1"/>
  <c r="HC34" i="11"/>
  <c r="HC55" i="11" s="1"/>
  <c r="FK30" i="11"/>
  <c r="FK51" i="11" s="1"/>
  <c r="FK34" i="11"/>
  <c r="FK55" i="11" s="1"/>
  <c r="CU26" i="11"/>
  <c r="CU47" i="11" s="1"/>
  <c r="CU29" i="11"/>
  <c r="CU50" i="11" s="1"/>
  <c r="CE29" i="11"/>
  <c r="CE50" i="11" s="1"/>
  <c r="CE33" i="11"/>
  <c r="CE54" i="11" s="1"/>
  <c r="CE31" i="11"/>
  <c r="CE52" i="11" s="1"/>
  <c r="ME54" i="11"/>
  <c r="LW51" i="11"/>
  <c r="LT51" i="11"/>
  <c r="HW32" i="11"/>
  <c r="HW53" i="11" s="1"/>
  <c r="HW33" i="11"/>
  <c r="HW54" i="11" s="1"/>
  <c r="IO48" i="11"/>
  <c r="J39" i="12"/>
  <c r="J20" i="2"/>
  <c r="N20" i="2" s="1"/>
  <c r="BB46" i="11"/>
  <c r="BO31" i="11"/>
  <c r="BO52" i="11" s="1"/>
  <c r="BO29" i="11"/>
  <c r="BO50" i="11" s="1"/>
  <c r="LP63" i="11"/>
  <c r="N37" i="8"/>
  <c r="P37" i="8"/>
  <c r="I37" i="12"/>
  <c r="FF52" i="5"/>
  <c r="HB52" i="5"/>
  <c r="HJ54" i="5"/>
  <c r="FC32" i="11"/>
  <c r="FC53" i="11" s="1"/>
  <c r="FC30" i="11"/>
  <c r="FC51" i="11" s="1"/>
  <c r="EU30" i="11"/>
  <c r="EU51" i="11" s="1"/>
  <c r="EU29" i="11"/>
  <c r="EU50" i="11" s="1"/>
  <c r="EU32" i="11"/>
  <c r="EU53" i="11" s="1"/>
  <c r="EU34" i="11"/>
  <c r="EU55" i="11" s="1"/>
  <c r="CI27" i="11"/>
  <c r="CI48" i="11" s="1"/>
  <c r="CI32" i="11"/>
  <c r="CI53" i="11" s="1"/>
  <c r="CI30" i="11"/>
  <c r="CI51" i="11" s="1"/>
  <c r="CA27" i="11"/>
  <c r="CA48" i="11" s="1"/>
  <c r="CA26" i="11"/>
  <c r="CA47" i="11" s="1"/>
  <c r="CA28" i="11"/>
  <c r="CA49" i="11" s="1"/>
  <c r="CA32" i="11"/>
  <c r="CA53" i="11" s="1"/>
  <c r="CA29" i="11"/>
  <c r="CA50" i="11" s="1"/>
  <c r="CA33" i="11"/>
  <c r="CA54" i="11" s="1"/>
  <c r="AY26" i="11"/>
  <c r="AY47" i="11" s="1"/>
  <c r="AY31" i="11"/>
  <c r="AY52" i="11" s="1"/>
  <c r="AY33" i="11"/>
  <c r="AY54" i="11" s="1"/>
  <c r="AY29" i="11"/>
  <c r="AY50" i="11" s="1"/>
  <c r="ME57" i="11"/>
  <c r="LL55" i="11"/>
  <c r="LO55" i="11"/>
  <c r="E5" i="11"/>
  <c r="F5" i="11" s="1"/>
  <c r="J5" i="11" s="1"/>
  <c r="J26" i="11" s="1"/>
  <c r="AH4" i="11"/>
  <c r="AH25" i="11" s="1"/>
  <c r="AK46" i="11" s="1"/>
  <c r="BF4" i="11"/>
  <c r="BF25" i="11" s="1"/>
  <c r="CD4" i="11"/>
  <c r="CD25" i="11" s="1"/>
  <c r="DB4" i="11"/>
  <c r="DB25" i="11" s="1"/>
  <c r="AL4" i="11"/>
  <c r="AL25" i="11" s="1"/>
  <c r="AO46" i="11" s="1"/>
  <c r="BJ4" i="11"/>
  <c r="BJ25" i="11" s="1"/>
  <c r="CH4" i="11"/>
  <c r="CH25" i="11" s="1"/>
  <c r="CK46" i="11" s="1"/>
  <c r="E25" i="11"/>
  <c r="H46" i="11" s="1"/>
  <c r="AP4" i="11"/>
  <c r="AP25" i="11" s="1"/>
  <c r="BN4" i="11"/>
  <c r="BN25" i="11" s="1"/>
  <c r="BQ46" i="11" s="1"/>
  <c r="CL4" i="11"/>
  <c r="CL25" i="11" s="1"/>
  <c r="CL46" i="11" s="1"/>
  <c r="F4" i="11"/>
  <c r="Z4" i="11" s="1"/>
  <c r="Z25" i="11" s="1"/>
  <c r="AT4" i="11"/>
  <c r="AT25" i="11" s="1"/>
  <c r="AW46" i="11" s="1"/>
  <c r="BR4" i="11"/>
  <c r="BR25" i="11" s="1"/>
  <c r="CP4" i="11"/>
  <c r="CP25" i="11" s="1"/>
  <c r="AX4" i="11"/>
  <c r="AX25" i="11" s="1"/>
  <c r="BA46" i="11" s="1"/>
  <c r="BV4" i="11"/>
  <c r="BV25" i="11" s="1"/>
  <c r="CT4" i="11"/>
  <c r="CT25" i="11" s="1"/>
  <c r="CT46" i="11" s="1"/>
  <c r="FS32" i="11"/>
  <c r="FS53" i="11" s="1"/>
  <c r="GI31" i="11"/>
  <c r="GI52" i="11" s="1"/>
  <c r="MF61" i="11"/>
  <c r="LL59" i="11"/>
  <c r="MF57" i="11"/>
  <c r="MD57" i="11"/>
  <c r="LL56" i="11"/>
  <c r="LI50" i="11"/>
  <c r="MH48" i="11"/>
  <c r="LW48" i="11"/>
  <c r="LO48" i="11"/>
  <c r="LU52" i="11"/>
  <c r="N35" i="8"/>
  <c r="O35" i="8" s="1"/>
  <c r="O19" i="8"/>
  <c r="P28" i="8"/>
  <c r="Q28" i="8" s="1"/>
  <c r="P19" i="8"/>
  <c r="Q19" i="8" s="1"/>
  <c r="E10" i="16"/>
  <c r="HB49" i="5"/>
  <c r="HZ49" i="5"/>
  <c r="IX49" i="5"/>
  <c r="JV49" i="5"/>
  <c r="KT49" i="5"/>
  <c r="LR49" i="5"/>
  <c r="LA52" i="11"/>
  <c r="JZ49" i="11"/>
  <c r="GD48" i="11"/>
  <c r="LE47" i="11"/>
  <c r="KG47" i="11"/>
  <c r="JI47" i="11"/>
  <c r="IK47" i="11"/>
  <c r="HM47" i="11"/>
  <c r="GO47" i="11"/>
  <c r="FQ47" i="11"/>
  <c r="ES47" i="11"/>
  <c r="ME46" i="11"/>
  <c r="MA64" i="11"/>
  <c r="LO56" i="11"/>
  <c r="LS53" i="11"/>
  <c r="LY52" i="11"/>
  <c r="MF51" i="11"/>
  <c r="MA49" i="11"/>
  <c r="LM48" i="11"/>
  <c r="F16" i="16"/>
  <c r="I27" i="8"/>
  <c r="I21" i="8"/>
  <c r="H10" i="16"/>
  <c r="JZ53" i="11"/>
  <c r="IT53" i="11"/>
  <c r="LA50" i="11"/>
  <c r="JM50" i="11"/>
  <c r="GK50" i="11"/>
  <c r="KK49" i="11"/>
  <c r="KC49" i="11"/>
  <c r="HQ49" i="11"/>
  <c r="GS49" i="11"/>
  <c r="FU49" i="11"/>
  <c r="KO48" i="11"/>
  <c r="IS48" i="11"/>
  <c r="FQ48" i="11"/>
  <c r="FA48" i="11"/>
  <c r="MB64" i="11"/>
  <c r="LT59" i="11"/>
  <c r="LP57" i="11"/>
  <c r="MF55" i="11"/>
  <c r="LT55" i="11"/>
  <c r="MF52" i="11"/>
  <c r="LT49" i="11"/>
  <c r="ME48" i="11"/>
  <c r="LT47" i="11"/>
  <c r="LP47" i="11"/>
  <c r="JJ48" i="11"/>
  <c r="L23" i="8"/>
  <c r="M23" i="8" s="1"/>
  <c r="P36" i="8"/>
  <c r="Q36" i="8" s="1"/>
  <c r="P25" i="8"/>
  <c r="Q25" i="8" s="1"/>
  <c r="J36" i="8"/>
  <c r="G10" i="16"/>
  <c r="G16" i="16" s="1"/>
  <c r="LN53" i="11"/>
  <c r="JM53" i="11"/>
  <c r="LW46" i="11"/>
  <c r="LX64" i="11"/>
  <c r="LL60" i="11"/>
  <c r="LW55" i="11"/>
  <c r="LW54" i="11"/>
  <c r="ME53" i="11"/>
  <c r="LT52" i="11"/>
  <c r="LO47" i="11"/>
  <c r="KO53" i="11"/>
  <c r="P35" i="8"/>
  <c r="Q35" i="8" s="1"/>
  <c r="P24" i="8"/>
  <c r="J35" i="8"/>
  <c r="K35" i="8" s="1"/>
  <c r="K31" i="8"/>
  <c r="K19" i="8"/>
  <c r="AX4" i="5"/>
  <c r="AT50" i="5" s="1"/>
  <c r="FR48" i="11"/>
  <c r="FJ48" i="11"/>
  <c r="ET48" i="11"/>
  <c r="MG50" i="11"/>
  <c r="LT62" i="11"/>
  <c r="LL62" i="11"/>
  <c r="LP58" i="11"/>
  <c r="LL58" i="11"/>
  <c r="MH49" i="11"/>
  <c r="CP4" i="5"/>
  <c r="CP50" i="5" s="1"/>
  <c r="AL13" i="2"/>
  <c r="BL14" i="3"/>
  <c r="AN11" i="14"/>
  <c r="AO11" i="14" s="1"/>
  <c r="AP11" i="14" s="1"/>
  <c r="AM12" i="14"/>
  <c r="E75" i="5"/>
  <c r="BP18" i="14"/>
  <c r="BQ17" i="14"/>
  <c r="BR17" i="14" s="1"/>
  <c r="BS17" i="14" s="1"/>
  <c r="BT17" i="14" s="1"/>
  <c r="AV15" i="14"/>
  <c r="AW14" i="14"/>
  <c r="AX14" i="14" s="1"/>
  <c r="AY14" i="14" s="1"/>
  <c r="AZ14" i="14" s="1"/>
  <c r="L18" i="12"/>
  <c r="T16" i="12"/>
  <c r="N39" i="12"/>
  <c r="R41" i="12"/>
  <c r="N42" i="12"/>
  <c r="E7" i="15"/>
  <c r="AH9" i="2"/>
  <c r="BD10" i="3"/>
  <c r="Q36" i="12"/>
  <c r="J37" i="12"/>
  <c r="X29" i="12"/>
  <c r="X39" i="12" s="1"/>
  <c r="J36" i="12"/>
  <c r="N38" i="12"/>
  <c r="T29" i="12"/>
  <c r="AB9" i="14"/>
  <c r="AC8" i="14"/>
  <c r="AD8" i="14" s="1"/>
  <c r="AE8" i="14" s="1"/>
  <c r="AF8" i="14" s="1"/>
  <c r="P16" i="12"/>
  <c r="J6" i="2"/>
  <c r="C6" i="2"/>
  <c r="AD10" i="2"/>
  <c r="J10" i="2"/>
  <c r="J17" i="2"/>
  <c r="C17" i="2"/>
  <c r="IU33" i="11"/>
  <c r="IU54" i="11" s="1"/>
  <c r="IU40" i="11"/>
  <c r="IU61" i="11" s="1"/>
  <c r="IU42" i="11"/>
  <c r="IU63" i="11" s="1"/>
  <c r="IU35" i="11"/>
  <c r="IU56" i="11" s="1"/>
  <c r="IU36" i="11"/>
  <c r="IU57" i="11" s="1"/>
  <c r="IU39" i="11"/>
  <c r="IU60" i="11" s="1"/>
  <c r="IU41" i="11"/>
  <c r="IU62" i="11" s="1"/>
  <c r="HG31" i="11"/>
  <c r="HG52" i="11" s="1"/>
  <c r="HG36" i="11"/>
  <c r="HG57" i="11" s="1"/>
  <c r="HG32" i="11"/>
  <c r="HG53" i="11" s="1"/>
  <c r="HG39" i="11"/>
  <c r="HG60" i="11" s="1"/>
  <c r="HG34" i="11"/>
  <c r="HG55" i="11" s="1"/>
  <c r="HG35" i="11"/>
  <c r="HG56" i="11" s="1"/>
  <c r="HG41" i="11"/>
  <c r="HG62" i="11" s="1"/>
  <c r="HG38" i="11"/>
  <c r="HG59" i="11" s="1"/>
  <c r="HG43" i="11"/>
  <c r="HG64" i="11" s="1"/>
  <c r="HG33" i="11"/>
  <c r="HG54" i="11" s="1"/>
  <c r="HG37" i="11"/>
  <c r="HG58" i="11" s="1"/>
  <c r="HG40" i="11"/>
  <c r="HG61" i="11" s="1"/>
  <c r="AD14" i="2"/>
  <c r="AX14" i="2"/>
  <c r="BC26" i="3"/>
  <c r="BK2" i="3"/>
  <c r="KM35" i="11"/>
  <c r="KM56" i="11" s="1"/>
  <c r="KM41" i="11"/>
  <c r="KM62" i="11" s="1"/>
  <c r="KM38" i="11"/>
  <c r="KM59" i="11" s="1"/>
  <c r="KM43" i="11"/>
  <c r="KM64" i="11" s="1"/>
  <c r="KM40" i="11"/>
  <c r="KM61" i="11" s="1"/>
  <c r="KM42" i="11"/>
  <c r="KM63" i="11" s="1"/>
  <c r="JO40" i="11"/>
  <c r="JO61" i="11" s="1"/>
  <c r="JO34" i="11"/>
  <c r="JO55" i="11" s="1"/>
  <c r="JO42" i="11"/>
  <c r="JO63" i="11" s="1"/>
  <c r="JO39" i="11"/>
  <c r="JO60" i="11" s="1"/>
  <c r="JO41" i="11"/>
  <c r="JO62" i="11" s="1"/>
  <c r="II32" i="11"/>
  <c r="II53" i="11" s="1"/>
  <c r="P17" i="3"/>
  <c r="I17" i="3"/>
  <c r="AO17" i="3" s="1"/>
  <c r="V12" i="2"/>
  <c r="AD18" i="2"/>
  <c r="AX18" i="2"/>
  <c r="JG37" i="11"/>
  <c r="JG58" i="11" s="1"/>
  <c r="JG38" i="11"/>
  <c r="JG59" i="11" s="1"/>
  <c r="JG43" i="11"/>
  <c r="JG64" i="11" s="1"/>
  <c r="JG40" i="11"/>
  <c r="JG61" i="11" s="1"/>
  <c r="JG42" i="11"/>
  <c r="JG63" i="11" s="1"/>
  <c r="JG35" i="11"/>
  <c r="JG56" i="11" s="1"/>
  <c r="JG34" i="11"/>
  <c r="JG55" i="11" s="1"/>
  <c r="JG36" i="11"/>
  <c r="JG57" i="11" s="1"/>
  <c r="JG39" i="11"/>
  <c r="JG60" i="11" s="1"/>
  <c r="EM28" i="11"/>
  <c r="EM49" i="11" s="1"/>
  <c r="EM31" i="11"/>
  <c r="EM52" i="11" s="1"/>
  <c r="EM30" i="11"/>
  <c r="EM51" i="11" s="1"/>
  <c r="EM29" i="11"/>
  <c r="EM50" i="11" s="1"/>
  <c r="EM32" i="11"/>
  <c r="EM53" i="11" s="1"/>
  <c r="EM27" i="11"/>
  <c r="EM48" i="11" s="1"/>
  <c r="EM39" i="11"/>
  <c r="EM60" i="11" s="1"/>
  <c r="EM33" i="11"/>
  <c r="EM54" i="11" s="1"/>
  <c r="EM41" i="11"/>
  <c r="EM62" i="11" s="1"/>
  <c r="EM38" i="11"/>
  <c r="EM59" i="11" s="1"/>
  <c r="EM43" i="11"/>
  <c r="EM64" i="11" s="1"/>
  <c r="EM36" i="11"/>
  <c r="EM57" i="11" s="1"/>
  <c r="EM37" i="11"/>
  <c r="EM58" i="11" s="1"/>
  <c r="EM40" i="11"/>
  <c r="EM61" i="11" s="1"/>
  <c r="BG31" i="11"/>
  <c r="BG52" i="11" s="1"/>
  <c r="BG38" i="11"/>
  <c r="BG59" i="11" s="1"/>
  <c r="BG43" i="11"/>
  <c r="BG64" i="11" s="1"/>
  <c r="BG37" i="11"/>
  <c r="BG58" i="11" s="1"/>
  <c r="BG40" i="11"/>
  <c r="BG61" i="11" s="1"/>
  <c r="BG42" i="11"/>
  <c r="BG63" i="11" s="1"/>
  <c r="BG25" i="11"/>
  <c r="BG46" i="11" s="1"/>
  <c r="BG36" i="11"/>
  <c r="BG57" i="11" s="1"/>
  <c r="BG39" i="11"/>
  <c r="BG60" i="11" s="1"/>
  <c r="Z20" i="2"/>
  <c r="AV21" i="3" s="1"/>
  <c r="AC7" i="14"/>
  <c r="AD7" i="14" s="1"/>
  <c r="AE7" i="14" s="1"/>
  <c r="AF7" i="14" s="1"/>
  <c r="BD21" i="3"/>
  <c r="AH20" i="2"/>
  <c r="AK2" i="3"/>
  <c r="HS33" i="11"/>
  <c r="HS54" i="11" s="1"/>
  <c r="GM30" i="11"/>
  <c r="GM51" i="11" s="1"/>
  <c r="GM31" i="11"/>
  <c r="GM52" i="11" s="1"/>
  <c r="GM32" i="11"/>
  <c r="GM53" i="11" s="1"/>
  <c r="GM39" i="11"/>
  <c r="GM60" i="11" s="1"/>
  <c r="GM41" i="11"/>
  <c r="GM62" i="11" s="1"/>
  <c r="GM34" i="11"/>
  <c r="GM55" i="11" s="1"/>
  <c r="GM35" i="11"/>
  <c r="GM56" i="11" s="1"/>
  <c r="GM38" i="11"/>
  <c r="GM59" i="11" s="1"/>
  <c r="GM43" i="11"/>
  <c r="GM64" i="11" s="1"/>
  <c r="GM37" i="11"/>
  <c r="GM58" i="11" s="1"/>
  <c r="GM40" i="11"/>
  <c r="GM61" i="11" s="1"/>
  <c r="GM33" i="11"/>
  <c r="GM54" i="11" s="1"/>
  <c r="GM36" i="11"/>
  <c r="GM57" i="11" s="1"/>
  <c r="GM42" i="11"/>
  <c r="GM63" i="11" s="1"/>
  <c r="AX9" i="2"/>
  <c r="J9" i="2"/>
  <c r="LK38" i="11"/>
  <c r="LK59" i="11" s="1"/>
  <c r="LK40" i="11"/>
  <c r="LK61" i="11" s="1"/>
  <c r="LK42" i="11"/>
  <c r="LK63" i="11" s="1"/>
  <c r="HS42" i="11"/>
  <c r="HS63" i="11" s="1"/>
  <c r="HS39" i="11"/>
  <c r="HS60" i="11" s="1"/>
  <c r="HS41" i="11"/>
  <c r="HS62" i="11" s="1"/>
  <c r="HS38" i="11"/>
  <c r="HS59" i="11" s="1"/>
  <c r="HS43" i="11"/>
  <c r="HS64" i="11" s="1"/>
  <c r="J5" i="2"/>
  <c r="J14" i="2"/>
  <c r="AD19" i="2"/>
  <c r="LC38" i="11"/>
  <c r="LC59" i="11" s="1"/>
  <c r="GA29" i="11"/>
  <c r="GA50" i="11" s="1"/>
  <c r="E7" i="5"/>
  <c r="AD6" i="5"/>
  <c r="AD52" i="5" s="1"/>
  <c r="LX46" i="11"/>
  <c r="LX63" i="11"/>
  <c r="MB56" i="11"/>
  <c r="ME56" i="11"/>
  <c r="LP54" i="11"/>
  <c r="LS54" i="11"/>
  <c r="LX53" i="11"/>
  <c r="MA53" i="11"/>
  <c r="LP51" i="11"/>
  <c r="LX50" i="11"/>
  <c r="LL49" i="11"/>
  <c r="LO49" i="11"/>
  <c r="JV53" i="11"/>
  <c r="J18" i="2"/>
  <c r="KE35" i="11"/>
  <c r="KE56" i="11" s="1"/>
  <c r="BW26" i="11"/>
  <c r="BW47" i="11" s="1"/>
  <c r="BW31" i="11"/>
  <c r="BW52" i="11" s="1"/>
  <c r="BW29" i="11"/>
  <c r="BW50" i="11" s="1"/>
  <c r="MF63" i="11"/>
  <c r="LT61" i="11"/>
  <c r="LX58" i="11"/>
  <c r="MD47" i="11"/>
  <c r="MA47" i="11"/>
  <c r="IP46" i="11"/>
  <c r="CM31" i="11"/>
  <c r="CM52" i="11" s="1"/>
  <c r="CM29" i="11"/>
  <c r="CM50" i="11" s="1"/>
  <c r="AE30" i="11"/>
  <c r="AE51" i="11" s="1"/>
  <c r="AE26" i="11"/>
  <c r="AE47" i="11" s="1"/>
  <c r="AE27" i="11"/>
  <c r="AE48" i="11" s="1"/>
  <c r="LO46" i="11"/>
  <c r="LR46" i="11"/>
  <c r="MB51" i="11"/>
  <c r="ME51" i="11"/>
  <c r="LJ46" i="11"/>
  <c r="DM46" i="11"/>
  <c r="BU46" i="11"/>
  <c r="X40" i="12"/>
  <c r="CY26" i="11"/>
  <c r="CY47" i="11" s="1"/>
  <c r="CY30" i="11"/>
  <c r="CY51" i="11" s="1"/>
  <c r="BC27" i="11"/>
  <c r="BC48" i="11" s="1"/>
  <c r="BC31" i="11"/>
  <c r="BC52" i="11" s="1"/>
  <c r="BC26" i="11"/>
  <c r="BC47" i="11" s="1"/>
  <c r="BC28" i="11"/>
  <c r="BC49" i="11" s="1"/>
  <c r="BC29" i="11"/>
  <c r="BC50" i="11" s="1"/>
  <c r="BC30" i="11"/>
  <c r="BC51" i="11" s="1"/>
  <c r="LP64" i="11"/>
  <c r="MF62" i="11"/>
  <c r="LT57" i="11"/>
  <c r="LW57" i="11"/>
  <c r="LT54" i="11"/>
  <c r="MB53" i="11"/>
  <c r="LL51" i="11"/>
  <c r="LO51" i="11"/>
  <c r="LT50" i="11"/>
  <c r="LW50" i="11"/>
  <c r="LV48" i="11"/>
  <c r="LS48" i="11"/>
  <c r="FE46" i="11"/>
  <c r="EG46" i="11"/>
  <c r="T43" i="12"/>
  <c r="LR53" i="11"/>
  <c r="DZ51" i="5"/>
  <c r="JB57" i="5"/>
  <c r="JN54" i="5"/>
  <c r="JV56" i="5"/>
  <c r="LF53" i="5"/>
  <c r="MB49" i="11"/>
  <c r="ME49" i="11"/>
  <c r="JU46" i="11"/>
  <c r="FY46" i="11"/>
  <c r="P40" i="12"/>
  <c r="IS53" i="11"/>
  <c r="IP53" i="11"/>
  <c r="EU28" i="11"/>
  <c r="EU49" i="11" s="1"/>
  <c r="KK46" i="11"/>
  <c r="HY46" i="11"/>
  <c r="HV46" i="11"/>
  <c r="LY55" i="11"/>
  <c r="LE55" i="11"/>
  <c r="MC54" i="11"/>
  <c r="KO54" i="11"/>
  <c r="T42" i="12"/>
  <c r="LB53" i="11"/>
  <c r="JE53" i="11"/>
  <c r="IO52" i="11"/>
  <c r="KK51" i="11"/>
  <c r="JQ51" i="11"/>
  <c r="GH50" i="11"/>
  <c r="HN49" i="11"/>
  <c r="JZ48" i="11"/>
  <c r="IC48" i="11"/>
  <c r="HZ48" i="11"/>
  <c r="LM46" i="11"/>
  <c r="LE46" i="11"/>
  <c r="KS46" i="11"/>
  <c r="IK46" i="11"/>
  <c r="HF46" i="11"/>
  <c r="GO46" i="11"/>
  <c r="FQ46" i="11"/>
  <c r="EW46" i="11"/>
  <c r="DE46" i="11"/>
  <c r="AS46" i="11"/>
  <c r="LA56" i="11"/>
  <c r="LA55" i="11"/>
  <c r="KG55" i="11"/>
  <c r="LY54" i="11"/>
  <c r="LE54" i="11"/>
  <c r="X38" i="12"/>
  <c r="KG53" i="11"/>
  <c r="KD53" i="11"/>
  <c r="IX53" i="11"/>
  <c r="JY52" i="11"/>
  <c r="LY51" i="11"/>
  <c r="LA51" i="11"/>
  <c r="KD51" i="11"/>
  <c r="LJ50" i="11"/>
  <c r="LB48" i="11"/>
  <c r="LN47" i="11"/>
  <c r="KP47" i="11"/>
  <c r="JR47" i="11"/>
  <c r="IT47" i="11"/>
  <c r="HV47" i="11"/>
  <c r="GX47" i="11"/>
  <c r="FZ47" i="11"/>
  <c r="FB47" i="11"/>
  <c r="ED47" i="11"/>
  <c r="LO38" i="11"/>
  <c r="LO59" i="11" s="1"/>
  <c r="JZ46" i="11"/>
  <c r="GK46" i="11"/>
  <c r="FM46" i="11"/>
  <c r="ES46" i="11"/>
  <c r="DY46" i="11"/>
  <c r="CG46" i="11"/>
  <c r="BI46" i="11"/>
  <c r="MH57" i="11"/>
  <c r="LU56" i="11"/>
  <c r="LQ55" i="11"/>
  <c r="JU54" i="11"/>
  <c r="P42" i="12"/>
  <c r="MG52" i="11"/>
  <c r="LI52" i="11"/>
  <c r="MH51" i="11"/>
  <c r="LR51" i="11"/>
  <c r="JF51" i="11"/>
  <c r="IO51" i="11"/>
  <c r="HB51" i="11"/>
  <c r="LF50" i="11"/>
  <c r="IX49" i="11"/>
  <c r="GX48" i="11"/>
  <c r="MH47" i="11"/>
  <c r="HQ50" i="11"/>
  <c r="LS50" i="11"/>
  <c r="JI46" i="11"/>
  <c r="JF46" i="11"/>
  <c r="HR46" i="11"/>
  <c r="HA46" i="11"/>
  <c r="GG46" i="11"/>
  <c r="EO46" i="11"/>
  <c r="DU46" i="11"/>
  <c r="MH56" i="11"/>
  <c r="LQ56" i="11"/>
  <c r="MH55" i="11"/>
  <c r="MH54" i="11"/>
  <c r="KH54" i="11"/>
  <c r="LM53" i="11"/>
  <c r="LJ53" i="11"/>
  <c r="KK52" i="11"/>
  <c r="JA52" i="11"/>
  <c r="IH51" i="11"/>
  <c r="HU51" i="11"/>
  <c r="MH50" i="11"/>
  <c r="JB50" i="11"/>
  <c r="IX48" i="11"/>
  <c r="IG46" i="11"/>
  <c r="MG55" i="11"/>
  <c r="MD55" i="11"/>
  <c r="KS55" i="11"/>
  <c r="MD54" i="11"/>
  <c r="KT54" i="11"/>
  <c r="P43" i="12"/>
  <c r="X42" i="12"/>
  <c r="LY53" i="11"/>
  <c r="KX52" i="11"/>
  <c r="IC52" i="11"/>
  <c r="KH50" i="11"/>
  <c r="IK50" i="11"/>
  <c r="HB50" i="11"/>
  <c r="JQ48" i="11"/>
  <c r="JN48" i="11"/>
  <c r="IT48" i="11"/>
  <c r="E16" i="16"/>
  <c r="LQ53" i="11"/>
  <c r="KC53" i="11"/>
  <c r="IW53" i="11"/>
  <c r="KW52" i="11"/>
  <c r="JB52" i="11"/>
  <c r="LF51" i="11"/>
  <c r="MD50" i="11"/>
  <c r="KS50" i="11"/>
  <c r="JQ50" i="11"/>
  <c r="JN50" i="11"/>
  <c r="IS50" i="11"/>
  <c r="ID50" i="11"/>
  <c r="GO50" i="11"/>
  <c r="LE49" i="11"/>
  <c r="JJ49" i="11"/>
  <c r="ID49" i="11"/>
  <c r="LZ48" i="11"/>
  <c r="KL48" i="11"/>
  <c r="JF48" i="11"/>
  <c r="IP48" i="11"/>
  <c r="ID48" i="11"/>
  <c r="MH46" i="11"/>
  <c r="LU46" i="11"/>
  <c r="JQ46" i="11"/>
  <c r="JB46" i="11"/>
  <c r="HQ46" i="11"/>
  <c r="GW46" i="11"/>
  <c r="GC46" i="11"/>
  <c r="FI46" i="11"/>
  <c r="DQ46" i="11"/>
  <c r="CS46" i="11"/>
  <c r="BY46" i="11"/>
  <c r="BE46" i="11"/>
  <c r="MG57" i="11"/>
  <c r="LM56" i="11"/>
  <c r="LM55" i="11"/>
  <c r="KW55" i="11"/>
  <c r="KS54" i="11"/>
  <c r="KT53" i="11"/>
  <c r="KK53" i="11"/>
  <c r="JN52" i="11"/>
  <c r="MD51" i="11"/>
  <c r="IL50" i="11"/>
  <c r="HZ50" i="11"/>
  <c r="HM50" i="11"/>
  <c r="HA50" i="11"/>
  <c r="LM49" i="11"/>
  <c r="LJ49" i="11"/>
  <c r="KO49" i="11"/>
  <c r="IP49" i="11"/>
  <c r="KX48" i="11"/>
  <c r="GP48" i="11"/>
  <c r="GG48" i="11"/>
  <c r="FU48" i="11"/>
  <c r="LZ47" i="11"/>
  <c r="J29" i="8"/>
  <c r="K29" i="8" s="1"/>
  <c r="P29" i="8"/>
  <c r="Q29" i="8" s="1"/>
  <c r="H29" i="8"/>
  <c r="I29" i="8" s="1"/>
  <c r="J23" i="8"/>
  <c r="K23" i="8" s="1"/>
  <c r="N23" i="8"/>
  <c r="O23" i="8" s="1"/>
  <c r="H23" i="8"/>
  <c r="I23" i="8" s="1"/>
  <c r="P23" i="8"/>
  <c r="Q23" i="8" s="1"/>
  <c r="H33" i="8"/>
  <c r="S29" i="8" s="1"/>
  <c r="P33" i="8"/>
  <c r="Q33" i="8" s="1"/>
  <c r="J33" i="8"/>
  <c r="K33" i="8" s="1"/>
  <c r="L33" i="8"/>
  <c r="M33" i="8" s="1"/>
  <c r="N33" i="8"/>
  <c r="O33" i="8" s="1"/>
  <c r="BZ27" i="5"/>
  <c r="BW50" i="5"/>
  <c r="AX27" i="5"/>
  <c r="AU50" i="5"/>
  <c r="H16" i="16"/>
  <c r="MH53" i="11"/>
  <c r="LV52" i="11"/>
  <c r="JZ52" i="11"/>
  <c r="JM52" i="11"/>
  <c r="HJ51" i="11"/>
  <c r="KO50" i="11"/>
  <c r="KL50" i="11"/>
  <c r="JZ50" i="11"/>
  <c r="JJ50" i="11"/>
  <c r="GW50" i="11"/>
  <c r="GT50" i="11"/>
  <c r="JB49" i="11"/>
  <c r="HF49" i="11"/>
  <c r="JR48" i="11"/>
  <c r="JE48" i="11"/>
  <c r="JB48" i="11"/>
  <c r="IL48" i="11"/>
  <c r="FF48" i="11"/>
  <c r="LB47" i="11"/>
  <c r="KD47" i="11"/>
  <c r="JF47" i="11"/>
  <c r="IH47" i="11"/>
  <c r="HJ47" i="11"/>
  <c r="GL47" i="11"/>
  <c r="FN47" i="11"/>
  <c r="EP47" i="11"/>
  <c r="K28" i="8"/>
  <c r="K22" i="8"/>
  <c r="MG46" i="11"/>
  <c r="LA46" i="11"/>
  <c r="KL46" i="11"/>
  <c r="JA46" i="11"/>
  <c r="GS46" i="11"/>
  <c r="FA46" i="11"/>
  <c r="EC46" i="11"/>
  <c r="DI46" i="11"/>
  <c r="CO46" i="11"/>
  <c r="LY57" i="11"/>
  <c r="LY56" i="11"/>
  <c r="LE56" i="11"/>
  <c r="MC55" i="11"/>
  <c r="LI55" i="11"/>
  <c r="KO55" i="11"/>
  <c r="LR54" i="11"/>
  <c r="JJ54" i="11"/>
  <c r="MH52" i="11"/>
  <c r="ID52" i="11"/>
  <c r="IX50" i="11"/>
  <c r="LI49" i="11"/>
  <c r="KH49" i="11"/>
  <c r="HR49" i="11"/>
  <c r="FR49" i="11"/>
  <c r="HF48" i="11"/>
  <c r="MD53" i="11"/>
  <c r="LU53" i="11"/>
  <c r="JJ53" i="11"/>
  <c r="JA53" i="11"/>
  <c r="KL52" i="11"/>
  <c r="LM50" i="11"/>
  <c r="KX50" i="11"/>
  <c r="IW50" i="11"/>
  <c r="HU50" i="11"/>
  <c r="HR50" i="11"/>
  <c r="HF50" i="11"/>
  <c r="GP50" i="11"/>
  <c r="LR49" i="11"/>
  <c r="GD49" i="11"/>
  <c r="IH48" i="11"/>
  <c r="HR48" i="11"/>
  <c r="EX48" i="11"/>
  <c r="H32" i="8"/>
  <c r="I32" i="8" s="1"/>
  <c r="J32" i="8"/>
  <c r="K32" i="8" s="1"/>
  <c r="P32" i="8"/>
  <c r="Q32" i="8" s="1"/>
  <c r="H26" i="8"/>
  <c r="I26" i="8" s="1"/>
  <c r="J26" i="8"/>
  <c r="K26" i="8" s="1"/>
  <c r="L26" i="8"/>
  <c r="M26" i="8" s="1"/>
  <c r="P26" i="8"/>
  <c r="Q26" i="8" s="1"/>
  <c r="H20" i="8"/>
  <c r="I20" i="8" s="1"/>
  <c r="J20" i="8"/>
  <c r="K20" i="8" s="1"/>
  <c r="P20" i="8"/>
  <c r="Q20" i="8" s="1"/>
  <c r="EW48" i="11"/>
  <c r="LU47" i="11"/>
  <c r="L36" i="8"/>
  <c r="M36" i="8" s="1"/>
  <c r="L29" i="8"/>
  <c r="M29" i="8" s="1"/>
  <c r="O28" i="8"/>
  <c r="Q37" i="8"/>
  <c r="H36" i="8"/>
  <c r="I36" i="8" s="1"/>
  <c r="H31" i="8"/>
  <c r="I31" i="8" s="1"/>
  <c r="CL4" i="5"/>
  <c r="AH4" i="5"/>
  <c r="IL49" i="11"/>
  <c r="HA49" i="11"/>
  <c r="GK49" i="11"/>
  <c r="GC49" i="11"/>
  <c r="LY48" i="11"/>
  <c r="LJ48" i="11"/>
  <c r="KH48" i="11"/>
  <c r="HJ48" i="11"/>
  <c r="FZ48" i="11"/>
  <c r="MG47" i="11"/>
  <c r="L21" i="8"/>
  <c r="M21" i="8" s="1"/>
  <c r="Q22" i="8"/>
  <c r="K36" i="8"/>
  <c r="O36" i="8"/>
  <c r="I22" i="8"/>
  <c r="L31" i="8"/>
  <c r="M31" i="8" s="1"/>
  <c r="L28" i="8"/>
  <c r="M28" i="8" s="1"/>
  <c r="L25" i="8"/>
  <c r="M25" i="8" s="1"/>
  <c r="L22" i="8"/>
  <c r="M22" i="8" s="1"/>
  <c r="L19" i="8"/>
  <c r="M19" i="8" s="1"/>
  <c r="BV4" i="5"/>
  <c r="L27" i="8"/>
  <c r="M27" i="8" s="1"/>
  <c r="L20" i="8"/>
  <c r="M20" i="8" s="1"/>
  <c r="I19" i="8"/>
  <c r="J27" i="8"/>
  <c r="K27" i="8" s="1"/>
  <c r="J21" i="8"/>
  <c r="K21" i="8" s="1"/>
  <c r="J4" i="5"/>
  <c r="AD4" i="5"/>
  <c r="JE49" i="11"/>
  <c r="HU49" i="11"/>
  <c r="HU48" i="11"/>
  <c r="GK48" i="11"/>
  <c r="FN48" i="11"/>
  <c r="MC47" i="11"/>
  <c r="I28" i="8"/>
  <c r="L30" i="8"/>
  <c r="M30" i="8" s="1"/>
  <c r="L24" i="8"/>
  <c r="M24" i="8" s="1"/>
  <c r="BR4" i="5"/>
  <c r="BB4" i="5"/>
  <c r="MC49" i="11"/>
  <c r="JU49" i="11"/>
  <c r="GP49" i="11"/>
  <c r="LR48" i="11"/>
  <c r="L32" i="8"/>
  <c r="M32" i="8" s="1"/>
  <c r="O37" i="8"/>
  <c r="O22" i="8"/>
  <c r="Q24" i="8"/>
  <c r="H25" i="8"/>
  <c r="I25" i="8" s="1"/>
  <c r="S49" i="5"/>
  <c r="LZ46" i="11"/>
  <c r="MC46" i="11"/>
  <c r="KK55" i="11"/>
  <c r="KH55" i="11"/>
  <c r="O50" i="5"/>
  <c r="R27" i="5"/>
  <c r="R50" i="5"/>
  <c r="BZ29" i="5"/>
  <c r="BV52" i="5"/>
  <c r="BW52" i="5"/>
  <c r="BZ52" i="5"/>
  <c r="CQ52" i="5"/>
  <c r="CP52" i="5"/>
  <c r="CT29" i="5"/>
  <c r="DN52" i="5"/>
  <c r="DR29" i="5"/>
  <c r="DR52" i="5"/>
  <c r="AH29" i="5"/>
  <c r="MH51" i="5"/>
  <c r="MD51" i="5"/>
  <c r="MH28" i="5"/>
  <c r="MH37" i="5"/>
  <c r="MH60" i="5"/>
  <c r="MD60" i="5"/>
  <c r="LF46" i="11"/>
  <c r="LI46" i="11"/>
  <c r="HB46" i="11"/>
  <c r="HE46" i="11"/>
  <c r="LU57" i="11"/>
  <c r="LR57" i="11"/>
  <c r="LU55" i="11"/>
  <c r="LR55" i="11"/>
  <c r="BW51" i="5"/>
  <c r="BZ28" i="5"/>
  <c r="BZ51" i="5"/>
  <c r="J28" i="5"/>
  <c r="G51" i="5"/>
  <c r="EH28" i="5"/>
  <c r="EH51" i="5"/>
  <c r="ED51" i="5"/>
  <c r="EX29" i="5"/>
  <c r="EX52" i="5"/>
  <c r="ET52" i="5"/>
  <c r="FR53" i="5"/>
  <c r="FR30" i="5"/>
  <c r="FN53" i="5"/>
  <c r="FZ30" i="5"/>
  <c r="FV53" i="5"/>
  <c r="FZ53" i="5"/>
  <c r="GH30" i="5"/>
  <c r="GH53" i="5"/>
  <c r="GD53" i="5"/>
  <c r="GP28" i="5"/>
  <c r="GP51" i="5"/>
  <c r="GL51" i="5"/>
  <c r="GP53" i="5"/>
  <c r="GT53" i="5"/>
  <c r="GX51" i="5"/>
  <c r="HB28" i="5"/>
  <c r="HJ30" i="5"/>
  <c r="HF53" i="5"/>
  <c r="HV56" i="5"/>
  <c r="HZ33" i="5"/>
  <c r="ID33" i="5"/>
  <c r="HZ56" i="5"/>
  <c r="ID56" i="5"/>
  <c r="IH33" i="5"/>
  <c r="IP56" i="5"/>
  <c r="IP33" i="5"/>
  <c r="IL56" i="5"/>
  <c r="IT55" i="5"/>
  <c r="IP55" i="5"/>
  <c r="IT32" i="5"/>
  <c r="IT54" i="5"/>
  <c r="IX54" i="5"/>
  <c r="IX53" i="5"/>
  <c r="JB30" i="5"/>
  <c r="JB52" i="5"/>
  <c r="JF29" i="5"/>
  <c r="JJ28" i="5"/>
  <c r="JJ51" i="5"/>
  <c r="JF51" i="5"/>
  <c r="JF57" i="5"/>
  <c r="JJ34" i="5"/>
  <c r="JJ55" i="5"/>
  <c r="JN32" i="5"/>
  <c r="JR30" i="5"/>
  <c r="JR53" i="5"/>
  <c r="JN53" i="5"/>
  <c r="JV28" i="5"/>
  <c r="JV51" i="5"/>
  <c r="JR51" i="5"/>
  <c r="JR57" i="5"/>
  <c r="JV34" i="5"/>
  <c r="JV57" i="5"/>
  <c r="JZ55" i="5"/>
  <c r="JV55" i="5"/>
  <c r="JZ32" i="5"/>
  <c r="JZ53" i="5"/>
  <c r="KD30" i="5"/>
  <c r="KD53" i="5"/>
  <c r="KD36" i="5"/>
  <c r="KD59" i="5"/>
  <c r="KD56" i="5"/>
  <c r="KH56" i="5"/>
  <c r="KH33" i="5"/>
  <c r="KL53" i="5"/>
  <c r="KL30" i="5"/>
  <c r="KH53" i="5"/>
  <c r="KL36" i="5"/>
  <c r="KL59" i="5"/>
  <c r="KP33" i="5"/>
  <c r="KP56" i="5"/>
  <c r="KL56" i="5"/>
  <c r="KP53" i="5"/>
  <c r="KT30" i="5"/>
  <c r="KT53" i="5"/>
  <c r="KT36" i="5"/>
  <c r="KP59" i="5"/>
  <c r="KT59" i="5"/>
  <c r="KX56" i="5"/>
  <c r="KT56" i="5"/>
  <c r="KX33" i="5"/>
  <c r="LB52" i="5"/>
  <c r="KX52" i="5"/>
  <c r="LB29" i="5"/>
  <c r="LB35" i="5"/>
  <c r="KX58" i="5"/>
  <c r="LB54" i="5"/>
  <c r="LF31" i="5"/>
  <c r="LF54" i="5"/>
  <c r="LB60" i="5"/>
  <c r="LF37" i="5"/>
  <c r="LF60" i="5"/>
  <c r="LF56" i="5"/>
  <c r="LJ56" i="5"/>
  <c r="LJ33" i="5"/>
  <c r="LN29" i="5"/>
  <c r="LJ52" i="5"/>
  <c r="LN35" i="5"/>
  <c r="LN58" i="5"/>
  <c r="LN54" i="5"/>
  <c r="LR31" i="5"/>
  <c r="LR37" i="5"/>
  <c r="LN60" i="5"/>
  <c r="LR55" i="5"/>
  <c r="LV32" i="5"/>
  <c r="LV38" i="5"/>
  <c r="LR61" i="5"/>
  <c r="LV56" i="5"/>
  <c r="LZ33" i="5"/>
  <c r="MD34" i="5"/>
  <c r="LZ57" i="5"/>
  <c r="IL46" i="11"/>
  <c r="IO46" i="11"/>
  <c r="EK46" i="11"/>
  <c r="EH46" i="11"/>
  <c r="AG46" i="11"/>
  <c r="AD46" i="11"/>
  <c r="LF54" i="11"/>
  <c r="LI54" i="11"/>
  <c r="MG56" i="11"/>
  <c r="MD56" i="11"/>
  <c r="JV46" i="11"/>
  <c r="JY46" i="11"/>
  <c r="FU46" i="11"/>
  <c r="FR46" i="11"/>
  <c r="BN46" i="11"/>
  <c r="BB28" i="5"/>
  <c r="BB51" i="5"/>
  <c r="MH57" i="5"/>
  <c r="MD57" i="5"/>
  <c r="LV46" i="11"/>
  <c r="LY46" i="11"/>
  <c r="V4" i="11"/>
  <c r="V25" i="11" s="1"/>
  <c r="CT52" i="5"/>
  <c r="EH52" i="5"/>
  <c r="EI52" i="5"/>
  <c r="ED52" i="5"/>
  <c r="EH29" i="5"/>
  <c r="EE52" i="5"/>
  <c r="DZ52" i="5"/>
  <c r="ED29" i="5"/>
  <c r="KT58" i="5"/>
  <c r="KT46" i="11"/>
  <c r="KW46" i="11"/>
  <c r="JJ46" i="11"/>
  <c r="JM46" i="11"/>
  <c r="HZ46" i="11"/>
  <c r="IC46" i="11"/>
  <c r="E74" i="5"/>
  <c r="GD46" i="11"/>
  <c r="ET46" i="11"/>
  <c r="DJ46" i="11"/>
  <c r="AP46" i="11"/>
  <c r="LF56" i="11"/>
  <c r="J51" i="5"/>
  <c r="FR29" i="5"/>
  <c r="FR52" i="5"/>
  <c r="FN52" i="5"/>
  <c r="FZ29" i="5"/>
  <c r="FV52" i="5"/>
  <c r="GH52" i="5"/>
  <c r="GD52" i="5"/>
  <c r="GL54" i="5"/>
  <c r="GH54" i="5"/>
  <c r="GT29" i="5"/>
  <c r="GP52" i="5"/>
  <c r="GT52" i="5"/>
  <c r="GT54" i="5"/>
  <c r="GX31" i="5"/>
  <c r="HF51" i="5"/>
  <c r="HB51" i="5"/>
  <c r="HF52" i="5"/>
  <c r="HJ52" i="5"/>
  <c r="HJ53" i="5"/>
  <c r="HN53" i="5"/>
  <c r="HN54" i="5"/>
  <c r="HR31" i="5"/>
  <c r="HR54" i="5"/>
  <c r="HR55" i="5"/>
  <c r="HV32" i="5"/>
  <c r="HV55" i="5"/>
  <c r="HZ32" i="5"/>
  <c r="HZ55" i="5"/>
  <c r="ID32" i="5"/>
  <c r="ID55" i="5"/>
  <c r="IH32" i="5"/>
  <c r="IH55" i="5"/>
  <c r="IL32" i="5"/>
  <c r="IL55" i="5"/>
  <c r="IP32" i="5"/>
  <c r="JJ56" i="5"/>
  <c r="JF56" i="5"/>
  <c r="JJ33" i="5"/>
  <c r="JN52" i="5"/>
  <c r="JR29" i="5"/>
  <c r="JR52" i="5"/>
  <c r="JN58" i="5"/>
  <c r="JR35" i="5"/>
  <c r="KD52" i="5"/>
  <c r="JZ52" i="5"/>
  <c r="JZ58" i="5"/>
  <c r="KD58" i="5"/>
  <c r="KD55" i="5"/>
  <c r="KH32" i="5"/>
  <c r="KL29" i="5"/>
  <c r="KL52" i="5"/>
  <c r="KH58" i="5"/>
  <c r="KL58" i="5"/>
  <c r="KP55" i="5"/>
  <c r="KL55" i="5"/>
  <c r="KP32" i="5"/>
  <c r="KP58" i="5"/>
  <c r="KT35" i="5"/>
  <c r="KT55" i="5"/>
  <c r="KX32" i="5"/>
  <c r="KX55" i="5"/>
  <c r="KX51" i="5"/>
  <c r="LB51" i="5"/>
  <c r="LB28" i="5"/>
  <c r="KX57" i="5"/>
  <c r="LB34" i="5"/>
  <c r="LF36" i="5"/>
  <c r="LF59" i="5"/>
  <c r="LB59" i="5"/>
  <c r="LF55" i="5"/>
  <c r="LJ32" i="5"/>
  <c r="LJ55" i="5"/>
  <c r="LJ51" i="5"/>
  <c r="LN28" i="5"/>
  <c r="LN51" i="5"/>
  <c r="LJ57" i="5"/>
  <c r="LN34" i="5"/>
  <c r="LN57" i="5"/>
  <c r="LR30" i="5"/>
  <c r="LN53" i="5"/>
  <c r="LR53" i="5"/>
  <c r="LR54" i="5"/>
  <c r="LV31" i="5"/>
  <c r="LV54" i="5"/>
  <c r="LV37" i="5"/>
  <c r="LV60" i="5"/>
  <c r="LV61" i="5"/>
  <c r="LZ38" i="5"/>
  <c r="LZ61" i="5"/>
  <c r="LZ56" i="5"/>
  <c r="MD56" i="5"/>
  <c r="MD33" i="5"/>
  <c r="LQ46" i="11"/>
  <c r="LN46" i="11"/>
  <c r="KG46" i="11"/>
  <c r="KD46" i="11"/>
  <c r="IW46" i="11"/>
  <c r="IT46" i="11"/>
  <c r="HM46" i="11"/>
  <c r="HJ46" i="11"/>
  <c r="AA51" i="5"/>
  <c r="LB46" i="11"/>
  <c r="JR46" i="11"/>
  <c r="IH46" i="11"/>
  <c r="GX46" i="11"/>
  <c r="GL46" i="11"/>
  <c r="FZ46" i="11"/>
  <c r="FN46" i="11"/>
  <c r="FB46" i="11"/>
  <c r="EP46" i="11"/>
  <c r="ED46" i="11"/>
  <c r="DR46" i="11"/>
  <c r="DF46" i="11"/>
  <c r="BV46" i="11"/>
  <c r="AX46" i="11"/>
  <c r="AL46" i="11"/>
  <c r="LZ57" i="11"/>
  <c r="LZ56" i="11"/>
  <c r="LN56" i="11"/>
  <c r="LB56" i="11"/>
  <c r="LZ55" i="11"/>
  <c r="LN55" i="11"/>
  <c r="LB55" i="11"/>
  <c r="KP55" i="11"/>
  <c r="KD55" i="11"/>
  <c r="LU54" i="11"/>
  <c r="LB54" i="11"/>
  <c r="KP54" i="11"/>
  <c r="KD54" i="11"/>
  <c r="KG54" i="11"/>
  <c r="JQ54" i="11"/>
  <c r="JN54" i="11"/>
  <c r="KC54" i="11"/>
  <c r="JZ54" i="11"/>
  <c r="GT46" i="11"/>
  <c r="GH46" i="11"/>
  <c r="FV46" i="11"/>
  <c r="FJ46" i="11"/>
  <c r="EX46" i="11"/>
  <c r="EL46" i="11"/>
  <c r="DZ46" i="11"/>
  <c r="DN46" i="11"/>
  <c r="DB46" i="11"/>
  <c r="CP46" i="11"/>
  <c r="CD46" i="11"/>
  <c r="LV57" i="11"/>
  <c r="LV56" i="11"/>
  <c r="LJ56" i="11"/>
  <c r="KX56" i="11"/>
  <c r="LV55" i="11"/>
  <c r="LJ55" i="11"/>
  <c r="KX55" i="11"/>
  <c r="KL55" i="11"/>
  <c r="LN54" i="11"/>
  <c r="LQ54" i="11"/>
  <c r="LA54" i="11"/>
  <c r="KX54" i="11"/>
  <c r="LM54" i="11"/>
  <c r="LJ54" i="11"/>
  <c r="JV54" i="11"/>
  <c r="JY54" i="11"/>
  <c r="LV54" i="11"/>
  <c r="KL54" i="11"/>
  <c r="JY48" i="11"/>
  <c r="JV48" i="11"/>
  <c r="HV48" i="11"/>
  <c r="HY48" i="11"/>
  <c r="IP52" i="11"/>
  <c r="IS52" i="11"/>
  <c r="LJ52" i="11"/>
  <c r="LM52" i="11"/>
  <c r="H34" i="8"/>
  <c r="I34" i="8" s="1"/>
  <c r="P34" i="8"/>
  <c r="Q34" i="8" s="1"/>
  <c r="L34" i="8"/>
  <c r="M34" i="8" s="1"/>
  <c r="J34" i="8"/>
  <c r="K34" i="8" s="1"/>
  <c r="N34" i="8"/>
  <c r="O34" i="8" s="1"/>
  <c r="JM51" i="11"/>
  <c r="JJ51" i="11"/>
  <c r="LZ53" i="11"/>
  <c r="MC53" i="11"/>
  <c r="LA53" i="11"/>
  <c r="KX53" i="11"/>
  <c r="JF53" i="11"/>
  <c r="JI53" i="11"/>
  <c r="KC52" i="11"/>
  <c r="HY50" i="11"/>
  <c r="HV50" i="11"/>
  <c r="KS49" i="11"/>
  <c r="KP49" i="11"/>
  <c r="KP53" i="11"/>
  <c r="KS53" i="11"/>
  <c r="JQ53" i="11"/>
  <c r="JN53" i="11"/>
  <c r="JR51" i="11"/>
  <c r="JU51" i="11"/>
  <c r="LV53" i="11"/>
  <c r="KL53" i="11"/>
  <c r="JB53" i="11"/>
  <c r="MD52" i="11"/>
  <c r="LR52" i="11"/>
  <c r="LF52" i="11"/>
  <c r="KT52" i="11"/>
  <c r="KH52" i="11"/>
  <c r="JV52" i="11"/>
  <c r="JJ52" i="11"/>
  <c r="IX52" i="11"/>
  <c r="IL52" i="11"/>
  <c r="HZ52" i="11"/>
  <c r="LB51" i="11"/>
  <c r="LE51" i="11"/>
  <c r="HQ51" i="11"/>
  <c r="HN51" i="11"/>
  <c r="JU50" i="11"/>
  <c r="JR50" i="11"/>
  <c r="HB49" i="11"/>
  <c r="HE49" i="11"/>
  <c r="LZ51" i="11"/>
  <c r="MC51" i="11"/>
  <c r="KP51" i="11"/>
  <c r="KS51" i="11"/>
  <c r="JI50" i="11"/>
  <c r="JF50" i="11"/>
  <c r="HY49" i="11"/>
  <c r="HV49" i="11"/>
  <c r="LN51" i="11"/>
  <c r="LQ51" i="11"/>
  <c r="KO51" i="11"/>
  <c r="KL51" i="11"/>
  <c r="KC51" i="11"/>
  <c r="JZ51" i="11"/>
  <c r="IT51" i="11"/>
  <c r="IW51" i="11"/>
  <c r="HV51" i="11"/>
  <c r="HY51" i="11"/>
  <c r="LQ50" i="11"/>
  <c r="LN50" i="11"/>
  <c r="KT50" i="11"/>
  <c r="KW50" i="11"/>
  <c r="IW49" i="11"/>
  <c r="IT49" i="11"/>
  <c r="LZ52" i="11"/>
  <c r="MC52" i="11"/>
  <c r="LN52" i="11"/>
  <c r="LQ52" i="11"/>
  <c r="LB52" i="11"/>
  <c r="LE52" i="11"/>
  <c r="KP52" i="11"/>
  <c r="KS52" i="11"/>
  <c r="KD52" i="11"/>
  <c r="KG52" i="11"/>
  <c r="JR52" i="11"/>
  <c r="JU52" i="11"/>
  <c r="JF52" i="11"/>
  <c r="JI52" i="11"/>
  <c r="IT52" i="11"/>
  <c r="IW52" i="11"/>
  <c r="IH52" i="11"/>
  <c r="IK52" i="11"/>
  <c r="HV52" i="11"/>
  <c r="HY52" i="11"/>
  <c r="LM51" i="11"/>
  <c r="LJ51" i="11"/>
  <c r="IS51" i="11"/>
  <c r="IP51" i="11"/>
  <c r="IG51" i="11"/>
  <c r="ID51" i="11"/>
  <c r="LE50" i="11"/>
  <c r="LB50" i="11"/>
  <c r="LQ49" i="11"/>
  <c r="LN49" i="11"/>
  <c r="JV49" i="11"/>
  <c r="JY49" i="11"/>
  <c r="HE48" i="11"/>
  <c r="HB48" i="11"/>
  <c r="MG51" i="11"/>
  <c r="LV51" i="11"/>
  <c r="LI51" i="11"/>
  <c r="KX51" i="11"/>
  <c r="KH51" i="11"/>
  <c r="JN51" i="11"/>
  <c r="IL51" i="11"/>
  <c r="HR51" i="11"/>
  <c r="KP50" i="11"/>
  <c r="IT50" i="11"/>
  <c r="GX50" i="11"/>
  <c r="KG49" i="11"/>
  <c r="KD49" i="11"/>
  <c r="GL48" i="11"/>
  <c r="GO48" i="11"/>
  <c r="LR50" i="11"/>
  <c r="LU50" i="11"/>
  <c r="JV50" i="11"/>
  <c r="JY50" i="11"/>
  <c r="JE51" i="11"/>
  <c r="JB51" i="11"/>
  <c r="HI51" i="11"/>
  <c r="HF51" i="11"/>
  <c r="MC50" i="11"/>
  <c r="LZ50" i="11"/>
  <c r="KG50" i="11"/>
  <c r="KD50" i="11"/>
  <c r="GO49" i="11"/>
  <c r="GL49" i="11"/>
  <c r="LN48" i="11"/>
  <c r="LQ48" i="11"/>
  <c r="KT48" i="11"/>
  <c r="KW48" i="11"/>
  <c r="HN48" i="11"/>
  <c r="HQ48" i="11"/>
  <c r="MD49" i="11"/>
  <c r="MG49" i="11"/>
  <c r="JN49" i="11"/>
  <c r="JQ49" i="11"/>
  <c r="IK49" i="11"/>
  <c r="IH49" i="11"/>
  <c r="HM49" i="11"/>
  <c r="HJ49" i="11"/>
  <c r="KP48" i="11"/>
  <c r="KS48" i="11"/>
  <c r="IK48" i="11"/>
  <c r="FB48" i="11"/>
  <c r="FE48" i="11"/>
  <c r="JA50" i="11"/>
  <c r="IH50" i="11"/>
  <c r="IC50" i="11"/>
  <c r="HJ50" i="11"/>
  <c r="HE50" i="11"/>
  <c r="GL50" i="11"/>
  <c r="LZ49" i="11"/>
  <c r="JM49" i="11"/>
  <c r="GT49" i="11"/>
  <c r="GW49" i="11"/>
  <c r="FQ49" i="11"/>
  <c r="FN49" i="11"/>
  <c r="KT49" i="11"/>
  <c r="KW49" i="11"/>
  <c r="LV49" i="11"/>
  <c r="LY49" i="11"/>
  <c r="JI49" i="11"/>
  <c r="JF49" i="11"/>
  <c r="HZ49" i="11"/>
  <c r="IC49" i="11"/>
  <c r="MD48" i="11"/>
  <c r="MG48" i="11"/>
  <c r="LF48" i="11"/>
  <c r="LI48" i="11"/>
  <c r="KD48" i="11"/>
  <c r="KG48" i="11"/>
  <c r="GT48" i="11"/>
  <c r="GW48" i="11"/>
  <c r="FV48" i="11"/>
  <c r="FY48" i="11"/>
  <c r="JR49" i="11"/>
  <c r="GX49" i="11"/>
  <c r="LE48" i="11"/>
  <c r="JU48" i="11"/>
  <c r="GS48" i="11"/>
  <c r="GH48" i="11"/>
  <c r="GC48" i="11"/>
  <c r="LV47" i="11"/>
  <c r="LY47" i="11"/>
  <c r="BF5" i="11"/>
  <c r="BF26" i="11" s="1"/>
  <c r="LJ47" i="11"/>
  <c r="LM47" i="11"/>
  <c r="KX47" i="11"/>
  <c r="LA47" i="11"/>
  <c r="KL47" i="11"/>
  <c r="KO47" i="11"/>
  <c r="JZ47" i="11"/>
  <c r="KC47" i="11"/>
  <c r="JN47" i="11"/>
  <c r="JQ47" i="11"/>
  <c r="JB47" i="11"/>
  <c r="JE47" i="11"/>
  <c r="IP47" i="11"/>
  <c r="IS47" i="11"/>
  <c r="ID47" i="11"/>
  <c r="IG47" i="11"/>
  <c r="HR47" i="11"/>
  <c r="HU47" i="11"/>
  <c r="HF47" i="11"/>
  <c r="HI47" i="11"/>
  <c r="GT47" i="11"/>
  <c r="GW47" i="11"/>
  <c r="GH47" i="11"/>
  <c r="GK47" i="11"/>
  <c r="FV47" i="11"/>
  <c r="FY47" i="11"/>
  <c r="FJ47" i="11"/>
  <c r="FM47" i="11"/>
  <c r="EX47" i="11"/>
  <c r="FA47" i="11"/>
  <c r="EL47" i="11"/>
  <c r="EO47" i="11"/>
  <c r="DZ47" i="11"/>
  <c r="EC47" i="11"/>
  <c r="LF47" i="11"/>
  <c r="LI47" i="11"/>
  <c r="KT47" i="11"/>
  <c r="KW47" i="11"/>
  <c r="KH47" i="11"/>
  <c r="KK47" i="11"/>
  <c r="JV47" i="11"/>
  <c r="JY47" i="11"/>
  <c r="JJ47" i="11"/>
  <c r="JM47" i="11"/>
  <c r="IX47" i="11"/>
  <c r="JA47" i="11"/>
  <c r="IL47" i="11"/>
  <c r="IO47" i="11"/>
  <c r="HZ47" i="11"/>
  <c r="IC47" i="11"/>
  <c r="HN47" i="11"/>
  <c r="HQ47" i="11"/>
  <c r="HB47" i="11"/>
  <c r="HE47" i="11"/>
  <c r="GP47" i="11"/>
  <c r="GS47" i="11"/>
  <c r="GD47" i="11"/>
  <c r="GG47" i="11"/>
  <c r="FR47" i="11"/>
  <c r="FU47" i="11"/>
  <c r="FF47" i="11"/>
  <c r="FI47" i="11"/>
  <c r="ET47" i="11"/>
  <c r="EW47" i="11"/>
  <c r="EH47" i="11"/>
  <c r="EK47" i="11"/>
  <c r="H37" i="8"/>
  <c r="I37" i="8" s="1"/>
  <c r="L37" i="8"/>
  <c r="M37" i="8" s="1"/>
  <c r="J37" i="8"/>
  <c r="K37" i="8" s="1"/>
  <c r="J49" i="5"/>
  <c r="K49" i="5"/>
  <c r="N26" i="5"/>
  <c r="FR49" i="5"/>
  <c r="GP49" i="5"/>
  <c r="HN49" i="5"/>
  <c r="IL49" i="5"/>
  <c r="JJ49" i="5"/>
  <c r="KH49" i="5"/>
  <c r="LF49" i="5"/>
  <c r="V26" i="5"/>
  <c r="J26" i="5"/>
  <c r="N30" i="8"/>
  <c r="O30" i="8" s="1"/>
  <c r="N27" i="8"/>
  <c r="O27" i="8" s="1"/>
  <c r="N24" i="8"/>
  <c r="O24" i="8" s="1"/>
  <c r="N21" i="8"/>
  <c r="O21" i="8" s="1"/>
  <c r="H30" i="8"/>
  <c r="I30" i="8" s="1"/>
  <c r="H24" i="8"/>
  <c r="I24" i="8" s="1"/>
  <c r="T29" i="8"/>
  <c r="Z26" i="5"/>
  <c r="N32" i="8"/>
  <c r="O32" i="8" s="1"/>
  <c r="N26" i="8"/>
  <c r="O26" i="8" s="1"/>
  <c r="N20" i="8"/>
  <c r="O20" i="8" s="1"/>
  <c r="L18" i="6"/>
  <c r="L22" i="6"/>
  <c r="M22" i="6"/>
  <c r="Q20" i="6"/>
  <c r="I17" i="6"/>
  <c r="T21" i="6"/>
  <c r="X15" i="6"/>
  <c r="AH49" i="5"/>
  <c r="BF49" i="5"/>
  <c r="CD49" i="5"/>
  <c r="DB49" i="5"/>
  <c r="DZ49" i="5"/>
  <c r="EX49" i="5"/>
  <c r="FV49" i="5"/>
  <c r="GT49" i="5"/>
  <c r="HR49" i="5"/>
  <c r="IP49" i="5"/>
  <c r="JN49" i="5"/>
  <c r="KL49" i="5"/>
  <c r="LJ49" i="5"/>
  <c r="FV26" i="5"/>
  <c r="IP26" i="5"/>
  <c r="AX49" i="5"/>
  <c r="BV49" i="5"/>
  <c r="CT49" i="5"/>
  <c r="DR49" i="5"/>
  <c r="EP49" i="5"/>
  <c r="FN49" i="5"/>
  <c r="GL49" i="5"/>
  <c r="HJ49" i="5"/>
  <c r="IH49" i="5"/>
  <c r="JF49" i="5"/>
  <c r="KD49" i="5"/>
  <c r="LB49" i="5"/>
  <c r="LZ49" i="5"/>
  <c r="LJ26" i="5"/>
  <c r="DZ26" i="5"/>
  <c r="LV26" i="5"/>
  <c r="JB26" i="5"/>
  <c r="AT49" i="5"/>
  <c r="BR49" i="5"/>
  <c r="CP49" i="5"/>
  <c r="DN49" i="5"/>
  <c r="EL49" i="5"/>
  <c r="FJ49" i="5"/>
  <c r="GH49" i="5"/>
  <c r="HF49" i="5"/>
  <c r="ID49" i="5"/>
  <c r="JB49" i="5"/>
  <c r="JZ49" i="5"/>
  <c r="KX49" i="5"/>
  <c r="LV49" i="5"/>
  <c r="MH26" i="5"/>
  <c r="JN26" i="5"/>
  <c r="GT26" i="5"/>
  <c r="EX26" i="5"/>
  <c r="LZ26" i="5"/>
  <c r="JZ26" i="5"/>
  <c r="JF26" i="5"/>
  <c r="HF26" i="5"/>
  <c r="GL26" i="5"/>
  <c r="EP26" i="5"/>
  <c r="KL26" i="5"/>
  <c r="HR26" i="5"/>
  <c r="KX26" i="5"/>
  <c r="ID26" i="5"/>
  <c r="AL49" i="5"/>
  <c r="BJ49" i="5"/>
  <c r="CH49" i="5"/>
  <c r="DF49" i="5"/>
  <c r="ED49" i="5"/>
  <c r="FB49" i="5"/>
  <c r="FZ49" i="5"/>
  <c r="GX49" i="5"/>
  <c r="HV49" i="5"/>
  <c r="IT49" i="5"/>
  <c r="JR49" i="5"/>
  <c r="KP49" i="5"/>
  <c r="LN49" i="5"/>
  <c r="DJ26" i="5"/>
  <c r="MD49" i="5"/>
  <c r="GD49" i="5"/>
  <c r="FF49" i="5"/>
  <c r="EH49" i="5"/>
  <c r="DJ49" i="5"/>
  <c r="CX49" i="5"/>
  <c r="CL49" i="5"/>
  <c r="BZ49" i="5"/>
  <c r="BN49" i="5"/>
  <c r="BB49" i="5"/>
  <c r="AP49" i="5"/>
  <c r="AD49" i="5"/>
  <c r="LN26" i="5"/>
  <c r="KP26" i="5"/>
  <c r="JR26" i="5"/>
  <c r="IT26" i="5"/>
  <c r="HV26" i="5"/>
  <c r="GX26" i="5"/>
  <c r="FZ26" i="5"/>
  <c r="FB26" i="5"/>
  <c r="ED26" i="5"/>
  <c r="DR26" i="5"/>
  <c r="DF26" i="5"/>
  <c r="CT26" i="5"/>
  <c r="CH26" i="5"/>
  <c r="BV26" i="5"/>
  <c r="BJ26" i="5"/>
  <c r="AX26" i="5"/>
  <c r="AL26" i="5"/>
  <c r="CQ49" i="5"/>
  <c r="CE49" i="5"/>
  <c r="BS49" i="5"/>
  <c r="BG49" i="5"/>
  <c r="AU49" i="5"/>
  <c r="AI49" i="5"/>
  <c r="MD26" i="5"/>
  <c r="LF26" i="5"/>
  <c r="KH26" i="5"/>
  <c r="JJ26" i="5"/>
  <c r="IL26" i="5"/>
  <c r="HN26" i="5"/>
  <c r="GP26" i="5"/>
  <c r="FR26" i="5"/>
  <c r="ET26" i="5"/>
  <c r="DV26" i="5"/>
  <c r="CX26" i="5"/>
  <c r="CL26" i="5"/>
  <c r="BZ26" i="5"/>
  <c r="BN26" i="5"/>
  <c r="BB26" i="5"/>
  <c r="AP26" i="5"/>
  <c r="AD26" i="5"/>
  <c r="CU49" i="5"/>
  <c r="CI49" i="5"/>
  <c r="BW49" i="5"/>
  <c r="BK49" i="5"/>
  <c r="AY49" i="5"/>
  <c r="AM49" i="5"/>
  <c r="DB26" i="5"/>
  <c r="CP26" i="5"/>
  <c r="CD26" i="5"/>
  <c r="BR26" i="5"/>
  <c r="BF26" i="5"/>
  <c r="AT26" i="5"/>
  <c r="AH26" i="5"/>
  <c r="BF46" i="11" l="1"/>
  <c r="P41" i="12"/>
  <c r="T41" i="12"/>
  <c r="B28" i="6"/>
  <c r="Z6" i="5"/>
  <c r="V6" i="5"/>
  <c r="R52" i="5" s="1"/>
  <c r="J6" i="5"/>
  <c r="J52" i="5" s="1"/>
  <c r="DK52" i="5"/>
  <c r="DN29" i="5"/>
  <c r="DF5" i="11"/>
  <c r="DF26" i="11" s="1"/>
  <c r="I5" i="3"/>
  <c r="O5" i="3" s="1"/>
  <c r="BV5" i="11"/>
  <c r="BV26" i="11" s="1"/>
  <c r="BR46" i="11"/>
  <c r="CC46" i="11"/>
  <c r="O49" i="5"/>
  <c r="DJ5" i="11"/>
  <c r="DJ26" i="11" s="1"/>
  <c r="R49" i="5"/>
  <c r="CW46" i="11"/>
  <c r="O36" i="12"/>
  <c r="L36" i="12"/>
  <c r="CH5" i="11"/>
  <c r="CH26" i="11" s="1"/>
  <c r="CH47" i="11" s="1"/>
  <c r="F25" i="11"/>
  <c r="I46" i="11" s="1"/>
  <c r="AE12" i="3"/>
  <c r="K12" i="3"/>
  <c r="W12" i="3"/>
  <c r="U12" i="3"/>
  <c r="AA12" i="3"/>
  <c r="Q12" i="3"/>
  <c r="BR5" i="11"/>
  <c r="BR26" i="11" s="1"/>
  <c r="N4" i="11"/>
  <c r="N25" i="11" s="1"/>
  <c r="L27" i="12"/>
  <c r="L16" i="12"/>
  <c r="I33" i="8"/>
  <c r="H40" i="8" s="1"/>
  <c r="H41" i="8" s="1"/>
  <c r="AY52" i="5"/>
  <c r="BB29" i="5"/>
  <c r="DJ52" i="5"/>
  <c r="DG52" i="5"/>
  <c r="DJ29" i="5"/>
  <c r="BS52" i="5"/>
  <c r="BV29" i="5"/>
  <c r="BJ46" i="11"/>
  <c r="I8" i="14"/>
  <c r="J8" i="14" s="1"/>
  <c r="K8" i="14" s="1"/>
  <c r="L8" i="14" s="1"/>
  <c r="L30" i="12"/>
  <c r="O40" i="12" s="1"/>
  <c r="AH46" i="11"/>
  <c r="EP29" i="5"/>
  <c r="EM52" i="5"/>
  <c r="K42" i="12"/>
  <c r="H42" i="12"/>
  <c r="AT46" i="11"/>
  <c r="CL5" i="11"/>
  <c r="CL26" i="11" s="1"/>
  <c r="E26" i="11"/>
  <c r="H47" i="11" s="1"/>
  <c r="AX5" i="11"/>
  <c r="AX26" i="11" s="1"/>
  <c r="AT5" i="11"/>
  <c r="AT26" i="11" s="1"/>
  <c r="AT47" i="11" s="1"/>
  <c r="CX29" i="5"/>
  <c r="J4" i="11"/>
  <c r="J25" i="11" s="1"/>
  <c r="M46" i="11" s="1"/>
  <c r="DF51" i="5"/>
  <c r="CM51" i="5"/>
  <c r="BV51" i="5"/>
  <c r="CX46" i="11"/>
  <c r="EP52" i="5"/>
  <c r="BM46" i="11"/>
  <c r="AH9" i="14"/>
  <c r="AI9" i="14" s="1"/>
  <c r="AJ9" i="14" s="1"/>
  <c r="AK9" i="14" s="1"/>
  <c r="DF28" i="5"/>
  <c r="BB5" i="11"/>
  <c r="BB26" i="11" s="1"/>
  <c r="CX5" i="11"/>
  <c r="CX26" i="11" s="1"/>
  <c r="DB5" i="11"/>
  <c r="DB26" i="11" s="1"/>
  <c r="AH5" i="11"/>
  <c r="AH26" i="11" s="1"/>
  <c r="AH47" i="11" s="1"/>
  <c r="BV28" i="5"/>
  <c r="DC51" i="5"/>
  <c r="CP51" i="5"/>
  <c r="BB8" i="2"/>
  <c r="CZ9" i="3" s="1"/>
  <c r="E4" i="2"/>
  <c r="CH46" i="11"/>
  <c r="CX52" i="5"/>
  <c r="AD5" i="11"/>
  <c r="AD26" i="11" s="1"/>
  <c r="AG47" i="11" s="1"/>
  <c r="BN5" i="11"/>
  <c r="BN26" i="11" s="1"/>
  <c r="BN47" i="11" s="1"/>
  <c r="CP5" i="11"/>
  <c r="CP26" i="11" s="1"/>
  <c r="AL5" i="11"/>
  <c r="AL26" i="11" s="1"/>
  <c r="R4" i="11"/>
  <c r="R25" i="11" s="1"/>
  <c r="BS51" i="5"/>
  <c r="P38" i="12"/>
  <c r="H21" i="12"/>
  <c r="CL51" i="5"/>
  <c r="H19" i="6"/>
  <c r="DR5" i="11"/>
  <c r="DR26" i="11" s="1"/>
  <c r="DU47" i="11" s="1"/>
  <c r="DV5" i="11"/>
  <c r="DV26" i="11" s="1"/>
  <c r="CD5" i="11"/>
  <c r="CD26" i="11" s="1"/>
  <c r="CG47" i="11" s="1"/>
  <c r="C28" i="5"/>
  <c r="AP29" i="5"/>
  <c r="AL52" i="5"/>
  <c r="AM52" i="5"/>
  <c r="CH29" i="5"/>
  <c r="CD52" i="5"/>
  <c r="CE52" i="5"/>
  <c r="L32" i="12"/>
  <c r="L21" i="12"/>
  <c r="W50" i="5"/>
  <c r="Z27" i="5"/>
  <c r="H31" i="12"/>
  <c r="H20" i="12"/>
  <c r="H28" i="12"/>
  <c r="H17" i="12"/>
  <c r="AI52" i="5"/>
  <c r="AL29" i="5"/>
  <c r="DB29" i="5"/>
  <c r="CY52" i="5"/>
  <c r="E21" i="6"/>
  <c r="B31" i="6" s="1"/>
  <c r="H21" i="6"/>
  <c r="H29" i="12"/>
  <c r="H18" i="12"/>
  <c r="B18" i="12" s="1"/>
  <c r="BR29" i="5"/>
  <c r="BN52" i="5"/>
  <c r="BR52" i="5"/>
  <c r="BO52" i="5"/>
  <c r="BB52" i="5"/>
  <c r="BC52" i="5"/>
  <c r="BF29" i="5"/>
  <c r="L33" i="12"/>
  <c r="L22" i="12"/>
  <c r="H16" i="12"/>
  <c r="B16" i="12" s="1"/>
  <c r="H27" i="12"/>
  <c r="S50" i="5"/>
  <c r="V27" i="5"/>
  <c r="H26" i="12"/>
  <c r="H15" i="12"/>
  <c r="B15" i="12" s="1"/>
  <c r="BN29" i="5"/>
  <c r="BK52" i="5"/>
  <c r="BJ52" i="5"/>
  <c r="DZ29" i="5"/>
  <c r="DV52" i="5"/>
  <c r="DW52" i="5"/>
  <c r="L28" i="12"/>
  <c r="L17" i="12"/>
  <c r="K52" i="5"/>
  <c r="N29" i="5"/>
  <c r="H16" i="6"/>
  <c r="E16" i="6"/>
  <c r="B26" i="6" s="1"/>
  <c r="DB52" i="5"/>
  <c r="DF52" i="5"/>
  <c r="DF29" i="5"/>
  <c r="DC52" i="5"/>
  <c r="E17" i="6"/>
  <c r="B27" i="6" s="1"/>
  <c r="H17" i="6"/>
  <c r="CI51" i="5"/>
  <c r="CL28" i="5"/>
  <c r="CH51" i="5"/>
  <c r="H30" i="12"/>
  <c r="H19" i="12"/>
  <c r="B19" i="12" s="1"/>
  <c r="F4" i="2"/>
  <c r="B17" i="12"/>
  <c r="BG52" i="5"/>
  <c r="BF52" i="5"/>
  <c r="BJ29" i="5"/>
  <c r="O52" i="5"/>
  <c r="R29" i="5"/>
  <c r="CP29" i="5"/>
  <c r="CM52" i="5"/>
  <c r="CL52" i="5"/>
  <c r="BC22" i="3"/>
  <c r="BC12" i="3"/>
  <c r="H22" i="6"/>
  <c r="E22" i="6"/>
  <c r="B32" i="6" s="1"/>
  <c r="AX52" i="5"/>
  <c r="AU52" i="5"/>
  <c r="AX29" i="5"/>
  <c r="AT52" i="5"/>
  <c r="E15" i="6"/>
  <c r="B25" i="6" s="1"/>
  <c r="H15" i="6"/>
  <c r="AT51" i="5"/>
  <c r="AU51" i="5"/>
  <c r="AX28" i="5"/>
  <c r="CI52" i="5"/>
  <c r="CL29" i="5"/>
  <c r="CH52" i="5"/>
  <c r="L40" i="12"/>
  <c r="AT29" i="5"/>
  <c r="AP52" i="5"/>
  <c r="AQ52" i="5"/>
  <c r="CA52" i="5"/>
  <c r="CD29" i="5"/>
  <c r="L31" i="12"/>
  <c r="L20" i="12"/>
  <c r="AE51" i="5"/>
  <c r="AH51" i="5"/>
  <c r="AH28" i="5"/>
  <c r="BN51" i="5"/>
  <c r="BR28" i="5"/>
  <c r="BO51" i="5"/>
  <c r="H33" i="12"/>
  <c r="H22" i="12"/>
  <c r="E20" i="6"/>
  <c r="B30" i="6" s="1"/>
  <c r="H20" i="6"/>
  <c r="Q5" i="3"/>
  <c r="M5" i="3"/>
  <c r="U5" i="3"/>
  <c r="AC5" i="3"/>
  <c r="Y5" i="3"/>
  <c r="S5" i="3"/>
  <c r="AA5" i="3"/>
  <c r="AU5" i="3"/>
  <c r="AG5" i="3"/>
  <c r="BC5" i="3"/>
  <c r="K5" i="3"/>
  <c r="AE5" i="3"/>
  <c r="R7" i="14"/>
  <c r="S6" i="14"/>
  <c r="T6" i="14" s="1"/>
  <c r="U6" i="14" s="1"/>
  <c r="V6" i="14" s="1"/>
  <c r="C7" i="14"/>
  <c r="D6" i="14"/>
  <c r="E6" i="14" s="1"/>
  <c r="F6" i="14" s="1"/>
  <c r="G6" i="14" s="1"/>
  <c r="BA14" i="14"/>
  <c r="BB13" i="14"/>
  <c r="BC13" i="14" s="1"/>
  <c r="BD13" i="14" s="1"/>
  <c r="BE13" i="14" s="1"/>
  <c r="P40" i="8"/>
  <c r="P41" i="8" s="1"/>
  <c r="T30" i="8"/>
  <c r="T31" i="8" s="1"/>
  <c r="K50" i="5"/>
  <c r="N27" i="5"/>
  <c r="BF18" i="14"/>
  <c r="BG17" i="14"/>
  <c r="BH17" i="14" s="1"/>
  <c r="BI17" i="14" s="1"/>
  <c r="BJ17" i="14" s="1"/>
  <c r="X7" i="14"/>
  <c r="Y7" i="14" s="1"/>
  <c r="Z7" i="14" s="1"/>
  <c r="AA7" i="14" s="1"/>
  <c r="W8" i="14"/>
  <c r="AQ14" i="14"/>
  <c r="AR13" i="14"/>
  <c r="AS13" i="14" s="1"/>
  <c r="AT13" i="14" s="1"/>
  <c r="AU13" i="14" s="1"/>
  <c r="Z5" i="11"/>
  <c r="Z26" i="11" s="1"/>
  <c r="Z47" i="11" s="1"/>
  <c r="J40" i="8"/>
  <c r="J41" i="8" s="1"/>
  <c r="CP27" i="5"/>
  <c r="R20" i="2"/>
  <c r="AF21" i="3" s="1"/>
  <c r="AP5" i="11"/>
  <c r="AP26" i="11" s="1"/>
  <c r="BJ5" i="11"/>
  <c r="BJ26" i="11" s="1"/>
  <c r="BZ5" i="11"/>
  <c r="BZ26" i="11" s="1"/>
  <c r="CT5" i="11"/>
  <c r="CT26" i="11" s="1"/>
  <c r="E6" i="11"/>
  <c r="DN5" i="11"/>
  <c r="DN26" i="11" s="1"/>
  <c r="M7" i="14"/>
  <c r="N6" i="14"/>
  <c r="O6" i="14" s="1"/>
  <c r="P6" i="14" s="1"/>
  <c r="Q6" i="14" s="1"/>
  <c r="AP15" i="2"/>
  <c r="BT16" i="3"/>
  <c r="CM50" i="5"/>
  <c r="AC17" i="3"/>
  <c r="BK16" i="14"/>
  <c r="BL15" i="14"/>
  <c r="BM15" i="14" s="1"/>
  <c r="BN15" i="14" s="1"/>
  <c r="BO15" i="14" s="1"/>
  <c r="I10" i="14"/>
  <c r="J10" i="14" s="1"/>
  <c r="K10" i="14" s="1"/>
  <c r="L10" i="14" s="1"/>
  <c r="H11" i="14"/>
  <c r="V5" i="11"/>
  <c r="V26" i="11" s="1"/>
  <c r="Y47" i="11" s="1"/>
  <c r="AQ2" i="3"/>
  <c r="AQ17" i="3" s="1"/>
  <c r="AI23" i="3"/>
  <c r="AI27" i="3"/>
  <c r="AI26" i="3"/>
  <c r="AI25" i="3"/>
  <c r="AI8" i="3"/>
  <c r="AI24" i="3"/>
  <c r="AI22" i="3"/>
  <c r="AI12" i="3"/>
  <c r="AI5" i="3"/>
  <c r="V20" i="2"/>
  <c r="AN21" i="3" s="1"/>
  <c r="P21" i="3"/>
  <c r="AO27" i="3"/>
  <c r="AO23" i="3"/>
  <c r="AO24" i="3"/>
  <c r="AO25" i="3"/>
  <c r="AO26" i="3"/>
  <c r="AO22" i="3"/>
  <c r="AO8" i="3"/>
  <c r="AO5" i="3"/>
  <c r="AO12" i="3"/>
  <c r="BD9" i="3"/>
  <c r="AH8" i="2"/>
  <c r="BU19" i="14"/>
  <c r="BV18" i="14"/>
  <c r="BW18" i="14" s="1"/>
  <c r="BX18" i="14" s="1"/>
  <c r="BY18" i="14" s="1"/>
  <c r="BJ13" i="2"/>
  <c r="DH14" i="3"/>
  <c r="N40" i="8"/>
  <c r="N41" i="8" s="1"/>
  <c r="C26" i="5"/>
  <c r="L40" i="8"/>
  <c r="L41" i="8" s="1"/>
  <c r="AD27" i="5"/>
  <c r="AA50" i="5"/>
  <c r="AU17" i="3"/>
  <c r="V6" i="2"/>
  <c r="AN7" i="3" s="1"/>
  <c r="P7" i="3"/>
  <c r="R6" i="2"/>
  <c r="AF7" i="3" s="1"/>
  <c r="N6" i="2"/>
  <c r="X7" i="3" s="1"/>
  <c r="Z6" i="2"/>
  <c r="AV7" i="3" s="1"/>
  <c r="T39" i="12"/>
  <c r="W39" i="12"/>
  <c r="AP13" i="2"/>
  <c r="BT14" i="3"/>
  <c r="BB27" i="5"/>
  <c r="AY50" i="5"/>
  <c r="AX50" i="5"/>
  <c r="BB50" i="5"/>
  <c r="G50" i="5"/>
  <c r="J27" i="5"/>
  <c r="C27" i="5" s="1"/>
  <c r="J50" i="5"/>
  <c r="Z18" i="2"/>
  <c r="AV19" i="3" s="1"/>
  <c r="N18" i="2"/>
  <c r="X19" i="3" s="1"/>
  <c r="P19" i="3"/>
  <c r="R18" i="2"/>
  <c r="AF19" i="3" s="1"/>
  <c r="V18" i="2"/>
  <c r="AN19" i="3" s="1"/>
  <c r="AW26" i="3"/>
  <c r="BE2" i="3"/>
  <c r="AW23" i="3"/>
  <c r="AW24" i="3"/>
  <c r="AW25" i="3"/>
  <c r="AW27" i="3"/>
  <c r="AW8" i="3"/>
  <c r="AW17" i="3"/>
  <c r="AW22" i="3"/>
  <c r="AW12" i="3"/>
  <c r="AW5" i="3"/>
  <c r="X21" i="3"/>
  <c r="BB18" i="2"/>
  <c r="CR19" i="3"/>
  <c r="BK24" i="3"/>
  <c r="BS2" i="3"/>
  <c r="BK26" i="3"/>
  <c r="BK23" i="3"/>
  <c r="BK25" i="3"/>
  <c r="BK17" i="3"/>
  <c r="BK22" i="3"/>
  <c r="BK5" i="3"/>
  <c r="BK8" i="3"/>
  <c r="BK12" i="3"/>
  <c r="AD17" i="2"/>
  <c r="AX17" i="2"/>
  <c r="AG11" i="14"/>
  <c r="AH10" i="14"/>
  <c r="AI10" i="14" s="1"/>
  <c r="AJ10" i="14" s="1"/>
  <c r="AK10" i="14" s="1"/>
  <c r="BL10" i="3"/>
  <c r="AL9" i="2"/>
  <c r="AM13" i="14"/>
  <c r="AN12" i="14"/>
  <c r="AO12" i="14" s="1"/>
  <c r="AP12" i="14" s="1"/>
  <c r="BO50" i="5"/>
  <c r="BR27" i="5"/>
  <c r="BN50" i="5"/>
  <c r="AH19" i="2"/>
  <c r="BD20" i="3"/>
  <c r="P10" i="3"/>
  <c r="Z9" i="2"/>
  <c r="AV10" i="3" s="1"/>
  <c r="R9" i="2"/>
  <c r="AF10" i="3" s="1"/>
  <c r="N9" i="2"/>
  <c r="X10" i="3" s="1"/>
  <c r="V9" i="2"/>
  <c r="AN10" i="3" s="1"/>
  <c r="AS2" i="3"/>
  <c r="AK8" i="3"/>
  <c r="AK23" i="3"/>
  <c r="AK24" i="3"/>
  <c r="AK25" i="3"/>
  <c r="AK26" i="3"/>
  <c r="AK27" i="3"/>
  <c r="AK22" i="3"/>
  <c r="AK17" i="3"/>
  <c r="AK5" i="3"/>
  <c r="AK12" i="3"/>
  <c r="BD19" i="3"/>
  <c r="AH18" i="2"/>
  <c r="N17" i="2"/>
  <c r="X18" i="3" s="1"/>
  <c r="R17" i="2"/>
  <c r="AF18" i="3" s="1"/>
  <c r="V17" i="2"/>
  <c r="AN18" i="3" s="1"/>
  <c r="P18" i="3"/>
  <c r="Z17" i="2"/>
  <c r="AV18" i="3" s="1"/>
  <c r="BS50" i="5"/>
  <c r="BV27" i="5"/>
  <c r="BR50" i="5"/>
  <c r="BV50" i="5"/>
  <c r="AH27" i="5"/>
  <c r="AE50" i="5"/>
  <c r="AH50" i="5"/>
  <c r="AD50" i="5"/>
  <c r="N14" i="2"/>
  <c r="X15" i="3" s="1"/>
  <c r="P15" i="3"/>
  <c r="V14" i="2"/>
  <c r="AN15" i="3" s="1"/>
  <c r="Z14" i="2"/>
  <c r="AV15" i="3" s="1"/>
  <c r="R14" i="2"/>
  <c r="AF15" i="3" s="1"/>
  <c r="BB9" i="2"/>
  <c r="CR10" i="3"/>
  <c r="BL21" i="3"/>
  <c r="AL20" i="2"/>
  <c r="AN13" i="3"/>
  <c r="F12" i="2"/>
  <c r="E12" i="2"/>
  <c r="I13" i="3"/>
  <c r="AW13" i="3" s="1"/>
  <c r="BB14" i="2"/>
  <c r="CR15" i="3"/>
  <c r="V10" i="2"/>
  <c r="AN11" i="3" s="1"/>
  <c r="R10" i="2"/>
  <c r="AF11" i="3" s="1"/>
  <c r="P11" i="3"/>
  <c r="Z10" i="2"/>
  <c r="AV11" i="3" s="1"/>
  <c r="N10" i="2"/>
  <c r="X11" i="3" s="1"/>
  <c r="AW15" i="14"/>
  <c r="AX15" i="14" s="1"/>
  <c r="AY15" i="14" s="1"/>
  <c r="AZ15" i="14" s="1"/>
  <c r="AV16" i="14"/>
  <c r="CL27" i="5"/>
  <c r="CI50" i="5"/>
  <c r="CH50" i="5"/>
  <c r="CL50" i="5"/>
  <c r="AA52" i="5"/>
  <c r="AD29" i="5"/>
  <c r="N5" i="2"/>
  <c r="X6" i="3" s="1"/>
  <c r="Z5" i="2"/>
  <c r="AV6" i="3" s="1"/>
  <c r="P6" i="3"/>
  <c r="V5" i="2"/>
  <c r="AN6" i="3" s="1"/>
  <c r="R5" i="2"/>
  <c r="AF6" i="3" s="1"/>
  <c r="K17" i="3"/>
  <c r="M17" i="3"/>
  <c r="O17" i="3"/>
  <c r="BC17" i="3"/>
  <c r="AG17" i="3"/>
  <c r="S17" i="3"/>
  <c r="AM17" i="3"/>
  <c r="AE17" i="3"/>
  <c r="AI17" i="3"/>
  <c r="W17" i="3"/>
  <c r="U17" i="3"/>
  <c r="Y17" i="3"/>
  <c r="Q17" i="3"/>
  <c r="AA17" i="3"/>
  <c r="BD15" i="3"/>
  <c r="AH14" i="2"/>
  <c r="BD11" i="3"/>
  <c r="AH10" i="2"/>
  <c r="AD7" i="5"/>
  <c r="E8" i="5"/>
  <c r="ED7" i="5"/>
  <c r="DV7" i="5"/>
  <c r="CL7" i="5"/>
  <c r="CP7" i="5"/>
  <c r="CT7" i="5"/>
  <c r="BF7" i="5"/>
  <c r="DF7" i="5"/>
  <c r="CX7" i="5"/>
  <c r="BN7" i="5"/>
  <c r="BR7" i="5"/>
  <c r="BV7" i="5"/>
  <c r="CD7" i="5"/>
  <c r="CH7" i="5"/>
  <c r="BB7" i="5"/>
  <c r="AP7" i="5"/>
  <c r="AT7" i="5"/>
  <c r="AX7" i="5"/>
  <c r="DZ7" i="5"/>
  <c r="BJ7" i="5"/>
  <c r="FF7" i="5"/>
  <c r="FJ7" i="5"/>
  <c r="BZ7" i="5"/>
  <c r="ET7" i="5"/>
  <c r="DB7" i="5"/>
  <c r="AL7" i="5"/>
  <c r="EH7" i="5"/>
  <c r="EL7" i="5"/>
  <c r="EP7" i="5"/>
  <c r="AH7" i="5"/>
  <c r="DJ7" i="5"/>
  <c r="DN7" i="5"/>
  <c r="DR7" i="5"/>
  <c r="EX7" i="5"/>
  <c r="FB7" i="5"/>
  <c r="F7" i="5"/>
  <c r="AD6" i="2"/>
  <c r="AX6" i="2"/>
  <c r="AB10" i="14"/>
  <c r="AC9" i="14"/>
  <c r="AD9" i="14" s="1"/>
  <c r="AE9" i="14" s="1"/>
  <c r="AF9" i="14" s="1"/>
  <c r="BQ18" i="14"/>
  <c r="BR18" i="14" s="1"/>
  <c r="BS18" i="14" s="1"/>
  <c r="BT18" i="14" s="1"/>
  <c r="BP19" i="14"/>
  <c r="AK47" i="11"/>
  <c r="BV47" i="11"/>
  <c r="BY47" i="11"/>
  <c r="BF47" i="11"/>
  <c r="BI47" i="11"/>
  <c r="S30" i="8"/>
  <c r="S31" i="8" s="1"/>
  <c r="DB47" i="11"/>
  <c r="DE47" i="11"/>
  <c r="Q46" i="11"/>
  <c r="N46" i="11"/>
  <c r="CO47" i="11"/>
  <c r="CL47" i="11"/>
  <c r="AX47" i="11"/>
  <c r="BA47" i="11"/>
  <c r="AC46" i="11"/>
  <c r="Z46" i="11"/>
  <c r="CX47" i="11"/>
  <c r="DA47" i="11"/>
  <c r="AD47" i="11"/>
  <c r="CP47" i="11"/>
  <c r="CS47" i="11"/>
  <c r="AL47" i="11"/>
  <c r="AO47" i="11"/>
  <c r="Y46" i="11"/>
  <c r="V46" i="11"/>
  <c r="J47" i="11"/>
  <c r="M47" i="11"/>
  <c r="DV47" i="11"/>
  <c r="DY47" i="11"/>
  <c r="R5" i="11"/>
  <c r="R26" i="11" s="1"/>
  <c r="F26" i="11"/>
  <c r="I47" i="11" s="1"/>
  <c r="U46" i="11"/>
  <c r="R46" i="11"/>
  <c r="J46" i="11"/>
  <c r="BE47" i="11"/>
  <c r="BB47" i="11"/>
  <c r="N5" i="11"/>
  <c r="N26" i="11" s="1"/>
  <c r="DF47" i="11"/>
  <c r="DI47" i="11"/>
  <c r="DJ47" i="11"/>
  <c r="DM47" i="11"/>
  <c r="BR47" i="11"/>
  <c r="BU47" i="11"/>
  <c r="C72" i="5"/>
  <c r="B26" i="5"/>
  <c r="B22" i="12" l="1"/>
  <c r="B21" i="12"/>
  <c r="Z29" i="5"/>
  <c r="W52" i="5"/>
  <c r="W5" i="3"/>
  <c r="AM5" i="3"/>
  <c r="J29" i="5"/>
  <c r="G52" i="5"/>
  <c r="C75" i="5" s="1"/>
  <c r="C100" i="5" s="1"/>
  <c r="V29" i="5"/>
  <c r="S52" i="5"/>
  <c r="AC47" i="11"/>
  <c r="CD47" i="11"/>
  <c r="C29" i="5"/>
  <c r="CK47" i="11"/>
  <c r="B28" i="5"/>
  <c r="AW47" i="11"/>
  <c r="BF8" i="2"/>
  <c r="O37" i="12"/>
  <c r="L37" i="12"/>
  <c r="C74" i="5"/>
  <c r="C99" i="5" s="1"/>
  <c r="V47" i="11"/>
  <c r="DR47" i="11"/>
  <c r="BQ47" i="11"/>
  <c r="B29" i="5"/>
  <c r="H39" i="12"/>
  <c r="K39" i="12"/>
  <c r="L41" i="12"/>
  <c r="O41" i="12"/>
  <c r="K40" i="12"/>
  <c r="H40" i="12"/>
  <c r="H36" i="12"/>
  <c r="K36" i="12"/>
  <c r="L43" i="12"/>
  <c r="O43" i="12"/>
  <c r="H38" i="12"/>
  <c r="K38" i="12"/>
  <c r="O42" i="12"/>
  <c r="L42" i="12"/>
  <c r="B20" i="12"/>
  <c r="K43" i="12"/>
  <c r="H43" i="12"/>
  <c r="O38" i="12"/>
  <c r="L38" i="12"/>
  <c r="H37" i="12"/>
  <c r="K37" i="12"/>
  <c r="H41" i="12"/>
  <c r="K41" i="12"/>
  <c r="D7" i="14"/>
  <c r="E7" i="14" s="1"/>
  <c r="F7" i="14" s="1"/>
  <c r="G7" i="14" s="1"/>
  <c r="C8" i="14"/>
  <c r="E5" i="2"/>
  <c r="BG18" i="14"/>
  <c r="BH18" i="14" s="1"/>
  <c r="BI18" i="14" s="1"/>
  <c r="BJ18" i="14" s="1"/>
  <c r="BF19" i="14"/>
  <c r="R8" i="14"/>
  <c r="S7" i="14"/>
  <c r="T7" i="14" s="1"/>
  <c r="U7" i="14" s="1"/>
  <c r="V7" i="14" s="1"/>
  <c r="AQ15" i="14"/>
  <c r="AR14" i="14"/>
  <c r="AS14" i="14" s="1"/>
  <c r="AT14" i="14" s="1"/>
  <c r="AU14" i="14" s="1"/>
  <c r="BA15" i="14"/>
  <c r="BB14" i="14"/>
  <c r="BC14" i="14" s="1"/>
  <c r="BD14" i="14" s="1"/>
  <c r="BE14" i="14" s="1"/>
  <c r="W9" i="14"/>
  <c r="X8" i="14"/>
  <c r="Y8" i="14" s="1"/>
  <c r="Z8" i="14" s="1"/>
  <c r="AA8" i="14" s="1"/>
  <c r="I11" i="14"/>
  <c r="J11" i="14" s="1"/>
  <c r="K11" i="14" s="1"/>
  <c r="L11" i="14" s="1"/>
  <c r="H12" i="14"/>
  <c r="M8" i="14"/>
  <c r="N7" i="14"/>
  <c r="O7" i="14" s="1"/>
  <c r="P7" i="14" s="1"/>
  <c r="Q7" i="14" s="1"/>
  <c r="AP47" i="11"/>
  <c r="AS47" i="11"/>
  <c r="DP14" i="3"/>
  <c r="BN13" i="2"/>
  <c r="DX14" i="3" s="1"/>
  <c r="DN47" i="11"/>
  <c r="DQ47" i="11"/>
  <c r="BN6" i="11"/>
  <c r="BN27" i="11" s="1"/>
  <c r="BB6" i="11"/>
  <c r="BB27" i="11" s="1"/>
  <c r="E27" i="11"/>
  <c r="H48" i="11" s="1"/>
  <c r="E7" i="11"/>
  <c r="CL6" i="11"/>
  <c r="CL27" i="11" s="1"/>
  <c r="DF6" i="11"/>
  <c r="DF27" i="11" s="1"/>
  <c r="DJ6" i="11"/>
  <c r="DJ27" i="11" s="1"/>
  <c r="ED6" i="11"/>
  <c r="ED27" i="11" s="1"/>
  <c r="AH6" i="11"/>
  <c r="AH27" i="11" s="1"/>
  <c r="EP6" i="11"/>
  <c r="EP27" i="11" s="1"/>
  <c r="EH6" i="11"/>
  <c r="EH27" i="11" s="1"/>
  <c r="AX6" i="11"/>
  <c r="AX27" i="11" s="1"/>
  <c r="AT6" i="11"/>
  <c r="AT27" i="11" s="1"/>
  <c r="DN6" i="11"/>
  <c r="DN27" i="11" s="1"/>
  <c r="BV6" i="11"/>
  <c r="BV27" i="11" s="1"/>
  <c r="CX6" i="11"/>
  <c r="CX27" i="11" s="1"/>
  <c r="DR6" i="11"/>
  <c r="DR27" i="11" s="1"/>
  <c r="BJ6" i="11"/>
  <c r="BJ27" i="11" s="1"/>
  <c r="BF6" i="11"/>
  <c r="BF27" i="11" s="1"/>
  <c r="DZ6" i="11"/>
  <c r="DZ27" i="11" s="1"/>
  <c r="BR6" i="11"/>
  <c r="BR27" i="11" s="1"/>
  <c r="CH6" i="11"/>
  <c r="CH27" i="11" s="1"/>
  <c r="CD6" i="11"/>
  <c r="CD27" i="11" s="1"/>
  <c r="DV6" i="11"/>
  <c r="DV27" i="11" s="1"/>
  <c r="DB6" i="11"/>
  <c r="DB27" i="11" s="1"/>
  <c r="AD6" i="11"/>
  <c r="AD27" i="11" s="1"/>
  <c r="F6" i="11"/>
  <c r="CT6" i="11"/>
  <c r="CT27" i="11" s="1"/>
  <c r="CP6" i="11"/>
  <c r="CP27" i="11" s="1"/>
  <c r="BZ6" i="11"/>
  <c r="BZ27" i="11" s="1"/>
  <c r="AL6" i="11"/>
  <c r="AL27" i="11" s="1"/>
  <c r="AP6" i="11"/>
  <c r="AP27" i="11" s="1"/>
  <c r="EL6" i="11"/>
  <c r="EL27" i="11" s="1"/>
  <c r="BV19" i="14"/>
  <c r="BW19" i="14" s="1"/>
  <c r="BX19" i="14" s="1"/>
  <c r="BY19" i="14" s="1"/>
  <c r="BU20" i="14"/>
  <c r="AQ22" i="3"/>
  <c r="AQ8" i="3"/>
  <c r="AQ5" i="3"/>
  <c r="AQ12" i="3"/>
  <c r="AQ27" i="3"/>
  <c r="AY2" i="3"/>
  <c r="AQ25" i="3"/>
  <c r="AQ23" i="3"/>
  <c r="AQ26" i="3"/>
  <c r="AQ24" i="3"/>
  <c r="CT47" i="11"/>
  <c r="CW47" i="11"/>
  <c r="BK13" i="3"/>
  <c r="AL8" i="2"/>
  <c r="BL9" i="3"/>
  <c r="AT15" i="2"/>
  <c r="CJ16" i="3" s="1"/>
  <c r="CB16" i="3"/>
  <c r="BZ47" i="11"/>
  <c r="CC47" i="11"/>
  <c r="BK17" i="14"/>
  <c r="BL16" i="14"/>
  <c r="BM16" i="14" s="1"/>
  <c r="BN16" i="14" s="1"/>
  <c r="BO16" i="14" s="1"/>
  <c r="BJ47" i="11"/>
  <c r="BM47" i="11"/>
  <c r="AC10" i="14"/>
  <c r="AD10" i="14" s="1"/>
  <c r="AE10" i="14" s="1"/>
  <c r="AF10" i="14" s="1"/>
  <c r="AB11" i="14"/>
  <c r="DO53" i="5"/>
  <c r="DR30" i="5"/>
  <c r="DN53" i="5"/>
  <c r="EH30" i="5"/>
  <c r="EE53" i="5"/>
  <c r="ED53" i="5"/>
  <c r="FF30" i="5"/>
  <c r="FC53" i="5"/>
  <c r="FB53" i="5"/>
  <c r="BB30" i="5"/>
  <c r="AY53" i="5"/>
  <c r="AX53" i="5"/>
  <c r="CX30" i="5"/>
  <c r="CU53" i="5"/>
  <c r="CT53" i="5"/>
  <c r="DV30" i="5"/>
  <c r="DS53" i="5"/>
  <c r="DR53" i="5"/>
  <c r="AL10" i="2"/>
  <c r="BL11" i="3"/>
  <c r="CZ15" i="3"/>
  <c r="BF14" i="2"/>
  <c r="AK13" i="3"/>
  <c r="AH6" i="2"/>
  <c r="BD7" i="3"/>
  <c r="BB6" i="2"/>
  <c r="CR7" i="3"/>
  <c r="DK53" i="5"/>
  <c r="DN30" i="5"/>
  <c r="DJ53" i="5"/>
  <c r="AI53" i="5"/>
  <c r="AH53" i="5"/>
  <c r="AL30" i="5"/>
  <c r="BJ30" i="5"/>
  <c r="BG53" i="5"/>
  <c r="BF53" i="5"/>
  <c r="CH30" i="5"/>
  <c r="CE53" i="5"/>
  <c r="CD53" i="5"/>
  <c r="DF30" i="5"/>
  <c r="DC53" i="5"/>
  <c r="DB53" i="5"/>
  <c r="ED30" i="5"/>
  <c r="EA53" i="5"/>
  <c r="DZ53" i="5"/>
  <c r="DH9" i="3"/>
  <c r="BJ8" i="2"/>
  <c r="F5" i="2"/>
  <c r="AW16" i="14"/>
  <c r="AX16" i="14" s="1"/>
  <c r="AY16" i="14" s="1"/>
  <c r="AZ16" i="14" s="1"/>
  <c r="AV17" i="14"/>
  <c r="Q13" i="3"/>
  <c r="AC13" i="3"/>
  <c r="M13" i="3"/>
  <c r="AA13" i="3"/>
  <c r="AI13" i="3"/>
  <c r="S13" i="3"/>
  <c r="BC13" i="3"/>
  <c r="O13" i="3"/>
  <c r="AU13" i="3"/>
  <c r="AE13" i="3"/>
  <c r="AG13" i="3"/>
  <c r="AQ13" i="3"/>
  <c r="W13" i="3"/>
  <c r="AM13" i="3"/>
  <c r="AO13" i="3"/>
  <c r="Y13" i="3"/>
  <c r="U13" i="3"/>
  <c r="K13" i="3"/>
  <c r="AG12" i="14"/>
  <c r="AH11" i="14"/>
  <c r="AI11" i="14" s="1"/>
  <c r="AJ11" i="14" s="1"/>
  <c r="AK11" i="14" s="1"/>
  <c r="CA2" i="3"/>
  <c r="BS23" i="3"/>
  <c r="BS25" i="3"/>
  <c r="BS24" i="3"/>
  <c r="BS26" i="3"/>
  <c r="BS8" i="3"/>
  <c r="BS22" i="3"/>
  <c r="BS5" i="3"/>
  <c r="BS17" i="3"/>
  <c r="BS12" i="3"/>
  <c r="BS13" i="3"/>
  <c r="BE24" i="3"/>
  <c r="BM2" i="3"/>
  <c r="BE27" i="3"/>
  <c r="BE23" i="3"/>
  <c r="BE26" i="3"/>
  <c r="BE25" i="3"/>
  <c r="BE17" i="3"/>
  <c r="BE8" i="3"/>
  <c r="BE22" i="3"/>
  <c r="BE12" i="3"/>
  <c r="BE13" i="3"/>
  <c r="BE5" i="3"/>
  <c r="C73" i="5"/>
  <c r="C98" i="5" s="1"/>
  <c r="B27" i="5"/>
  <c r="DZ30" i="5"/>
  <c r="DV53" i="5"/>
  <c r="DW53" i="5"/>
  <c r="CZ10" i="3"/>
  <c r="BF9" i="2"/>
  <c r="BL19" i="3"/>
  <c r="AL18" i="2"/>
  <c r="BB17" i="2"/>
  <c r="CR18" i="3"/>
  <c r="AT13" i="2"/>
  <c r="CJ14" i="3" s="1"/>
  <c r="CB14" i="3"/>
  <c r="CD30" i="5"/>
  <c r="CA53" i="5"/>
  <c r="BZ53" i="5"/>
  <c r="BP20" i="14"/>
  <c r="BQ19" i="14"/>
  <c r="BR19" i="14" s="1"/>
  <c r="BS19" i="14" s="1"/>
  <c r="BT19" i="14" s="1"/>
  <c r="R7" i="5"/>
  <c r="N7" i="5"/>
  <c r="J7" i="5"/>
  <c r="Z7" i="5"/>
  <c r="V7" i="5"/>
  <c r="AH30" i="5"/>
  <c r="AE53" i="5"/>
  <c r="AD53" i="5"/>
  <c r="EQ53" i="5"/>
  <c r="ET30" i="5"/>
  <c r="EP53" i="5"/>
  <c r="AU53" i="5"/>
  <c r="AT53" i="5"/>
  <c r="AX30" i="5"/>
  <c r="BR53" i="5"/>
  <c r="BS53" i="5"/>
  <c r="BV30" i="5"/>
  <c r="CP53" i="5"/>
  <c r="CQ53" i="5"/>
  <c r="CT30" i="5"/>
  <c r="AD30" i="5"/>
  <c r="AA53" i="5"/>
  <c r="I6" i="3"/>
  <c r="BA2" i="3"/>
  <c r="AS24" i="3"/>
  <c r="AS27" i="3"/>
  <c r="AS25" i="3"/>
  <c r="AS23" i="3"/>
  <c r="AS26" i="3"/>
  <c r="AS13" i="3"/>
  <c r="AS8" i="3"/>
  <c r="AS17" i="3"/>
  <c r="AS22" i="3"/>
  <c r="AS5" i="3"/>
  <c r="AS12" i="3"/>
  <c r="BD18" i="3"/>
  <c r="AH17" i="2"/>
  <c r="DJ30" i="5"/>
  <c r="DG53" i="5"/>
  <c r="DF53" i="5"/>
  <c r="BB53" i="5"/>
  <c r="BC53" i="5"/>
  <c r="BF30" i="5"/>
  <c r="CL8" i="5"/>
  <c r="DN8" i="5"/>
  <c r="EX8" i="5"/>
  <c r="AX8" i="5"/>
  <c r="CX8" i="5"/>
  <c r="CH8" i="5"/>
  <c r="GD8" i="5"/>
  <c r="BN8" i="5"/>
  <c r="CP8" i="5"/>
  <c r="FN8" i="5"/>
  <c r="DZ8" i="5"/>
  <c r="BZ8" i="5"/>
  <c r="FB8" i="5"/>
  <c r="FZ8" i="5"/>
  <c r="AP8" i="5"/>
  <c r="BR8" i="5"/>
  <c r="EP8" i="5"/>
  <c r="BF8" i="5"/>
  <c r="BB8" i="5"/>
  <c r="AL8" i="5"/>
  <c r="FF8" i="5"/>
  <c r="CD8" i="5"/>
  <c r="AT8" i="5"/>
  <c r="DR8" i="5"/>
  <c r="FR8" i="5"/>
  <c r="AH8" i="5"/>
  <c r="DF8" i="5"/>
  <c r="EH8" i="5"/>
  <c r="FJ8" i="5"/>
  <c r="F8" i="5"/>
  <c r="CT8" i="5"/>
  <c r="ET8" i="5"/>
  <c r="DB8" i="5"/>
  <c r="BJ8" i="5"/>
  <c r="DJ8" i="5"/>
  <c r="EL8" i="5"/>
  <c r="BV8" i="5"/>
  <c r="DV8" i="5"/>
  <c r="ED8" i="5"/>
  <c r="FV8" i="5"/>
  <c r="AD8" i="5"/>
  <c r="E9" i="5"/>
  <c r="BL15" i="3"/>
  <c r="AL14" i="2"/>
  <c r="EY53" i="5"/>
  <c r="EX53" i="5"/>
  <c r="FB30" i="5"/>
  <c r="EP30" i="5"/>
  <c r="EL53" i="5"/>
  <c r="EM53" i="5"/>
  <c r="BV53" i="5"/>
  <c r="BZ30" i="5"/>
  <c r="BW53" i="5"/>
  <c r="AT30" i="5"/>
  <c r="AP53" i="5"/>
  <c r="AQ53" i="5"/>
  <c r="BR30" i="5"/>
  <c r="BN53" i="5"/>
  <c r="BO53" i="5"/>
  <c r="CM53" i="5"/>
  <c r="CL53" i="5"/>
  <c r="CP30" i="5"/>
  <c r="AL19" i="2"/>
  <c r="BL20" i="3"/>
  <c r="BT10" i="3"/>
  <c r="AP9" i="2"/>
  <c r="BF18" i="2"/>
  <c r="CZ19" i="3"/>
  <c r="DB30" i="5"/>
  <c r="CX53" i="5"/>
  <c r="CY53" i="5"/>
  <c r="EX30" i="5"/>
  <c r="EU53" i="5"/>
  <c r="ET53" i="5"/>
  <c r="EH53" i="5"/>
  <c r="EI53" i="5"/>
  <c r="EL30" i="5"/>
  <c r="FJ30" i="5"/>
  <c r="FG53" i="5"/>
  <c r="FJ53" i="5"/>
  <c r="FF53" i="5"/>
  <c r="AP30" i="5"/>
  <c r="AM53" i="5"/>
  <c r="AL53" i="5"/>
  <c r="BJ53" i="5"/>
  <c r="BN30" i="5"/>
  <c r="BK53" i="5"/>
  <c r="CI53" i="5"/>
  <c r="CL30" i="5"/>
  <c r="CH53" i="5"/>
  <c r="AP20" i="2"/>
  <c r="BT21" i="3"/>
  <c r="AN13" i="14"/>
  <c r="AO13" i="14" s="1"/>
  <c r="AP13" i="14" s="1"/>
  <c r="AM14" i="14"/>
  <c r="C46" i="11"/>
  <c r="N47" i="11"/>
  <c r="Q47" i="11"/>
  <c r="R47" i="11"/>
  <c r="U47" i="11"/>
  <c r="C40" i="12" l="1"/>
  <c r="D40" i="12" s="1"/>
  <c r="O86" i="13" s="1"/>
  <c r="P86" i="13" s="1"/>
  <c r="Q86" i="13" s="1"/>
  <c r="C39" i="12"/>
  <c r="D39" i="12" s="1"/>
  <c r="O79" i="13"/>
  <c r="P79" i="13" s="1"/>
  <c r="Q79" i="13" s="1"/>
  <c r="O54" i="13"/>
  <c r="P54" i="13" s="1"/>
  <c r="Q54" i="13" s="1"/>
  <c r="O64" i="13"/>
  <c r="P64" i="13" s="1"/>
  <c r="Q64" i="13" s="1"/>
  <c r="O60" i="13"/>
  <c r="P60" i="13" s="1"/>
  <c r="Q60" i="13" s="1"/>
  <c r="O63" i="13"/>
  <c r="P63" i="13" s="1"/>
  <c r="Q63" i="13" s="1"/>
  <c r="O71" i="13"/>
  <c r="P71" i="13" s="1"/>
  <c r="Q71" i="13" s="1"/>
  <c r="O77" i="13"/>
  <c r="P77" i="13" s="1"/>
  <c r="Q77" i="13" s="1"/>
  <c r="O55" i="13"/>
  <c r="P55" i="13" s="1"/>
  <c r="Q55" i="13" s="1"/>
  <c r="O81" i="13"/>
  <c r="P81" i="13" s="1"/>
  <c r="Q81" i="13" s="1"/>
  <c r="O58" i="13"/>
  <c r="P58" i="13" s="1"/>
  <c r="Q58" i="13" s="1"/>
  <c r="O61" i="13"/>
  <c r="P61" i="13" s="1"/>
  <c r="Q61" i="13" s="1"/>
  <c r="R48" i="8"/>
  <c r="O59" i="13"/>
  <c r="P59" i="13" s="1"/>
  <c r="Q59" i="13" s="1"/>
  <c r="O52" i="13"/>
  <c r="P52" i="13" s="1"/>
  <c r="Q52" i="13" s="1"/>
  <c r="O50" i="13"/>
  <c r="P50" i="13" s="1"/>
  <c r="Q50" i="13" s="1"/>
  <c r="O76" i="13"/>
  <c r="P76" i="13" s="1"/>
  <c r="Q76" i="13" s="1"/>
  <c r="O57" i="13"/>
  <c r="P57" i="13" s="1"/>
  <c r="Q57" i="13" s="1"/>
  <c r="O78" i="13"/>
  <c r="P78" i="13" s="1"/>
  <c r="Q78" i="13" s="1"/>
  <c r="O69" i="13"/>
  <c r="P69" i="13" s="1"/>
  <c r="Q69" i="13" s="1"/>
  <c r="O75" i="13"/>
  <c r="P75" i="13" s="1"/>
  <c r="Q75" i="13" s="1"/>
  <c r="O68" i="13"/>
  <c r="P68" i="13" s="1"/>
  <c r="Q68" i="13" s="1"/>
  <c r="O74" i="13"/>
  <c r="P74" i="13" s="1"/>
  <c r="Q74" i="13" s="1"/>
  <c r="O80" i="13"/>
  <c r="P80" i="13" s="1"/>
  <c r="Q80" i="13" s="1"/>
  <c r="O66" i="13"/>
  <c r="P66" i="13" s="1"/>
  <c r="Q66" i="13" s="1"/>
  <c r="O62" i="13"/>
  <c r="P62" i="13" s="1"/>
  <c r="Q62" i="13" s="1"/>
  <c r="O65" i="13"/>
  <c r="P65" i="13" s="1"/>
  <c r="Q65" i="13" s="1"/>
  <c r="O73" i="13"/>
  <c r="P73" i="13" s="1"/>
  <c r="Q73" i="13" s="1"/>
  <c r="O72" i="13"/>
  <c r="P72" i="13" s="1"/>
  <c r="Q72" i="13" s="1"/>
  <c r="O67" i="13"/>
  <c r="P67" i="13" s="1"/>
  <c r="Q67" i="13" s="1"/>
  <c r="O70" i="13"/>
  <c r="P70" i="13" s="1"/>
  <c r="Q70" i="13" s="1"/>
  <c r="O51" i="13"/>
  <c r="P51" i="13" s="1"/>
  <c r="Q51" i="13" s="1"/>
  <c r="O56" i="13"/>
  <c r="P56" i="13" s="1"/>
  <c r="Q56" i="13" s="1"/>
  <c r="C42" i="12"/>
  <c r="D42" i="12" s="1"/>
  <c r="C43" i="12"/>
  <c r="D43" i="12" s="1"/>
  <c r="F43" i="12" s="1"/>
  <c r="O84" i="13"/>
  <c r="P84" i="13" s="1"/>
  <c r="Q84" i="13" s="1"/>
  <c r="C38" i="12"/>
  <c r="D38" i="12" s="1"/>
  <c r="C41" i="12"/>
  <c r="D41" i="12" s="1"/>
  <c r="C37" i="12"/>
  <c r="D37" i="12" s="1"/>
  <c r="O53" i="13"/>
  <c r="P53" i="13" s="1"/>
  <c r="Q53" i="13" s="1"/>
  <c r="C36" i="12"/>
  <c r="D36" i="12" s="1"/>
  <c r="W10" i="14"/>
  <c r="X9" i="14"/>
  <c r="Y9" i="14" s="1"/>
  <c r="Z9" i="14" s="1"/>
  <c r="AA9" i="14" s="1"/>
  <c r="S8" i="14"/>
  <c r="T8" i="14" s="1"/>
  <c r="U8" i="14" s="1"/>
  <c r="V8" i="14" s="1"/>
  <c r="R9" i="14"/>
  <c r="BF20" i="14"/>
  <c r="BG19" i="14"/>
  <c r="BH19" i="14" s="1"/>
  <c r="BI19" i="14" s="1"/>
  <c r="BJ19" i="14" s="1"/>
  <c r="BB15" i="14"/>
  <c r="BC15" i="14" s="1"/>
  <c r="BD15" i="14" s="1"/>
  <c r="BE15" i="14" s="1"/>
  <c r="BA16" i="14"/>
  <c r="E39" i="12"/>
  <c r="S48" i="8" s="1"/>
  <c r="AR15" i="14"/>
  <c r="AS15" i="14" s="1"/>
  <c r="AT15" i="14" s="1"/>
  <c r="AU15" i="14" s="1"/>
  <c r="AQ16" i="14"/>
  <c r="C9" i="14"/>
  <c r="D8" i="14"/>
  <c r="E8" i="14" s="1"/>
  <c r="F8" i="14" s="1"/>
  <c r="G8" i="14" s="1"/>
  <c r="I14" i="3"/>
  <c r="AS14" i="3" s="1"/>
  <c r="F15" i="2"/>
  <c r="AP48" i="11"/>
  <c r="AS48" i="11"/>
  <c r="AD48" i="11"/>
  <c r="AG48" i="11"/>
  <c r="DZ48" i="11"/>
  <c r="EC48" i="11"/>
  <c r="DN48" i="11"/>
  <c r="DQ48" i="11"/>
  <c r="ED48" i="11"/>
  <c r="EG48" i="11"/>
  <c r="BE48" i="11"/>
  <c r="BB48" i="11"/>
  <c r="BL17" i="14"/>
  <c r="BM17" i="14" s="1"/>
  <c r="BN17" i="14" s="1"/>
  <c r="BO17" i="14" s="1"/>
  <c r="BK18" i="14"/>
  <c r="AL48" i="11"/>
  <c r="AO48" i="11"/>
  <c r="DB48" i="11"/>
  <c r="DE48" i="11"/>
  <c r="BF48" i="11"/>
  <c r="BI48" i="11"/>
  <c r="AT48" i="11"/>
  <c r="AW48" i="11"/>
  <c r="DM48" i="11"/>
  <c r="DJ48" i="11"/>
  <c r="BN48" i="11"/>
  <c r="BQ48" i="11"/>
  <c r="AY25" i="3"/>
  <c r="AY12" i="3"/>
  <c r="AY26" i="3"/>
  <c r="AY24" i="3"/>
  <c r="AY17" i="3"/>
  <c r="BG2" i="3"/>
  <c r="AY8" i="3"/>
  <c r="AY27" i="3"/>
  <c r="AY22" i="3"/>
  <c r="AY23" i="3"/>
  <c r="AY5" i="3"/>
  <c r="BU21" i="14"/>
  <c r="BV20" i="14"/>
  <c r="BW20" i="14" s="1"/>
  <c r="BX20" i="14" s="1"/>
  <c r="BY20" i="14" s="1"/>
  <c r="BZ48" i="11"/>
  <c r="CC48" i="11"/>
  <c r="DV48" i="11"/>
  <c r="DY48" i="11"/>
  <c r="BJ48" i="11"/>
  <c r="BM48" i="11"/>
  <c r="AX48" i="11"/>
  <c r="BA48" i="11"/>
  <c r="DF48" i="11"/>
  <c r="DI48" i="11"/>
  <c r="CP48" i="11"/>
  <c r="CS48" i="11"/>
  <c r="CG48" i="11"/>
  <c r="CD48" i="11"/>
  <c r="DR48" i="11"/>
  <c r="DU48" i="11"/>
  <c r="EH48" i="11"/>
  <c r="EK48" i="11"/>
  <c r="CO48" i="11"/>
  <c r="CL48" i="11"/>
  <c r="N8" i="14"/>
  <c r="O8" i="14" s="1"/>
  <c r="P8" i="14" s="1"/>
  <c r="Q8" i="14" s="1"/>
  <c r="M9" i="14"/>
  <c r="I16" i="3"/>
  <c r="AY16" i="3" s="1"/>
  <c r="AP8" i="2"/>
  <c r="BT9" i="3"/>
  <c r="CT48" i="11"/>
  <c r="CW48" i="11"/>
  <c r="CH48" i="11"/>
  <c r="CK48" i="11"/>
  <c r="CX48" i="11"/>
  <c r="DA48" i="11"/>
  <c r="EP48" i="11"/>
  <c r="ES48" i="11"/>
  <c r="AX7" i="11"/>
  <c r="AX28" i="11" s="1"/>
  <c r="DB7" i="11"/>
  <c r="DB28" i="11" s="1"/>
  <c r="DJ7" i="11"/>
  <c r="DJ28" i="11" s="1"/>
  <c r="EH7" i="11"/>
  <c r="EH28" i="11" s="1"/>
  <c r="BB7" i="11"/>
  <c r="BB28" i="11" s="1"/>
  <c r="AT7" i="11"/>
  <c r="AT28" i="11" s="1"/>
  <c r="E28" i="11"/>
  <c r="H49" i="11" s="1"/>
  <c r="ET7" i="11"/>
  <c r="ET28" i="11" s="1"/>
  <c r="EX7" i="11"/>
  <c r="EX28" i="11" s="1"/>
  <c r="DN7" i="11"/>
  <c r="DN28" i="11" s="1"/>
  <c r="AH7" i="11"/>
  <c r="AH28" i="11" s="1"/>
  <c r="EL7" i="11"/>
  <c r="EL28" i="11" s="1"/>
  <c r="EP7" i="11"/>
  <c r="EP28" i="11" s="1"/>
  <c r="BJ7" i="11"/>
  <c r="BJ28" i="11" s="1"/>
  <c r="CL7" i="11"/>
  <c r="CL28" i="11" s="1"/>
  <c r="BN7" i="11"/>
  <c r="BN28" i="11" s="1"/>
  <c r="AP7" i="11"/>
  <c r="AP28" i="11" s="1"/>
  <c r="FB7" i="11"/>
  <c r="FB28" i="11" s="1"/>
  <c r="CX7" i="11"/>
  <c r="CX28" i="11" s="1"/>
  <c r="CT7" i="11"/>
  <c r="CT28" i="11" s="1"/>
  <c r="BR7" i="11"/>
  <c r="BR28" i="11" s="1"/>
  <c r="F7" i="11"/>
  <c r="DR7" i="11"/>
  <c r="DR28" i="11" s="1"/>
  <c r="FJ7" i="11"/>
  <c r="FJ28" i="11" s="1"/>
  <c r="BF7" i="11"/>
  <c r="BF28" i="11" s="1"/>
  <c r="BV7" i="11"/>
  <c r="BV28" i="11" s="1"/>
  <c r="ED7" i="11"/>
  <c r="ED28" i="11" s="1"/>
  <c r="CP7" i="11"/>
  <c r="CP28" i="11" s="1"/>
  <c r="FF7" i="11"/>
  <c r="FF28" i="11" s="1"/>
  <c r="CD7" i="11"/>
  <c r="CD28" i="11" s="1"/>
  <c r="BZ7" i="11"/>
  <c r="BZ28" i="11" s="1"/>
  <c r="CH7" i="11"/>
  <c r="CH28" i="11" s="1"/>
  <c r="DZ7" i="11"/>
  <c r="DZ28" i="11" s="1"/>
  <c r="AD7" i="11"/>
  <c r="AD28" i="11" s="1"/>
  <c r="DF7" i="11"/>
  <c r="DF28" i="11" s="1"/>
  <c r="DV7" i="11"/>
  <c r="DV28" i="11" s="1"/>
  <c r="E8" i="11"/>
  <c r="AL7" i="11"/>
  <c r="AL28" i="11" s="1"/>
  <c r="I12" i="14"/>
  <c r="J12" i="14" s="1"/>
  <c r="K12" i="14" s="1"/>
  <c r="L12" i="14" s="1"/>
  <c r="H13" i="14"/>
  <c r="AY13" i="3"/>
  <c r="E15" i="2"/>
  <c r="EL48" i="11"/>
  <c r="EO48" i="11"/>
  <c r="Z6" i="11"/>
  <c r="Z27" i="11" s="1"/>
  <c r="R6" i="11"/>
  <c r="R27" i="11" s="1"/>
  <c r="J6" i="11"/>
  <c r="J27" i="11" s="1"/>
  <c r="V6" i="11"/>
  <c r="V27" i="11" s="1"/>
  <c r="N6" i="11"/>
  <c r="N27" i="11" s="1"/>
  <c r="F27" i="11"/>
  <c r="I48" i="11" s="1"/>
  <c r="BU48" i="11"/>
  <c r="BR48" i="11"/>
  <c r="BY48" i="11"/>
  <c r="BV48" i="11"/>
  <c r="AK48" i="11"/>
  <c r="AH48" i="11"/>
  <c r="AT20" i="2"/>
  <c r="CJ21" i="3" s="1"/>
  <c r="CB21" i="3"/>
  <c r="DC54" i="5"/>
  <c r="DB54" i="5"/>
  <c r="DF31" i="5"/>
  <c r="C47" i="11"/>
  <c r="D47" i="11" s="1"/>
  <c r="F46" i="8" s="1"/>
  <c r="F20" i="2"/>
  <c r="AP19" i="2"/>
  <c r="BT20" i="3"/>
  <c r="FS54" i="5"/>
  <c r="FR54" i="5"/>
  <c r="FV31" i="5"/>
  <c r="BG54" i="5"/>
  <c r="BJ31" i="5"/>
  <c r="BF54" i="5"/>
  <c r="EH31" i="5"/>
  <c r="EE54" i="5"/>
  <c r="ED54" i="5"/>
  <c r="CD31" i="5"/>
  <c r="CA54" i="5"/>
  <c r="BZ54" i="5"/>
  <c r="BR31" i="5"/>
  <c r="BO54" i="5"/>
  <c r="BN54" i="5"/>
  <c r="FJ54" i="5"/>
  <c r="FK54" i="5"/>
  <c r="FN31" i="5"/>
  <c r="AT54" i="5"/>
  <c r="AX31" i="5"/>
  <c r="AU54" i="5"/>
  <c r="BL18" i="3"/>
  <c r="AL17" i="2"/>
  <c r="R30" i="5"/>
  <c r="O53" i="5"/>
  <c r="AV18" i="14"/>
  <c r="AW17" i="14"/>
  <c r="AX17" i="14" s="1"/>
  <c r="AY17" i="14" s="1"/>
  <c r="AZ17" i="14" s="1"/>
  <c r="BF6" i="2"/>
  <c r="CZ7" i="3"/>
  <c r="BJ14" i="2"/>
  <c r="DH15" i="3"/>
  <c r="AB12" i="14"/>
  <c r="AC11" i="14"/>
  <c r="AD11" i="14" s="1"/>
  <c r="AE11" i="14" s="1"/>
  <c r="AF11" i="14" s="1"/>
  <c r="AM15" i="14"/>
  <c r="AN14" i="14"/>
  <c r="AO14" i="14" s="1"/>
  <c r="AP14" i="14" s="1"/>
  <c r="FC54" i="5"/>
  <c r="FF31" i="5"/>
  <c r="FB54" i="5"/>
  <c r="AM6" i="3"/>
  <c r="M6" i="3"/>
  <c r="BC6" i="3"/>
  <c r="AO6" i="3"/>
  <c r="AQ6" i="3"/>
  <c r="O6" i="3"/>
  <c r="U6" i="3"/>
  <c r="AC6" i="3"/>
  <c r="AI6" i="3"/>
  <c r="K6" i="3"/>
  <c r="W6" i="3"/>
  <c r="AA6" i="3"/>
  <c r="AU6" i="3"/>
  <c r="S6" i="3"/>
  <c r="AE6" i="3"/>
  <c r="AG6" i="3"/>
  <c r="Q6" i="3"/>
  <c r="Y6" i="3"/>
  <c r="AW6" i="3"/>
  <c r="AK6" i="3"/>
  <c r="AY6" i="3"/>
  <c r="BK6" i="3"/>
  <c r="BJ18" i="2"/>
  <c r="DH19" i="3"/>
  <c r="AP14" i="2"/>
  <c r="BT15" i="3"/>
  <c r="DR54" i="5"/>
  <c r="DS54" i="5"/>
  <c r="DV31" i="5"/>
  <c r="EQ54" i="5"/>
  <c r="ET31" i="5"/>
  <c r="EP54" i="5"/>
  <c r="AE54" i="5"/>
  <c r="AH31" i="5"/>
  <c r="AD54" i="5"/>
  <c r="AL31" i="5"/>
  <c r="AH54" i="5"/>
  <c r="AI54" i="5"/>
  <c r="FV54" i="5"/>
  <c r="FZ31" i="5"/>
  <c r="FW54" i="5"/>
  <c r="BK54" i="5"/>
  <c r="BJ54" i="5"/>
  <c r="BN31" i="5"/>
  <c r="DN31" i="5"/>
  <c r="DJ54" i="5"/>
  <c r="DK54" i="5"/>
  <c r="S53" i="5"/>
  <c r="V30" i="5"/>
  <c r="R53" i="5"/>
  <c r="BP21" i="14"/>
  <c r="BQ20" i="14"/>
  <c r="BR20" i="14" s="1"/>
  <c r="BS20" i="14" s="1"/>
  <c r="BT20" i="14" s="1"/>
  <c r="BL7" i="3"/>
  <c r="AL6" i="2"/>
  <c r="F13" i="2"/>
  <c r="CY54" i="5"/>
  <c r="CX54" i="5"/>
  <c r="DB31" i="5"/>
  <c r="EX31" i="5"/>
  <c r="EU54" i="5"/>
  <c r="ET54" i="5"/>
  <c r="O14" i="3"/>
  <c r="Q14" i="3"/>
  <c r="Y14" i="3"/>
  <c r="M14" i="3"/>
  <c r="W14" i="3"/>
  <c r="S14" i="3"/>
  <c r="AK14" i="3"/>
  <c r="BK14" i="3"/>
  <c r="AT9" i="2"/>
  <c r="CB10" i="3"/>
  <c r="BS54" i="5"/>
  <c r="BV31" i="5"/>
  <c r="BR54" i="5"/>
  <c r="CT31" i="5"/>
  <c r="CQ54" i="5"/>
  <c r="CP54" i="5"/>
  <c r="FR31" i="5"/>
  <c r="FO54" i="5"/>
  <c r="FN54" i="5"/>
  <c r="BB31" i="5"/>
  <c r="AY54" i="5"/>
  <c r="AX54" i="5"/>
  <c r="EX54" i="5"/>
  <c r="EY54" i="5"/>
  <c r="FB31" i="5"/>
  <c r="GD31" i="5"/>
  <c r="GA54" i="5"/>
  <c r="GD54" i="5"/>
  <c r="FZ54" i="5"/>
  <c r="CH54" i="5"/>
  <c r="CL31" i="5"/>
  <c r="CI54" i="5"/>
  <c r="W53" i="5"/>
  <c r="Z30" i="5"/>
  <c r="BT19" i="3"/>
  <c r="AP18" i="2"/>
  <c r="BN8" i="2"/>
  <c r="DP9" i="3"/>
  <c r="B30" i="5"/>
  <c r="DZ54" i="5"/>
  <c r="EA54" i="5"/>
  <c r="ED31" i="5"/>
  <c r="AP31" i="5"/>
  <c r="AL54" i="5"/>
  <c r="AM54" i="5"/>
  <c r="AS6" i="3"/>
  <c r="AD9" i="5"/>
  <c r="BF9" i="5"/>
  <c r="DJ9" i="5"/>
  <c r="GH9" i="5"/>
  <c r="AL9" i="5"/>
  <c r="GL9" i="5"/>
  <c r="DR9" i="5"/>
  <c r="FV9" i="5"/>
  <c r="ED9" i="5"/>
  <c r="CP9" i="5"/>
  <c r="DV9" i="5"/>
  <c r="DB9" i="5"/>
  <c r="ET9" i="5"/>
  <c r="F9" i="5"/>
  <c r="AH9" i="5"/>
  <c r="AP9" i="5"/>
  <c r="CD9" i="5"/>
  <c r="GD9" i="5"/>
  <c r="BN9" i="5"/>
  <c r="EP9" i="5"/>
  <c r="GP9" i="5"/>
  <c r="FN9" i="5"/>
  <c r="AX9" i="5"/>
  <c r="CL9" i="5"/>
  <c r="BZ9" i="5"/>
  <c r="EX9" i="5"/>
  <c r="DN9" i="5"/>
  <c r="E10" i="5"/>
  <c r="DF9" i="5"/>
  <c r="GX9" i="5"/>
  <c r="BB9" i="5"/>
  <c r="EH9" i="5"/>
  <c r="FZ9" i="5"/>
  <c r="AT9" i="5"/>
  <c r="FB9" i="5"/>
  <c r="FJ9" i="5"/>
  <c r="BV9" i="5"/>
  <c r="BR9" i="5"/>
  <c r="GT9" i="5"/>
  <c r="EL9" i="5"/>
  <c r="CT9" i="5"/>
  <c r="CX9" i="5"/>
  <c r="DZ9" i="5"/>
  <c r="BJ9" i="5"/>
  <c r="CH9" i="5"/>
  <c r="FF9" i="5"/>
  <c r="FR9" i="5"/>
  <c r="EI54" i="5"/>
  <c r="EL31" i="5"/>
  <c r="EH54" i="5"/>
  <c r="Z8" i="5"/>
  <c r="R8" i="5"/>
  <c r="V8" i="5"/>
  <c r="N8" i="5"/>
  <c r="J8" i="5"/>
  <c r="DR31" i="5"/>
  <c r="DN54" i="5"/>
  <c r="DO54" i="5"/>
  <c r="BC54" i="5"/>
  <c r="BB54" i="5"/>
  <c r="BF31" i="5"/>
  <c r="BZ31" i="5"/>
  <c r="BW54" i="5"/>
  <c r="BV54" i="5"/>
  <c r="CH31" i="5"/>
  <c r="CD54" i="5"/>
  <c r="CE54" i="5"/>
  <c r="J30" i="5"/>
  <c r="G53" i="5"/>
  <c r="BE6" i="3"/>
  <c r="BS14" i="3"/>
  <c r="E13" i="2"/>
  <c r="CM54" i="5"/>
  <c r="CL54" i="5"/>
  <c r="CP31" i="5"/>
  <c r="AH12" i="14"/>
  <c r="AI12" i="14" s="1"/>
  <c r="AJ12" i="14" s="1"/>
  <c r="AK12" i="14" s="1"/>
  <c r="AG13" i="14"/>
  <c r="AA54" i="5"/>
  <c r="AD31" i="5"/>
  <c r="DJ31" i="5"/>
  <c r="DG54" i="5"/>
  <c r="DF54" i="5"/>
  <c r="FF54" i="5"/>
  <c r="FJ31" i="5"/>
  <c r="FG54" i="5"/>
  <c r="AQ54" i="5"/>
  <c r="AT31" i="5"/>
  <c r="AP54" i="5"/>
  <c r="EM54" i="5"/>
  <c r="EP31" i="5"/>
  <c r="EL54" i="5"/>
  <c r="DW54" i="5"/>
  <c r="DV54" i="5"/>
  <c r="DZ31" i="5"/>
  <c r="CX31" i="5"/>
  <c r="CU54" i="5"/>
  <c r="CT54" i="5"/>
  <c r="BA23" i="3"/>
  <c r="BA24" i="3"/>
  <c r="BI2" i="3"/>
  <c r="BA25" i="3"/>
  <c r="BA26" i="3"/>
  <c r="BA27" i="3"/>
  <c r="BA22" i="3"/>
  <c r="BA8" i="3"/>
  <c r="BA17" i="3"/>
  <c r="BA13" i="3"/>
  <c r="BA5" i="3"/>
  <c r="BA12" i="3"/>
  <c r="BA6" i="3"/>
  <c r="N30" i="5"/>
  <c r="K53" i="5"/>
  <c r="J53" i="5"/>
  <c r="BF17" i="2"/>
  <c r="CZ18" i="3"/>
  <c r="BJ9" i="2"/>
  <c r="DH10" i="3"/>
  <c r="BM23" i="3"/>
  <c r="BU2" i="3"/>
  <c r="BM25" i="3"/>
  <c r="BM24" i="3"/>
  <c r="BM26" i="3"/>
  <c r="BM17" i="3"/>
  <c r="BM8" i="3"/>
  <c r="BM22" i="3"/>
  <c r="BM12" i="3"/>
  <c r="BM13" i="3"/>
  <c r="BM5" i="3"/>
  <c r="BM6" i="3"/>
  <c r="BM14" i="3"/>
  <c r="BS6" i="3"/>
  <c r="CA8" i="3"/>
  <c r="CI2" i="3"/>
  <c r="CA23" i="3"/>
  <c r="CA25" i="3"/>
  <c r="CA24" i="3"/>
  <c r="CA26" i="3"/>
  <c r="CA22" i="3"/>
  <c r="CA17" i="3"/>
  <c r="CA12" i="3"/>
  <c r="CA5" i="3"/>
  <c r="CA13" i="3"/>
  <c r="CA6" i="3"/>
  <c r="BT11" i="3"/>
  <c r="AP10" i="2"/>
  <c r="D46" i="11"/>
  <c r="F45" i="8" s="1"/>
  <c r="E45" i="8"/>
  <c r="BG14" i="3" l="1"/>
  <c r="F40" i="12"/>
  <c r="CA16" i="3"/>
  <c r="E46" i="8"/>
  <c r="O83" i="13"/>
  <c r="P83" i="13" s="1"/>
  <c r="Q83" i="13" s="1"/>
  <c r="I6" i="13"/>
  <c r="J6" i="13" s="1"/>
  <c r="K6" i="13" s="1"/>
  <c r="BG6" i="3"/>
  <c r="R49" i="8"/>
  <c r="E40" i="12"/>
  <c r="S49" i="8" s="1"/>
  <c r="O82" i="13"/>
  <c r="P82" i="13" s="1"/>
  <c r="Q82" i="13" s="1"/>
  <c r="I21" i="3"/>
  <c r="AM21" i="3" s="1"/>
  <c r="E20" i="2"/>
  <c r="O85" i="13"/>
  <c r="P85" i="13" s="1"/>
  <c r="Q85" i="13" s="1"/>
  <c r="E43" i="12"/>
  <c r="S52" i="8" s="1"/>
  <c r="O102" i="13"/>
  <c r="P102" i="13" s="1"/>
  <c r="Q102" i="13" s="1"/>
  <c r="BA14" i="3"/>
  <c r="AO14" i="3"/>
  <c r="AM14" i="3"/>
  <c r="AU14" i="3"/>
  <c r="CA14" i="3"/>
  <c r="BA16" i="3"/>
  <c r="AI14" i="3"/>
  <c r="AQ14" i="3"/>
  <c r="AA14" i="3"/>
  <c r="R52" i="8"/>
  <c r="O95" i="13"/>
  <c r="P95" i="13" s="1"/>
  <c r="Q95" i="13" s="1"/>
  <c r="O93" i="13"/>
  <c r="P93" i="13" s="1"/>
  <c r="Q93" i="13" s="1"/>
  <c r="O94" i="13"/>
  <c r="P94" i="13" s="1"/>
  <c r="Q94" i="13" s="1"/>
  <c r="O99" i="13"/>
  <c r="P99" i="13" s="1"/>
  <c r="Q99" i="13" s="1"/>
  <c r="O92" i="13"/>
  <c r="P92" i="13" s="1"/>
  <c r="Q92" i="13" s="1"/>
  <c r="O98" i="13"/>
  <c r="P98" i="13" s="1"/>
  <c r="Q98" i="13" s="1"/>
  <c r="R51" i="8"/>
  <c r="O101" i="13"/>
  <c r="P101" i="13" s="1"/>
  <c r="Q101" i="13" s="1"/>
  <c r="O96" i="13"/>
  <c r="P96" i="13" s="1"/>
  <c r="Q96" i="13" s="1"/>
  <c r="O100" i="13"/>
  <c r="P100" i="13" s="1"/>
  <c r="Q100" i="13" s="1"/>
  <c r="F42" i="12"/>
  <c r="O97" i="13"/>
  <c r="P97" i="13" s="1"/>
  <c r="Q97" i="13" s="1"/>
  <c r="E42" i="12"/>
  <c r="S51" i="8" s="1"/>
  <c r="AY14" i="3"/>
  <c r="K14" i="3"/>
  <c r="BC14" i="3"/>
  <c r="AE14" i="3"/>
  <c r="BM16" i="3"/>
  <c r="BE14" i="3"/>
  <c r="AW14" i="3"/>
  <c r="AC14" i="3"/>
  <c r="AG14" i="3"/>
  <c r="U14" i="3"/>
  <c r="O3" i="13"/>
  <c r="P3" i="13" s="1"/>
  <c r="Q3" i="13" s="1"/>
  <c r="O7" i="13"/>
  <c r="P7" i="13" s="1"/>
  <c r="Q7" i="13" s="1"/>
  <c r="O6" i="13"/>
  <c r="P6" i="13" s="1"/>
  <c r="Q6" i="13" s="1"/>
  <c r="E36" i="12"/>
  <c r="S45" i="8" s="1"/>
  <c r="O9" i="13"/>
  <c r="P9" i="13" s="1"/>
  <c r="Q9" i="13" s="1"/>
  <c r="O8" i="13"/>
  <c r="P8" i="13" s="1"/>
  <c r="Q8" i="13" s="1"/>
  <c r="O4" i="13"/>
  <c r="P4" i="13" s="1"/>
  <c r="Q4" i="13" s="1"/>
  <c r="R45" i="8"/>
  <c r="O5" i="13"/>
  <c r="P5" i="13" s="1"/>
  <c r="Q5" i="13" s="1"/>
  <c r="O15" i="13"/>
  <c r="P15" i="13" s="1"/>
  <c r="Q15" i="13" s="1"/>
  <c r="R46" i="8"/>
  <c r="O18" i="13"/>
  <c r="P18" i="13" s="1"/>
  <c r="Q18" i="13" s="1"/>
  <c r="O22" i="13"/>
  <c r="P22" i="13" s="1"/>
  <c r="Q22" i="13" s="1"/>
  <c r="O10" i="13"/>
  <c r="P10" i="13" s="1"/>
  <c r="Q10" i="13" s="1"/>
  <c r="O23" i="13"/>
  <c r="P23" i="13" s="1"/>
  <c r="Q23" i="13" s="1"/>
  <c r="E37" i="12"/>
  <c r="S46" i="8" s="1"/>
  <c r="O16" i="13"/>
  <c r="P16" i="13" s="1"/>
  <c r="Q16" i="13" s="1"/>
  <c r="O21" i="13"/>
  <c r="P21" i="13" s="1"/>
  <c r="Q21" i="13" s="1"/>
  <c r="O24" i="13"/>
  <c r="P24" i="13" s="1"/>
  <c r="Q24" i="13" s="1"/>
  <c r="O11" i="13"/>
  <c r="P11" i="13" s="1"/>
  <c r="Q11" i="13" s="1"/>
  <c r="O12" i="13"/>
  <c r="P12" i="13" s="1"/>
  <c r="Q12" i="13" s="1"/>
  <c r="O14" i="13"/>
  <c r="P14" i="13" s="1"/>
  <c r="Q14" i="13" s="1"/>
  <c r="O20" i="13"/>
  <c r="P20" i="13" s="1"/>
  <c r="Q20" i="13" s="1"/>
  <c r="O25" i="13"/>
  <c r="P25" i="13" s="1"/>
  <c r="Q25" i="13" s="1"/>
  <c r="O13" i="13"/>
  <c r="P13" i="13" s="1"/>
  <c r="Q13" i="13" s="1"/>
  <c r="O19" i="13"/>
  <c r="P19" i="13" s="1"/>
  <c r="Q19" i="13" s="1"/>
  <c r="O17" i="13"/>
  <c r="P17" i="13" s="1"/>
  <c r="Q17" i="13" s="1"/>
  <c r="O87" i="13"/>
  <c r="P87" i="13" s="1"/>
  <c r="Q87" i="13" s="1"/>
  <c r="E41" i="12"/>
  <c r="S50" i="8" s="1"/>
  <c r="O90" i="13"/>
  <c r="P90" i="13" s="1"/>
  <c r="Q90" i="13" s="1"/>
  <c r="O89" i="13"/>
  <c r="P89" i="13" s="1"/>
  <c r="Q89" i="13" s="1"/>
  <c r="F41" i="12"/>
  <c r="O88" i="13"/>
  <c r="P88" i="13" s="1"/>
  <c r="Q88" i="13" s="1"/>
  <c r="O91" i="13"/>
  <c r="P91" i="13" s="1"/>
  <c r="Q91" i="13" s="1"/>
  <c r="R50" i="8"/>
  <c r="O39" i="13"/>
  <c r="P39" i="13" s="1"/>
  <c r="Q39" i="13" s="1"/>
  <c r="O35" i="13"/>
  <c r="P35" i="13" s="1"/>
  <c r="Q35" i="13" s="1"/>
  <c r="O34" i="13"/>
  <c r="P34" i="13" s="1"/>
  <c r="Q34" i="13" s="1"/>
  <c r="O29" i="13"/>
  <c r="P29" i="13" s="1"/>
  <c r="Q29" i="13" s="1"/>
  <c r="O43" i="13"/>
  <c r="P43" i="13" s="1"/>
  <c r="Q43" i="13" s="1"/>
  <c r="O41" i="13"/>
  <c r="P41" i="13" s="1"/>
  <c r="Q41" i="13" s="1"/>
  <c r="R47" i="8"/>
  <c r="O28" i="13"/>
  <c r="P28" i="13" s="1"/>
  <c r="Q28" i="13" s="1"/>
  <c r="O40" i="13"/>
  <c r="P40" i="13" s="1"/>
  <c r="Q40" i="13" s="1"/>
  <c r="O33" i="13"/>
  <c r="P33" i="13" s="1"/>
  <c r="Q33" i="13" s="1"/>
  <c r="O37" i="13"/>
  <c r="P37" i="13" s="1"/>
  <c r="Q37" i="13" s="1"/>
  <c r="O47" i="13"/>
  <c r="P47" i="13" s="1"/>
  <c r="Q47" i="13" s="1"/>
  <c r="O42" i="13"/>
  <c r="P42" i="13" s="1"/>
  <c r="Q42" i="13" s="1"/>
  <c r="E9" i="15" s="1"/>
  <c r="E14" i="15" s="1"/>
  <c r="O26" i="13"/>
  <c r="P26" i="13" s="1"/>
  <c r="Q26" i="13" s="1"/>
  <c r="O38" i="13"/>
  <c r="P38" i="13" s="1"/>
  <c r="Q38" i="13" s="1"/>
  <c r="O45" i="13"/>
  <c r="P45" i="13" s="1"/>
  <c r="Q45" i="13" s="1"/>
  <c r="E38" i="12"/>
  <c r="S47" i="8" s="1"/>
  <c r="O36" i="13"/>
  <c r="P36" i="13" s="1"/>
  <c r="Q36" i="13" s="1"/>
  <c r="O44" i="13"/>
  <c r="P44" i="13" s="1"/>
  <c r="Q44" i="13" s="1"/>
  <c r="O46" i="13"/>
  <c r="P46" i="13" s="1"/>
  <c r="Q46" i="13" s="1"/>
  <c r="O27" i="13"/>
  <c r="P27" i="13" s="1"/>
  <c r="Q27" i="13" s="1"/>
  <c r="O31" i="13"/>
  <c r="P31" i="13" s="1"/>
  <c r="Q31" i="13" s="1"/>
  <c r="O32" i="13"/>
  <c r="P32" i="13" s="1"/>
  <c r="Q32" i="13" s="1"/>
  <c r="O30" i="13"/>
  <c r="P30" i="13" s="1"/>
  <c r="Q30" i="13" s="1"/>
  <c r="O48" i="13"/>
  <c r="P48" i="13" s="1"/>
  <c r="Q48" i="13" s="1"/>
  <c r="O49" i="13"/>
  <c r="P49" i="13" s="1"/>
  <c r="Q49" i="13" s="1"/>
  <c r="D9" i="14"/>
  <c r="E9" i="14" s="1"/>
  <c r="F9" i="14" s="1"/>
  <c r="G9" i="14" s="1"/>
  <c r="C10" i="14"/>
  <c r="AQ17" i="14"/>
  <c r="AR16" i="14"/>
  <c r="AS16" i="14" s="1"/>
  <c r="AT16" i="14" s="1"/>
  <c r="AU16" i="14" s="1"/>
  <c r="BF21" i="14"/>
  <c r="BG20" i="14"/>
  <c r="BH20" i="14" s="1"/>
  <c r="BI20" i="14" s="1"/>
  <c r="BJ20" i="14" s="1"/>
  <c r="R10" i="14"/>
  <c r="S9" i="14"/>
  <c r="T9" i="14" s="1"/>
  <c r="U9" i="14" s="1"/>
  <c r="V9" i="14" s="1"/>
  <c r="BB16" i="14"/>
  <c r="BC16" i="14" s="1"/>
  <c r="BD16" i="14" s="1"/>
  <c r="BE16" i="14" s="1"/>
  <c r="BA17" i="14"/>
  <c r="X10" i="14"/>
  <c r="Y10" i="14" s="1"/>
  <c r="Z10" i="14" s="1"/>
  <c r="AA10" i="14" s="1"/>
  <c r="W11" i="14"/>
  <c r="N48" i="11"/>
  <c r="Q48" i="11"/>
  <c r="BR8" i="11"/>
  <c r="BR29" i="11" s="1"/>
  <c r="DV8" i="11"/>
  <c r="DV29" i="11" s="1"/>
  <c r="BV8" i="11"/>
  <c r="BV29" i="11" s="1"/>
  <c r="EP8" i="11"/>
  <c r="EP29" i="11" s="1"/>
  <c r="GD8" i="11"/>
  <c r="GD29" i="11" s="1"/>
  <c r="DN8" i="11"/>
  <c r="DN29" i="11" s="1"/>
  <c r="AD8" i="11"/>
  <c r="AD29" i="11" s="1"/>
  <c r="AX8" i="11"/>
  <c r="AX29" i="11" s="1"/>
  <c r="EH8" i="11"/>
  <c r="EH29" i="11" s="1"/>
  <c r="CH8" i="11"/>
  <c r="CH29" i="11" s="1"/>
  <c r="FB8" i="11"/>
  <c r="FB29" i="11" s="1"/>
  <c r="AT8" i="11"/>
  <c r="AT29" i="11" s="1"/>
  <c r="DZ8" i="11"/>
  <c r="DZ29" i="11" s="1"/>
  <c r="FR8" i="11"/>
  <c r="FR29" i="11" s="1"/>
  <c r="AP8" i="11"/>
  <c r="AP29" i="11" s="1"/>
  <c r="BZ8" i="11"/>
  <c r="BZ29" i="11" s="1"/>
  <c r="ET8" i="11"/>
  <c r="ET29" i="11" s="1"/>
  <c r="CT8" i="11"/>
  <c r="CT29" i="11" s="1"/>
  <c r="FN8" i="11"/>
  <c r="FN29" i="11" s="1"/>
  <c r="FV8" i="11"/>
  <c r="FV29" i="11" s="1"/>
  <c r="EL8" i="11"/>
  <c r="EL29" i="11" s="1"/>
  <c r="BB8" i="11"/>
  <c r="BB29" i="11" s="1"/>
  <c r="CL8" i="11"/>
  <c r="CL29" i="11" s="1"/>
  <c r="F8" i="11"/>
  <c r="DF8" i="11"/>
  <c r="DF29" i="11" s="1"/>
  <c r="FZ8" i="11"/>
  <c r="FZ29" i="11" s="1"/>
  <c r="FF8" i="11"/>
  <c r="FF29" i="11" s="1"/>
  <c r="EX8" i="11"/>
  <c r="EX29" i="11" s="1"/>
  <c r="BN8" i="11"/>
  <c r="BN29" i="11" s="1"/>
  <c r="CX8" i="11"/>
  <c r="CX29" i="11" s="1"/>
  <c r="BF8" i="11"/>
  <c r="BF29" i="11" s="1"/>
  <c r="DR8" i="11"/>
  <c r="DR29" i="11" s="1"/>
  <c r="BJ8" i="11"/>
  <c r="BJ29" i="11" s="1"/>
  <c r="E29" i="11"/>
  <c r="H50" i="11" s="1"/>
  <c r="E9" i="11"/>
  <c r="FJ8" i="11"/>
  <c r="FJ29" i="11" s="1"/>
  <c r="AH8" i="11"/>
  <c r="AH29" i="11" s="1"/>
  <c r="DJ8" i="11"/>
  <c r="DJ29" i="11" s="1"/>
  <c r="AL8" i="11"/>
  <c r="AL29" i="11" s="1"/>
  <c r="ED8" i="11"/>
  <c r="ED29" i="11" s="1"/>
  <c r="CD8" i="11"/>
  <c r="CD29" i="11" s="1"/>
  <c r="DB8" i="11"/>
  <c r="DB29" i="11" s="1"/>
  <c r="CP8" i="11"/>
  <c r="CP29" i="11" s="1"/>
  <c r="CC49" i="11"/>
  <c r="BZ49" i="11"/>
  <c r="BF49" i="11"/>
  <c r="BI49" i="11"/>
  <c r="CX49" i="11"/>
  <c r="DA49" i="11"/>
  <c r="ES49" i="11"/>
  <c r="EP49" i="11"/>
  <c r="BA49" i="11"/>
  <c r="AX49" i="11"/>
  <c r="M10" i="14"/>
  <c r="N9" i="14"/>
  <c r="O9" i="14" s="1"/>
  <c r="P9" i="14" s="1"/>
  <c r="Q9" i="14" s="1"/>
  <c r="V48" i="11"/>
  <c r="Y48" i="11"/>
  <c r="DV49" i="11"/>
  <c r="DY49" i="11"/>
  <c r="CG49" i="11"/>
  <c r="CD49" i="11"/>
  <c r="FJ49" i="11"/>
  <c r="FM49" i="11"/>
  <c r="FE49" i="11"/>
  <c r="FB49" i="11"/>
  <c r="EL49" i="11"/>
  <c r="EO49" i="11"/>
  <c r="AT49" i="11"/>
  <c r="AW49" i="11"/>
  <c r="BU22" i="14"/>
  <c r="BV22" i="14" s="1"/>
  <c r="BW22" i="14" s="1"/>
  <c r="BX22" i="14" s="1"/>
  <c r="BY22" i="14" s="1"/>
  <c r="BV21" i="14"/>
  <c r="BW21" i="14" s="1"/>
  <c r="BX21" i="14" s="1"/>
  <c r="BY21" i="14" s="1"/>
  <c r="BG24" i="3"/>
  <c r="BG16" i="3"/>
  <c r="BG17" i="3"/>
  <c r="BG12" i="3"/>
  <c r="BG23" i="3"/>
  <c r="BG5" i="3"/>
  <c r="BG26" i="3"/>
  <c r="BG22" i="3"/>
  <c r="BG25" i="3"/>
  <c r="BG8" i="3"/>
  <c r="BO2" i="3"/>
  <c r="BG13" i="3"/>
  <c r="M48" i="11"/>
  <c r="J48" i="11"/>
  <c r="DI49" i="11"/>
  <c r="DF49" i="11"/>
  <c r="FF49" i="11"/>
  <c r="FI49" i="11"/>
  <c r="DU49" i="11"/>
  <c r="DR49" i="11"/>
  <c r="AP49" i="11"/>
  <c r="AS49" i="11"/>
  <c r="AH49" i="11"/>
  <c r="AK49" i="11"/>
  <c r="BB49" i="11"/>
  <c r="BE49" i="11"/>
  <c r="BK19" i="14"/>
  <c r="BL18" i="14"/>
  <c r="BM18" i="14" s="1"/>
  <c r="BN18" i="14" s="1"/>
  <c r="BO18" i="14" s="1"/>
  <c r="U48" i="11"/>
  <c r="R48" i="11"/>
  <c r="H14" i="14"/>
  <c r="I13" i="14"/>
  <c r="J13" i="14" s="1"/>
  <c r="K13" i="14" s="1"/>
  <c r="L13" i="14" s="1"/>
  <c r="AD49" i="11"/>
  <c r="AG49" i="11"/>
  <c r="CP49" i="11"/>
  <c r="CS49" i="11"/>
  <c r="N7" i="11"/>
  <c r="N28" i="11" s="1"/>
  <c r="V7" i="11"/>
  <c r="V28" i="11" s="1"/>
  <c r="J7" i="11"/>
  <c r="J28" i="11" s="1"/>
  <c r="R7" i="11"/>
  <c r="R28" i="11" s="1"/>
  <c r="Z7" i="11"/>
  <c r="Z28" i="11" s="1"/>
  <c r="F28" i="11"/>
  <c r="I49" i="11" s="1"/>
  <c r="BN49" i="11"/>
  <c r="BQ49" i="11"/>
  <c r="DN49" i="11"/>
  <c r="DQ49" i="11"/>
  <c r="EH49" i="11"/>
  <c r="EK49" i="11"/>
  <c r="Z48" i="11"/>
  <c r="AC48" i="11"/>
  <c r="DZ49" i="11"/>
  <c r="EC49" i="11"/>
  <c r="ED49" i="11"/>
  <c r="EG49" i="11"/>
  <c r="BR49" i="11"/>
  <c r="BU49" i="11"/>
  <c r="CL49" i="11"/>
  <c r="CO49" i="11"/>
  <c r="EX49" i="11"/>
  <c r="FA49" i="11"/>
  <c r="DM49" i="11"/>
  <c r="DJ49" i="11"/>
  <c r="AT8" i="2"/>
  <c r="F8" i="2" s="1"/>
  <c r="CB9" i="3"/>
  <c r="AL49" i="11"/>
  <c r="AO49" i="11"/>
  <c r="CK49" i="11"/>
  <c r="CH49" i="11"/>
  <c r="BY49" i="11"/>
  <c r="BV49" i="11"/>
  <c r="CW49" i="11"/>
  <c r="CT49" i="11"/>
  <c r="BM49" i="11"/>
  <c r="BJ49" i="11"/>
  <c r="EW49" i="11"/>
  <c r="ET49" i="11"/>
  <c r="DB49" i="11"/>
  <c r="DE49" i="11"/>
  <c r="AW16" i="3"/>
  <c r="Q16" i="3"/>
  <c r="AU16" i="3"/>
  <c r="S16" i="3"/>
  <c r="AA16" i="3"/>
  <c r="AO16" i="3"/>
  <c r="BC16" i="3"/>
  <c r="AE16" i="3"/>
  <c r="K16" i="3"/>
  <c r="O16" i="3"/>
  <c r="BK16" i="3"/>
  <c r="U16" i="3"/>
  <c r="AQ16" i="3"/>
  <c r="AC16" i="3"/>
  <c r="AK16" i="3"/>
  <c r="Y16" i="3"/>
  <c r="AM16" i="3"/>
  <c r="AI16" i="3"/>
  <c r="W16" i="3"/>
  <c r="AG16" i="3"/>
  <c r="M16" i="3"/>
  <c r="BS16" i="3"/>
  <c r="BE16" i="3"/>
  <c r="AS16" i="3"/>
  <c r="V31" i="5"/>
  <c r="R54" i="5"/>
  <c r="S54" i="5"/>
  <c r="FB32" i="5"/>
  <c r="EX55" i="5"/>
  <c r="EY55" i="5"/>
  <c r="CD32" i="5"/>
  <c r="CA55" i="5"/>
  <c r="BZ55" i="5"/>
  <c r="DH18" i="3"/>
  <c r="BJ17" i="2"/>
  <c r="EI55" i="5"/>
  <c r="EH55" i="5"/>
  <c r="EL32" i="5"/>
  <c r="AM55" i="5"/>
  <c r="AP32" i="5"/>
  <c r="AL55" i="5"/>
  <c r="S21" i="3"/>
  <c r="O21" i="3"/>
  <c r="AC21" i="3"/>
  <c r="Q21" i="3"/>
  <c r="AQ21" i="3"/>
  <c r="AO21" i="3"/>
  <c r="AW21" i="3"/>
  <c r="AS21" i="3"/>
  <c r="CQ2" i="3"/>
  <c r="CI8" i="3"/>
  <c r="CI23" i="3"/>
  <c r="CI24" i="3"/>
  <c r="CI25" i="3"/>
  <c r="CI26" i="3"/>
  <c r="CI17" i="3"/>
  <c r="CI22" i="3"/>
  <c r="CI13" i="3"/>
  <c r="CI12" i="3"/>
  <c r="CI5" i="3"/>
  <c r="CI6" i="3"/>
  <c r="CI14" i="3"/>
  <c r="CI16" i="3"/>
  <c r="BU26" i="3"/>
  <c r="BU8" i="3"/>
  <c r="BU23" i="3"/>
  <c r="BU25" i="3"/>
  <c r="BU24" i="3"/>
  <c r="CC2" i="3"/>
  <c r="BU17" i="3"/>
  <c r="BU13" i="3"/>
  <c r="BU22" i="3"/>
  <c r="BU5" i="3"/>
  <c r="BU6" i="3"/>
  <c r="BU12" i="3"/>
  <c r="BU16" i="3"/>
  <c r="BU14" i="3"/>
  <c r="BI26" i="3"/>
  <c r="BQ2" i="3"/>
  <c r="BI24" i="3"/>
  <c r="BI23" i="3"/>
  <c r="BI25" i="3"/>
  <c r="BI22" i="3"/>
  <c r="BI17" i="3"/>
  <c r="BI8" i="3"/>
  <c r="BI5" i="3"/>
  <c r="BI12" i="3"/>
  <c r="BI13" i="3"/>
  <c r="BI6" i="3"/>
  <c r="BI16" i="3"/>
  <c r="BI14" i="3"/>
  <c r="BO21" i="3"/>
  <c r="C76" i="5"/>
  <c r="C101" i="5" s="1"/>
  <c r="W54" i="5"/>
  <c r="Z31" i="5"/>
  <c r="CE55" i="5"/>
  <c r="CH32" i="5"/>
  <c r="CD55" i="5"/>
  <c r="GT32" i="5"/>
  <c r="GQ55" i="5"/>
  <c r="GP55" i="5"/>
  <c r="FW55" i="5"/>
  <c r="FV55" i="5"/>
  <c r="FZ32" i="5"/>
  <c r="DJ55" i="5"/>
  <c r="DK55" i="5"/>
  <c r="DN32" i="5"/>
  <c r="GP32" i="5"/>
  <c r="GM55" i="5"/>
  <c r="GL55" i="5"/>
  <c r="AH32" i="5"/>
  <c r="AD55" i="5"/>
  <c r="AE55" i="5"/>
  <c r="EA55" i="5"/>
  <c r="ED32" i="5"/>
  <c r="DZ55" i="5"/>
  <c r="DJ32" i="5"/>
  <c r="DG55" i="5"/>
  <c r="CB19" i="3"/>
  <c r="AT18" i="2"/>
  <c r="CJ19" i="3" s="1"/>
  <c r="BT7" i="3"/>
  <c r="AP6" i="2"/>
  <c r="CQ55" i="5"/>
  <c r="CT32" i="5"/>
  <c r="CP55" i="5"/>
  <c r="AT55" i="5"/>
  <c r="AU55" i="5"/>
  <c r="AX32" i="5"/>
  <c r="AL32" i="5"/>
  <c r="AI55" i="5"/>
  <c r="AH55" i="5"/>
  <c r="R31" i="5"/>
  <c r="O54" i="5"/>
  <c r="AQ55" i="5"/>
  <c r="AT32" i="5"/>
  <c r="AP55" i="5"/>
  <c r="E11" i="5"/>
  <c r="DJ10" i="5"/>
  <c r="GP10" i="5"/>
  <c r="AT10" i="5"/>
  <c r="BZ10" i="5"/>
  <c r="CT10" i="5"/>
  <c r="EX10" i="5"/>
  <c r="EL10" i="5"/>
  <c r="F10" i="5"/>
  <c r="CL10" i="5"/>
  <c r="HF10" i="5"/>
  <c r="DZ10" i="5"/>
  <c r="GX10" i="5"/>
  <c r="CH10" i="5"/>
  <c r="AL10" i="5"/>
  <c r="BR10" i="5"/>
  <c r="FB10" i="5"/>
  <c r="HR10" i="5"/>
  <c r="GL10" i="5"/>
  <c r="CD10" i="5"/>
  <c r="FR10" i="5"/>
  <c r="DV10" i="5"/>
  <c r="HB10" i="5"/>
  <c r="BV10" i="5"/>
  <c r="DF10" i="5"/>
  <c r="FV10" i="5"/>
  <c r="BB10" i="5"/>
  <c r="AH10" i="5"/>
  <c r="AX10" i="5"/>
  <c r="EH10" i="5"/>
  <c r="EP10" i="5"/>
  <c r="DN10" i="5"/>
  <c r="DB10" i="5"/>
  <c r="FJ10" i="5"/>
  <c r="DR10" i="5"/>
  <c r="CP10" i="5"/>
  <c r="CX10" i="5"/>
  <c r="FF10" i="5"/>
  <c r="GH10" i="5"/>
  <c r="FZ10" i="5"/>
  <c r="ET10" i="5"/>
  <c r="HN10" i="5"/>
  <c r="BN10" i="5"/>
  <c r="GT10" i="5"/>
  <c r="AD10" i="5"/>
  <c r="GD10" i="5"/>
  <c r="BF10" i="5"/>
  <c r="FN10" i="5"/>
  <c r="AP10" i="5"/>
  <c r="HJ10" i="5"/>
  <c r="BJ10" i="5"/>
  <c r="ED10" i="5"/>
  <c r="CM55" i="5"/>
  <c r="CP32" i="5"/>
  <c r="CL55" i="5"/>
  <c r="BG55" i="5"/>
  <c r="BJ32" i="5"/>
  <c r="BF55" i="5"/>
  <c r="BR32" i="5"/>
  <c r="BO55" i="5"/>
  <c r="BN55" i="5"/>
  <c r="EE55" i="5"/>
  <c r="EH32" i="5"/>
  <c r="ED55" i="5"/>
  <c r="EU55" i="5"/>
  <c r="ET55" i="5"/>
  <c r="EX32" i="5"/>
  <c r="EP32" i="5"/>
  <c r="EL55" i="5"/>
  <c r="EM55" i="5"/>
  <c r="N9" i="5"/>
  <c r="V9" i="5"/>
  <c r="Z9" i="5"/>
  <c r="J9" i="5"/>
  <c r="R9" i="5"/>
  <c r="FS55" i="5"/>
  <c r="FV32" i="5"/>
  <c r="FR55" i="5"/>
  <c r="BC55" i="5"/>
  <c r="BF32" i="5"/>
  <c r="AT14" i="2"/>
  <c r="CB15" i="3"/>
  <c r="AM16" i="14"/>
  <c r="AN15" i="14"/>
  <c r="AO15" i="14" s="1"/>
  <c r="AP15" i="14" s="1"/>
  <c r="DH7" i="3"/>
  <c r="BJ6" i="2"/>
  <c r="CB20" i="3"/>
  <c r="AT19" i="2"/>
  <c r="I20" i="3" s="1"/>
  <c r="FR32" i="5"/>
  <c r="FO55" i="5"/>
  <c r="FN55" i="5"/>
  <c r="DF55" i="5"/>
  <c r="DF32" i="5"/>
  <c r="DB55" i="5"/>
  <c r="DC55" i="5"/>
  <c r="DV32" i="5"/>
  <c r="DS55" i="5"/>
  <c r="DR55" i="5"/>
  <c r="FB55" i="5"/>
  <c r="FF32" i="5"/>
  <c r="FC55" i="5"/>
  <c r="FN32" i="5"/>
  <c r="FJ55" i="5"/>
  <c r="FK55" i="5"/>
  <c r="GH32" i="5"/>
  <c r="GE55" i="5"/>
  <c r="GD55" i="5"/>
  <c r="BN14" i="2"/>
  <c r="DX15" i="3" s="1"/>
  <c r="DP15" i="3"/>
  <c r="CA21" i="3"/>
  <c r="B31" i="5"/>
  <c r="J31" i="5"/>
  <c r="G54" i="5"/>
  <c r="DW55" i="5"/>
  <c r="DV55" i="5"/>
  <c r="DZ32" i="5"/>
  <c r="BV32" i="5"/>
  <c r="BS55" i="5"/>
  <c r="BR55" i="5"/>
  <c r="BB55" i="5"/>
  <c r="BB32" i="5"/>
  <c r="AX55" i="5"/>
  <c r="AY55" i="5"/>
  <c r="BZ32" i="5"/>
  <c r="BW55" i="5"/>
  <c r="BV55" i="5"/>
  <c r="BN32" i="5"/>
  <c r="BK55" i="5"/>
  <c r="BJ55" i="5"/>
  <c r="ET32" i="5"/>
  <c r="EQ55" i="5"/>
  <c r="EP55" i="5"/>
  <c r="DO55" i="5"/>
  <c r="DR32" i="5"/>
  <c r="DN55" i="5"/>
  <c r="AD32" i="5"/>
  <c r="AA55" i="5"/>
  <c r="C30" i="5"/>
  <c r="AP17" i="2"/>
  <c r="BT18" i="3"/>
  <c r="CB11" i="3"/>
  <c r="AT10" i="2"/>
  <c r="I11" i="3" s="1"/>
  <c r="BM21" i="3"/>
  <c r="DP10" i="3"/>
  <c r="BN9" i="2"/>
  <c r="DX10" i="3" s="1"/>
  <c r="AH13" i="14"/>
  <c r="AI13" i="14" s="1"/>
  <c r="AJ13" i="14" s="1"/>
  <c r="AK13" i="14" s="1"/>
  <c r="AG14" i="14"/>
  <c r="K54" i="5"/>
  <c r="J54" i="5"/>
  <c r="N31" i="5"/>
  <c r="CT55" i="5"/>
  <c r="CU55" i="5"/>
  <c r="CX32" i="5"/>
  <c r="FJ32" i="5"/>
  <c r="FG55" i="5"/>
  <c r="FF55" i="5"/>
  <c r="GX55" i="5"/>
  <c r="GU55" i="5"/>
  <c r="GX32" i="5"/>
  <c r="GT55" i="5"/>
  <c r="CH55" i="5"/>
  <c r="CL32" i="5"/>
  <c r="CI55" i="5"/>
  <c r="GA55" i="5"/>
  <c r="GD32" i="5"/>
  <c r="FZ55" i="5"/>
  <c r="CY55" i="5"/>
  <c r="CX55" i="5"/>
  <c r="DB32" i="5"/>
  <c r="GL32" i="5"/>
  <c r="GH55" i="5"/>
  <c r="GI55" i="5"/>
  <c r="DX9" i="3"/>
  <c r="CJ10" i="3"/>
  <c r="BQ21" i="14"/>
  <c r="BR21" i="14" s="1"/>
  <c r="BS21" i="14" s="1"/>
  <c r="BT21" i="14" s="1"/>
  <c r="BP22" i="14"/>
  <c r="BQ22" i="14" s="1"/>
  <c r="BR22" i="14" s="1"/>
  <c r="BS22" i="14" s="1"/>
  <c r="BT22" i="14" s="1"/>
  <c r="E77" i="5"/>
  <c r="BN18" i="2"/>
  <c r="DX19" i="3" s="1"/>
  <c r="DP19" i="3"/>
  <c r="AB13" i="14"/>
  <c r="AC12" i="14"/>
  <c r="AD12" i="14" s="1"/>
  <c r="AE12" i="14" s="1"/>
  <c r="AF12" i="14" s="1"/>
  <c r="AV19" i="14"/>
  <c r="AW18" i="14"/>
  <c r="AX18" i="14" s="1"/>
  <c r="AY18" i="14" s="1"/>
  <c r="AZ18" i="14" s="1"/>
  <c r="BA21" i="3" l="1"/>
  <c r="CI21" i="3"/>
  <c r="BS21" i="3"/>
  <c r="AG21" i="3"/>
  <c r="M21" i="3"/>
  <c r="BC21" i="3"/>
  <c r="AY21" i="3"/>
  <c r="AI21" i="3"/>
  <c r="U21" i="3"/>
  <c r="AU21" i="3"/>
  <c r="BI21" i="3"/>
  <c r="BU21" i="3"/>
  <c r="BG21" i="3"/>
  <c r="BK21" i="3"/>
  <c r="AA21" i="3"/>
  <c r="AE21" i="3"/>
  <c r="K21" i="3"/>
  <c r="BE21" i="3"/>
  <c r="AK21" i="3"/>
  <c r="Y21" i="3"/>
  <c r="W21" i="3"/>
  <c r="F9" i="2"/>
  <c r="C31" i="5"/>
  <c r="X11" i="14"/>
  <c r="Y11" i="14" s="1"/>
  <c r="Z11" i="14" s="1"/>
  <c r="AA11" i="14" s="1"/>
  <c r="W12" i="14"/>
  <c r="BG21" i="14"/>
  <c r="BH21" i="14" s="1"/>
  <c r="BI21" i="14" s="1"/>
  <c r="BJ21" i="14" s="1"/>
  <c r="BF22" i="14"/>
  <c r="BG22" i="14" s="1"/>
  <c r="BH22" i="14" s="1"/>
  <c r="BI22" i="14" s="1"/>
  <c r="BJ22" i="14" s="1"/>
  <c r="BB17" i="14"/>
  <c r="BC17" i="14" s="1"/>
  <c r="BD17" i="14" s="1"/>
  <c r="BE17" i="14" s="1"/>
  <c r="BA18" i="14"/>
  <c r="AQ18" i="14"/>
  <c r="AR17" i="14"/>
  <c r="AS17" i="14" s="1"/>
  <c r="AT17" i="14" s="1"/>
  <c r="AU17" i="14" s="1"/>
  <c r="D10" i="14"/>
  <c r="E10" i="14" s="1"/>
  <c r="F10" i="14" s="1"/>
  <c r="G10" i="14" s="1"/>
  <c r="C11" i="14"/>
  <c r="R11" i="14"/>
  <c r="S10" i="14"/>
  <c r="T10" i="14" s="1"/>
  <c r="U10" i="14" s="1"/>
  <c r="V10" i="14" s="1"/>
  <c r="BI20" i="3"/>
  <c r="CI20" i="3"/>
  <c r="BU20" i="3"/>
  <c r="CJ9" i="3"/>
  <c r="I9" i="3"/>
  <c r="CC9" i="3" s="1"/>
  <c r="E8" i="2"/>
  <c r="M49" i="11"/>
  <c r="J49" i="11"/>
  <c r="BL19" i="14"/>
  <c r="BM19" i="14" s="1"/>
  <c r="BN19" i="14" s="1"/>
  <c r="BO19" i="14" s="1"/>
  <c r="BK20" i="14"/>
  <c r="EG50" i="11"/>
  <c r="ED50" i="11"/>
  <c r="EX50" i="11"/>
  <c r="FA50" i="11"/>
  <c r="BE50" i="11"/>
  <c r="BB50" i="11"/>
  <c r="CC50" i="11"/>
  <c r="BZ50" i="11"/>
  <c r="CH50" i="11"/>
  <c r="CK50" i="11"/>
  <c r="ES50" i="11"/>
  <c r="EP50" i="11"/>
  <c r="F18" i="2"/>
  <c r="Y49" i="11"/>
  <c r="V49" i="11"/>
  <c r="C48" i="11"/>
  <c r="AO50" i="11"/>
  <c r="AL50" i="11"/>
  <c r="BM50" i="11"/>
  <c r="BJ50" i="11"/>
  <c r="FF50" i="11"/>
  <c r="FI50" i="11"/>
  <c r="EO50" i="11"/>
  <c r="EL50" i="11"/>
  <c r="AS50" i="11"/>
  <c r="AP50" i="11"/>
  <c r="EK50" i="11"/>
  <c r="EH50" i="11"/>
  <c r="BY50" i="11"/>
  <c r="BV50" i="11"/>
  <c r="E18" i="2"/>
  <c r="N49" i="11"/>
  <c r="Q49" i="11"/>
  <c r="I14" i="14"/>
  <c r="J14" i="14" s="1"/>
  <c r="K14" i="14" s="1"/>
  <c r="L14" i="14" s="1"/>
  <c r="H15" i="14"/>
  <c r="DM50" i="11"/>
  <c r="DJ50" i="11"/>
  <c r="DU50" i="11"/>
  <c r="DR50" i="11"/>
  <c r="FZ50" i="11"/>
  <c r="GC50" i="11"/>
  <c r="FV50" i="11"/>
  <c r="FY50" i="11"/>
  <c r="FR50" i="11"/>
  <c r="FU50" i="11"/>
  <c r="BA50" i="11"/>
  <c r="AX50" i="11"/>
  <c r="DV50" i="11"/>
  <c r="DY50" i="11"/>
  <c r="CP50" i="11"/>
  <c r="CS50" i="11"/>
  <c r="AH50" i="11"/>
  <c r="AK50" i="11"/>
  <c r="BI50" i="11"/>
  <c r="BF50" i="11"/>
  <c r="DI50" i="11"/>
  <c r="DF50" i="11"/>
  <c r="FN50" i="11"/>
  <c r="FQ50" i="11"/>
  <c r="DZ50" i="11"/>
  <c r="EC50" i="11"/>
  <c r="AD50" i="11"/>
  <c r="AG50" i="11"/>
  <c r="BR50" i="11"/>
  <c r="BU50" i="11"/>
  <c r="AC49" i="11"/>
  <c r="Z49" i="11"/>
  <c r="BO8" i="3"/>
  <c r="BO6" i="3"/>
  <c r="BO26" i="3"/>
  <c r="BO22" i="3"/>
  <c r="BO14" i="3"/>
  <c r="BO12" i="3"/>
  <c r="BO24" i="3"/>
  <c r="BO17" i="3"/>
  <c r="BO23" i="3"/>
  <c r="BO5" i="3"/>
  <c r="BO25" i="3"/>
  <c r="BO13" i="3"/>
  <c r="BW2" i="3"/>
  <c r="BW11" i="3" s="1"/>
  <c r="BO16" i="3"/>
  <c r="N10" i="14"/>
  <c r="O10" i="14" s="1"/>
  <c r="P10" i="14" s="1"/>
  <c r="Q10" i="14" s="1"/>
  <c r="M11" i="14"/>
  <c r="DE50" i="11"/>
  <c r="DB50" i="11"/>
  <c r="FJ50" i="11"/>
  <c r="FM50" i="11"/>
  <c r="DA50" i="11"/>
  <c r="CX50" i="11"/>
  <c r="J8" i="11"/>
  <c r="J29" i="11" s="1"/>
  <c r="F29" i="11"/>
  <c r="I50" i="11" s="1"/>
  <c r="R8" i="11"/>
  <c r="R29" i="11" s="1"/>
  <c r="N8" i="11"/>
  <c r="N29" i="11" s="1"/>
  <c r="Z8" i="11"/>
  <c r="Z29" i="11" s="1"/>
  <c r="V8" i="11"/>
  <c r="V29" i="11" s="1"/>
  <c r="CT50" i="11"/>
  <c r="CW50" i="11"/>
  <c r="AT50" i="11"/>
  <c r="AW50" i="11"/>
  <c r="DN50" i="11"/>
  <c r="DQ50" i="11"/>
  <c r="C77" i="5"/>
  <c r="C102" i="5" s="1"/>
  <c r="U49" i="11"/>
  <c r="R49" i="11"/>
  <c r="CG50" i="11"/>
  <c r="CD50" i="11"/>
  <c r="CD9" i="11"/>
  <c r="CD30" i="11" s="1"/>
  <c r="EX9" i="11"/>
  <c r="EX30" i="11" s="1"/>
  <c r="E30" i="11"/>
  <c r="H51" i="11" s="1"/>
  <c r="BV9" i="11"/>
  <c r="BV30" i="11" s="1"/>
  <c r="CX9" i="11"/>
  <c r="CX30" i="11" s="1"/>
  <c r="FF9" i="11"/>
  <c r="FF30" i="11" s="1"/>
  <c r="DJ9" i="11"/>
  <c r="DJ30" i="11" s="1"/>
  <c r="GP9" i="11"/>
  <c r="GP30" i="11" s="1"/>
  <c r="FR9" i="11"/>
  <c r="FR30" i="11" s="1"/>
  <c r="DN9" i="11"/>
  <c r="DN30" i="11" s="1"/>
  <c r="FZ9" i="11"/>
  <c r="FZ30" i="11" s="1"/>
  <c r="CP9" i="11"/>
  <c r="CP30" i="11" s="1"/>
  <c r="FJ9" i="11"/>
  <c r="FJ30" i="11" s="1"/>
  <c r="BJ9" i="11"/>
  <c r="BJ30" i="11" s="1"/>
  <c r="DF9" i="11"/>
  <c r="DF30" i="11" s="1"/>
  <c r="EH9" i="11"/>
  <c r="EH30" i="11" s="1"/>
  <c r="GL9" i="11"/>
  <c r="GL30" i="11" s="1"/>
  <c r="ET9" i="11"/>
  <c r="ET30" i="11" s="1"/>
  <c r="CH9" i="11"/>
  <c r="CH30" i="11" s="1"/>
  <c r="GX9" i="11"/>
  <c r="GX30" i="11" s="1"/>
  <c r="GH9" i="11"/>
  <c r="GH30" i="11" s="1"/>
  <c r="E10" i="11"/>
  <c r="FB9" i="11"/>
  <c r="FB30" i="11" s="1"/>
  <c r="AH9" i="11"/>
  <c r="AH30" i="11" s="1"/>
  <c r="DB9" i="11"/>
  <c r="DB30" i="11" s="1"/>
  <c r="FV9" i="11"/>
  <c r="FV30" i="11" s="1"/>
  <c r="CT9" i="11"/>
  <c r="CT30" i="11" s="1"/>
  <c r="EP9" i="11"/>
  <c r="EP30" i="11" s="1"/>
  <c r="AX9" i="11"/>
  <c r="AX30" i="11" s="1"/>
  <c r="ED9" i="11"/>
  <c r="ED30" i="11" s="1"/>
  <c r="AT9" i="11"/>
  <c r="AT30" i="11" s="1"/>
  <c r="BB9" i="11"/>
  <c r="BB30" i="11" s="1"/>
  <c r="BF9" i="11"/>
  <c r="BF30" i="11" s="1"/>
  <c r="DZ9" i="11"/>
  <c r="DZ30" i="11" s="1"/>
  <c r="GT9" i="11"/>
  <c r="GT30" i="11" s="1"/>
  <c r="FN9" i="11"/>
  <c r="FN30" i="11" s="1"/>
  <c r="AD9" i="11"/>
  <c r="AD30" i="11" s="1"/>
  <c r="CL9" i="11"/>
  <c r="CL30" i="11" s="1"/>
  <c r="AP9" i="11"/>
  <c r="AP30" i="11" s="1"/>
  <c r="DR9" i="11"/>
  <c r="DR30" i="11" s="1"/>
  <c r="BR9" i="11"/>
  <c r="BR30" i="11" s="1"/>
  <c r="EL9" i="11"/>
  <c r="EL30" i="11" s="1"/>
  <c r="F9" i="11"/>
  <c r="AL9" i="11"/>
  <c r="AL30" i="11" s="1"/>
  <c r="BN9" i="11"/>
  <c r="BN30" i="11" s="1"/>
  <c r="DV9" i="11"/>
  <c r="DV30" i="11" s="1"/>
  <c r="BZ9" i="11"/>
  <c r="BZ30" i="11" s="1"/>
  <c r="GD9" i="11"/>
  <c r="GD30" i="11" s="1"/>
  <c r="BN50" i="11"/>
  <c r="BQ50" i="11"/>
  <c r="CL50" i="11"/>
  <c r="CO50" i="11"/>
  <c r="ET50" i="11"/>
  <c r="EW50" i="11"/>
  <c r="FE50" i="11"/>
  <c r="FB50" i="11"/>
  <c r="GD50" i="11"/>
  <c r="GG50" i="11"/>
  <c r="Y11" i="3"/>
  <c r="AI11" i="3"/>
  <c r="AE11" i="3"/>
  <c r="O11" i="3"/>
  <c r="AC11" i="3"/>
  <c r="AG11" i="3"/>
  <c r="W11" i="3"/>
  <c r="AO11" i="3"/>
  <c r="BC11" i="3"/>
  <c r="AA11" i="3"/>
  <c r="AM11" i="3"/>
  <c r="M11" i="3"/>
  <c r="AU11" i="3"/>
  <c r="Q11" i="3"/>
  <c r="S11" i="3"/>
  <c r="AQ11" i="3"/>
  <c r="U11" i="3"/>
  <c r="K11" i="3"/>
  <c r="AY11" i="3"/>
  <c r="AW11" i="3"/>
  <c r="AK11" i="3"/>
  <c r="BK11" i="3"/>
  <c r="BG11" i="3"/>
  <c r="AS11" i="3"/>
  <c r="BS11" i="3"/>
  <c r="BE11" i="3"/>
  <c r="BO11" i="3"/>
  <c r="CA11" i="3"/>
  <c r="BM11" i="3"/>
  <c r="BA11" i="3"/>
  <c r="BI11" i="3"/>
  <c r="BU11" i="3"/>
  <c r="CI11" i="3"/>
  <c r="AD56" i="5"/>
  <c r="AE56" i="5"/>
  <c r="AH33" i="5"/>
  <c r="AQ56" i="5"/>
  <c r="AT33" i="5"/>
  <c r="AP56" i="5"/>
  <c r="W55" i="5"/>
  <c r="Z32" i="5"/>
  <c r="BF56" i="5"/>
  <c r="BG56" i="5"/>
  <c r="BJ33" i="5"/>
  <c r="AD33" i="5"/>
  <c r="AA56" i="5"/>
  <c r="GH33" i="5"/>
  <c r="GE56" i="5"/>
  <c r="GD56" i="5"/>
  <c r="CX56" i="5"/>
  <c r="CY56" i="5"/>
  <c r="DB33" i="5"/>
  <c r="AY56" i="5"/>
  <c r="BB33" i="5"/>
  <c r="AX56" i="5"/>
  <c r="FO56" i="5"/>
  <c r="FN56" i="5"/>
  <c r="FR33" i="5"/>
  <c r="AH56" i="5"/>
  <c r="AL33" i="5"/>
  <c r="AI56" i="5"/>
  <c r="V10" i="5"/>
  <c r="Z10" i="5"/>
  <c r="R10" i="5"/>
  <c r="N10" i="5"/>
  <c r="J10" i="5"/>
  <c r="GP56" i="5"/>
  <c r="GL56" i="5"/>
  <c r="GP33" i="5"/>
  <c r="GM56" i="5"/>
  <c r="B32" i="5"/>
  <c r="DP18" i="3"/>
  <c r="BN17" i="2"/>
  <c r="DX18" i="3" s="1"/>
  <c r="EA56" i="5"/>
  <c r="ED33" i="5"/>
  <c r="CC17" i="3"/>
  <c r="CC13" i="3"/>
  <c r="CC21" i="3"/>
  <c r="CC8" i="3"/>
  <c r="CC24" i="3"/>
  <c r="CC25" i="3"/>
  <c r="CC23" i="3"/>
  <c r="CC26" i="3"/>
  <c r="CC22" i="3"/>
  <c r="CC12" i="3"/>
  <c r="CK2" i="3"/>
  <c r="CC6" i="3"/>
  <c r="CC20" i="3"/>
  <c r="CC11" i="3"/>
  <c r="CC5" i="3"/>
  <c r="CC14" i="3"/>
  <c r="CC16" i="3"/>
  <c r="AM17" i="14"/>
  <c r="AN16" i="14"/>
  <c r="AO16" i="14" s="1"/>
  <c r="AP16" i="14" s="1"/>
  <c r="I10" i="3"/>
  <c r="CC10" i="3" s="1"/>
  <c r="E9" i="2"/>
  <c r="E10" i="2"/>
  <c r="CJ20" i="3"/>
  <c r="E19" i="2"/>
  <c r="F19" i="2"/>
  <c r="E14" i="2"/>
  <c r="R55" i="5"/>
  <c r="S55" i="5"/>
  <c r="V32" i="5"/>
  <c r="HF56" i="5"/>
  <c r="HJ33" i="5"/>
  <c r="HG56" i="5"/>
  <c r="GQ56" i="5"/>
  <c r="GT33" i="5"/>
  <c r="FB56" i="5"/>
  <c r="FC56" i="5"/>
  <c r="FF33" i="5"/>
  <c r="DN33" i="5"/>
  <c r="DK56" i="5"/>
  <c r="DJ56" i="5"/>
  <c r="FV56" i="5"/>
  <c r="FV33" i="5"/>
  <c r="FS56" i="5"/>
  <c r="FR56" i="5"/>
  <c r="CA56" i="5"/>
  <c r="BZ56" i="5"/>
  <c r="CD33" i="5"/>
  <c r="CH33" i="5"/>
  <c r="CD56" i="5"/>
  <c r="CE56" i="5"/>
  <c r="EL33" i="5"/>
  <c r="EH56" i="5"/>
  <c r="EI56" i="5"/>
  <c r="DG56" i="5"/>
  <c r="DF56" i="5"/>
  <c r="DJ33" i="5"/>
  <c r="I19" i="3"/>
  <c r="CC19" i="3" s="1"/>
  <c r="FW56" i="5"/>
  <c r="FZ33" i="5"/>
  <c r="BN56" i="5"/>
  <c r="BR33" i="5"/>
  <c r="BO56" i="5"/>
  <c r="AC13" i="14"/>
  <c r="AD13" i="14" s="1"/>
  <c r="AE13" i="14" s="1"/>
  <c r="AF13" i="14" s="1"/>
  <c r="AB14" i="14"/>
  <c r="AG15" i="14"/>
  <c r="AH14" i="14"/>
  <c r="AI14" i="14" s="1"/>
  <c r="AJ14" i="14" s="1"/>
  <c r="AK14" i="14" s="1"/>
  <c r="AE20" i="3"/>
  <c r="AO20" i="3"/>
  <c r="U20" i="3"/>
  <c r="K20" i="3"/>
  <c r="AU20" i="3"/>
  <c r="AQ20" i="3"/>
  <c r="O20" i="3"/>
  <c r="Q20" i="3"/>
  <c r="M20" i="3"/>
  <c r="AA20" i="3"/>
  <c r="W20" i="3"/>
  <c r="AG20" i="3"/>
  <c r="S20" i="3"/>
  <c r="BC20" i="3"/>
  <c r="AM20" i="3"/>
  <c r="AC20" i="3"/>
  <c r="AI20" i="3"/>
  <c r="Y20" i="3"/>
  <c r="AK20" i="3"/>
  <c r="AY20" i="3"/>
  <c r="AW20" i="3"/>
  <c r="BK20" i="3"/>
  <c r="BE20" i="3"/>
  <c r="BG20" i="3"/>
  <c r="BS20" i="3"/>
  <c r="AS20" i="3"/>
  <c r="BA20" i="3"/>
  <c r="BM20" i="3"/>
  <c r="BO20" i="3"/>
  <c r="CA20" i="3"/>
  <c r="AT17" i="2"/>
  <c r="CJ18" i="3" s="1"/>
  <c r="CB18" i="3"/>
  <c r="I15" i="3"/>
  <c r="CQ15" i="3" s="1"/>
  <c r="N32" i="5"/>
  <c r="K55" i="5"/>
  <c r="J55" i="5"/>
  <c r="AP33" i="5"/>
  <c r="AL56" i="5"/>
  <c r="AM56" i="5"/>
  <c r="BN33" i="5"/>
  <c r="BK56" i="5"/>
  <c r="BJ56" i="5"/>
  <c r="CX33" i="5"/>
  <c r="CT56" i="5"/>
  <c r="CU56" i="5"/>
  <c r="EP33" i="5"/>
  <c r="EM56" i="5"/>
  <c r="EL56" i="5"/>
  <c r="DC56" i="5"/>
  <c r="DF33" i="5"/>
  <c r="DB56" i="5"/>
  <c r="GI56" i="5"/>
  <c r="GL33" i="5"/>
  <c r="GH56" i="5"/>
  <c r="GT56" i="5"/>
  <c r="GX33" i="5"/>
  <c r="GU56" i="5"/>
  <c r="ET56" i="5"/>
  <c r="EX33" i="5"/>
  <c r="EU56" i="5"/>
  <c r="ID11" i="5"/>
  <c r="FB11" i="5"/>
  <c r="CH11" i="5"/>
  <c r="AP11" i="5"/>
  <c r="AH11" i="5"/>
  <c r="FR11" i="5"/>
  <c r="BB11" i="5"/>
  <c r="CP11" i="5"/>
  <c r="FF11" i="5"/>
  <c r="AT11" i="5"/>
  <c r="HZ11" i="5"/>
  <c r="DF11" i="5"/>
  <c r="CX11" i="5"/>
  <c r="GP11" i="5"/>
  <c r="HN11" i="5"/>
  <c r="HF11" i="5"/>
  <c r="CT11" i="5"/>
  <c r="E12" i="5"/>
  <c r="GT11" i="5"/>
  <c r="GD11" i="5"/>
  <c r="ET11" i="5"/>
  <c r="EX11" i="5"/>
  <c r="DB11" i="5"/>
  <c r="EL11" i="5"/>
  <c r="FJ11" i="5"/>
  <c r="BR11" i="5"/>
  <c r="IH11" i="5"/>
  <c r="HR11" i="5"/>
  <c r="DN11" i="5"/>
  <c r="BZ11" i="5"/>
  <c r="EH11" i="5"/>
  <c r="HB11" i="5"/>
  <c r="AD11" i="5"/>
  <c r="BV11" i="5"/>
  <c r="FN11" i="5"/>
  <c r="EP11" i="5"/>
  <c r="FV11" i="5"/>
  <c r="GL11" i="5"/>
  <c r="DV11" i="5"/>
  <c r="AX11" i="5"/>
  <c r="GH11" i="5"/>
  <c r="HV11" i="5"/>
  <c r="AL11" i="5"/>
  <c r="DZ11" i="5"/>
  <c r="CD11" i="5"/>
  <c r="DJ11" i="5"/>
  <c r="DR11" i="5"/>
  <c r="FZ11" i="5"/>
  <c r="ED11" i="5"/>
  <c r="CL11" i="5"/>
  <c r="HJ11" i="5"/>
  <c r="IL11" i="5"/>
  <c r="BJ11" i="5"/>
  <c r="BF11" i="5"/>
  <c r="GX11" i="5"/>
  <c r="BN11" i="5"/>
  <c r="F11" i="5"/>
  <c r="E78" i="5"/>
  <c r="FF56" i="5"/>
  <c r="FJ33" i="5"/>
  <c r="FG56" i="5"/>
  <c r="CI56" i="5"/>
  <c r="CH56" i="5"/>
  <c r="CL33" i="5"/>
  <c r="BN6" i="2"/>
  <c r="DX7" i="3" s="1"/>
  <c r="DP7" i="3"/>
  <c r="FN33" i="5"/>
  <c r="FK56" i="5"/>
  <c r="FJ56" i="5"/>
  <c r="HJ56" i="5"/>
  <c r="HN33" i="5"/>
  <c r="HK56" i="5"/>
  <c r="EH33" i="5"/>
  <c r="ED56" i="5"/>
  <c r="EE56" i="5"/>
  <c r="BS56" i="5"/>
  <c r="BV33" i="5"/>
  <c r="BR56" i="5"/>
  <c r="HN56" i="5"/>
  <c r="HO56" i="5"/>
  <c r="HR33" i="5"/>
  <c r="HR56" i="5"/>
  <c r="DZ56" i="5"/>
  <c r="DW56" i="5"/>
  <c r="DV56" i="5"/>
  <c r="DZ33" i="5"/>
  <c r="CQ56" i="5"/>
  <c r="CT33" i="5"/>
  <c r="CP56" i="5"/>
  <c r="AT6" i="2"/>
  <c r="CB7" i="3"/>
  <c r="CY2" i="3"/>
  <c r="CQ23" i="3"/>
  <c r="CQ24" i="3"/>
  <c r="CQ25" i="3"/>
  <c r="CQ26" i="3"/>
  <c r="CQ17" i="3"/>
  <c r="CQ8" i="3"/>
  <c r="CQ12" i="3"/>
  <c r="CQ22" i="3"/>
  <c r="CQ21" i="3"/>
  <c r="CQ5" i="3"/>
  <c r="CQ6" i="3"/>
  <c r="CQ13" i="3"/>
  <c r="CQ20" i="3"/>
  <c r="CQ14" i="3"/>
  <c r="CQ16" i="3"/>
  <c r="CQ11" i="3"/>
  <c r="J32" i="5"/>
  <c r="G55" i="5"/>
  <c r="GA56" i="5"/>
  <c r="FZ56" i="5"/>
  <c r="GD33" i="5"/>
  <c r="DS56" i="5"/>
  <c r="DR56" i="5"/>
  <c r="DV33" i="5"/>
  <c r="CJ11" i="3"/>
  <c r="F10" i="2"/>
  <c r="CP33" i="5"/>
  <c r="CL56" i="5"/>
  <c r="CM56" i="5"/>
  <c r="AV20" i="14"/>
  <c r="AW19" i="14"/>
  <c r="AX19" i="14" s="1"/>
  <c r="AY19" i="14" s="1"/>
  <c r="AZ19" i="14" s="1"/>
  <c r="CJ15" i="3"/>
  <c r="F14" i="2"/>
  <c r="R32" i="5"/>
  <c r="O55" i="5"/>
  <c r="BC56" i="5"/>
  <c r="BF33" i="5"/>
  <c r="BB56" i="5"/>
  <c r="EQ56" i="5"/>
  <c r="EP56" i="5"/>
  <c r="ET33" i="5"/>
  <c r="DO56" i="5"/>
  <c r="DN56" i="5"/>
  <c r="DR33" i="5"/>
  <c r="AX33" i="5"/>
  <c r="AU56" i="5"/>
  <c r="AT56" i="5"/>
  <c r="GX56" i="5"/>
  <c r="GY56" i="5"/>
  <c r="HB33" i="5"/>
  <c r="FB33" i="5"/>
  <c r="EY56" i="5"/>
  <c r="EX56" i="5"/>
  <c r="HB56" i="5"/>
  <c r="HF33" i="5"/>
  <c r="HC56" i="5"/>
  <c r="BW56" i="5"/>
  <c r="BZ33" i="5"/>
  <c r="BV56" i="5"/>
  <c r="BQ22" i="3"/>
  <c r="BQ24" i="3"/>
  <c r="BQ26" i="3"/>
  <c r="BQ23" i="3"/>
  <c r="F23" i="3" s="1"/>
  <c r="BQ25" i="3"/>
  <c r="BQ8" i="3"/>
  <c r="BY2" i="3"/>
  <c r="BQ13" i="3"/>
  <c r="BQ5" i="3"/>
  <c r="F5" i="3" s="1"/>
  <c r="BQ17" i="3"/>
  <c r="F17" i="3" s="1"/>
  <c r="BQ21" i="3"/>
  <c r="BQ12" i="3"/>
  <c r="F12" i="3" s="1"/>
  <c r="BQ20" i="3"/>
  <c r="BQ11" i="3"/>
  <c r="BQ9" i="3"/>
  <c r="BQ16" i="3"/>
  <c r="F16" i="3" s="1"/>
  <c r="BQ14" i="3"/>
  <c r="BQ6" i="3"/>
  <c r="F6" i="3" s="1"/>
  <c r="BQ15" i="3" l="1"/>
  <c r="BQ19" i="3"/>
  <c r="CQ19" i="3"/>
  <c r="F21" i="3"/>
  <c r="F24" i="3"/>
  <c r="F14" i="3"/>
  <c r="F22" i="3"/>
  <c r="F13" i="3"/>
  <c r="CQ9" i="3"/>
  <c r="BQ10" i="3"/>
  <c r="CQ10" i="3"/>
  <c r="F8" i="3"/>
  <c r="F17" i="2"/>
  <c r="BB18" i="14"/>
  <c r="BC18" i="14" s="1"/>
  <c r="BD18" i="14" s="1"/>
  <c r="BE18" i="14" s="1"/>
  <c r="BA19" i="14"/>
  <c r="R12" i="14"/>
  <c r="S11" i="14"/>
  <c r="T11" i="14" s="1"/>
  <c r="U11" i="14" s="1"/>
  <c r="V11" i="14" s="1"/>
  <c r="C12" i="14"/>
  <c r="D11" i="14"/>
  <c r="E11" i="14" s="1"/>
  <c r="F11" i="14" s="1"/>
  <c r="G11" i="14" s="1"/>
  <c r="E17" i="2"/>
  <c r="X12" i="14"/>
  <c r="Y12" i="14" s="1"/>
  <c r="Z12" i="14" s="1"/>
  <c r="AA12" i="14" s="1"/>
  <c r="W13" i="14"/>
  <c r="I18" i="3"/>
  <c r="BY18" i="3" s="1"/>
  <c r="AR18" i="14"/>
  <c r="AS18" i="14" s="1"/>
  <c r="AT18" i="14" s="1"/>
  <c r="AU18" i="14" s="1"/>
  <c r="AQ19" i="14"/>
  <c r="DV51" i="11"/>
  <c r="DY51" i="11"/>
  <c r="DU51" i="11"/>
  <c r="DR51" i="11"/>
  <c r="EC51" i="11"/>
  <c r="DZ51" i="11"/>
  <c r="EP51" i="11"/>
  <c r="ES51" i="11"/>
  <c r="AT10" i="11"/>
  <c r="AT31" i="11" s="1"/>
  <c r="DN10" i="11"/>
  <c r="DN31" i="11" s="1"/>
  <c r="CH10" i="11"/>
  <c r="CH31" i="11" s="1"/>
  <c r="GH10" i="11"/>
  <c r="GH31" i="11" s="1"/>
  <c r="CX10" i="11"/>
  <c r="CX31" i="11" s="1"/>
  <c r="FF10" i="11"/>
  <c r="FF31" i="11" s="1"/>
  <c r="E11" i="11"/>
  <c r="EP10" i="11"/>
  <c r="EP31" i="11" s="1"/>
  <c r="ED10" i="11"/>
  <c r="ED31" i="11" s="1"/>
  <c r="AP10" i="11"/>
  <c r="AP31" i="11" s="1"/>
  <c r="BV10" i="11"/>
  <c r="BV31" i="11" s="1"/>
  <c r="HJ10" i="11"/>
  <c r="HJ31" i="11" s="1"/>
  <c r="BF10" i="11"/>
  <c r="BF31" i="11" s="1"/>
  <c r="DZ10" i="11"/>
  <c r="DZ31" i="11" s="1"/>
  <c r="DR10" i="11"/>
  <c r="DR31" i="11" s="1"/>
  <c r="GT10" i="11"/>
  <c r="GT31" i="11" s="1"/>
  <c r="AL10" i="11"/>
  <c r="AL31" i="11" s="1"/>
  <c r="FR10" i="11"/>
  <c r="FR31" i="11" s="1"/>
  <c r="CT10" i="11"/>
  <c r="CT31" i="11" s="1"/>
  <c r="FZ10" i="11"/>
  <c r="FZ31" i="11" s="1"/>
  <c r="E31" i="11"/>
  <c r="H52" i="11" s="1"/>
  <c r="EL10" i="11"/>
  <c r="EL31" i="11" s="1"/>
  <c r="FB10" i="11"/>
  <c r="FB31" i="11" s="1"/>
  <c r="GD10" i="11"/>
  <c r="GD31" i="11" s="1"/>
  <c r="CD10" i="11"/>
  <c r="CD31" i="11" s="1"/>
  <c r="BZ10" i="11"/>
  <c r="BZ31" i="11" s="1"/>
  <c r="EX10" i="11"/>
  <c r="EX31" i="11" s="1"/>
  <c r="HR10" i="11"/>
  <c r="HR31" i="11" s="1"/>
  <c r="DF10" i="11"/>
  <c r="DF31" i="11" s="1"/>
  <c r="GP10" i="11"/>
  <c r="GP31" i="11" s="1"/>
  <c r="GL10" i="11"/>
  <c r="GL31" i="11" s="1"/>
  <c r="CL10" i="11"/>
  <c r="CL31" i="11" s="1"/>
  <c r="DJ10" i="11"/>
  <c r="DJ31" i="11" s="1"/>
  <c r="AD10" i="11"/>
  <c r="AD31" i="11" s="1"/>
  <c r="HB10" i="11"/>
  <c r="HB31" i="11" s="1"/>
  <c r="FN10" i="11"/>
  <c r="FN31" i="11" s="1"/>
  <c r="F10" i="11"/>
  <c r="CP10" i="11"/>
  <c r="CP31" i="11" s="1"/>
  <c r="FJ10" i="11"/>
  <c r="FJ31" i="11" s="1"/>
  <c r="EH10" i="11"/>
  <c r="EH31" i="11" s="1"/>
  <c r="DV10" i="11"/>
  <c r="DV31" i="11" s="1"/>
  <c r="AH10" i="11"/>
  <c r="AH31" i="11" s="1"/>
  <c r="DB10" i="11"/>
  <c r="DB31" i="11" s="1"/>
  <c r="AX10" i="11"/>
  <c r="AX31" i="11" s="1"/>
  <c r="FV10" i="11"/>
  <c r="FV31" i="11" s="1"/>
  <c r="BN10" i="11"/>
  <c r="BN31" i="11" s="1"/>
  <c r="ET10" i="11"/>
  <c r="ET31" i="11" s="1"/>
  <c r="HN10" i="11"/>
  <c r="HN31" i="11" s="1"/>
  <c r="BJ10" i="11"/>
  <c r="BJ31" i="11" s="1"/>
  <c r="BB10" i="11"/>
  <c r="BB31" i="11" s="1"/>
  <c r="BR10" i="11"/>
  <c r="BR31" i="11" s="1"/>
  <c r="HF10" i="11"/>
  <c r="HF31" i="11" s="1"/>
  <c r="GX10" i="11"/>
  <c r="GX31" i="11" s="1"/>
  <c r="EK51" i="11"/>
  <c r="EH51" i="11"/>
  <c r="DN51" i="11"/>
  <c r="DQ51" i="11"/>
  <c r="BV51" i="11"/>
  <c r="BY51" i="11"/>
  <c r="U50" i="11"/>
  <c r="R50" i="11"/>
  <c r="BW24" i="3"/>
  <c r="BW22" i="3"/>
  <c r="BW9" i="3"/>
  <c r="BW17" i="3"/>
  <c r="BW21" i="3"/>
  <c r="BW16" i="3"/>
  <c r="BW26" i="3"/>
  <c r="BW12" i="3"/>
  <c r="BW14" i="3"/>
  <c r="BW8" i="3"/>
  <c r="BW13" i="3"/>
  <c r="BW20" i="3"/>
  <c r="BW23" i="3"/>
  <c r="BW5" i="3"/>
  <c r="CE2" i="3"/>
  <c r="BW25" i="3"/>
  <c r="BW6" i="3"/>
  <c r="BQ51" i="11"/>
  <c r="BN51" i="11"/>
  <c r="AP51" i="11"/>
  <c r="AS51" i="11"/>
  <c r="BI51" i="11"/>
  <c r="BF51" i="11"/>
  <c r="CT51" i="11"/>
  <c r="CW51" i="11"/>
  <c r="GK51" i="11"/>
  <c r="GH51" i="11"/>
  <c r="DI51" i="11"/>
  <c r="DF51" i="11"/>
  <c r="FR51" i="11"/>
  <c r="FU51" i="11"/>
  <c r="AM9" i="3"/>
  <c r="O9" i="3"/>
  <c r="Y9" i="3"/>
  <c r="BK9" i="3"/>
  <c r="BG9" i="3"/>
  <c r="BA9" i="3"/>
  <c r="K9" i="3"/>
  <c r="AI9" i="3"/>
  <c r="AG9" i="3"/>
  <c r="AW9" i="3"/>
  <c r="BE9" i="3"/>
  <c r="CI9" i="3"/>
  <c r="AU9" i="3"/>
  <c r="M9" i="3"/>
  <c r="Q9" i="3"/>
  <c r="AK9" i="3"/>
  <c r="BU9" i="3"/>
  <c r="AE9" i="3"/>
  <c r="U9" i="3"/>
  <c r="S9" i="3"/>
  <c r="AY9" i="3"/>
  <c r="AC9" i="3"/>
  <c r="AO9" i="3"/>
  <c r="AQ9" i="3"/>
  <c r="AS9" i="3"/>
  <c r="CA9" i="3"/>
  <c r="BO9" i="3"/>
  <c r="BM9" i="3"/>
  <c r="BC9" i="3"/>
  <c r="AA9" i="3"/>
  <c r="W9" i="3"/>
  <c r="BS9" i="3"/>
  <c r="BI9" i="3"/>
  <c r="AL51" i="11"/>
  <c r="AO51" i="11"/>
  <c r="CL51" i="11"/>
  <c r="CO51" i="11"/>
  <c r="BB51" i="11"/>
  <c r="BE51" i="11"/>
  <c r="FV51" i="11"/>
  <c r="FY51" i="11"/>
  <c r="GX51" i="11"/>
  <c r="HA51" i="11"/>
  <c r="BJ51" i="11"/>
  <c r="BM51" i="11"/>
  <c r="GS51" i="11"/>
  <c r="GP51" i="11"/>
  <c r="FA51" i="11"/>
  <c r="EX51" i="11"/>
  <c r="M50" i="11"/>
  <c r="J50" i="11"/>
  <c r="BK21" i="14"/>
  <c r="BL20" i="14"/>
  <c r="BM20" i="14" s="1"/>
  <c r="BN20" i="14" s="1"/>
  <c r="BO20" i="14" s="1"/>
  <c r="J9" i="11"/>
  <c r="J30" i="11" s="1"/>
  <c r="Z9" i="11"/>
  <c r="Z30" i="11" s="1"/>
  <c r="R9" i="11"/>
  <c r="R30" i="11" s="1"/>
  <c r="F30" i="11"/>
  <c r="I51" i="11" s="1"/>
  <c r="N9" i="11"/>
  <c r="N30" i="11" s="1"/>
  <c r="V9" i="11"/>
  <c r="V30" i="11" s="1"/>
  <c r="AD51" i="11"/>
  <c r="AG51" i="11"/>
  <c r="AW51" i="11"/>
  <c r="AT51" i="11"/>
  <c r="DB51" i="11"/>
  <c r="DE51" i="11"/>
  <c r="CK51" i="11"/>
  <c r="CH51" i="11"/>
  <c r="FM51" i="11"/>
  <c r="FJ51" i="11"/>
  <c r="DM51" i="11"/>
  <c r="DJ51" i="11"/>
  <c r="CG51" i="11"/>
  <c r="CD51" i="11"/>
  <c r="Y50" i="11"/>
  <c r="V50" i="11"/>
  <c r="N11" i="14"/>
  <c r="O11" i="14" s="1"/>
  <c r="P11" i="14" s="1"/>
  <c r="Q11" i="14" s="1"/>
  <c r="M12" i="14"/>
  <c r="I15" i="14"/>
  <c r="J15" i="14" s="1"/>
  <c r="K15" i="14" s="1"/>
  <c r="L15" i="14" s="1"/>
  <c r="H16" i="14"/>
  <c r="GG51" i="11"/>
  <c r="GD51" i="11"/>
  <c r="EO51" i="11"/>
  <c r="EL51" i="11"/>
  <c r="FN51" i="11"/>
  <c r="FQ51" i="11"/>
  <c r="ED51" i="11"/>
  <c r="EG51" i="11"/>
  <c r="AK51" i="11"/>
  <c r="AH51" i="11"/>
  <c r="EW51" i="11"/>
  <c r="ET51" i="11"/>
  <c r="CP51" i="11"/>
  <c r="CS51" i="11"/>
  <c r="FI51" i="11"/>
  <c r="FF51" i="11"/>
  <c r="Z50" i="11"/>
  <c r="AC50" i="11"/>
  <c r="I10" i="13"/>
  <c r="J10" i="13" s="1"/>
  <c r="K10" i="13" s="1"/>
  <c r="D48" i="11"/>
  <c r="F47" i="8" s="1"/>
  <c r="E47" i="8"/>
  <c r="C49" i="11"/>
  <c r="C78" i="5"/>
  <c r="C103" i="5" s="1"/>
  <c r="BZ51" i="11"/>
  <c r="CC51" i="11"/>
  <c r="BU51" i="11"/>
  <c r="BR51" i="11"/>
  <c r="GW51" i="11"/>
  <c r="GT51" i="11"/>
  <c r="AX51" i="11"/>
  <c r="BA51" i="11"/>
  <c r="FE51" i="11"/>
  <c r="FB51" i="11"/>
  <c r="GL51" i="11"/>
  <c r="GO51" i="11"/>
  <c r="GC51" i="11"/>
  <c r="FZ51" i="11"/>
  <c r="CX51" i="11"/>
  <c r="DA51" i="11"/>
  <c r="Q50" i="11"/>
  <c r="N50" i="11"/>
  <c r="BY25" i="3"/>
  <c r="BY17" i="3"/>
  <c r="BY8" i="3"/>
  <c r="BY12" i="3"/>
  <c r="BY13" i="3"/>
  <c r="CG2" i="3"/>
  <c r="BY22" i="3"/>
  <c r="BY21" i="3"/>
  <c r="BY23" i="3"/>
  <c r="BY24" i="3"/>
  <c r="BY26" i="3"/>
  <c r="BY5" i="3"/>
  <c r="BY9" i="3"/>
  <c r="BY19" i="3"/>
  <c r="BY6" i="3"/>
  <c r="BY15" i="3"/>
  <c r="BY20" i="3"/>
  <c r="BY11" i="3"/>
  <c r="BY16" i="3"/>
  <c r="BY10" i="3"/>
  <c r="BY14" i="3"/>
  <c r="BF57" i="5"/>
  <c r="BG57" i="5"/>
  <c r="BJ34" i="5"/>
  <c r="DR34" i="5"/>
  <c r="DO57" i="5"/>
  <c r="DN57" i="5"/>
  <c r="GE57" i="5"/>
  <c r="GH34" i="5"/>
  <c r="GD57" i="5"/>
  <c r="FJ57" i="5"/>
  <c r="FK57" i="5"/>
  <c r="FN34" i="5"/>
  <c r="DN34" i="5"/>
  <c r="DK57" i="5"/>
  <c r="DJ57" i="5"/>
  <c r="DB34" i="5"/>
  <c r="CX57" i="5"/>
  <c r="CY57" i="5"/>
  <c r="CT34" i="5"/>
  <c r="CP57" i="5"/>
  <c r="CQ57" i="5"/>
  <c r="HZ34" i="5"/>
  <c r="HV57" i="5"/>
  <c r="HW57" i="5"/>
  <c r="AE57" i="5"/>
  <c r="AH34" i="5"/>
  <c r="AD57" i="5"/>
  <c r="AB15" i="14"/>
  <c r="AC14" i="14"/>
  <c r="AD14" i="14" s="1"/>
  <c r="AE14" i="14" s="1"/>
  <c r="AF14" i="14" s="1"/>
  <c r="E79" i="5"/>
  <c r="CK13" i="3"/>
  <c r="CK23" i="3"/>
  <c r="CK22" i="3"/>
  <c r="CK24" i="3"/>
  <c r="CK25" i="3"/>
  <c r="CK21" i="3"/>
  <c r="CK26" i="3"/>
  <c r="CS2" i="3"/>
  <c r="CK5" i="3"/>
  <c r="CK9" i="3"/>
  <c r="CK10" i="3"/>
  <c r="CK17" i="3"/>
  <c r="CK6" i="3"/>
  <c r="CK19" i="3"/>
  <c r="CK12" i="3"/>
  <c r="CK8" i="3"/>
  <c r="CK15" i="3"/>
  <c r="CK20" i="3"/>
  <c r="CK14" i="3"/>
  <c r="CK11" i="3"/>
  <c r="CK16" i="3"/>
  <c r="N33" i="5"/>
  <c r="K56" i="5"/>
  <c r="J56" i="5"/>
  <c r="CJ7" i="3"/>
  <c r="I7" i="3"/>
  <c r="CK7" i="3" s="1"/>
  <c r="IH57" i="5"/>
  <c r="II57" i="5"/>
  <c r="IL34" i="5"/>
  <c r="IL57" i="5"/>
  <c r="DJ34" i="5"/>
  <c r="DG57" i="5"/>
  <c r="DF57" i="5"/>
  <c r="AU57" i="5"/>
  <c r="AT57" i="5"/>
  <c r="AX34" i="5"/>
  <c r="BS57" i="5"/>
  <c r="BV34" i="5"/>
  <c r="BR57" i="5"/>
  <c r="HR34" i="5"/>
  <c r="HO57" i="5"/>
  <c r="HN57" i="5"/>
  <c r="ET57" i="5"/>
  <c r="EX34" i="5"/>
  <c r="EU57" i="5"/>
  <c r="HC57" i="5"/>
  <c r="HB57" i="5"/>
  <c r="HF34" i="5"/>
  <c r="AQ57" i="5"/>
  <c r="AP57" i="5"/>
  <c r="AT34" i="5"/>
  <c r="AL57" i="5"/>
  <c r="AM57" i="5"/>
  <c r="AP34" i="5"/>
  <c r="AO10" i="3"/>
  <c r="O10" i="3"/>
  <c r="K10" i="3"/>
  <c r="AU10" i="3"/>
  <c r="AA10" i="3"/>
  <c r="AM10" i="3"/>
  <c r="Y10" i="3"/>
  <c r="Q10" i="3"/>
  <c r="AG10" i="3"/>
  <c r="W10" i="3"/>
  <c r="AC10" i="3"/>
  <c r="U10" i="3"/>
  <c r="S10" i="3"/>
  <c r="AE10" i="3"/>
  <c r="AQ10" i="3"/>
  <c r="M10" i="3"/>
  <c r="BC10" i="3"/>
  <c r="AI10" i="3"/>
  <c r="BK10" i="3"/>
  <c r="AW10" i="3"/>
  <c r="AY10" i="3"/>
  <c r="AK10" i="3"/>
  <c r="BE10" i="3"/>
  <c r="BG10" i="3"/>
  <c r="AS10" i="3"/>
  <c r="BS10" i="3"/>
  <c r="BM10" i="3"/>
  <c r="BO10" i="3"/>
  <c r="CA10" i="3"/>
  <c r="BA10" i="3"/>
  <c r="BI10" i="3"/>
  <c r="CI10" i="3"/>
  <c r="BU10" i="3"/>
  <c r="BW10" i="3"/>
  <c r="R33" i="5"/>
  <c r="O56" i="5"/>
  <c r="AW20" i="14"/>
  <c r="AX20" i="14" s="1"/>
  <c r="AY20" i="14" s="1"/>
  <c r="AZ20" i="14" s="1"/>
  <c r="AV21" i="14"/>
  <c r="R11" i="5"/>
  <c r="V11" i="5"/>
  <c r="N11" i="5"/>
  <c r="J11" i="5"/>
  <c r="Z11" i="5"/>
  <c r="HG57" i="5"/>
  <c r="HJ34" i="5"/>
  <c r="HF57" i="5"/>
  <c r="BZ57" i="5"/>
  <c r="CD34" i="5"/>
  <c r="CA57" i="5"/>
  <c r="DR57" i="5"/>
  <c r="DV34" i="5"/>
  <c r="DS57" i="5"/>
  <c r="AA57" i="5"/>
  <c r="AD34" i="5"/>
  <c r="IH34" i="5"/>
  <c r="IE57" i="5"/>
  <c r="ID57" i="5"/>
  <c r="EQ57" i="5"/>
  <c r="ET34" i="5"/>
  <c r="EP57" i="5"/>
  <c r="HK57" i="5"/>
  <c r="HJ57" i="5"/>
  <c r="HN34" i="5"/>
  <c r="FB57" i="5"/>
  <c r="FC57" i="5"/>
  <c r="FF34" i="5"/>
  <c r="CD57" i="5"/>
  <c r="CH34" i="5"/>
  <c r="CE57" i="5"/>
  <c r="Q15" i="3"/>
  <c r="AG15" i="3"/>
  <c r="BC15" i="3"/>
  <c r="AE15" i="3"/>
  <c r="W15" i="3"/>
  <c r="U15" i="3"/>
  <c r="S15" i="3"/>
  <c r="AC15" i="3"/>
  <c r="AM15" i="3"/>
  <c r="AQ15" i="3"/>
  <c r="K15" i="3"/>
  <c r="AU15" i="3"/>
  <c r="Y15" i="3"/>
  <c r="O15" i="3"/>
  <c r="M15" i="3"/>
  <c r="AO15" i="3"/>
  <c r="AA15" i="3"/>
  <c r="AI15" i="3"/>
  <c r="AY15" i="3"/>
  <c r="AW15" i="3"/>
  <c r="BK15" i="3"/>
  <c r="AK15" i="3"/>
  <c r="AS15" i="3"/>
  <c r="BE15" i="3"/>
  <c r="BG15" i="3"/>
  <c r="BS15" i="3"/>
  <c r="BM15" i="3"/>
  <c r="CA15" i="3"/>
  <c r="BO15" i="3"/>
  <c r="BA15" i="3"/>
  <c r="BU15" i="3"/>
  <c r="BI15" i="3"/>
  <c r="CI15" i="3"/>
  <c r="BW15" i="3"/>
  <c r="AI19" i="3"/>
  <c r="AO19" i="3"/>
  <c r="M19" i="3"/>
  <c r="O19" i="3"/>
  <c r="K19" i="3"/>
  <c r="AU19" i="3"/>
  <c r="S19" i="3"/>
  <c r="U19" i="3"/>
  <c r="AC19" i="3"/>
  <c r="BC19" i="3"/>
  <c r="AA19" i="3"/>
  <c r="AG19" i="3"/>
  <c r="AM19" i="3"/>
  <c r="Q19" i="3"/>
  <c r="AE19" i="3"/>
  <c r="Y19" i="3"/>
  <c r="W19" i="3"/>
  <c r="AQ19" i="3"/>
  <c r="AW19" i="3"/>
  <c r="BK19" i="3"/>
  <c r="AY19" i="3"/>
  <c r="AK19" i="3"/>
  <c r="AS19" i="3"/>
  <c r="BG19" i="3"/>
  <c r="BE19" i="3"/>
  <c r="BS19" i="3"/>
  <c r="BM19" i="3"/>
  <c r="CA19" i="3"/>
  <c r="BO19" i="3"/>
  <c r="BA19" i="3"/>
  <c r="BW19" i="3"/>
  <c r="BI19" i="3"/>
  <c r="CI19" i="3"/>
  <c r="BU19" i="3"/>
  <c r="Z33" i="5"/>
  <c r="W56" i="5"/>
  <c r="F11" i="3"/>
  <c r="BJ57" i="5"/>
  <c r="BN34" i="5"/>
  <c r="BK57" i="5"/>
  <c r="CL34" i="5"/>
  <c r="CI57" i="5"/>
  <c r="CH57" i="5"/>
  <c r="DZ34" i="5"/>
  <c r="DW57" i="5"/>
  <c r="DV57" i="5"/>
  <c r="GH57" i="5"/>
  <c r="GI57" i="5"/>
  <c r="GL34" i="5"/>
  <c r="GY57" i="5"/>
  <c r="HB34" i="5"/>
  <c r="BO57" i="5"/>
  <c r="BN57" i="5"/>
  <c r="BR34" i="5"/>
  <c r="GA57" i="5"/>
  <c r="FZ57" i="5"/>
  <c r="GD34" i="5"/>
  <c r="GL57" i="5"/>
  <c r="GP34" i="5"/>
  <c r="GM57" i="5"/>
  <c r="CM57" i="5"/>
  <c r="CP34" i="5"/>
  <c r="CL57" i="5"/>
  <c r="EY57" i="5"/>
  <c r="EX57" i="5"/>
  <c r="FB34" i="5"/>
  <c r="F6" i="2"/>
  <c r="C32" i="5"/>
  <c r="AM18" i="14"/>
  <c r="AN17" i="14"/>
  <c r="AO17" i="14" s="1"/>
  <c r="AP17" i="14" s="1"/>
  <c r="CC15" i="3"/>
  <c r="S56" i="5"/>
  <c r="R56" i="5"/>
  <c r="V33" i="5"/>
  <c r="CY22" i="3"/>
  <c r="CY23" i="3"/>
  <c r="CY29" i="3"/>
  <c r="CY24" i="3"/>
  <c r="DG2" i="3"/>
  <c r="CY27" i="3"/>
  <c r="CY28" i="3"/>
  <c r="CY25" i="3"/>
  <c r="CY26" i="3"/>
  <c r="CY8" i="3"/>
  <c r="CY17" i="3"/>
  <c r="CY5" i="3"/>
  <c r="CY12" i="3"/>
  <c r="CY21" i="3"/>
  <c r="CY13" i="3"/>
  <c r="CY10" i="3"/>
  <c r="CY20" i="3"/>
  <c r="CY6" i="3"/>
  <c r="CY15" i="3"/>
  <c r="CY9" i="3"/>
  <c r="CY11" i="3"/>
  <c r="CY14" i="3"/>
  <c r="CY19" i="3"/>
  <c r="CY16" i="3"/>
  <c r="GX57" i="5"/>
  <c r="GU57" i="5"/>
  <c r="GT57" i="5"/>
  <c r="GX34" i="5"/>
  <c r="EA57" i="5"/>
  <c r="ED34" i="5"/>
  <c r="DZ57" i="5"/>
  <c r="AL34" i="5"/>
  <c r="AI57" i="5"/>
  <c r="AH57" i="5"/>
  <c r="FS57" i="5"/>
  <c r="FV34" i="5"/>
  <c r="FR57" i="5"/>
  <c r="ED57" i="5"/>
  <c r="EH34" i="5"/>
  <c r="EE57" i="5"/>
  <c r="FG57" i="5"/>
  <c r="FF57" i="5"/>
  <c r="FJ34" i="5"/>
  <c r="GQ57" i="5"/>
  <c r="GT34" i="5"/>
  <c r="GP57" i="5"/>
  <c r="CT57" i="5"/>
  <c r="CX34" i="5"/>
  <c r="CU57" i="5"/>
  <c r="AY57" i="5"/>
  <c r="AX57" i="5"/>
  <c r="BB34" i="5"/>
  <c r="ID34" i="5"/>
  <c r="IA57" i="5"/>
  <c r="HZ57" i="5"/>
  <c r="E6" i="2"/>
  <c r="BC57" i="5"/>
  <c r="BF34" i="5"/>
  <c r="BB57" i="5"/>
  <c r="FV57" i="5"/>
  <c r="FZ34" i="5"/>
  <c r="FW57" i="5"/>
  <c r="HR57" i="5"/>
  <c r="HS57" i="5"/>
  <c r="HV34" i="5"/>
  <c r="EL57" i="5"/>
  <c r="EP34" i="5"/>
  <c r="EM57" i="5"/>
  <c r="BV57" i="5"/>
  <c r="BZ34" i="5"/>
  <c r="BW57" i="5"/>
  <c r="EL34" i="5"/>
  <c r="EH57" i="5"/>
  <c r="EI57" i="5"/>
  <c r="IH12" i="5"/>
  <c r="FZ12" i="5"/>
  <c r="GH12" i="5"/>
  <c r="CD12" i="5"/>
  <c r="IX12" i="5"/>
  <c r="BN12" i="5"/>
  <c r="HZ12" i="5"/>
  <c r="IP12" i="5"/>
  <c r="AP12" i="5"/>
  <c r="JF12" i="5"/>
  <c r="BV12" i="5"/>
  <c r="F12" i="5"/>
  <c r="EH12" i="5"/>
  <c r="AL12" i="5"/>
  <c r="DJ12" i="5"/>
  <c r="BZ12" i="5"/>
  <c r="CL12" i="5"/>
  <c r="CH12" i="5"/>
  <c r="EP12" i="5"/>
  <c r="HR12" i="5"/>
  <c r="AD12" i="5"/>
  <c r="HJ12" i="5"/>
  <c r="HN12" i="5"/>
  <c r="GL12" i="5"/>
  <c r="IT12" i="5"/>
  <c r="ET12" i="5"/>
  <c r="BR12" i="5"/>
  <c r="CT12" i="5"/>
  <c r="HB12" i="5"/>
  <c r="CX12" i="5"/>
  <c r="BJ12" i="5"/>
  <c r="E13" i="5"/>
  <c r="AX12" i="5"/>
  <c r="BF12" i="5"/>
  <c r="FJ12" i="5"/>
  <c r="ED12" i="5"/>
  <c r="DN12" i="5"/>
  <c r="FR12" i="5"/>
  <c r="DB12" i="5"/>
  <c r="GT12" i="5"/>
  <c r="AH12" i="5"/>
  <c r="EL12" i="5"/>
  <c r="GD12" i="5"/>
  <c r="BB12" i="5"/>
  <c r="HF12" i="5"/>
  <c r="DZ12" i="5"/>
  <c r="HV12" i="5"/>
  <c r="ID12" i="5"/>
  <c r="IL12" i="5"/>
  <c r="EX12" i="5"/>
  <c r="DV12" i="5"/>
  <c r="GX12" i="5"/>
  <c r="CP12" i="5"/>
  <c r="FB12" i="5"/>
  <c r="FV12" i="5"/>
  <c r="FN12" i="5"/>
  <c r="AT12" i="5"/>
  <c r="FF12" i="5"/>
  <c r="GP12" i="5"/>
  <c r="JB12" i="5"/>
  <c r="DR12" i="5"/>
  <c r="DF12" i="5"/>
  <c r="DB57" i="5"/>
  <c r="DC57" i="5"/>
  <c r="DF34" i="5"/>
  <c r="FO57" i="5"/>
  <c r="FN57" i="5"/>
  <c r="FR34" i="5"/>
  <c r="Y18" i="3"/>
  <c r="F20" i="3"/>
  <c r="AG16" i="14"/>
  <c r="AH15" i="14"/>
  <c r="AI15" i="14" s="1"/>
  <c r="AJ15" i="14" s="1"/>
  <c r="AK15" i="14" s="1"/>
  <c r="CE15" i="3"/>
  <c r="J33" i="5"/>
  <c r="G56" i="5"/>
  <c r="B33" i="5"/>
  <c r="CY7" i="3" l="1"/>
  <c r="CI18" i="3"/>
  <c r="AY18" i="3"/>
  <c r="BC18" i="3"/>
  <c r="C50" i="11"/>
  <c r="D50" i="11" s="1"/>
  <c r="F49" i="8" s="1"/>
  <c r="BO18" i="3"/>
  <c r="AA18" i="3"/>
  <c r="CE18" i="3"/>
  <c r="BA18" i="3"/>
  <c r="Q18" i="3"/>
  <c r="BG18" i="3"/>
  <c r="W18" i="3"/>
  <c r="AQ18" i="3"/>
  <c r="AK18" i="3"/>
  <c r="AM18" i="3"/>
  <c r="BS18" i="3"/>
  <c r="AO18" i="3"/>
  <c r="BI18" i="3"/>
  <c r="AS18" i="3"/>
  <c r="AW18" i="3"/>
  <c r="AE18" i="3"/>
  <c r="O18" i="3"/>
  <c r="M18" i="3"/>
  <c r="CY18" i="3"/>
  <c r="BW18" i="3"/>
  <c r="K18" i="3"/>
  <c r="BM18" i="3"/>
  <c r="BE18" i="3"/>
  <c r="U18" i="3"/>
  <c r="S18" i="3"/>
  <c r="AU18" i="3"/>
  <c r="CK18" i="3"/>
  <c r="BU18" i="3"/>
  <c r="CA18" i="3"/>
  <c r="BK18" i="3"/>
  <c r="AI18" i="3"/>
  <c r="AG18" i="3"/>
  <c r="AC18" i="3"/>
  <c r="AR19" i="14"/>
  <c r="AS19" i="14" s="1"/>
  <c r="AT19" i="14" s="1"/>
  <c r="AU19" i="14" s="1"/>
  <c r="AQ20" i="14"/>
  <c r="D12" i="14"/>
  <c r="E12" i="14" s="1"/>
  <c r="F12" i="14" s="1"/>
  <c r="G12" i="14" s="1"/>
  <c r="C13" i="14"/>
  <c r="CC18" i="3"/>
  <c r="CQ18" i="3"/>
  <c r="BQ18" i="3"/>
  <c r="W14" i="14"/>
  <c r="X13" i="14"/>
  <c r="Y13" i="14" s="1"/>
  <c r="Z13" i="14" s="1"/>
  <c r="AA13" i="14" s="1"/>
  <c r="R13" i="14"/>
  <c r="S12" i="14"/>
  <c r="T12" i="14" s="1"/>
  <c r="U12" i="14" s="1"/>
  <c r="V12" i="14" s="1"/>
  <c r="BA20" i="14"/>
  <c r="BB19" i="14"/>
  <c r="BC19" i="14" s="1"/>
  <c r="BD19" i="14" s="1"/>
  <c r="BE19" i="14" s="1"/>
  <c r="I18" i="13"/>
  <c r="J18" i="13" s="1"/>
  <c r="K18" i="13" s="1"/>
  <c r="C33" i="5"/>
  <c r="H17" i="14"/>
  <c r="I16" i="14"/>
  <c r="J16" i="14" s="1"/>
  <c r="K16" i="14" s="1"/>
  <c r="L16" i="14" s="1"/>
  <c r="Z51" i="11"/>
  <c r="AC51" i="11"/>
  <c r="F9" i="3"/>
  <c r="CE25" i="3"/>
  <c r="CE21" i="3"/>
  <c r="CE6" i="3"/>
  <c r="CE8" i="3"/>
  <c r="CE12" i="3"/>
  <c r="CE16" i="3"/>
  <c r="CE24" i="3"/>
  <c r="CE22" i="3"/>
  <c r="CE10" i="3"/>
  <c r="CE19" i="3"/>
  <c r="CE26" i="3"/>
  <c r="CE5" i="3"/>
  <c r="CE20" i="3"/>
  <c r="CE14" i="3"/>
  <c r="CM2" i="3"/>
  <c r="CM7" i="3" s="1"/>
  <c r="CE17" i="3"/>
  <c r="CE11" i="3"/>
  <c r="CE23" i="3"/>
  <c r="CE13" i="3"/>
  <c r="CE9" i="3"/>
  <c r="HF52" i="11"/>
  <c r="HI52" i="11"/>
  <c r="BN52" i="11"/>
  <c r="BQ52" i="11"/>
  <c r="EK52" i="11"/>
  <c r="EH52" i="11"/>
  <c r="AG52" i="11"/>
  <c r="AD52" i="11"/>
  <c r="HR52" i="11"/>
  <c r="HU52" i="11"/>
  <c r="EO52" i="11"/>
  <c r="EL52" i="11"/>
  <c r="GT52" i="11"/>
  <c r="GW52" i="11"/>
  <c r="AP52" i="11"/>
  <c r="AS52" i="11"/>
  <c r="GH52" i="11"/>
  <c r="GK52" i="11"/>
  <c r="M51" i="11"/>
  <c r="J51" i="11"/>
  <c r="BR52" i="11"/>
  <c r="BU52" i="11"/>
  <c r="FV52" i="11"/>
  <c r="FY52" i="11"/>
  <c r="FJ52" i="11"/>
  <c r="FM52" i="11"/>
  <c r="DM52" i="11"/>
  <c r="DJ52" i="11"/>
  <c r="FA52" i="11"/>
  <c r="EX52" i="11"/>
  <c r="DU52" i="11"/>
  <c r="DR52" i="11"/>
  <c r="ED52" i="11"/>
  <c r="EG52" i="11"/>
  <c r="CH52" i="11"/>
  <c r="CK52" i="11"/>
  <c r="E48" i="8"/>
  <c r="D49" i="11"/>
  <c r="F48" i="8" s="1"/>
  <c r="I14" i="13"/>
  <c r="J14" i="13" s="1"/>
  <c r="K14" i="13" s="1"/>
  <c r="N12" i="14"/>
  <c r="O12" i="14" s="1"/>
  <c r="P12" i="14" s="1"/>
  <c r="Q12" i="14" s="1"/>
  <c r="M13" i="14"/>
  <c r="V51" i="11"/>
  <c r="Y51" i="11"/>
  <c r="BB52" i="11"/>
  <c r="BE52" i="11"/>
  <c r="AX52" i="11"/>
  <c r="BA52" i="11"/>
  <c r="CP52" i="11"/>
  <c r="CS52" i="11"/>
  <c r="CL52" i="11"/>
  <c r="CO52" i="11"/>
  <c r="BZ52" i="11"/>
  <c r="CC52" i="11"/>
  <c r="FZ52" i="11"/>
  <c r="GC52" i="11"/>
  <c r="DZ52" i="11"/>
  <c r="EC52" i="11"/>
  <c r="EP52" i="11"/>
  <c r="ES52" i="11"/>
  <c r="DQ52" i="11"/>
  <c r="DN52" i="11"/>
  <c r="N51" i="11"/>
  <c r="Q51" i="11"/>
  <c r="BL21" i="14"/>
  <c r="BM21" i="14" s="1"/>
  <c r="BN21" i="14" s="1"/>
  <c r="BO21" i="14" s="1"/>
  <c r="BK22" i="14"/>
  <c r="BL22" i="14" s="1"/>
  <c r="BM22" i="14" s="1"/>
  <c r="BN22" i="14" s="1"/>
  <c r="BO22" i="14" s="1"/>
  <c r="BM52" i="11"/>
  <c r="BJ52" i="11"/>
  <c r="DB52" i="11"/>
  <c r="DE52" i="11"/>
  <c r="V10" i="11"/>
  <c r="V31" i="11" s="1"/>
  <c r="F31" i="11"/>
  <c r="I52" i="11" s="1"/>
  <c r="R10" i="11"/>
  <c r="R31" i="11" s="1"/>
  <c r="J10" i="11"/>
  <c r="J31" i="11" s="1"/>
  <c r="Z10" i="11"/>
  <c r="Z31" i="11" s="1"/>
  <c r="N10" i="11"/>
  <c r="N31" i="11" s="1"/>
  <c r="GL52" i="11"/>
  <c r="GO52" i="11"/>
  <c r="CG52" i="11"/>
  <c r="CD52" i="11"/>
  <c r="CT52" i="11"/>
  <c r="CW52" i="11"/>
  <c r="BF52" i="11"/>
  <c r="BI52" i="11"/>
  <c r="CD11" i="11"/>
  <c r="CD32" i="11" s="1"/>
  <c r="EX11" i="11"/>
  <c r="EX32" i="11" s="1"/>
  <c r="HR11" i="11"/>
  <c r="HR32" i="11" s="1"/>
  <c r="BZ11" i="11"/>
  <c r="BZ32" i="11" s="1"/>
  <c r="ET11" i="11"/>
  <c r="ET32" i="11" s="1"/>
  <c r="E32" i="11"/>
  <c r="H53" i="11" s="1"/>
  <c r="HN11" i="11"/>
  <c r="HN32" i="11" s="1"/>
  <c r="DR11" i="11"/>
  <c r="DR32" i="11" s="1"/>
  <c r="GL11" i="11"/>
  <c r="GL32" i="11" s="1"/>
  <c r="DB11" i="11"/>
  <c r="DB32" i="11" s="1"/>
  <c r="FR11" i="11"/>
  <c r="FR32" i="11" s="1"/>
  <c r="CP11" i="11"/>
  <c r="CP32" i="11" s="1"/>
  <c r="FJ11" i="11"/>
  <c r="FJ32" i="11" s="1"/>
  <c r="ID11" i="11"/>
  <c r="ID32" i="11" s="1"/>
  <c r="CL11" i="11"/>
  <c r="CL32" i="11" s="1"/>
  <c r="FF11" i="11"/>
  <c r="FF32" i="11" s="1"/>
  <c r="E12" i="11"/>
  <c r="F11" i="11"/>
  <c r="ED11" i="11"/>
  <c r="ED32" i="11" s="1"/>
  <c r="GX11" i="11"/>
  <c r="GX32" i="11" s="1"/>
  <c r="AD11" i="11"/>
  <c r="AD32" i="11" s="1"/>
  <c r="BJ11" i="11"/>
  <c r="BJ32" i="11" s="1"/>
  <c r="FV11" i="11"/>
  <c r="FV32" i="11" s="1"/>
  <c r="AL11" i="11"/>
  <c r="AL32" i="11" s="1"/>
  <c r="AT11" i="11"/>
  <c r="AT32" i="11" s="1"/>
  <c r="DN11" i="11"/>
  <c r="DN32" i="11" s="1"/>
  <c r="GH11" i="11"/>
  <c r="GH32" i="11" s="1"/>
  <c r="AP11" i="11"/>
  <c r="AP32" i="11" s="1"/>
  <c r="DJ11" i="11"/>
  <c r="DJ32" i="11" s="1"/>
  <c r="GD11" i="11"/>
  <c r="GD32" i="11" s="1"/>
  <c r="BV11" i="11"/>
  <c r="BV32" i="11" s="1"/>
  <c r="IH11" i="11"/>
  <c r="IH32" i="11" s="1"/>
  <c r="FB11" i="11"/>
  <c r="FB32" i="11" s="1"/>
  <c r="CH11" i="11"/>
  <c r="CH32" i="11" s="1"/>
  <c r="DV11" i="11"/>
  <c r="DV32" i="11" s="1"/>
  <c r="HV11" i="11"/>
  <c r="HV32" i="11" s="1"/>
  <c r="FN11" i="11"/>
  <c r="FN32" i="11" s="1"/>
  <c r="HZ11" i="11"/>
  <c r="HZ32" i="11" s="1"/>
  <c r="BF11" i="11"/>
  <c r="BF32" i="11" s="1"/>
  <c r="DZ11" i="11"/>
  <c r="DZ32" i="11" s="1"/>
  <c r="GT11" i="11"/>
  <c r="GT32" i="11" s="1"/>
  <c r="BB11" i="11"/>
  <c r="BB32" i="11" s="1"/>
  <c r="GP11" i="11"/>
  <c r="GP32" i="11" s="1"/>
  <c r="CT11" i="11"/>
  <c r="CT32" i="11" s="1"/>
  <c r="AX11" i="11"/>
  <c r="AX32" i="11" s="1"/>
  <c r="BR11" i="11"/>
  <c r="BR32" i="11" s="1"/>
  <c r="EL11" i="11"/>
  <c r="EL32" i="11" s="1"/>
  <c r="HF11" i="11"/>
  <c r="HF32" i="11" s="1"/>
  <c r="BN11" i="11"/>
  <c r="BN32" i="11" s="1"/>
  <c r="EH11" i="11"/>
  <c r="EH32" i="11" s="1"/>
  <c r="HB11" i="11"/>
  <c r="HB32" i="11" s="1"/>
  <c r="IL11" i="11"/>
  <c r="IL32" i="11" s="1"/>
  <c r="DF11" i="11"/>
  <c r="DF32" i="11" s="1"/>
  <c r="FZ11" i="11"/>
  <c r="FZ32" i="11" s="1"/>
  <c r="HJ11" i="11"/>
  <c r="HJ32" i="11" s="1"/>
  <c r="AH11" i="11"/>
  <c r="AH32" i="11" s="1"/>
  <c r="CX11" i="11"/>
  <c r="CX32" i="11" s="1"/>
  <c r="EP11" i="11"/>
  <c r="EP32" i="11" s="1"/>
  <c r="AW52" i="11"/>
  <c r="AT52" i="11"/>
  <c r="HQ52" i="11"/>
  <c r="HN52" i="11"/>
  <c r="AH52" i="11"/>
  <c r="AK52" i="11"/>
  <c r="FQ52" i="11"/>
  <c r="FN52" i="11"/>
  <c r="GS52" i="11"/>
  <c r="GP52" i="11"/>
  <c r="GG52" i="11"/>
  <c r="GD52" i="11"/>
  <c r="FU52" i="11"/>
  <c r="FR52" i="11"/>
  <c r="HJ52" i="11"/>
  <c r="HM52" i="11"/>
  <c r="FI52" i="11"/>
  <c r="FF52" i="11"/>
  <c r="C79" i="5"/>
  <c r="C104" i="5" s="1"/>
  <c r="U51" i="11"/>
  <c r="R51" i="11"/>
  <c r="HA52" i="11"/>
  <c r="GX52" i="11"/>
  <c r="EW52" i="11"/>
  <c r="ET52" i="11"/>
  <c r="DV52" i="11"/>
  <c r="DY52" i="11"/>
  <c r="HE52" i="11"/>
  <c r="HB52" i="11"/>
  <c r="DF52" i="11"/>
  <c r="DI52" i="11"/>
  <c r="FB52" i="11"/>
  <c r="FE52" i="11"/>
  <c r="AL52" i="11"/>
  <c r="AO52" i="11"/>
  <c r="BV52" i="11"/>
  <c r="BY52" i="11"/>
  <c r="CX52" i="11"/>
  <c r="DA52" i="11"/>
  <c r="FF58" i="5"/>
  <c r="FJ35" i="5"/>
  <c r="FG58" i="5"/>
  <c r="IU58" i="5"/>
  <c r="IT58" i="5"/>
  <c r="IX35" i="5"/>
  <c r="IY58" i="5"/>
  <c r="IX58" i="5"/>
  <c r="JB35" i="5"/>
  <c r="FB35" i="5"/>
  <c r="EY58" i="5"/>
  <c r="EX58" i="5"/>
  <c r="ID35" i="5"/>
  <c r="HZ58" i="5"/>
  <c r="IA58" i="5"/>
  <c r="EH58" i="5"/>
  <c r="EL35" i="5"/>
  <c r="EI58" i="5"/>
  <c r="ED58" i="5"/>
  <c r="ED35" i="5"/>
  <c r="DZ58" i="5"/>
  <c r="EA58" i="5"/>
  <c r="CT58" i="5"/>
  <c r="CX35" i="5"/>
  <c r="CU58" i="5"/>
  <c r="GI58" i="5"/>
  <c r="GL35" i="5"/>
  <c r="GH58" i="5"/>
  <c r="CH35" i="5"/>
  <c r="CE58" i="5"/>
  <c r="CD58" i="5"/>
  <c r="J12" i="5"/>
  <c r="N12" i="5"/>
  <c r="R12" i="5"/>
  <c r="Z12" i="5"/>
  <c r="V12" i="5"/>
  <c r="BK58" i="5"/>
  <c r="BN35" i="5"/>
  <c r="BJ58" i="5"/>
  <c r="E80" i="5"/>
  <c r="DG17" i="3"/>
  <c r="DG23" i="3"/>
  <c r="DG29" i="3"/>
  <c r="DO2" i="3"/>
  <c r="DG24" i="3"/>
  <c r="DG8" i="3"/>
  <c r="DG27" i="3"/>
  <c r="DG28" i="3"/>
  <c r="DG26" i="3"/>
  <c r="DG25" i="3"/>
  <c r="DG22" i="3"/>
  <c r="DG21" i="3"/>
  <c r="DG12" i="3"/>
  <c r="DG13" i="3"/>
  <c r="DG5" i="3"/>
  <c r="DG7" i="3"/>
  <c r="DG9" i="3"/>
  <c r="DG15" i="3"/>
  <c r="DG19" i="3"/>
  <c r="DG10" i="3"/>
  <c r="DG20" i="3"/>
  <c r="DG6" i="3"/>
  <c r="DG18" i="3"/>
  <c r="DG11" i="3"/>
  <c r="DG14" i="3"/>
  <c r="DG16" i="3"/>
  <c r="F15" i="3"/>
  <c r="AW21" i="14"/>
  <c r="AX21" i="14" s="1"/>
  <c r="AY21" i="14" s="1"/>
  <c r="AZ21" i="14" s="1"/>
  <c r="AV22" i="14"/>
  <c r="AW22" i="14" s="1"/>
  <c r="AX22" i="14" s="1"/>
  <c r="AY22" i="14" s="1"/>
  <c r="AZ22" i="14" s="1"/>
  <c r="M7" i="3"/>
  <c r="U7" i="3"/>
  <c r="BC7" i="3"/>
  <c r="AG7" i="3"/>
  <c r="AC7" i="3"/>
  <c r="S7" i="3"/>
  <c r="AM7" i="3"/>
  <c r="W7" i="3"/>
  <c r="Q7" i="3"/>
  <c r="Y7" i="3"/>
  <c r="AI7" i="3"/>
  <c r="AE7" i="3"/>
  <c r="O7" i="3"/>
  <c r="K7" i="3"/>
  <c r="AU7" i="3"/>
  <c r="AO7" i="3"/>
  <c r="AQ7" i="3"/>
  <c r="AA7" i="3"/>
  <c r="BK7" i="3"/>
  <c r="AW7" i="3"/>
  <c r="AY7" i="3"/>
  <c r="AK7" i="3"/>
  <c r="BE7" i="3"/>
  <c r="BS7" i="3"/>
  <c r="BG7" i="3"/>
  <c r="AS7" i="3"/>
  <c r="CA7" i="3"/>
  <c r="BM7" i="3"/>
  <c r="BO7" i="3"/>
  <c r="BA7" i="3"/>
  <c r="BW7" i="3"/>
  <c r="CI7" i="3"/>
  <c r="BI7" i="3"/>
  <c r="BU7" i="3"/>
  <c r="CC7" i="3"/>
  <c r="CQ7" i="3"/>
  <c r="BQ7" i="3"/>
  <c r="CE7" i="3"/>
  <c r="AC15" i="14"/>
  <c r="AD15" i="14" s="1"/>
  <c r="AE15" i="14" s="1"/>
  <c r="AF15" i="14" s="1"/>
  <c r="AB16" i="14"/>
  <c r="HS58" i="5"/>
  <c r="HR58" i="5"/>
  <c r="HV35" i="5"/>
  <c r="CH58" i="5"/>
  <c r="CI58" i="5"/>
  <c r="CL35" i="5"/>
  <c r="W57" i="5"/>
  <c r="Z34" i="5"/>
  <c r="CS15" i="3"/>
  <c r="CS28" i="3"/>
  <c r="CS5" i="3"/>
  <c r="CS23" i="3"/>
  <c r="CS27" i="3"/>
  <c r="DA2" i="3"/>
  <c r="CS26" i="3"/>
  <c r="CS17" i="3"/>
  <c r="CS18" i="3"/>
  <c r="CS29" i="3"/>
  <c r="CS8" i="3"/>
  <c r="CS21" i="3"/>
  <c r="CS24" i="3"/>
  <c r="CS12" i="3"/>
  <c r="CS20" i="3"/>
  <c r="CS7" i="3"/>
  <c r="CS9" i="3"/>
  <c r="CS10" i="3"/>
  <c r="CS11" i="3"/>
  <c r="CS13" i="3"/>
  <c r="CS22" i="3"/>
  <c r="CS6" i="3"/>
  <c r="CS19" i="3"/>
  <c r="CS16" i="3"/>
  <c r="CS25" i="3"/>
  <c r="CS14" i="3"/>
  <c r="FB58" i="5"/>
  <c r="FC58" i="5"/>
  <c r="FF35" i="5"/>
  <c r="GU58" i="5"/>
  <c r="GX35" i="5"/>
  <c r="DW58" i="5"/>
  <c r="DV58" i="5"/>
  <c r="DZ35" i="5"/>
  <c r="GT58" i="5"/>
  <c r="GT35" i="5"/>
  <c r="GQ58" i="5"/>
  <c r="GP58" i="5"/>
  <c r="BC58" i="5"/>
  <c r="BB58" i="5"/>
  <c r="BF35" i="5"/>
  <c r="CQ58" i="5"/>
  <c r="CT35" i="5"/>
  <c r="CP58" i="5"/>
  <c r="HF58" i="5"/>
  <c r="HG58" i="5"/>
  <c r="HJ35" i="5"/>
  <c r="BZ35" i="5"/>
  <c r="BV58" i="5"/>
  <c r="BW58" i="5"/>
  <c r="JF58" i="5"/>
  <c r="JB58" i="5"/>
  <c r="JF35" i="5"/>
  <c r="JC58" i="5"/>
  <c r="CA58" i="5"/>
  <c r="BZ58" i="5"/>
  <c r="CD35" i="5"/>
  <c r="F19" i="3"/>
  <c r="B34" i="5"/>
  <c r="J34" i="5"/>
  <c r="G57" i="5"/>
  <c r="AH58" i="5"/>
  <c r="AE58" i="5"/>
  <c r="AH35" i="5"/>
  <c r="AD58" i="5"/>
  <c r="AQ58" i="5"/>
  <c r="AP58" i="5"/>
  <c r="AT35" i="5"/>
  <c r="DR58" i="5"/>
  <c r="DS58" i="5"/>
  <c r="DV35" i="5"/>
  <c r="HB58" i="5"/>
  <c r="HF35" i="5"/>
  <c r="HC58" i="5"/>
  <c r="CY58" i="5"/>
  <c r="DB35" i="5"/>
  <c r="CX58" i="5"/>
  <c r="AU58" i="5"/>
  <c r="AX35" i="5"/>
  <c r="AT58" i="5"/>
  <c r="BR35" i="5"/>
  <c r="BN58" i="5"/>
  <c r="BO58" i="5"/>
  <c r="AD35" i="5"/>
  <c r="AA58" i="5"/>
  <c r="DF58" i="5"/>
  <c r="DG58" i="5"/>
  <c r="DJ35" i="5"/>
  <c r="AM58" i="5"/>
  <c r="AL58" i="5"/>
  <c r="AP35" i="5"/>
  <c r="GE58" i="5"/>
  <c r="GH35" i="5"/>
  <c r="GD58" i="5"/>
  <c r="K57" i="5"/>
  <c r="J57" i="5"/>
  <c r="N34" i="5"/>
  <c r="CP35" i="5"/>
  <c r="CL58" i="5"/>
  <c r="CM58" i="5"/>
  <c r="HK58" i="5"/>
  <c r="HJ58" i="5"/>
  <c r="HN35" i="5"/>
  <c r="AG17" i="14"/>
  <c r="AH16" i="14"/>
  <c r="AI16" i="14" s="1"/>
  <c r="AJ16" i="14" s="1"/>
  <c r="AK16" i="14" s="1"/>
  <c r="DF35" i="5"/>
  <c r="DB58" i="5"/>
  <c r="DC58" i="5"/>
  <c r="FK58" i="5"/>
  <c r="FJ58" i="5"/>
  <c r="FN35" i="5"/>
  <c r="EU58" i="5"/>
  <c r="EX35" i="5"/>
  <c r="ET58" i="5"/>
  <c r="AY58" i="5"/>
  <c r="AX58" i="5"/>
  <c r="BB35" i="5"/>
  <c r="FN58" i="5"/>
  <c r="FR35" i="5"/>
  <c r="FO58" i="5"/>
  <c r="E14" i="5"/>
  <c r="CL13" i="5"/>
  <c r="CH13" i="5"/>
  <c r="CX13" i="5"/>
  <c r="AD13" i="5"/>
  <c r="JF13" i="5"/>
  <c r="ET13" i="5"/>
  <c r="AH13" i="5"/>
  <c r="GH13" i="5"/>
  <c r="GP13" i="5"/>
  <c r="DJ13" i="5"/>
  <c r="DF13" i="5"/>
  <c r="BF13" i="5"/>
  <c r="GT13" i="5"/>
  <c r="CD13" i="5"/>
  <c r="AL13" i="5"/>
  <c r="JV13" i="5"/>
  <c r="GX13" i="5"/>
  <c r="HR13" i="5"/>
  <c r="FR13" i="5"/>
  <c r="JZ13" i="5"/>
  <c r="GL13" i="5"/>
  <c r="DN13" i="5"/>
  <c r="IP13" i="5"/>
  <c r="JJ13" i="5"/>
  <c r="AX13" i="5"/>
  <c r="EL13" i="5"/>
  <c r="JR13" i="5"/>
  <c r="FJ13" i="5"/>
  <c r="DB13" i="5"/>
  <c r="BR13" i="5"/>
  <c r="IT13" i="5"/>
  <c r="CT13" i="5"/>
  <c r="BB13" i="5"/>
  <c r="FV13" i="5"/>
  <c r="FN13" i="5"/>
  <c r="CP13" i="5"/>
  <c r="IX13" i="5"/>
  <c r="IL13" i="5"/>
  <c r="JN13" i="5"/>
  <c r="HV13" i="5"/>
  <c r="HF13" i="5"/>
  <c r="FB13" i="5"/>
  <c r="F13" i="5"/>
  <c r="HN13" i="5"/>
  <c r="BJ13" i="5"/>
  <c r="EX13" i="5"/>
  <c r="BN13" i="5"/>
  <c r="FF13" i="5"/>
  <c r="DR13" i="5"/>
  <c r="AP13" i="5"/>
  <c r="DZ13" i="5"/>
  <c r="HB13" i="5"/>
  <c r="EP13" i="5"/>
  <c r="HZ13" i="5"/>
  <c r="IH13" i="5"/>
  <c r="DV13" i="5"/>
  <c r="FZ13" i="5"/>
  <c r="JB13" i="5"/>
  <c r="ID13" i="5"/>
  <c r="EH13" i="5"/>
  <c r="ED13" i="5"/>
  <c r="HJ13" i="5"/>
  <c r="BZ13" i="5"/>
  <c r="GD13" i="5"/>
  <c r="AT13" i="5"/>
  <c r="BV13" i="5"/>
  <c r="EQ58" i="5"/>
  <c r="ET35" i="5"/>
  <c r="EP58" i="5"/>
  <c r="HO58" i="5"/>
  <c r="HR35" i="5"/>
  <c r="HN58" i="5"/>
  <c r="AI58" i="5"/>
  <c r="AL35" i="5"/>
  <c r="IM58" i="5"/>
  <c r="IL58" i="5"/>
  <c r="IP35" i="5"/>
  <c r="FZ35" i="5"/>
  <c r="FV58" i="5"/>
  <c r="FW58" i="5"/>
  <c r="V34" i="5"/>
  <c r="S57" i="5"/>
  <c r="R57" i="5"/>
  <c r="GM58" i="5"/>
  <c r="GP35" i="5"/>
  <c r="GL58" i="5"/>
  <c r="GY58" i="5"/>
  <c r="GX58" i="5"/>
  <c r="HB35" i="5"/>
  <c r="BS58" i="5"/>
  <c r="BV35" i="5"/>
  <c r="BR58" i="5"/>
  <c r="AN18" i="14"/>
  <c r="AO18" i="14" s="1"/>
  <c r="AP18" i="14" s="1"/>
  <c r="AM19" i="14"/>
  <c r="DR35" i="5"/>
  <c r="DO58" i="5"/>
  <c r="DN58" i="5"/>
  <c r="FS58" i="5"/>
  <c r="FV35" i="5"/>
  <c r="FR58" i="5"/>
  <c r="II58" i="5"/>
  <c r="IH58" i="5"/>
  <c r="IL35" i="5"/>
  <c r="FZ58" i="5"/>
  <c r="GA58" i="5"/>
  <c r="GD35" i="5"/>
  <c r="DK58" i="5"/>
  <c r="DN35" i="5"/>
  <c r="DJ58" i="5"/>
  <c r="BJ35" i="5"/>
  <c r="BG58" i="5"/>
  <c r="BF58" i="5"/>
  <c r="IQ58" i="5"/>
  <c r="IT35" i="5"/>
  <c r="IP58" i="5"/>
  <c r="EP35" i="5"/>
  <c r="EM58" i="5"/>
  <c r="EL58" i="5"/>
  <c r="EE58" i="5"/>
  <c r="EH35" i="5"/>
  <c r="HV58" i="5"/>
  <c r="HW58" i="5"/>
  <c r="HZ35" i="5"/>
  <c r="IH35" i="5"/>
  <c r="IE58" i="5"/>
  <c r="ID58" i="5"/>
  <c r="R34" i="5"/>
  <c r="O57" i="5"/>
  <c r="F10" i="3"/>
  <c r="BY7" i="3"/>
  <c r="CG18" i="3"/>
  <c r="CG24" i="3"/>
  <c r="CG13" i="3"/>
  <c r="CG26" i="3"/>
  <c r="CG5" i="3"/>
  <c r="CG8" i="3"/>
  <c r="CG17" i="3"/>
  <c r="CG23" i="3"/>
  <c r="CG21" i="3"/>
  <c r="CG25" i="3"/>
  <c r="CG12" i="3"/>
  <c r="CG15" i="3"/>
  <c r="CG22" i="3"/>
  <c r="CG9" i="3"/>
  <c r="CG10" i="3"/>
  <c r="CG20" i="3"/>
  <c r="CG6" i="3"/>
  <c r="CG11" i="3"/>
  <c r="CG14" i="3"/>
  <c r="CO2" i="3"/>
  <c r="CG7" i="3"/>
  <c r="CG19" i="3"/>
  <c r="CG16" i="3"/>
  <c r="E49" i="8" l="1"/>
  <c r="F18" i="3"/>
  <c r="C51" i="11"/>
  <c r="D51" i="11" s="1"/>
  <c r="F50" i="8" s="1"/>
  <c r="BB20" i="14"/>
  <c r="BC20" i="14" s="1"/>
  <c r="BD20" i="14" s="1"/>
  <c r="BE20" i="14" s="1"/>
  <c r="BA21" i="14"/>
  <c r="R14" i="14"/>
  <c r="S13" i="14"/>
  <c r="T13" i="14" s="1"/>
  <c r="U13" i="14" s="1"/>
  <c r="V13" i="14" s="1"/>
  <c r="C14" i="14"/>
  <c r="D13" i="14"/>
  <c r="E13" i="14" s="1"/>
  <c r="F13" i="14" s="1"/>
  <c r="G13" i="14" s="1"/>
  <c r="C80" i="5"/>
  <c r="C105" i="5" s="1"/>
  <c r="W15" i="14"/>
  <c r="X14" i="14"/>
  <c r="Y14" i="14" s="1"/>
  <c r="Z14" i="14" s="1"/>
  <c r="AA14" i="14" s="1"/>
  <c r="AQ21" i="14"/>
  <c r="AR20" i="14"/>
  <c r="AS20" i="14" s="1"/>
  <c r="AT20" i="14" s="1"/>
  <c r="AU20" i="14" s="1"/>
  <c r="E50" i="8"/>
  <c r="GD53" i="11"/>
  <c r="GG53" i="11"/>
  <c r="AH53" i="11"/>
  <c r="AK53" i="11"/>
  <c r="EH53" i="11"/>
  <c r="EK53" i="11"/>
  <c r="CT53" i="11"/>
  <c r="CW53" i="11"/>
  <c r="HZ53" i="11"/>
  <c r="IC53" i="11"/>
  <c r="IH53" i="11"/>
  <c r="IK53" i="11"/>
  <c r="DN53" i="11"/>
  <c r="DQ53" i="11"/>
  <c r="GX53" i="11"/>
  <c r="HA53" i="11"/>
  <c r="IG53" i="11"/>
  <c r="ID53" i="11"/>
  <c r="DR53" i="11"/>
  <c r="DU53" i="11"/>
  <c r="FA53" i="11"/>
  <c r="EX53" i="11"/>
  <c r="J52" i="11"/>
  <c r="M52" i="11"/>
  <c r="CU2" i="3"/>
  <c r="CM12" i="3"/>
  <c r="CM6" i="3"/>
  <c r="CM14" i="3"/>
  <c r="CM26" i="3"/>
  <c r="CM5" i="3"/>
  <c r="CM15" i="3"/>
  <c r="CM16" i="3"/>
  <c r="CM23" i="3"/>
  <c r="CM22" i="3"/>
  <c r="CM9" i="3"/>
  <c r="CM10" i="3"/>
  <c r="CM25" i="3"/>
  <c r="CM21" i="3"/>
  <c r="CM20" i="3"/>
  <c r="CM17" i="3"/>
  <c r="CM13" i="3"/>
  <c r="CM11" i="3"/>
  <c r="CM24" i="3"/>
  <c r="CM8" i="3"/>
  <c r="CM18" i="3"/>
  <c r="CM19" i="3"/>
  <c r="HI53" i="11"/>
  <c r="HF53" i="11"/>
  <c r="HM53" i="11"/>
  <c r="HJ53" i="11"/>
  <c r="BQ53" i="11"/>
  <c r="BN53" i="11"/>
  <c r="GS53" i="11"/>
  <c r="GP53" i="11"/>
  <c r="FQ53" i="11"/>
  <c r="FN53" i="11"/>
  <c r="BV53" i="11"/>
  <c r="BY53" i="11"/>
  <c r="AT53" i="11"/>
  <c r="AW53" i="11"/>
  <c r="ED53" i="11"/>
  <c r="EG53" i="11"/>
  <c r="FJ53" i="11"/>
  <c r="FM53" i="11"/>
  <c r="HQ53" i="11"/>
  <c r="HN53" i="11"/>
  <c r="CD53" i="11"/>
  <c r="CG53" i="11"/>
  <c r="R52" i="11"/>
  <c r="U52" i="11"/>
  <c r="H18" i="14"/>
  <c r="I17" i="14"/>
  <c r="J17" i="14" s="1"/>
  <c r="K17" i="14" s="1"/>
  <c r="L17" i="14" s="1"/>
  <c r="FZ53" i="11"/>
  <c r="GC53" i="11"/>
  <c r="BB53" i="11"/>
  <c r="BE53" i="11"/>
  <c r="CS53" i="11"/>
  <c r="CP53" i="11"/>
  <c r="N13" i="14"/>
  <c r="O13" i="14" s="1"/>
  <c r="P13" i="14" s="1"/>
  <c r="Q13" i="14" s="1"/>
  <c r="M14" i="14"/>
  <c r="C34" i="5"/>
  <c r="DF53" i="11"/>
  <c r="DI53" i="11"/>
  <c r="EO53" i="11"/>
  <c r="EL53" i="11"/>
  <c r="GT53" i="11"/>
  <c r="GW53" i="11"/>
  <c r="DV53" i="11"/>
  <c r="DY53" i="11"/>
  <c r="DJ53" i="11"/>
  <c r="DM53" i="11"/>
  <c r="FV53" i="11"/>
  <c r="FY53" i="11"/>
  <c r="E33" i="11"/>
  <c r="H54" i="11" s="1"/>
  <c r="AD12" i="11"/>
  <c r="AD33" i="11" s="1"/>
  <c r="CX12" i="11"/>
  <c r="CX33" i="11" s="1"/>
  <c r="FR12" i="11"/>
  <c r="FR33" i="11" s="1"/>
  <c r="HF12" i="11"/>
  <c r="HF33" i="11" s="1"/>
  <c r="FV12" i="11"/>
  <c r="FV33" i="11" s="1"/>
  <c r="FZ12" i="11"/>
  <c r="FZ33" i="11" s="1"/>
  <c r="EX12" i="11"/>
  <c r="EX33" i="11" s="1"/>
  <c r="FB12" i="11"/>
  <c r="FB33" i="11" s="1"/>
  <c r="BJ12" i="11"/>
  <c r="BJ33" i="11" s="1"/>
  <c r="CT12" i="11"/>
  <c r="CT33" i="11" s="1"/>
  <c r="GT12" i="11"/>
  <c r="GT33" i="11" s="1"/>
  <c r="AP12" i="11"/>
  <c r="AP33" i="11" s="1"/>
  <c r="DJ12" i="11"/>
  <c r="DJ33" i="11" s="1"/>
  <c r="GD12" i="11"/>
  <c r="GD33" i="11" s="1"/>
  <c r="IP12" i="11"/>
  <c r="IP33" i="11" s="1"/>
  <c r="HV12" i="11"/>
  <c r="HV33" i="11" s="1"/>
  <c r="HB12" i="11"/>
  <c r="HB33" i="11" s="1"/>
  <c r="GH12" i="11"/>
  <c r="GH33" i="11" s="1"/>
  <c r="GL12" i="11"/>
  <c r="GL33" i="11" s="1"/>
  <c r="FN12" i="11"/>
  <c r="FN33" i="11" s="1"/>
  <c r="FJ12" i="11"/>
  <c r="FJ33" i="11" s="1"/>
  <c r="DR12" i="11"/>
  <c r="DR33" i="11" s="1"/>
  <c r="ID12" i="11"/>
  <c r="ID33" i="11" s="1"/>
  <c r="BB12" i="11"/>
  <c r="BB33" i="11" s="1"/>
  <c r="DV12" i="11"/>
  <c r="DV33" i="11" s="1"/>
  <c r="GX12" i="11"/>
  <c r="GX33" i="11" s="1"/>
  <c r="AH12" i="11"/>
  <c r="AH33" i="11" s="1"/>
  <c r="AL12" i="11"/>
  <c r="AL33" i="11" s="1"/>
  <c r="IT12" i="11"/>
  <c r="IT33" i="11" s="1"/>
  <c r="IX12" i="11"/>
  <c r="IX33" i="11" s="1"/>
  <c r="HJ12" i="11"/>
  <c r="HJ33" i="11" s="1"/>
  <c r="IL12" i="11"/>
  <c r="IL33" i="11" s="1"/>
  <c r="DZ12" i="11"/>
  <c r="DZ33" i="11" s="1"/>
  <c r="HN12" i="11"/>
  <c r="HN33" i="11" s="1"/>
  <c r="BF12" i="11"/>
  <c r="BF33" i="11" s="1"/>
  <c r="HR12" i="11"/>
  <c r="HR33" i="11" s="1"/>
  <c r="BN12" i="11"/>
  <c r="BN33" i="11" s="1"/>
  <c r="EH12" i="11"/>
  <c r="EH33" i="11" s="1"/>
  <c r="HZ12" i="11"/>
  <c r="HZ33" i="11" s="1"/>
  <c r="BR12" i="11"/>
  <c r="BR33" i="11" s="1"/>
  <c r="BV12" i="11"/>
  <c r="BV33" i="11" s="1"/>
  <c r="AT12" i="11"/>
  <c r="AT33" i="11" s="1"/>
  <c r="AX12" i="11"/>
  <c r="AX33" i="11" s="1"/>
  <c r="CP12" i="11"/>
  <c r="CP33" i="11" s="1"/>
  <c r="JF12" i="11"/>
  <c r="JF33" i="11" s="1"/>
  <c r="JB12" i="11"/>
  <c r="JB33" i="11" s="1"/>
  <c r="BZ12" i="11"/>
  <c r="BZ33" i="11" s="1"/>
  <c r="ET12" i="11"/>
  <c r="ET33" i="11" s="1"/>
  <c r="IH12" i="11"/>
  <c r="IH33" i="11" s="1"/>
  <c r="DB12" i="11"/>
  <c r="DB33" i="11" s="1"/>
  <c r="DF12" i="11"/>
  <c r="DF33" i="11" s="1"/>
  <c r="CD12" i="11"/>
  <c r="CD33" i="11" s="1"/>
  <c r="CH12" i="11"/>
  <c r="CH33" i="11" s="1"/>
  <c r="ED12" i="11"/>
  <c r="ED33" i="11" s="1"/>
  <c r="E13" i="11"/>
  <c r="F12" i="11"/>
  <c r="CL12" i="11"/>
  <c r="CL33" i="11" s="1"/>
  <c r="FF12" i="11"/>
  <c r="FF33" i="11" s="1"/>
  <c r="GP12" i="11"/>
  <c r="GP33" i="11" s="1"/>
  <c r="EL12" i="11"/>
  <c r="EL33" i="11" s="1"/>
  <c r="EP12" i="11"/>
  <c r="EP33" i="11" s="1"/>
  <c r="DN12" i="11"/>
  <c r="DN33" i="11" s="1"/>
  <c r="FR53" i="11"/>
  <c r="FU53" i="11"/>
  <c r="EW53" i="11"/>
  <c r="ET53" i="11"/>
  <c r="V52" i="11"/>
  <c r="Y52" i="11"/>
  <c r="AL53" i="11"/>
  <c r="AO53" i="11"/>
  <c r="EP53" i="11"/>
  <c r="ES53" i="11"/>
  <c r="IO53" i="11"/>
  <c r="IL53" i="11"/>
  <c r="BU53" i="11"/>
  <c r="BR53" i="11"/>
  <c r="DZ53" i="11"/>
  <c r="EC53" i="11"/>
  <c r="CH53" i="11"/>
  <c r="CK53" i="11"/>
  <c r="AP53" i="11"/>
  <c r="AS53" i="11"/>
  <c r="BJ53" i="11"/>
  <c r="BM53" i="11"/>
  <c r="FF53" i="11"/>
  <c r="FI53" i="11"/>
  <c r="DB53" i="11"/>
  <c r="DE53" i="11"/>
  <c r="CC53" i="11"/>
  <c r="BZ53" i="11"/>
  <c r="N52" i="11"/>
  <c r="Q52" i="11"/>
  <c r="HV53" i="11"/>
  <c r="HY53" i="11"/>
  <c r="F32" i="11"/>
  <c r="I53" i="11" s="1"/>
  <c r="N11" i="11"/>
  <c r="N32" i="11" s="1"/>
  <c r="J11" i="11"/>
  <c r="J32" i="11" s="1"/>
  <c r="V11" i="11"/>
  <c r="V32" i="11" s="1"/>
  <c r="R11" i="11"/>
  <c r="R32" i="11" s="1"/>
  <c r="Z11" i="11"/>
  <c r="Z32" i="11" s="1"/>
  <c r="CX53" i="11"/>
  <c r="DA53" i="11"/>
  <c r="HB53" i="11"/>
  <c r="HE53" i="11"/>
  <c r="AX53" i="11"/>
  <c r="BA53" i="11"/>
  <c r="BF53" i="11"/>
  <c r="BI53" i="11"/>
  <c r="FB53" i="11"/>
  <c r="FE53" i="11"/>
  <c r="GH53" i="11"/>
  <c r="GK53" i="11"/>
  <c r="AD53" i="11"/>
  <c r="AG53" i="11"/>
  <c r="CO53" i="11"/>
  <c r="CL53" i="11"/>
  <c r="GL53" i="11"/>
  <c r="GO53" i="11"/>
  <c r="HU53" i="11"/>
  <c r="HR53" i="11"/>
  <c r="Z52" i="11"/>
  <c r="AC52" i="11"/>
  <c r="EY59" i="5"/>
  <c r="EX59" i="5"/>
  <c r="FB36" i="5"/>
  <c r="BF36" i="5"/>
  <c r="BB59" i="5"/>
  <c r="BC59" i="5"/>
  <c r="DR14" i="5"/>
  <c r="FF14" i="5"/>
  <c r="DN14" i="5"/>
  <c r="GL14" i="5"/>
  <c r="CL14" i="5"/>
  <c r="EX14" i="5"/>
  <c r="ID14" i="5"/>
  <c r="CH14" i="5"/>
  <c r="BF14" i="5"/>
  <c r="BB14" i="5"/>
  <c r="GT14" i="5"/>
  <c r="GH14" i="5"/>
  <c r="AP14" i="5"/>
  <c r="KT14" i="5"/>
  <c r="HZ14" i="5"/>
  <c r="KP14" i="5"/>
  <c r="HV14" i="5"/>
  <c r="KL14" i="5"/>
  <c r="HF14" i="5"/>
  <c r="KD14" i="5"/>
  <c r="HJ14" i="5"/>
  <c r="AT14" i="5"/>
  <c r="GP14" i="5"/>
  <c r="FN14" i="5"/>
  <c r="CT14" i="5"/>
  <c r="EH14" i="5"/>
  <c r="CP14" i="5"/>
  <c r="FB14" i="5"/>
  <c r="BN14" i="5"/>
  <c r="DZ14" i="5"/>
  <c r="IH14" i="5"/>
  <c r="ET14" i="5"/>
  <c r="AL14" i="5"/>
  <c r="F14" i="5"/>
  <c r="FR14" i="5"/>
  <c r="EP14" i="5"/>
  <c r="BJ14" i="5"/>
  <c r="JR14" i="5"/>
  <c r="HB14" i="5"/>
  <c r="JN14" i="5"/>
  <c r="GX14" i="5"/>
  <c r="KH14" i="5"/>
  <c r="FJ14" i="5"/>
  <c r="DV14" i="5"/>
  <c r="AX14" i="5"/>
  <c r="JV14" i="5"/>
  <c r="JZ14" i="5"/>
  <c r="JJ14" i="5"/>
  <c r="E15" i="5"/>
  <c r="BV14" i="5"/>
  <c r="DJ14" i="5"/>
  <c r="BR14" i="5"/>
  <c r="ED14" i="5"/>
  <c r="JF14" i="5"/>
  <c r="DB14" i="5"/>
  <c r="EL14" i="5"/>
  <c r="CX14" i="5"/>
  <c r="AH14" i="5"/>
  <c r="IP14" i="5"/>
  <c r="IL14" i="5"/>
  <c r="AD14" i="5"/>
  <c r="GD14" i="5"/>
  <c r="IX14" i="5"/>
  <c r="FZ14" i="5"/>
  <c r="IT14" i="5"/>
  <c r="FV14" i="5"/>
  <c r="JB14" i="5"/>
  <c r="DF14" i="5"/>
  <c r="CD14" i="5"/>
  <c r="BZ14" i="5"/>
  <c r="HR14" i="5"/>
  <c r="HN14" i="5"/>
  <c r="AM20" i="14"/>
  <c r="AN19" i="14"/>
  <c r="AO19" i="14" s="1"/>
  <c r="AP19" i="14" s="1"/>
  <c r="AP59" i="5"/>
  <c r="AT36" i="5"/>
  <c r="AQ59" i="5"/>
  <c r="ID36" i="5"/>
  <c r="HZ59" i="5"/>
  <c r="IA59" i="5"/>
  <c r="EP36" i="5"/>
  <c r="EM59" i="5"/>
  <c r="EL59" i="5"/>
  <c r="BN36" i="5"/>
  <c r="BK59" i="5"/>
  <c r="BJ59" i="5"/>
  <c r="HB59" i="5"/>
  <c r="HF36" i="5"/>
  <c r="HC59" i="5"/>
  <c r="FJ59" i="5"/>
  <c r="FK59" i="5"/>
  <c r="FN36" i="5"/>
  <c r="CX59" i="5"/>
  <c r="CY59" i="5"/>
  <c r="DB36" i="5"/>
  <c r="IP36" i="5"/>
  <c r="IL59" i="5"/>
  <c r="IM59" i="5"/>
  <c r="GT59" i="5"/>
  <c r="GX36" i="5"/>
  <c r="GU59" i="5"/>
  <c r="DC59" i="5"/>
  <c r="DB59" i="5"/>
  <c r="DF36" i="5"/>
  <c r="JC59" i="5"/>
  <c r="JB59" i="5"/>
  <c r="JF36" i="5"/>
  <c r="Z35" i="5"/>
  <c r="W58" i="5"/>
  <c r="HW59" i="5"/>
  <c r="HZ36" i="5"/>
  <c r="HV59" i="5"/>
  <c r="HO59" i="5"/>
  <c r="HR36" i="5"/>
  <c r="HN59" i="5"/>
  <c r="B35" i="5"/>
  <c r="GA59" i="5"/>
  <c r="FZ59" i="5"/>
  <c r="GD36" i="5"/>
  <c r="JB36" i="5"/>
  <c r="IY59" i="5"/>
  <c r="IX59" i="5"/>
  <c r="HB36" i="5"/>
  <c r="GY59" i="5"/>
  <c r="GX59" i="5"/>
  <c r="EU59" i="5"/>
  <c r="ET59" i="5"/>
  <c r="EX36" i="5"/>
  <c r="HS59" i="5"/>
  <c r="HV36" i="5"/>
  <c r="HR59" i="5"/>
  <c r="FR59" i="5"/>
  <c r="FV36" i="5"/>
  <c r="FS59" i="5"/>
  <c r="FG59" i="5"/>
  <c r="FJ36" i="5"/>
  <c r="FF59" i="5"/>
  <c r="DJ59" i="5"/>
  <c r="DN36" i="5"/>
  <c r="DK59" i="5"/>
  <c r="JR59" i="5"/>
  <c r="JV36" i="5"/>
  <c r="JS59" i="5"/>
  <c r="DJ36" i="5"/>
  <c r="DF59" i="5"/>
  <c r="DG59" i="5"/>
  <c r="AD36" i="5"/>
  <c r="AA59" i="5"/>
  <c r="E81" i="5"/>
  <c r="R35" i="5"/>
  <c r="O58" i="5"/>
  <c r="EH36" i="5"/>
  <c r="EE59" i="5"/>
  <c r="ED59" i="5"/>
  <c r="JG59" i="5"/>
  <c r="JF59" i="5"/>
  <c r="JJ36" i="5"/>
  <c r="BZ36" i="5"/>
  <c r="BW59" i="5"/>
  <c r="BV59" i="5"/>
  <c r="FZ36" i="5"/>
  <c r="FW59" i="5"/>
  <c r="FV59" i="5"/>
  <c r="DV59" i="5"/>
  <c r="DZ36" i="5"/>
  <c r="DW59" i="5"/>
  <c r="BG59" i="5"/>
  <c r="BJ36" i="5"/>
  <c r="BF59" i="5"/>
  <c r="JJ59" i="5"/>
  <c r="JK59" i="5"/>
  <c r="JN36" i="5"/>
  <c r="BB36" i="5"/>
  <c r="AY59" i="5"/>
  <c r="AX59" i="5"/>
  <c r="JN59" i="5"/>
  <c r="JO59" i="5"/>
  <c r="JR36" i="5"/>
  <c r="GL36" i="5"/>
  <c r="GI59" i="5"/>
  <c r="GH59" i="5"/>
  <c r="AI59" i="5"/>
  <c r="AL36" i="5"/>
  <c r="AH59" i="5"/>
  <c r="GM59" i="5"/>
  <c r="GP36" i="5"/>
  <c r="GL59" i="5"/>
  <c r="CX36" i="5"/>
  <c r="CU59" i="5"/>
  <c r="CT59" i="5"/>
  <c r="N35" i="5"/>
  <c r="K58" i="5"/>
  <c r="J58" i="5"/>
  <c r="CO20" i="3"/>
  <c r="CO26" i="3"/>
  <c r="CO9" i="3"/>
  <c r="CO22" i="3"/>
  <c r="CO12" i="3"/>
  <c r="CO17" i="3"/>
  <c r="CO13" i="3"/>
  <c r="CO15" i="3"/>
  <c r="CO18" i="3"/>
  <c r="CO25" i="3"/>
  <c r="CO10" i="3"/>
  <c r="CO21" i="3"/>
  <c r="CO11" i="3"/>
  <c r="CO23" i="3"/>
  <c r="CO7" i="3"/>
  <c r="CO24" i="3"/>
  <c r="CO8" i="3"/>
  <c r="CO5" i="3"/>
  <c r="CO6" i="3"/>
  <c r="CO16" i="3"/>
  <c r="CO14" i="3"/>
  <c r="CW2" i="3"/>
  <c r="CO19" i="3"/>
  <c r="BR59" i="5"/>
  <c r="BV36" i="5"/>
  <c r="BS59" i="5"/>
  <c r="CL59" i="5"/>
  <c r="CP36" i="5"/>
  <c r="CM59" i="5"/>
  <c r="HJ36" i="5"/>
  <c r="HG59" i="5"/>
  <c r="HF59" i="5"/>
  <c r="DS59" i="5"/>
  <c r="DR59" i="5"/>
  <c r="DV36" i="5"/>
  <c r="AP36" i="5"/>
  <c r="AM59" i="5"/>
  <c r="AL59" i="5"/>
  <c r="HK59" i="5"/>
  <c r="HJ59" i="5"/>
  <c r="HN36" i="5"/>
  <c r="IH59" i="5"/>
  <c r="IL36" i="5"/>
  <c r="II59" i="5"/>
  <c r="CT36" i="5"/>
  <c r="CP59" i="5"/>
  <c r="CQ59" i="5"/>
  <c r="EL36" i="5"/>
  <c r="EH59" i="5"/>
  <c r="EI59" i="5"/>
  <c r="JV59" i="5"/>
  <c r="JW59" i="5"/>
  <c r="JZ36" i="5"/>
  <c r="JZ59" i="5"/>
  <c r="CD36" i="5"/>
  <c r="BZ59" i="5"/>
  <c r="CA59" i="5"/>
  <c r="GE59" i="5"/>
  <c r="GH36" i="5"/>
  <c r="GD59" i="5"/>
  <c r="CH36" i="5"/>
  <c r="CE59" i="5"/>
  <c r="CD59" i="5"/>
  <c r="AB17" i="14"/>
  <c r="AC16" i="14"/>
  <c r="AD16" i="14" s="1"/>
  <c r="AE16" i="14" s="1"/>
  <c r="AF16" i="14" s="1"/>
  <c r="DW2" i="3"/>
  <c r="DO23" i="3"/>
  <c r="DO29" i="3"/>
  <c r="DO24" i="3"/>
  <c r="DO27" i="3"/>
  <c r="DO31" i="3"/>
  <c r="DO32" i="3"/>
  <c r="DO28" i="3"/>
  <c r="DO33" i="3"/>
  <c r="DO26" i="3"/>
  <c r="DO34" i="3"/>
  <c r="DO35" i="3"/>
  <c r="DO25" i="3"/>
  <c r="DO30" i="3"/>
  <c r="DO8" i="3"/>
  <c r="DO22" i="3"/>
  <c r="DO5" i="3"/>
  <c r="DO12" i="3"/>
  <c r="DO17" i="3"/>
  <c r="DO21" i="3"/>
  <c r="DO15" i="3"/>
  <c r="DO13" i="3"/>
  <c r="DO7" i="3"/>
  <c r="DO20" i="3"/>
  <c r="DO19" i="3"/>
  <c r="DO6" i="3"/>
  <c r="DO9" i="3"/>
  <c r="DO10" i="3"/>
  <c r="DO18" i="3"/>
  <c r="DO14" i="3"/>
  <c r="DO11" i="3"/>
  <c r="DO16" i="3"/>
  <c r="J35" i="5"/>
  <c r="G58" i="5"/>
  <c r="FC59" i="5"/>
  <c r="FF36" i="5"/>
  <c r="FB59" i="5"/>
  <c r="EP59" i="5"/>
  <c r="ET36" i="5"/>
  <c r="EQ59" i="5"/>
  <c r="ED36" i="5"/>
  <c r="DZ59" i="5"/>
  <c r="EA59" i="5"/>
  <c r="IE59" i="5"/>
  <c r="ID59" i="5"/>
  <c r="IH36" i="5"/>
  <c r="DO59" i="5"/>
  <c r="DN59" i="5"/>
  <c r="DR36" i="5"/>
  <c r="Z13" i="5"/>
  <c r="V13" i="5"/>
  <c r="N13" i="5"/>
  <c r="R13" i="5"/>
  <c r="J13" i="5"/>
  <c r="IX36" i="5"/>
  <c r="IU59" i="5"/>
  <c r="IT59" i="5"/>
  <c r="IT36" i="5"/>
  <c r="IQ59" i="5"/>
  <c r="IP59" i="5"/>
  <c r="AU59" i="5"/>
  <c r="AX36" i="5"/>
  <c r="AT59" i="5"/>
  <c r="FR36" i="5"/>
  <c r="FN59" i="5"/>
  <c r="FO59" i="5"/>
  <c r="GT36" i="5"/>
  <c r="GP59" i="5"/>
  <c r="GQ59" i="5"/>
  <c r="AD59" i="5"/>
  <c r="AE59" i="5"/>
  <c r="AH36" i="5"/>
  <c r="CL36" i="5"/>
  <c r="CI59" i="5"/>
  <c r="CH59" i="5"/>
  <c r="AG18" i="14"/>
  <c r="AH17" i="14"/>
  <c r="AI17" i="14" s="1"/>
  <c r="AJ17" i="14" s="1"/>
  <c r="AK17" i="14" s="1"/>
  <c r="DA13" i="3"/>
  <c r="DA9" i="3"/>
  <c r="DA7" i="3"/>
  <c r="DA25" i="3"/>
  <c r="DA11" i="3"/>
  <c r="DA23" i="3"/>
  <c r="DA22" i="3"/>
  <c r="DI2" i="3"/>
  <c r="DA12" i="3"/>
  <c r="DA26" i="3"/>
  <c r="DA5" i="3"/>
  <c r="DA21" i="3"/>
  <c r="DA24" i="3"/>
  <c r="DA29" i="3"/>
  <c r="DA15" i="3"/>
  <c r="DA18" i="3"/>
  <c r="DA27" i="3"/>
  <c r="DA19" i="3"/>
  <c r="DA8" i="3"/>
  <c r="DA28" i="3"/>
  <c r="DA6" i="3"/>
  <c r="DA20" i="3"/>
  <c r="DA16" i="3"/>
  <c r="DA17" i="3"/>
  <c r="DA10" i="3"/>
  <c r="DA14" i="3"/>
  <c r="BO59" i="5"/>
  <c r="BR36" i="5"/>
  <c r="BN59" i="5"/>
  <c r="F7" i="3"/>
  <c r="V35" i="5"/>
  <c r="S58" i="5"/>
  <c r="R58" i="5"/>
  <c r="I26" i="13" l="1"/>
  <c r="J26" i="13" s="1"/>
  <c r="K26" i="13" s="1"/>
  <c r="C15" i="14"/>
  <c r="D14" i="14"/>
  <c r="E14" i="14" s="1"/>
  <c r="F14" i="14" s="1"/>
  <c r="G14" i="14" s="1"/>
  <c r="AQ22" i="14"/>
  <c r="AR22" i="14" s="1"/>
  <c r="AS22" i="14" s="1"/>
  <c r="AT22" i="14" s="1"/>
  <c r="AU22" i="14" s="1"/>
  <c r="AR21" i="14"/>
  <c r="AS21" i="14" s="1"/>
  <c r="AT21" i="14" s="1"/>
  <c r="AU21" i="14" s="1"/>
  <c r="S14" i="14"/>
  <c r="T14" i="14" s="1"/>
  <c r="U14" i="14" s="1"/>
  <c r="V14" i="14" s="1"/>
  <c r="R15" i="14"/>
  <c r="C52" i="11"/>
  <c r="I34" i="13" s="1"/>
  <c r="J34" i="13" s="1"/>
  <c r="K34" i="13" s="1"/>
  <c r="W16" i="14"/>
  <c r="X15" i="14"/>
  <c r="Y15" i="14" s="1"/>
  <c r="Z15" i="14" s="1"/>
  <c r="AA15" i="14" s="1"/>
  <c r="BA22" i="14"/>
  <c r="BB22" i="14" s="1"/>
  <c r="BC22" i="14" s="1"/>
  <c r="BD22" i="14" s="1"/>
  <c r="BE22" i="14" s="1"/>
  <c r="BB21" i="14"/>
  <c r="BC21" i="14" s="1"/>
  <c r="BD21" i="14" s="1"/>
  <c r="BE21" i="14" s="1"/>
  <c r="D52" i="11"/>
  <c r="F51" i="8" s="1"/>
  <c r="E51" i="8"/>
  <c r="BA54" i="11"/>
  <c r="AX54" i="11"/>
  <c r="R53" i="11"/>
  <c r="U53" i="11"/>
  <c r="CO54" i="11"/>
  <c r="CL54" i="11"/>
  <c r="DI54" i="11"/>
  <c r="DF54" i="11"/>
  <c r="JI54" i="11"/>
  <c r="JF54" i="11"/>
  <c r="HZ54" i="11"/>
  <c r="IC54" i="11"/>
  <c r="EC54" i="11"/>
  <c r="DZ54" i="11"/>
  <c r="AK54" i="11"/>
  <c r="AH54" i="11"/>
  <c r="FM54" i="11"/>
  <c r="FJ54" i="11"/>
  <c r="IS54" i="11"/>
  <c r="IP54" i="11"/>
  <c r="BM54" i="11"/>
  <c r="BJ54" i="11"/>
  <c r="FU54" i="11"/>
  <c r="FR54" i="11"/>
  <c r="IK54" i="11"/>
  <c r="IH54" i="11"/>
  <c r="V53" i="11"/>
  <c r="Y53" i="11"/>
  <c r="DQ54" i="11"/>
  <c r="DN54" i="11"/>
  <c r="V12" i="11"/>
  <c r="V33" i="11" s="1"/>
  <c r="Z12" i="11"/>
  <c r="Z33" i="11" s="1"/>
  <c r="R12" i="11"/>
  <c r="R33" i="11" s="1"/>
  <c r="F33" i="11"/>
  <c r="I54" i="11" s="1"/>
  <c r="J12" i="11"/>
  <c r="J33" i="11" s="1"/>
  <c r="N12" i="11"/>
  <c r="N33" i="11" s="1"/>
  <c r="DB54" i="11"/>
  <c r="DE54" i="11"/>
  <c r="CP54" i="11"/>
  <c r="CS54" i="11"/>
  <c r="EH54" i="11"/>
  <c r="EK54" i="11"/>
  <c r="IL54" i="11"/>
  <c r="IO54" i="11"/>
  <c r="HA54" i="11"/>
  <c r="GX54" i="11"/>
  <c r="FQ54" i="11"/>
  <c r="FN54" i="11"/>
  <c r="GG54" i="11"/>
  <c r="GD54" i="11"/>
  <c r="FE54" i="11"/>
  <c r="FB54" i="11"/>
  <c r="DA54" i="11"/>
  <c r="CX54" i="11"/>
  <c r="CU26" i="3"/>
  <c r="CU25" i="3"/>
  <c r="CU18" i="3"/>
  <c r="CU19" i="3"/>
  <c r="CU16" i="3"/>
  <c r="CU23" i="3"/>
  <c r="CU8" i="3"/>
  <c r="DC2" i="3"/>
  <c r="CU15" i="3"/>
  <c r="CU7" i="3"/>
  <c r="CU11" i="3"/>
  <c r="CU22" i="3"/>
  <c r="CU27" i="3"/>
  <c r="CU28" i="3"/>
  <c r="CU12" i="3"/>
  <c r="CU9" i="3"/>
  <c r="CU24" i="3"/>
  <c r="CU17" i="3"/>
  <c r="CU5" i="3"/>
  <c r="CU14" i="3"/>
  <c r="CU29" i="3"/>
  <c r="CU21" i="3"/>
  <c r="CU10" i="3"/>
  <c r="CU20" i="3"/>
  <c r="CU13" i="3"/>
  <c r="CU6" i="3"/>
  <c r="J53" i="11"/>
  <c r="M53" i="11"/>
  <c r="ES54" i="11"/>
  <c r="EP54" i="11"/>
  <c r="ET13" i="11"/>
  <c r="ET34" i="11" s="1"/>
  <c r="AT13" i="11"/>
  <c r="AT34" i="11" s="1"/>
  <c r="BB13" i="11"/>
  <c r="BB34" i="11" s="1"/>
  <c r="DZ13" i="11"/>
  <c r="DZ34" i="11" s="1"/>
  <c r="HR13" i="11"/>
  <c r="HR34" i="11" s="1"/>
  <c r="F13" i="11"/>
  <c r="FN13" i="11"/>
  <c r="FN34" i="11" s="1"/>
  <c r="EL13" i="11"/>
  <c r="EL34" i="11" s="1"/>
  <c r="FR13" i="11"/>
  <c r="FR34" i="11" s="1"/>
  <c r="FV13" i="11"/>
  <c r="FV34" i="11" s="1"/>
  <c r="JF13" i="11"/>
  <c r="JF34" i="11" s="1"/>
  <c r="FF13" i="11"/>
  <c r="FF34" i="11" s="1"/>
  <c r="JR13" i="11"/>
  <c r="JR34" i="11" s="1"/>
  <c r="DR13" i="11"/>
  <c r="DR34" i="11" s="1"/>
  <c r="AD13" i="11"/>
  <c r="AD34" i="11" s="1"/>
  <c r="BV13" i="11"/>
  <c r="BV34" i="11" s="1"/>
  <c r="CL13" i="11"/>
  <c r="CL34" i="11" s="1"/>
  <c r="FJ13" i="11"/>
  <c r="FJ34" i="11" s="1"/>
  <c r="ID13" i="11"/>
  <c r="ID34" i="11" s="1"/>
  <c r="BR13" i="11"/>
  <c r="BR34" i="11" s="1"/>
  <c r="FZ13" i="11"/>
  <c r="FZ34" i="11" s="1"/>
  <c r="IT13" i="11"/>
  <c r="IT34" i="11" s="1"/>
  <c r="FB13" i="11"/>
  <c r="FB34" i="11" s="1"/>
  <c r="GD13" i="11"/>
  <c r="GD34" i="11" s="1"/>
  <c r="JV13" i="11"/>
  <c r="JV34" i="11" s="1"/>
  <c r="DV13" i="11"/>
  <c r="DV34" i="11" s="1"/>
  <c r="GL13" i="11"/>
  <c r="GL34" i="11" s="1"/>
  <c r="HN13" i="11"/>
  <c r="HN34" i="11" s="1"/>
  <c r="AP13" i="11"/>
  <c r="AP34" i="11" s="1"/>
  <c r="JB13" i="11"/>
  <c r="JB34" i="11" s="1"/>
  <c r="HZ13" i="11"/>
  <c r="HZ34" i="11" s="1"/>
  <c r="E14" i="11"/>
  <c r="BN13" i="11"/>
  <c r="BN34" i="11" s="1"/>
  <c r="IP13" i="11"/>
  <c r="IP34" i="11" s="1"/>
  <c r="GP13" i="11"/>
  <c r="GP34" i="11" s="1"/>
  <c r="DF13" i="11"/>
  <c r="DF34" i="11" s="1"/>
  <c r="EX13" i="11"/>
  <c r="EX34" i="11" s="1"/>
  <c r="HB13" i="11"/>
  <c r="HB34" i="11" s="1"/>
  <c r="GH13" i="11"/>
  <c r="GH34" i="11" s="1"/>
  <c r="IX13" i="11"/>
  <c r="IX34" i="11" s="1"/>
  <c r="BZ13" i="11"/>
  <c r="BZ34" i="11" s="1"/>
  <c r="EH13" i="11"/>
  <c r="EH34" i="11" s="1"/>
  <c r="DN13" i="11"/>
  <c r="DN34" i="11" s="1"/>
  <c r="E34" i="11"/>
  <c r="H55" i="11" s="1"/>
  <c r="GT13" i="11"/>
  <c r="GT34" i="11" s="1"/>
  <c r="JN13" i="11"/>
  <c r="JN34" i="11" s="1"/>
  <c r="AX13" i="11"/>
  <c r="AX34" i="11" s="1"/>
  <c r="HJ13" i="11"/>
  <c r="HJ34" i="11" s="1"/>
  <c r="AH13" i="11"/>
  <c r="AH34" i="11" s="1"/>
  <c r="DJ13" i="11"/>
  <c r="DJ34" i="11" s="1"/>
  <c r="AL13" i="11"/>
  <c r="AL34" i="11" s="1"/>
  <c r="EP13" i="11"/>
  <c r="EP34" i="11" s="1"/>
  <c r="CH13" i="11"/>
  <c r="CH34" i="11" s="1"/>
  <c r="HF13" i="11"/>
  <c r="HF34" i="11" s="1"/>
  <c r="JZ13" i="11"/>
  <c r="JZ34" i="11" s="1"/>
  <c r="CP13" i="11"/>
  <c r="CP34" i="11" s="1"/>
  <c r="HV13" i="11"/>
  <c r="HV34" i="11" s="1"/>
  <c r="CT13" i="11"/>
  <c r="CT34" i="11" s="1"/>
  <c r="DB13" i="11"/>
  <c r="DB34" i="11" s="1"/>
  <c r="IL13" i="11"/>
  <c r="IL34" i="11" s="1"/>
  <c r="IH13" i="11"/>
  <c r="IH34" i="11" s="1"/>
  <c r="BJ13" i="11"/>
  <c r="BJ34" i="11" s="1"/>
  <c r="CD13" i="11"/>
  <c r="CD34" i="11" s="1"/>
  <c r="ED13" i="11"/>
  <c r="ED34" i="11" s="1"/>
  <c r="BF13" i="11"/>
  <c r="BF34" i="11" s="1"/>
  <c r="CX13" i="11"/>
  <c r="CX34" i="11" s="1"/>
  <c r="GX13" i="11"/>
  <c r="GX34" i="11" s="1"/>
  <c r="JJ13" i="11"/>
  <c r="JJ34" i="11" s="1"/>
  <c r="BN54" i="11"/>
  <c r="BQ54" i="11"/>
  <c r="DV54" i="11"/>
  <c r="DY54" i="11"/>
  <c r="GO54" i="11"/>
  <c r="GL54" i="11"/>
  <c r="DJ54" i="11"/>
  <c r="DM54" i="11"/>
  <c r="FA54" i="11"/>
  <c r="EX54" i="11"/>
  <c r="AG54" i="11"/>
  <c r="AD54" i="11"/>
  <c r="Q53" i="11"/>
  <c r="N53" i="11"/>
  <c r="EO54" i="11"/>
  <c r="EL54" i="11"/>
  <c r="EG54" i="11"/>
  <c r="ED54" i="11"/>
  <c r="EW54" i="11"/>
  <c r="ET54" i="11"/>
  <c r="AW54" i="11"/>
  <c r="AT54" i="11"/>
  <c r="HU54" i="11"/>
  <c r="HR54" i="11"/>
  <c r="IX54" i="11"/>
  <c r="JA54" i="11"/>
  <c r="BE54" i="11"/>
  <c r="BB54" i="11"/>
  <c r="GK54" i="11"/>
  <c r="GH54" i="11"/>
  <c r="AS54" i="11"/>
  <c r="AP54" i="11"/>
  <c r="GC54" i="11"/>
  <c r="FZ54" i="11"/>
  <c r="I18" i="14"/>
  <c r="J18" i="14" s="1"/>
  <c r="K18" i="14" s="1"/>
  <c r="L18" i="14" s="1"/>
  <c r="H19" i="14"/>
  <c r="GP54" i="11"/>
  <c r="GS54" i="11"/>
  <c r="CH54" i="11"/>
  <c r="CK54" i="11"/>
  <c r="BZ54" i="11"/>
  <c r="CC54" i="11"/>
  <c r="BY54" i="11"/>
  <c r="BV54" i="11"/>
  <c r="BI54" i="11"/>
  <c r="BF54" i="11"/>
  <c r="IT54" i="11"/>
  <c r="IW54" i="11"/>
  <c r="IG54" i="11"/>
  <c r="ID54" i="11"/>
  <c r="HE54" i="11"/>
  <c r="HB54" i="11"/>
  <c r="GW54" i="11"/>
  <c r="GT54" i="11"/>
  <c r="FY54" i="11"/>
  <c r="FV54" i="11"/>
  <c r="HJ54" i="11"/>
  <c r="HM54" i="11"/>
  <c r="C35" i="5"/>
  <c r="Z53" i="11"/>
  <c r="AC53" i="11"/>
  <c r="FI54" i="11"/>
  <c r="FF54" i="11"/>
  <c r="CG54" i="11"/>
  <c r="CD54" i="11"/>
  <c r="JE54" i="11"/>
  <c r="JB54" i="11"/>
  <c r="BU54" i="11"/>
  <c r="BR54" i="11"/>
  <c r="HN54" i="11"/>
  <c r="HQ54" i="11"/>
  <c r="AL54" i="11"/>
  <c r="AO54" i="11"/>
  <c r="DU54" i="11"/>
  <c r="DR54" i="11"/>
  <c r="HV54" i="11"/>
  <c r="HY54" i="11"/>
  <c r="CT54" i="11"/>
  <c r="CW54" i="11"/>
  <c r="HF54" i="11"/>
  <c r="HI54" i="11"/>
  <c r="M15" i="14"/>
  <c r="N14" i="14"/>
  <c r="O14" i="14" s="1"/>
  <c r="P14" i="14" s="1"/>
  <c r="Q14" i="14" s="1"/>
  <c r="J36" i="5"/>
  <c r="G59" i="5"/>
  <c r="JB37" i="5"/>
  <c r="IX60" i="5"/>
  <c r="IY60" i="5"/>
  <c r="AA60" i="5"/>
  <c r="AD37" i="5"/>
  <c r="DB37" i="5"/>
  <c r="CX60" i="5"/>
  <c r="CY60" i="5"/>
  <c r="BJ15" i="5"/>
  <c r="DN15" i="5"/>
  <c r="FR15" i="5"/>
  <c r="JV15" i="5"/>
  <c r="BZ15" i="5"/>
  <c r="FJ15" i="5"/>
  <c r="BV15" i="5"/>
  <c r="HV15" i="5"/>
  <c r="FB15" i="5"/>
  <c r="AX15" i="5"/>
  <c r="BR15" i="5"/>
  <c r="LN15" i="5"/>
  <c r="EL15" i="5"/>
  <c r="DJ15" i="5"/>
  <c r="IX15" i="5"/>
  <c r="GL15" i="5"/>
  <c r="EP15" i="5"/>
  <c r="GD15" i="5"/>
  <c r="BF15" i="5"/>
  <c r="JR15" i="5"/>
  <c r="FF15" i="5"/>
  <c r="DV15" i="5"/>
  <c r="JZ15" i="5"/>
  <c r="ID15" i="5"/>
  <c r="IP15" i="5"/>
  <c r="CP15" i="5"/>
  <c r="KT15" i="5"/>
  <c r="DR15" i="5"/>
  <c r="BB15" i="5"/>
  <c r="GX15" i="5"/>
  <c r="AP15" i="5"/>
  <c r="HR15" i="5"/>
  <c r="JB15" i="5"/>
  <c r="AL15" i="5"/>
  <c r="CL15" i="5"/>
  <c r="BN15" i="5"/>
  <c r="FZ15" i="5"/>
  <c r="JF15" i="5"/>
  <c r="E16" i="5"/>
  <c r="AT15" i="5"/>
  <c r="FV15" i="5"/>
  <c r="IT15" i="5"/>
  <c r="EH15" i="5"/>
  <c r="JN15" i="5"/>
  <c r="ED15" i="5"/>
  <c r="F15" i="5"/>
  <c r="IL15" i="5"/>
  <c r="KL15" i="5"/>
  <c r="FN15" i="5"/>
  <c r="CD15" i="5"/>
  <c r="GP15" i="5"/>
  <c r="AD15" i="5"/>
  <c r="LF15" i="5"/>
  <c r="DZ15" i="5"/>
  <c r="CT15" i="5"/>
  <c r="HZ15" i="5"/>
  <c r="HJ15" i="5"/>
  <c r="CX15" i="5"/>
  <c r="HB15" i="5"/>
  <c r="GH15" i="5"/>
  <c r="LB15" i="5"/>
  <c r="ET15" i="5"/>
  <c r="KP15" i="5"/>
  <c r="IH15" i="5"/>
  <c r="KD15" i="5"/>
  <c r="DF15" i="5"/>
  <c r="AH15" i="5"/>
  <c r="EX15" i="5"/>
  <c r="JJ15" i="5"/>
  <c r="KH15" i="5"/>
  <c r="CH15" i="5"/>
  <c r="DB15" i="5"/>
  <c r="LJ15" i="5"/>
  <c r="HF15" i="5"/>
  <c r="KX15" i="5"/>
  <c r="HN15" i="5"/>
  <c r="GT15" i="5"/>
  <c r="FJ37" i="5"/>
  <c r="FG60" i="5"/>
  <c r="FF60" i="5"/>
  <c r="BJ37" i="5"/>
  <c r="BG60" i="5"/>
  <c r="BF60" i="5"/>
  <c r="IH37" i="5"/>
  <c r="IE60" i="5"/>
  <c r="ID60" i="5"/>
  <c r="CQ60" i="5"/>
  <c r="CT37" i="5"/>
  <c r="CP60" i="5"/>
  <c r="HC60" i="5"/>
  <c r="HF37" i="5"/>
  <c r="HB60" i="5"/>
  <c r="AL60" i="5"/>
  <c r="AM60" i="5"/>
  <c r="AP37" i="5"/>
  <c r="HZ60" i="5"/>
  <c r="ID37" i="5"/>
  <c r="IA60" i="5"/>
  <c r="DN60" i="5"/>
  <c r="DR37" i="5"/>
  <c r="DO60" i="5"/>
  <c r="II60" i="5"/>
  <c r="IL37" i="5"/>
  <c r="IH60" i="5"/>
  <c r="JG60" i="5"/>
  <c r="JF60" i="5"/>
  <c r="JJ37" i="5"/>
  <c r="KE60" i="5"/>
  <c r="KH37" i="5"/>
  <c r="KD60" i="5"/>
  <c r="EL60" i="5"/>
  <c r="EM60" i="5"/>
  <c r="EP37" i="5"/>
  <c r="GD60" i="5"/>
  <c r="GH37" i="5"/>
  <c r="GE60" i="5"/>
  <c r="EU60" i="5"/>
  <c r="EX37" i="5"/>
  <c r="ET60" i="5"/>
  <c r="FV37" i="5"/>
  <c r="FS60" i="5"/>
  <c r="FR60" i="5"/>
  <c r="KL37" i="5"/>
  <c r="KI60" i="5"/>
  <c r="KH60" i="5"/>
  <c r="R59" i="5"/>
  <c r="O59" i="5"/>
  <c r="R36" i="5"/>
  <c r="DW23" i="3"/>
  <c r="DW29" i="3"/>
  <c r="DW24" i="3"/>
  <c r="DW27" i="3"/>
  <c r="DW33" i="3"/>
  <c r="DW34" i="3"/>
  <c r="DW26" i="3"/>
  <c r="DW28" i="3"/>
  <c r="DW30" i="3"/>
  <c r="DW31" i="3"/>
  <c r="DW25" i="3"/>
  <c r="DW32" i="3"/>
  <c r="DW8" i="3"/>
  <c r="DW17" i="3"/>
  <c r="DW22" i="3"/>
  <c r="DW21" i="3"/>
  <c r="DW18" i="3"/>
  <c r="DW13" i="3"/>
  <c r="DW12" i="3"/>
  <c r="DW15" i="3"/>
  <c r="DW7" i="3"/>
  <c r="DW5" i="3"/>
  <c r="DW9" i="3"/>
  <c r="DW6" i="3"/>
  <c r="DW11" i="3"/>
  <c r="DW19" i="3"/>
  <c r="DW10" i="3"/>
  <c r="DW20" i="3"/>
  <c r="DW16" i="3"/>
  <c r="DW14" i="3"/>
  <c r="CW13" i="3"/>
  <c r="CW20" i="3"/>
  <c r="CW28" i="3"/>
  <c r="CW23" i="3"/>
  <c r="CW18" i="3"/>
  <c r="CW15" i="3"/>
  <c r="CW11" i="3"/>
  <c r="CW26" i="3"/>
  <c r="CW21" i="3"/>
  <c r="CW10" i="3"/>
  <c r="CW24" i="3"/>
  <c r="CW29" i="3"/>
  <c r="DE2" i="3"/>
  <c r="CW17" i="3"/>
  <c r="CW6" i="3"/>
  <c r="CW27" i="3"/>
  <c r="CW19" i="3"/>
  <c r="CW12" i="3"/>
  <c r="CW9" i="3"/>
  <c r="CW8" i="3"/>
  <c r="CW14" i="3"/>
  <c r="CW22" i="3"/>
  <c r="CW16" i="3"/>
  <c r="CW5" i="3"/>
  <c r="CW25" i="3"/>
  <c r="CW7" i="3"/>
  <c r="B36" i="5"/>
  <c r="HR37" i="5"/>
  <c r="HO60" i="5"/>
  <c r="HN60" i="5"/>
  <c r="IT37" i="5"/>
  <c r="IQ60" i="5"/>
  <c r="IP60" i="5"/>
  <c r="IP37" i="5"/>
  <c r="IL60" i="5"/>
  <c r="IM60" i="5"/>
  <c r="DZ60" i="5"/>
  <c r="ED37" i="5"/>
  <c r="EA60" i="5"/>
  <c r="JZ60" i="5"/>
  <c r="JZ37" i="5"/>
  <c r="JV60" i="5"/>
  <c r="JW60" i="5"/>
  <c r="GU60" i="5"/>
  <c r="GX37" i="5"/>
  <c r="GT60" i="5"/>
  <c r="FN60" i="5"/>
  <c r="FO60" i="5"/>
  <c r="FR37" i="5"/>
  <c r="BK60" i="5"/>
  <c r="BJ60" i="5"/>
  <c r="BN37" i="5"/>
  <c r="GP37" i="5"/>
  <c r="GL60" i="5"/>
  <c r="GM60" i="5"/>
  <c r="HV37" i="5"/>
  <c r="HS60" i="5"/>
  <c r="HR60" i="5"/>
  <c r="GT37" i="5"/>
  <c r="GP60" i="5"/>
  <c r="GQ60" i="5"/>
  <c r="CL37" i="5"/>
  <c r="CH60" i="5"/>
  <c r="CI60" i="5"/>
  <c r="FK60" i="5"/>
  <c r="FN37" i="5"/>
  <c r="FJ60" i="5"/>
  <c r="DI19" i="3"/>
  <c r="DI12" i="3"/>
  <c r="DI25" i="3"/>
  <c r="DI11" i="3"/>
  <c r="DI22" i="3"/>
  <c r="DI5" i="3"/>
  <c r="DI28" i="3"/>
  <c r="DI7" i="3"/>
  <c r="DI13" i="3"/>
  <c r="DI15" i="3"/>
  <c r="DI9" i="3"/>
  <c r="DI23" i="3"/>
  <c r="DI14" i="3"/>
  <c r="DI18" i="3"/>
  <c r="DI10" i="3"/>
  <c r="DI24" i="3"/>
  <c r="DI26" i="3"/>
  <c r="DI21" i="3"/>
  <c r="DI20" i="3"/>
  <c r="DI27" i="3"/>
  <c r="DI29" i="3"/>
  <c r="DI17" i="3"/>
  <c r="DI6" i="3"/>
  <c r="DI8" i="3"/>
  <c r="DQ2" i="3"/>
  <c r="DI16" i="3"/>
  <c r="AG19" i="14"/>
  <c r="AH18" i="14"/>
  <c r="AI18" i="14" s="1"/>
  <c r="AJ18" i="14" s="1"/>
  <c r="AK18" i="14" s="1"/>
  <c r="N36" i="5"/>
  <c r="K59" i="5"/>
  <c r="J59" i="5"/>
  <c r="E82" i="5"/>
  <c r="BZ37" i="5"/>
  <c r="BV60" i="5"/>
  <c r="BW60" i="5"/>
  <c r="FW60" i="5"/>
  <c r="FV60" i="5"/>
  <c r="FZ37" i="5"/>
  <c r="AE60" i="5"/>
  <c r="AH37" i="5"/>
  <c r="AD60" i="5"/>
  <c r="BN60" i="5"/>
  <c r="BO60" i="5"/>
  <c r="BR37" i="5"/>
  <c r="JR60" i="5"/>
  <c r="JS60" i="5"/>
  <c r="JV37" i="5"/>
  <c r="JJ60" i="5"/>
  <c r="JK60" i="5"/>
  <c r="JN37" i="5"/>
  <c r="N14" i="5"/>
  <c r="J14" i="5"/>
  <c r="Z14" i="5"/>
  <c r="R14" i="5"/>
  <c r="V14" i="5"/>
  <c r="EY60" i="5"/>
  <c r="FB37" i="5"/>
  <c r="EX60" i="5"/>
  <c r="AQ60" i="5"/>
  <c r="AT37" i="5"/>
  <c r="AP60" i="5"/>
  <c r="KL60" i="5"/>
  <c r="KM60" i="5"/>
  <c r="KP37" i="5"/>
  <c r="AX60" i="5"/>
  <c r="AY60" i="5"/>
  <c r="BB37" i="5"/>
  <c r="GH60" i="5"/>
  <c r="GL37" i="5"/>
  <c r="GI60" i="5"/>
  <c r="HK60" i="5"/>
  <c r="HJ60" i="5"/>
  <c r="HN37" i="5"/>
  <c r="DZ37" i="5"/>
  <c r="DW60" i="5"/>
  <c r="DV60" i="5"/>
  <c r="V36" i="5"/>
  <c r="S59" i="5"/>
  <c r="BZ60" i="5"/>
  <c r="CD37" i="5"/>
  <c r="CA60" i="5"/>
  <c r="IX37" i="5"/>
  <c r="IT60" i="5"/>
  <c r="IU60" i="5"/>
  <c r="CT60" i="5"/>
  <c r="CX37" i="5"/>
  <c r="CU60" i="5"/>
  <c r="DF60" i="5"/>
  <c r="DJ37" i="5"/>
  <c r="DG60" i="5"/>
  <c r="AT60" i="5"/>
  <c r="AU60" i="5"/>
  <c r="AX37" i="5"/>
  <c r="GY60" i="5"/>
  <c r="GX60" i="5"/>
  <c r="HB37" i="5"/>
  <c r="AH60" i="5"/>
  <c r="AI60" i="5"/>
  <c r="AL37" i="5"/>
  <c r="CP37" i="5"/>
  <c r="CM60" i="5"/>
  <c r="CL60" i="5"/>
  <c r="HJ37" i="5"/>
  <c r="HF60" i="5"/>
  <c r="HG60" i="5"/>
  <c r="HZ37" i="5"/>
  <c r="HV60" i="5"/>
  <c r="HW60" i="5"/>
  <c r="BB60" i="5"/>
  <c r="BF37" i="5"/>
  <c r="BC60" i="5"/>
  <c r="DK60" i="5"/>
  <c r="DJ60" i="5"/>
  <c r="DN37" i="5"/>
  <c r="JC60" i="5"/>
  <c r="JB60" i="5"/>
  <c r="JF37" i="5"/>
  <c r="W59" i="5"/>
  <c r="Z36" i="5"/>
  <c r="C81" i="5"/>
  <c r="C106" i="5" s="1"/>
  <c r="AB18" i="14"/>
  <c r="AC17" i="14"/>
  <c r="AD17" i="14" s="1"/>
  <c r="AE17" i="14" s="1"/>
  <c r="AF17" i="14" s="1"/>
  <c r="AN20" i="14"/>
  <c r="AO20" i="14" s="1"/>
  <c r="AP20" i="14" s="1"/>
  <c r="AM21" i="14"/>
  <c r="DF37" i="5"/>
  <c r="DC60" i="5"/>
  <c r="DB60" i="5"/>
  <c r="GD37" i="5"/>
  <c r="FZ60" i="5"/>
  <c r="GA60" i="5"/>
  <c r="EI60" i="5"/>
  <c r="EH60" i="5"/>
  <c r="EL37" i="5"/>
  <c r="BR60" i="5"/>
  <c r="BS60" i="5"/>
  <c r="BV37" i="5"/>
  <c r="DV37" i="5"/>
  <c r="DR60" i="5"/>
  <c r="DS60" i="5"/>
  <c r="JR37" i="5"/>
  <c r="JN60" i="5"/>
  <c r="JO60" i="5"/>
  <c r="ET37" i="5"/>
  <c r="EP60" i="5"/>
  <c r="EQ60" i="5"/>
  <c r="EE60" i="5"/>
  <c r="EH37" i="5"/>
  <c r="ED60" i="5"/>
  <c r="KA60" i="5"/>
  <c r="KD37" i="5"/>
  <c r="KP60" i="5"/>
  <c r="KQ60" i="5"/>
  <c r="KT37" i="5"/>
  <c r="KT60" i="5"/>
  <c r="CE60" i="5"/>
  <c r="CH37" i="5"/>
  <c r="CD60" i="5"/>
  <c r="FB60" i="5"/>
  <c r="FC60" i="5"/>
  <c r="FF37" i="5"/>
  <c r="E12" i="15"/>
  <c r="E13" i="15"/>
  <c r="R16" i="14" l="1"/>
  <c r="S15" i="14"/>
  <c r="T15" i="14" s="1"/>
  <c r="U15" i="14" s="1"/>
  <c r="V15" i="14" s="1"/>
  <c r="X16" i="14"/>
  <c r="Y16" i="14" s="1"/>
  <c r="Z16" i="14" s="1"/>
  <c r="AA16" i="14" s="1"/>
  <c r="W17" i="14"/>
  <c r="C16" i="14"/>
  <c r="D15" i="14"/>
  <c r="E15" i="14" s="1"/>
  <c r="F15" i="14" s="1"/>
  <c r="G15" i="14" s="1"/>
  <c r="CG55" i="11"/>
  <c r="CD55" i="11"/>
  <c r="HY55" i="11"/>
  <c r="HV55" i="11"/>
  <c r="AL55" i="11"/>
  <c r="AO55" i="11"/>
  <c r="GW55" i="11"/>
  <c r="GT55" i="11"/>
  <c r="GK55" i="11"/>
  <c r="GH55" i="11"/>
  <c r="BN55" i="11"/>
  <c r="BQ55" i="11"/>
  <c r="GO55" i="11"/>
  <c r="GL55" i="11"/>
  <c r="GC55" i="11"/>
  <c r="FZ55" i="11"/>
  <c r="AG55" i="11"/>
  <c r="AD55" i="11"/>
  <c r="FR55" i="11"/>
  <c r="FU55" i="11"/>
  <c r="BE55" i="11"/>
  <c r="BB55" i="11"/>
  <c r="C53" i="11"/>
  <c r="R54" i="11"/>
  <c r="U54" i="11"/>
  <c r="I19" i="14"/>
  <c r="J19" i="14" s="1"/>
  <c r="K19" i="14" s="1"/>
  <c r="L19" i="14" s="1"/>
  <c r="H20" i="14"/>
  <c r="JM55" i="11"/>
  <c r="JJ55" i="11"/>
  <c r="BM55" i="11"/>
  <c r="BJ55" i="11"/>
  <c r="CS55" i="11"/>
  <c r="CP55" i="11"/>
  <c r="DJ55" i="11"/>
  <c r="DM55" i="11"/>
  <c r="HE55" i="11"/>
  <c r="HB55" i="11"/>
  <c r="E35" i="11"/>
  <c r="H56" i="11" s="1"/>
  <c r="CP14" i="11"/>
  <c r="CP35" i="11" s="1"/>
  <c r="FJ14" i="11"/>
  <c r="FJ35" i="11" s="1"/>
  <c r="ID14" i="11"/>
  <c r="ID35" i="11" s="1"/>
  <c r="AL14" i="11"/>
  <c r="AL35" i="11" s="1"/>
  <c r="IT14" i="11"/>
  <c r="IT35" i="11" s="1"/>
  <c r="FR14" i="11"/>
  <c r="FR35" i="11" s="1"/>
  <c r="AX14" i="11"/>
  <c r="AX35" i="11" s="1"/>
  <c r="KH14" i="11"/>
  <c r="KH35" i="11" s="1"/>
  <c r="ET14" i="11"/>
  <c r="ET35" i="11" s="1"/>
  <c r="AH14" i="11"/>
  <c r="AH35" i="11" s="1"/>
  <c r="DB14" i="11"/>
  <c r="DB35" i="11" s="1"/>
  <c r="FV14" i="11"/>
  <c r="FV35" i="11" s="1"/>
  <c r="IP14" i="11"/>
  <c r="IP35" i="11" s="1"/>
  <c r="GL14" i="11"/>
  <c r="GL35" i="11" s="1"/>
  <c r="HB14" i="11"/>
  <c r="HB35" i="11" s="1"/>
  <c r="GT14" i="11"/>
  <c r="GT35" i="11" s="1"/>
  <c r="KD14" i="11"/>
  <c r="KD35" i="11" s="1"/>
  <c r="BN14" i="11"/>
  <c r="BN35" i="11" s="1"/>
  <c r="AT14" i="11"/>
  <c r="AT35" i="11" s="1"/>
  <c r="DN14" i="11"/>
  <c r="DN35" i="11" s="1"/>
  <c r="GH14" i="11"/>
  <c r="GH35" i="11" s="1"/>
  <c r="JB14" i="11"/>
  <c r="JB35" i="11" s="1"/>
  <c r="BJ14" i="11"/>
  <c r="BJ35" i="11" s="1"/>
  <c r="ED14" i="11"/>
  <c r="ED35" i="11" s="1"/>
  <c r="GX14" i="11"/>
  <c r="GX35" i="11" s="1"/>
  <c r="JR14" i="11"/>
  <c r="JR35" i="11" s="1"/>
  <c r="DJ14" i="11"/>
  <c r="DJ35" i="11" s="1"/>
  <c r="AD14" i="11"/>
  <c r="AD35" i="11" s="1"/>
  <c r="IL14" i="11"/>
  <c r="IL35" i="11" s="1"/>
  <c r="GP14" i="11"/>
  <c r="GP35" i="11" s="1"/>
  <c r="DZ14" i="11"/>
  <c r="DZ35" i="11" s="1"/>
  <c r="BV14" i="11"/>
  <c r="BV35" i="11" s="1"/>
  <c r="JV14" i="11"/>
  <c r="JV35" i="11" s="1"/>
  <c r="BR14" i="11"/>
  <c r="BR35" i="11" s="1"/>
  <c r="EL14" i="11"/>
  <c r="EL35" i="11" s="1"/>
  <c r="HF14" i="11"/>
  <c r="HF35" i="11" s="1"/>
  <c r="JZ14" i="11"/>
  <c r="JZ35" i="11" s="1"/>
  <c r="CH14" i="11"/>
  <c r="CH35" i="11" s="1"/>
  <c r="FB14" i="11"/>
  <c r="FB35" i="11" s="1"/>
  <c r="HV14" i="11"/>
  <c r="HV35" i="11" s="1"/>
  <c r="KP14" i="11"/>
  <c r="KP35" i="11" s="1"/>
  <c r="GD14" i="11"/>
  <c r="GD35" i="11" s="1"/>
  <c r="CX14" i="11"/>
  <c r="CX35" i="11" s="1"/>
  <c r="BB14" i="11"/>
  <c r="BB35" i="11" s="1"/>
  <c r="DV14" i="11"/>
  <c r="DV35" i="11" s="1"/>
  <c r="HZ14" i="11"/>
  <c r="HZ35" i="11" s="1"/>
  <c r="DF14" i="11"/>
  <c r="DF35" i="11" s="1"/>
  <c r="AP14" i="11"/>
  <c r="AP35" i="11" s="1"/>
  <c r="JJ14" i="11"/>
  <c r="JJ35" i="11" s="1"/>
  <c r="DR14" i="11"/>
  <c r="DR35" i="11" s="1"/>
  <c r="BZ14" i="11"/>
  <c r="BZ35" i="11" s="1"/>
  <c r="BF14" i="11"/>
  <c r="BF35" i="11" s="1"/>
  <c r="EP14" i="11"/>
  <c r="EP35" i="11" s="1"/>
  <c r="E15" i="11"/>
  <c r="CD14" i="11"/>
  <c r="CD35" i="11" s="1"/>
  <c r="EX14" i="11"/>
  <c r="EX35" i="11" s="1"/>
  <c r="HR14" i="11"/>
  <c r="HR35" i="11" s="1"/>
  <c r="KL14" i="11"/>
  <c r="KL35" i="11" s="1"/>
  <c r="CT14" i="11"/>
  <c r="CT35" i="11" s="1"/>
  <c r="FN14" i="11"/>
  <c r="FN35" i="11" s="1"/>
  <c r="IH14" i="11"/>
  <c r="IH35" i="11" s="1"/>
  <c r="F14" i="11"/>
  <c r="HN14" i="11"/>
  <c r="HN35" i="11" s="1"/>
  <c r="EH14" i="11"/>
  <c r="EH35" i="11" s="1"/>
  <c r="FF14" i="11"/>
  <c r="FF35" i="11" s="1"/>
  <c r="FZ14" i="11"/>
  <c r="FZ35" i="11" s="1"/>
  <c r="IX14" i="11"/>
  <c r="IX35" i="11" s="1"/>
  <c r="JF14" i="11"/>
  <c r="JF35" i="11" s="1"/>
  <c r="CL14" i="11"/>
  <c r="CL35" i="11" s="1"/>
  <c r="JN14" i="11"/>
  <c r="JN35" i="11" s="1"/>
  <c r="HJ14" i="11"/>
  <c r="HJ35" i="11" s="1"/>
  <c r="KT14" i="11"/>
  <c r="KT35" i="11" s="1"/>
  <c r="DV55" i="11"/>
  <c r="DY55" i="11"/>
  <c r="BR55" i="11"/>
  <c r="BU55" i="11"/>
  <c r="DR55" i="11"/>
  <c r="DU55" i="11"/>
  <c r="EL55" i="11"/>
  <c r="EO55" i="11"/>
  <c r="AT55" i="11"/>
  <c r="AW55" i="11"/>
  <c r="DC23" i="3"/>
  <c r="DC22" i="3"/>
  <c r="DC18" i="3"/>
  <c r="DC10" i="3"/>
  <c r="DC19" i="3"/>
  <c r="DK2" i="3"/>
  <c r="DC8" i="3"/>
  <c r="DC15" i="3"/>
  <c r="DC20" i="3"/>
  <c r="DC24" i="3"/>
  <c r="DC17" i="3"/>
  <c r="DC7" i="3"/>
  <c r="DC5" i="3"/>
  <c r="DC25" i="3"/>
  <c r="DC9" i="3"/>
  <c r="DC26" i="3"/>
  <c r="DC28" i="3"/>
  <c r="DC13" i="3"/>
  <c r="DC6" i="3"/>
  <c r="DC14" i="3"/>
  <c r="DC27" i="3"/>
  <c r="DC29" i="3"/>
  <c r="DC12" i="3"/>
  <c r="DC11" i="3"/>
  <c r="DC16" i="3"/>
  <c r="DC21" i="3"/>
  <c r="AC54" i="11"/>
  <c r="Z54" i="11"/>
  <c r="HA55" i="11"/>
  <c r="GX55" i="11"/>
  <c r="IK55" i="11"/>
  <c r="IH55" i="11"/>
  <c r="JZ55" i="11"/>
  <c r="KC55" i="11"/>
  <c r="AK55" i="11"/>
  <c r="AH55" i="11"/>
  <c r="DN55" i="11"/>
  <c r="DQ55" i="11"/>
  <c r="EX55" i="11"/>
  <c r="FA55" i="11"/>
  <c r="IC55" i="11"/>
  <c r="HZ55" i="11"/>
  <c r="JY55" i="11"/>
  <c r="JV55" i="11"/>
  <c r="IG55" i="11"/>
  <c r="ID55" i="11"/>
  <c r="JR55" i="11"/>
  <c r="JU55" i="11"/>
  <c r="FN55" i="11"/>
  <c r="FQ55" i="11"/>
  <c r="EW55" i="11"/>
  <c r="ET55" i="11"/>
  <c r="V54" i="11"/>
  <c r="Y54" i="11"/>
  <c r="N15" i="14"/>
  <c r="O15" i="14" s="1"/>
  <c r="P15" i="14" s="1"/>
  <c r="Q15" i="14" s="1"/>
  <c r="M16" i="14"/>
  <c r="DA55" i="11"/>
  <c r="CX55" i="11"/>
  <c r="IO55" i="11"/>
  <c r="IL55" i="11"/>
  <c r="HI55" i="11"/>
  <c r="HF55" i="11"/>
  <c r="HM55" i="11"/>
  <c r="HJ55" i="11"/>
  <c r="EK55" i="11"/>
  <c r="EH55" i="11"/>
  <c r="DI55" i="11"/>
  <c r="DF55" i="11"/>
  <c r="JB55" i="11"/>
  <c r="JE55" i="11"/>
  <c r="GG55" i="11"/>
  <c r="GD55" i="11"/>
  <c r="FM55" i="11"/>
  <c r="FJ55" i="11"/>
  <c r="FI55" i="11"/>
  <c r="FF55" i="11"/>
  <c r="Z13" i="11"/>
  <c r="Z34" i="11" s="1"/>
  <c r="N13" i="11"/>
  <c r="N34" i="11" s="1"/>
  <c r="J13" i="11"/>
  <c r="J34" i="11" s="1"/>
  <c r="F34" i="11"/>
  <c r="I55" i="11" s="1"/>
  <c r="R13" i="11"/>
  <c r="R34" i="11" s="1"/>
  <c r="V13" i="11"/>
  <c r="V34" i="11" s="1"/>
  <c r="N54" i="11"/>
  <c r="Q54" i="11"/>
  <c r="BF55" i="11"/>
  <c r="BI55" i="11"/>
  <c r="DE55" i="11"/>
  <c r="DB55" i="11"/>
  <c r="CH55" i="11"/>
  <c r="CK55" i="11"/>
  <c r="BA55" i="11"/>
  <c r="AX55" i="11"/>
  <c r="BZ55" i="11"/>
  <c r="CC55" i="11"/>
  <c r="GP55" i="11"/>
  <c r="GS55" i="11"/>
  <c r="AS55" i="11"/>
  <c r="AP55" i="11"/>
  <c r="FB55" i="11"/>
  <c r="FE55" i="11"/>
  <c r="CL55" i="11"/>
  <c r="CO55" i="11"/>
  <c r="JI55" i="11"/>
  <c r="JF55" i="11"/>
  <c r="HR55" i="11"/>
  <c r="HU55" i="11"/>
  <c r="J54" i="11"/>
  <c r="M54" i="11"/>
  <c r="EG55" i="11"/>
  <c r="ED55" i="11"/>
  <c r="CW55" i="11"/>
  <c r="CT55" i="11"/>
  <c r="EP55" i="11"/>
  <c r="ES55" i="11"/>
  <c r="JN55" i="11"/>
  <c r="JQ55" i="11"/>
  <c r="IX55" i="11"/>
  <c r="JA55" i="11"/>
  <c r="IS55" i="11"/>
  <c r="IP55" i="11"/>
  <c r="HN55" i="11"/>
  <c r="HQ55" i="11"/>
  <c r="IW55" i="11"/>
  <c r="IT55" i="11"/>
  <c r="BV55" i="11"/>
  <c r="BY55" i="11"/>
  <c r="FY55" i="11"/>
  <c r="FV55" i="11"/>
  <c r="EC55" i="11"/>
  <c r="DZ55" i="11"/>
  <c r="R60" i="5"/>
  <c r="V37" i="5"/>
  <c r="S60" i="5"/>
  <c r="GX38" i="5"/>
  <c r="GU61" i="5"/>
  <c r="GT61" i="5"/>
  <c r="B37" i="5"/>
  <c r="LJ38" i="5"/>
  <c r="LG61" i="5"/>
  <c r="LF61" i="5"/>
  <c r="AD61" i="5"/>
  <c r="AH38" i="5"/>
  <c r="AE61" i="5"/>
  <c r="KX61" i="5"/>
  <c r="KY61" i="5"/>
  <c r="LB38" i="5"/>
  <c r="CQ61" i="5"/>
  <c r="CT38" i="5"/>
  <c r="CP61" i="5"/>
  <c r="FK61" i="5"/>
  <c r="FN38" i="5"/>
  <c r="EE61" i="5"/>
  <c r="EH38" i="5"/>
  <c r="ED61" i="5"/>
  <c r="FV61" i="5"/>
  <c r="FZ38" i="5"/>
  <c r="FW61" i="5"/>
  <c r="AP38" i="5"/>
  <c r="AM61" i="5"/>
  <c r="AL61" i="5"/>
  <c r="IL61" i="5"/>
  <c r="IM61" i="5"/>
  <c r="IP38" i="5"/>
  <c r="BF38" i="5"/>
  <c r="BC61" i="5"/>
  <c r="BB61" i="5"/>
  <c r="EL61" i="5"/>
  <c r="EL38" i="5"/>
  <c r="EI61" i="5"/>
  <c r="EH61" i="5"/>
  <c r="BR61" i="5"/>
  <c r="BS61" i="5"/>
  <c r="BV38" i="5"/>
  <c r="BJ38" i="5"/>
  <c r="BG61" i="5"/>
  <c r="BF61" i="5"/>
  <c r="C82" i="5"/>
  <c r="C107" i="5" s="1"/>
  <c r="AC18" i="14"/>
  <c r="AD18" i="14" s="1"/>
  <c r="AE18" i="14" s="1"/>
  <c r="AF18" i="14" s="1"/>
  <c r="AB19" i="14"/>
  <c r="CX61" i="5"/>
  <c r="CY61" i="5"/>
  <c r="DB38" i="5"/>
  <c r="DC61" i="5"/>
  <c r="DB61" i="5"/>
  <c r="DF38" i="5"/>
  <c r="BJ61" i="5"/>
  <c r="BK61" i="5"/>
  <c r="BN38" i="5"/>
  <c r="HZ61" i="5"/>
  <c r="IA61" i="5"/>
  <c r="ID38" i="5"/>
  <c r="GA61" i="5"/>
  <c r="GD38" i="5"/>
  <c r="FZ61" i="5"/>
  <c r="LK61" i="5"/>
  <c r="LN38" i="5"/>
  <c r="LN61" i="5"/>
  <c r="LJ61" i="5"/>
  <c r="FJ61" i="5"/>
  <c r="FG61" i="5"/>
  <c r="FJ38" i="5"/>
  <c r="FF61" i="5"/>
  <c r="KH61" i="5"/>
  <c r="KI61" i="5"/>
  <c r="KL38" i="5"/>
  <c r="AM22" i="14"/>
  <c r="AN22" i="14" s="1"/>
  <c r="AO22" i="14" s="1"/>
  <c r="AP22" i="14" s="1"/>
  <c r="AN21" i="14"/>
  <c r="AO21" i="14" s="1"/>
  <c r="AP21" i="14" s="1"/>
  <c r="O60" i="5"/>
  <c r="R37" i="5"/>
  <c r="GQ61" i="5"/>
  <c r="GP61" i="5"/>
  <c r="GT38" i="5"/>
  <c r="CE61" i="5"/>
  <c r="CD61" i="5"/>
  <c r="CH38" i="5"/>
  <c r="KA61" i="5"/>
  <c r="KD38" i="5"/>
  <c r="JZ61" i="5"/>
  <c r="GY61" i="5"/>
  <c r="GX61" i="5"/>
  <c r="HB38" i="5"/>
  <c r="LF38" i="5"/>
  <c r="LB61" i="5"/>
  <c r="LC61" i="5"/>
  <c r="IL38" i="5"/>
  <c r="II61" i="5"/>
  <c r="IH61" i="5"/>
  <c r="FV38" i="5"/>
  <c r="FS61" i="5"/>
  <c r="FR61" i="5"/>
  <c r="CL38" i="5"/>
  <c r="CI61" i="5"/>
  <c r="CH61" i="5"/>
  <c r="AY61" i="5"/>
  <c r="AX61" i="5"/>
  <c r="BB38" i="5"/>
  <c r="JZ38" i="5"/>
  <c r="JW61" i="5"/>
  <c r="EM61" i="5"/>
  <c r="EP38" i="5"/>
  <c r="BO61" i="5"/>
  <c r="BN61" i="5"/>
  <c r="BR38" i="5"/>
  <c r="BZ38" i="5"/>
  <c r="BV61" i="5"/>
  <c r="BW61" i="5"/>
  <c r="DQ14" i="3"/>
  <c r="DQ10" i="3"/>
  <c r="DQ29" i="3"/>
  <c r="DQ22" i="3"/>
  <c r="DQ31" i="3"/>
  <c r="DQ9" i="3"/>
  <c r="DQ13" i="3"/>
  <c r="DQ30" i="3"/>
  <c r="DQ12" i="3"/>
  <c r="DY2" i="3"/>
  <c r="DQ16" i="3"/>
  <c r="DQ5" i="3"/>
  <c r="DQ25" i="3"/>
  <c r="DQ7" i="3"/>
  <c r="DQ20" i="3"/>
  <c r="DQ11" i="3"/>
  <c r="DQ6" i="3"/>
  <c r="DQ28" i="3"/>
  <c r="DQ24" i="3"/>
  <c r="DQ18" i="3"/>
  <c r="DQ21" i="3"/>
  <c r="DQ23" i="3"/>
  <c r="DQ32" i="3"/>
  <c r="DQ27" i="3"/>
  <c r="DQ19" i="3"/>
  <c r="DQ15" i="3"/>
  <c r="DQ26" i="3"/>
  <c r="DQ17" i="3"/>
  <c r="DQ8" i="3"/>
  <c r="GD61" i="5"/>
  <c r="GE61" i="5"/>
  <c r="GH38" i="5"/>
  <c r="Z37" i="5"/>
  <c r="W60" i="5"/>
  <c r="HJ61" i="5"/>
  <c r="HN38" i="5"/>
  <c r="HK61" i="5"/>
  <c r="KE61" i="5"/>
  <c r="KD61" i="5"/>
  <c r="KH38" i="5"/>
  <c r="IH38" i="5"/>
  <c r="ID61" i="5"/>
  <c r="IE61" i="5"/>
  <c r="CT61" i="5"/>
  <c r="CX38" i="5"/>
  <c r="CU61" i="5"/>
  <c r="AA61" i="5"/>
  <c r="AD38" i="5"/>
  <c r="J15" i="5"/>
  <c r="R15" i="5"/>
  <c r="N15" i="5"/>
  <c r="V15" i="5"/>
  <c r="Z15" i="5"/>
  <c r="AQ61" i="5"/>
  <c r="AP61" i="5"/>
  <c r="AT38" i="5"/>
  <c r="AI61" i="5"/>
  <c r="AH61" i="5"/>
  <c r="AL38" i="5"/>
  <c r="DO61" i="5"/>
  <c r="DN61" i="5"/>
  <c r="DR38" i="5"/>
  <c r="DV38" i="5"/>
  <c r="DS61" i="5"/>
  <c r="DR61" i="5"/>
  <c r="GH61" i="5"/>
  <c r="GI61" i="5"/>
  <c r="GL38" i="5"/>
  <c r="AU61" i="5"/>
  <c r="AX38" i="5"/>
  <c r="AT61" i="5"/>
  <c r="JV61" i="5"/>
  <c r="JV38" i="5"/>
  <c r="JR61" i="5"/>
  <c r="JS61" i="5"/>
  <c r="DZ38" i="5"/>
  <c r="DV61" i="5"/>
  <c r="DW61" i="5"/>
  <c r="G60" i="5"/>
  <c r="J37" i="5"/>
  <c r="DE14" i="3"/>
  <c r="DE10" i="3"/>
  <c r="DE28" i="3"/>
  <c r="DE13" i="3"/>
  <c r="DE9" i="3"/>
  <c r="DE23" i="3"/>
  <c r="DE12" i="3"/>
  <c r="DE27" i="3"/>
  <c r="DM2" i="3"/>
  <c r="DE21" i="3"/>
  <c r="DE26" i="3"/>
  <c r="DE7" i="3"/>
  <c r="DE24" i="3"/>
  <c r="DE20" i="3"/>
  <c r="DE22" i="3"/>
  <c r="DE29" i="3"/>
  <c r="DE8" i="3"/>
  <c r="DE18" i="3"/>
  <c r="DE11" i="3"/>
  <c r="DE5" i="3"/>
  <c r="DE6" i="3"/>
  <c r="DE19" i="3"/>
  <c r="DE15" i="3"/>
  <c r="DE25" i="3"/>
  <c r="DE17" i="3"/>
  <c r="DE16" i="3"/>
  <c r="KT61" i="5"/>
  <c r="KU61" i="5"/>
  <c r="KX38" i="5"/>
  <c r="JJ61" i="5"/>
  <c r="JG61" i="5"/>
  <c r="JJ38" i="5"/>
  <c r="JF61" i="5"/>
  <c r="KL61" i="5"/>
  <c r="KP38" i="5"/>
  <c r="KM61" i="5"/>
  <c r="HF61" i="5"/>
  <c r="HG61" i="5"/>
  <c r="HJ38" i="5"/>
  <c r="GM61" i="5"/>
  <c r="GL61" i="5"/>
  <c r="GP38" i="5"/>
  <c r="EA61" i="5"/>
  <c r="DZ61" i="5"/>
  <c r="ED38" i="5"/>
  <c r="DR16" i="5"/>
  <c r="BV16" i="5"/>
  <c r="KL16" i="5"/>
  <c r="GX16" i="5"/>
  <c r="ED16" i="5"/>
  <c r="F16" i="5"/>
  <c r="AL16" i="5"/>
  <c r="LJ16" i="5"/>
  <c r="FR16" i="5"/>
  <c r="JJ16" i="5"/>
  <c r="JF16" i="5"/>
  <c r="AT16" i="5"/>
  <c r="CD16" i="5"/>
  <c r="KD16" i="5"/>
  <c r="LV16" i="5"/>
  <c r="KT16" i="5"/>
  <c r="AX16" i="5"/>
  <c r="BR16" i="5"/>
  <c r="IH16" i="5"/>
  <c r="CL16" i="5"/>
  <c r="DV16" i="5"/>
  <c r="GP16" i="5"/>
  <c r="DZ16" i="5"/>
  <c r="DF16" i="5"/>
  <c r="HZ16" i="5"/>
  <c r="DB16" i="5"/>
  <c r="FN16" i="5"/>
  <c r="GL16" i="5"/>
  <c r="CX16" i="5"/>
  <c r="AP16" i="5"/>
  <c r="GH16" i="5"/>
  <c r="IX16" i="5"/>
  <c r="KH16" i="5"/>
  <c r="AH16" i="5"/>
  <c r="GD16" i="5"/>
  <c r="GT16" i="5"/>
  <c r="IP16" i="5"/>
  <c r="HN16" i="5"/>
  <c r="HJ16" i="5"/>
  <c r="BZ16" i="5"/>
  <c r="JZ16" i="5"/>
  <c r="FZ16" i="5"/>
  <c r="JR16" i="5"/>
  <c r="CT16" i="5"/>
  <c r="JN16" i="5"/>
  <c r="LR16" i="5"/>
  <c r="MD16" i="5"/>
  <c r="HF16" i="5"/>
  <c r="CH16" i="5"/>
  <c r="DN16" i="5"/>
  <c r="KP16" i="5"/>
  <c r="ET16" i="5"/>
  <c r="BB16" i="5"/>
  <c r="ID16" i="5"/>
  <c r="AD16" i="5"/>
  <c r="KX16" i="5"/>
  <c r="IT16" i="5"/>
  <c r="MH16" i="5"/>
  <c r="BN16" i="5"/>
  <c r="CP16" i="5"/>
  <c r="FB16" i="5"/>
  <c r="DJ16" i="5"/>
  <c r="JB16" i="5"/>
  <c r="EH16" i="5"/>
  <c r="BF16" i="5"/>
  <c r="BJ16" i="5"/>
  <c r="LN16" i="5"/>
  <c r="EP16" i="5"/>
  <c r="FF16" i="5"/>
  <c r="IL16" i="5"/>
  <c r="HV16" i="5"/>
  <c r="LZ16" i="5"/>
  <c r="E17" i="5"/>
  <c r="LF16" i="5"/>
  <c r="LB16" i="5"/>
  <c r="JV16" i="5"/>
  <c r="HB16" i="5"/>
  <c r="FJ16" i="5"/>
  <c r="HR16" i="5"/>
  <c r="EX16" i="5"/>
  <c r="EL16" i="5"/>
  <c r="FV16" i="5"/>
  <c r="IX61" i="5"/>
  <c r="IY61" i="5"/>
  <c r="JB38" i="5"/>
  <c r="KP61" i="5"/>
  <c r="KQ61" i="5"/>
  <c r="KT38" i="5"/>
  <c r="FF38" i="5"/>
  <c r="FC61" i="5"/>
  <c r="IU61" i="5"/>
  <c r="IT61" i="5"/>
  <c r="IX38" i="5"/>
  <c r="FB61" i="5"/>
  <c r="FB38" i="5"/>
  <c r="EX61" i="5"/>
  <c r="EY61" i="5"/>
  <c r="FR38" i="5"/>
  <c r="FN61" i="5"/>
  <c r="FO61" i="5"/>
  <c r="IT38" i="5"/>
  <c r="IQ61" i="5"/>
  <c r="IP61" i="5"/>
  <c r="N37" i="5"/>
  <c r="J60" i="5"/>
  <c r="K60" i="5"/>
  <c r="AG20" i="14"/>
  <c r="AH19" i="14"/>
  <c r="AI19" i="14" s="1"/>
  <c r="AJ19" i="14" s="1"/>
  <c r="AK19" i="14" s="1"/>
  <c r="C36" i="5"/>
  <c r="E83" i="5"/>
  <c r="HB61" i="5"/>
  <c r="HC61" i="5"/>
  <c r="HF38" i="5"/>
  <c r="ET61" i="5"/>
  <c r="EU61" i="5"/>
  <c r="EX38" i="5"/>
  <c r="EP61" i="5"/>
  <c r="ET38" i="5"/>
  <c r="EQ61" i="5"/>
  <c r="HV61" i="5"/>
  <c r="HZ38" i="5"/>
  <c r="HW61" i="5"/>
  <c r="CD38" i="5"/>
  <c r="CA61" i="5"/>
  <c r="BZ61" i="5"/>
  <c r="JK61" i="5"/>
  <c r="JN38" i="5"/>
  <c r="JC61" i="5"/>
  <c r="JF38" i="5"/>
  <c r="JB61" i="5"/>
  <c r="HO61" i="5"/>
  <c r="HN61" i="5"/>
  <c r="HR38" i="5"/>
  <c r="CL61" i="5"/>
  <c r="CP38" i="5"/>
  <c r="CM61" i="5"/>
  <c r="JO61" i="5"/>
  <c r="JN61" i="5"/>
  <c r="JR38" i="5"/>
  <c r="DJ38" i="5"/>
  <c r="DF61" i="5"/>
  <c r="DG61" i="5"/>
  <c r="HR61" i="5"/>
  <c r="HS61" i="5"/>
  <c r="HV38" i="5"/>
  <c r="DK61" i="5"/>
  <c r="DJ61" i="5"/>
  <c r="DN38" i="5"/>
  <c r="E15" i="15"/>
  <c r="E19" i="15" s="1"/>
  <c r="G17" i="15" s="1"/>
  <c r="C54" i="11" l="1"/>
  <c r="D54" i="11" s="1"/>
  <c r="F53" i="8" s="1"/>
  <c r="D16" i="14"/>
  <c r="E16" i="14" s="1"/>
  <c r="F16" i="14" s="1"/>
  <c r="G16" i="14" s="1"/>
  <c r="C17" i="14"/>
  <c r="W18" i="14"/>
  <c r="X17" i="14"/>
  <c r="Y17" i="14" s="1"/>
  <c r="Z17" i="14" s="1"/>
  <c r="AA17" i="14" s="1"/>
  <c r="R17" i="14"/>
  <c r="S16" i="14"/>
  <c r="T16" i="14" s="1"/>
  <c r="U16" i="14" s="1"/>
  <c r="V16" i="14" s="1"/>
  <c r="N55" i="11"/>
  <c r="Q55" i="11"/>
  <c r="DK26" i="3"/>
  <c r="DK25" i="3"/>
  <c r="DK21" i="3"/>
  <c r="DK11" i="3"/>
  <c r="DK19" i="3"/>
  <c r="DK27" i="3"/>
  <c r="DK29" i="3"/>
  <c r="DK18" i="3"/>
  <c r="DK10" i="3"/>
  <c r="DK14" i="3"/>
  <c r="DS2" i="3"/>
  <c r="DK28" i="3"/>
  <c r="DK12" i="3"/>
  <c r="DK7" i="3"/>
  <c r="DK23" i="3"/>
  <c r="DK22" i="3"/>
  <c r="DK9" i="3"/>
  <c r="DK20" i="3"/>
  <c r="DK24" i="3"/>
  <c r="DK13" i="3"/>
  <c r="DK5" i="3"/>
  <c r="DK16" i="3"/>
  <c r="DK8" i="3"/>
  <c r="DK17" i="3"/>
  <c r="DK15" i="3"/>
  <c r="DK6" i="3"/>
  <c r="JQ56" i="11"/>
  <c r="JN56" i="11"/>
  <c r="EK56" i="11"/>
  <c r="EH56" i="11"/>
  <c r="KO56" i="11"/>
  <c r="KL56" i="11"/>
  <c r="BF56" i="11"/>
  <c r="BI56" i="11"/>
  <c r="IC56" i="11"/>
  <c r="HZ56" i="11"/>
  <c r="HV56" i="11"/>
  <c r="HY56" i="11"/>
  <c r="BR56" i="11"/>
  <c r="BU56" i="11"/>
  <c r="AG56" i="11"/>
  <c r="AD56" i="11"/>
  <c r="JE56" i="11"/>
  <c r="JB56" i="11"/>
  <c r="GW56" i="11"/>
  <c r="GT56" i="11"/>
  <c r="AK56" i="11"/>
  <c r="AH56" i="11"/>
  <c r="AO56" i="11"/>
  <c r="AL56" i="11"/>
  <c r="Z55" i="11"/>
  <c r="AC55" i="11"/>
  <c r="CO56" i="11"/>
  <c r="CL56" i="11"/>
  <c r="HQ56" i="11"/>
  <c r="HN56" i="11"/>
  <c r="HU56" i="11"/>
  <c r="HR56" i="11"/>
  <c r="CC56" i="11"/>
  <c r="BZ56" i="11"/>
  <c r="DY56" i="11"/>
  <c r="DV56" i="11"/>
  <c r="FE56" i="11"/>
  <c r="FB56" i="11"/>
  <c r="JV56" i="11"/>
  <c r="JY56" i="11"/>
  <c r="DM56" i="11"/>
  <c r="DJ56" i="11"/>
  <c r="GK56" i="11"/>
  <c r="GH56" i="11"/>
  <c r="HE56" i="11"/>
  <c r="HB56" i="11"/>
  <c r="ET56" i="11"/>
  <c r="EW56" i="11"/>
  <c r="IG56" i="11"/>
  <c r="ID56" i="11"/>
  <c r="E52" i="8"/>
  <c r="D53" i="11"/>
  <c r="F52" i="8" s="1"/>
  <c r="I42" i="13"/>
  <c r="J42" i="13" s="1"/>
  <c r="K42" i="13" s="1"/>
  <c r="E8" i="15" s="1"/>
  <c r="Y55" i="11"/>
  <c r="V55" i="11"/>
  <c r="JI56" i="11"/>
  <c r="JF56" i="11"/>
  <c r="Z14" i="11"/>
  <c r="Z35" i="11" s="1"/>
  <c r="R14" i="11"/>
  <c r="R35" i="11" s="1"/>
  <c r="F35" i="11"/>
  <c r="I56" i="11" s="1"/>
  <c r="V14" i="11"/>
  <c r="V35" i="11" s="1"/>
  <c r="N14" i="11"/>
  <c r="N35" i="11" s="1"/>
  <c r="J14" i="11"/>
  <c r="J35" i="11" s="1"/>
  <c r="FA56" i="11"/>
  <c r="EX56" i="11"/>
  <c r="DU56" i="11"/>
  <c r="DR56" i="11"/>
  <c r="BB56" i="11"/>
  <c r="BE56" i="11"/>
  <c r="CH56" i="11"/>
  <c r="CK56" i="11"/>
  <c r="BY56" i="11"/>
  <c r="BV56" i="11"/>
  <c r="JU56" i="11"/>
  <c r="JR56" i="11"/>
  <c r="DQ56" i="11"/>
  <c r="DN56" i="11"/>
  <c r="GO56" i="11"/>
  <c r="GL56" i="11"/>
  <c r="KH56" i="11"/>
  <c r="KK56" i="11"/>
  <c r="FM56" i="11"/>
  <c r="FJ56" i="11"/>
  <c r="U55" i="11"/>
  <c r="R55" i="11"/>
  <c r="JA56" i="11"/>
  <c r="IX56" i="11"/>
  <c r="IK56" i="11"/>
  <c r="IH56" i="11"/>
  <c r="CD56" i="11"/>
  <c r="CG56" i="11"/>
  <c r="JM56" i="11"/>
  <c r="JJ56" i="11"/>
  <c r="CX56" i="11"/>
  <c r="DA56" i="11"/>
  <c r="JZ56" i="11"/>
  <c r="KC56" i="11"/>
  <c r="EC56" i="11"/>
  <c r="DZ56" i="11"/>
  <c r="HA56" i="11"/>
  <c r="GX56" i="11"/>
  <c r="AW56" i="11"/>
  <c r="AT56" i="11"/>
  <c r="IS56" i="11"/>
  <c r="IP56" i="11"/>
  <c r="BA56" i="11"/>
  <c r="AX56" i="11"/>
  <c r="CS56" i="11"/>
  <c r="CP56" i="11"/>
  <c r="I20" i="14"/>
  <c r="J20" i="14" s="1"/>
  <c r="K20" i="14" s="1"/>
  <c r="L20" i="14" s="1"/>
  <c r="H21" i="14"/>
  <c r="N16" i="14"/>
  <c r="O16" i="14" s="1"/>
  <c r="P16" i="14" s="1"/>
  <c r="Q16" i="14" s="1"/>
  <c r="M17" i="14"/>
  <c r="KW56" i="11"/>
  <c r="KT56" i="11"/>
  <c r="GC56" i="11"/>
  <c r="FZ56" i="11"/>
  <c r="FQ56" i="11"/>
  <c r="FN56" i="11"/>
  <c r="AH15" i="11"/>
  <c r="AH36" i="11" s="1"/>
  <c r="DB15" i="11"/>
  <c r="DB36" i="11" s="1"/>
  <c r="FV15" i="11"/>
  <c r="FV36" i="11" s="1"/>
  <c r="IP15" i="11"/>
  <c r="IP36" i="11" s="1"/>
  <c r="LJ15" i="11"/>
  <c r="LJ36" i="11" s="1"/>
  <c r="CT15" i="11"/>
  <c r="CT36" i="11" s="1"/>
  <c r="FN15" i="11"/>
  <c r="FN36" i="11" s="1"/>
  <c r="IH15" i="11"/>
  <c r="IH36" i="11" s="1"/>
  <c r="LB15" i="11"/>
  <c r="LB36" i="11" s="1"/>
  <c r="GP15" i="11"/>
  <c r="GP36" i="11" s="1"/>
  <c r="CX15" i="11"/>
  <c r="CX36" i="11" s="1"/>
  <c r="LF15" i="11"/>
  <c r="LF36" i="11" s="1"/>
  <c r="KH15" i="11"/>
  <c r="KH36" i="11" s="1"/>
  <c r="GH15" i="11"/>
  <c r="GH36" i="11" s="1"/>
  <c r="JB15" i="11"/>
  <c r="JB36" i="11" s="1"/>
  <c r="AL15" i="11"/>
  <c r="AL36" i="11" s="1"/>
  <c r="DF15" i="11"/>
  <c r="DF36" i="11" s="1"/>
  <c r="FZ15" i="11"/>
  <c r="FZ36" i="11" s="1"/>
  <c r="IT15" i="11"/>
  <c r="IT36" i="11" s="1"/>
  <c r="LN15" i="11"/>
  <c r="LN36" i="11" s="1"/>
  <c r="HZ15" i="11"/>
  <c r="HZ36" i="11" s="1"/>
  <c r="EH15" i="11"/>
  <c r="EH36" i="11" s="1"/>
  <c r="AP15" i="11"/>
  <c r="AP36" i="11" s="1"/>
  <c r="F15" i="11"/>
  <c r="BR15" i="11"/>
  <c r="BR36" i="11" s="1"/>
  <c r="BJ15" i="11"/>
  <c r="BJ36" i="11" s="1"/>
  <c r="JR15" i="11"/>
  <c r="JR36" i="11" s="1"/>
  <c r="IX15" i="11"/>
  <c r="IX36" i="11" s="1"/>
  <c r="AT15" i="11"/>
  <c r="AT36" i="11" s="1"/>
  <c r="DN15" i="11"/>
  <c r="DN36" i="11" s="1"/>
  <c r="BF15" i="11"/>
  <c r="BF36" i="11" s="1"/>
  <c r="DZ15" i="11"/>
  <c r="DZ36" i="11" s="1"/>
  <c r="GT15" i="11"/>
  <c r="GT36" i="11" s="1"/>
  <c r="JN15" i="11"/>
  <c r="JN36" i="11" s="1"/>
  <c r="AX15" i="11"/>
  <c r="AX36" i="11" s="1"/>
  <c r="DR15" i="11"/>
  <c r="DR36" i="11" s="1"/>
  <c r="GL15" i="11"/>
  <c r="GL36" i="11" s="1"/>
  <c r="JF15" i="11"/>
  <c r="JF36" i="11" s="1"/>
  <c r="BB15" i="11"/>
  <c r="BB36" i="11" s="1"/>
  <c r="JJ15" i="11"/>
  <c r="JJ36" i="11" s="1"/>
  <c r="FR15" i="11"/>
  <c r="FR36" i="11" s="1"/>
  <c r="ET15" i="11"/>
  <c r="ET36" i="11" s="1"/>
  <c r="DJ15" i="11"/>
  <c r="DJ36" i="11" s="1"/>
  <c r="HF15" i="11"/>
  <c r="HF36" i="11" s="1"/>
  <c r="GX15" i="11"/>
  <c r="GX36" i="11" s="1"/>
  <c r="HB15" i="11"/>
  <c r="HB36" i="11" s="1"/>
  <c r="E16" i="11"/>
  <c r="CD15" i="11"/>
  <c r="CD36" i="11" s="1"/>
  <c r="EX15" i="11"/>
  <c r="EX36" i="11" s="1"/>
  <c r="HR15" i="11"/>
  <c r="HR36" i="11" s="1"/>
  <c r="KL15" i="11"/>
  <c r="KL36" i="11" s="1"/>
  <c r="BV15" i="11"/>
  <c r="BV36" i="11" s="1"/>
  <c r="EP15" i="11"/>
  <c r="EP36" i="11" s="1"/>
  <c r="HJ15" i="11"/>
  <c r="HJ36" i="11" s="1"/>
  <c r="KD15" i="11"/>
  <c r="KD36" i="11" s="1"/>
  <c r="DV15" i="11"/>
  <c r="DV36" i="11" s="1"/>
  <c r="AD15" i="11"/>
  <c r="AD36" i="11" s="1"/>
  <c r="IL15" i="11"/>
  <c r="IL36" i="11" s="1"/>
  <c r="BZ15" i="11"/>
  <c r="BZ36" i="11" s="1"/>
  <c r="E36" i="11"/>
  <c r="H57" i="11" s="1"/>
  <c r="CP15" i="11"/>
  <c r="CP36" i="11" s="1"/>
  <c r="ID15" i="11"/>
  <c r="ID36" i="11" s="1"/>
  <c r="KX15" i="11"/>
  <c r="KX36" i="11" s="1"/>
  <c r="FB15" i="11"/>
  <c r="FB36" i="11" s="1"/>
  <c r="KP15" i="11"/>
  <c r="KP36" i="11" s="1"/>
  <c r="BN15" i="11"/>
  <c r="BN36" i="11" s="1"/>
  <c r="GD15" i="11"/>
  <c r="GD36" i="11" s="1"/>
  <c r="EL15" i="11"/>
  <c r="EL36" i="11" s="1"/>
  <c r="ED15" i="11"/>
  <c r="ED36" i="11" s="1"/>
  <c r="KT15" i="11"/>
  <c r="KT36" i="11" s="1"/>
  <c r="FJ15" i="11"/>
  <c r="FJ36" i="11" s="1"/>
  <c r="CH15" i="11"/>
  <c r="CH36" i="11" s="1"/>
  <c r="HV15" i="11"/>
  <c r="HV36" i="11" s="1"/>
  <c r="FF15" i="11"/>
  <c r="FF36" i="11" s="1"/>
  <c r="JV15" i="11"/>
  <c r="JV36" i="11" s="1"/>
  <c r="JZ15" i="11"/>
  <c r="JZ36" i="11" s="1"/>
  <c r="CL15" i="11"/>
  <c r="CL36" i="11" s="1"/>
  <c r="HN15" i="11"/>
  <c r="HN36" i="11" s="1"/>
  <c r="AS56" i="11"/>
  <c r="AP56" i="11"/>
  <c r="GG56" i="11"/>
  <c r="GD56" i="11"/>
  <c r="HI56" i="11"/>
  <c r="HF56" i="11"/>
  <c r="GS56" i="11"/>
  <c r="GP56" i="11"/>
  <c r="ED56" i="11"/>
  <c r="EG56" i="11"/>
  <c r="BQ56" i="11"/>
  <c r="BN56" i="11"/>
  <c r="FY56" i="11"/>
  <c r="FV56" i="11"/>
  <c r="FU56" i="11"/>
  <c r="FR56" i="11"/>
  <c r="J55" i="11"/>
  <c r="M55" i="11"/>
  <c r="HJ56" i="11"/>
  <c r="HM56" i="11"/>
  <c r="FF56" i="11"/>
  <c r="FI56" i="11"/>
  <c r="CW56" i="11"/>
  <c r="CT56" i="11"/>
  <c r="ES56" i="11"/>
  <c r="EP56" i="11"/>
  <c r="DI56" i="11"/>
  <c r="DF56" i="11"/>
  <c r="KS56" i="11"/>
  <c r="KP56" i="11"/>
  <c r="EL56" i="11"/>
  <c r="EO56" i="11"/>
  <c r="IO56" i="11"/>
  <c r="IL56" i="11"/>
  <c r="BM56" i="11"/>
  <c r="BJ56" i="11"/>
  <c r="KD56" i="11"/>
  <c r="KG56" i="11"/>
  <c r="DE56" i="11"/>
  <c r="DB56" i="11"/>
  <c r="IW56" i="11"/>
  <c r="IT56" i="11"/>
  <c r="FG62" i="5"/>
  <c r="FJ39" i="5"/>
  <c r="FF62" i="5"/>
  <c r="LW62" i="5"/>
  <c r="LV62" i="5"/>
  <c r="LZ39" i="5"/>
  <c r="BJ39" i="5"/>
  <c r="BF62" i="5"/>
  <c r="BG62" i="5"/>
  <c r="CP39" i="5"/>
  <c r="CL62" i="5"/>
  <c r="CM62" i="5"/>
  <c r="ID39" i="5"/>
  <c r="IA62" i="5"/>
  <c r="HZ62" i="5"/>
  <c r="HF39" i="5"/>
  <c r="HB62" i="5"/>
  <c r="HC62" i="5"/>
  <c r="FZ39" i="5"/>
  <c r="FW62" i="5"/>
  <c r="GT39" i="5"/>
  <c r="GQ62" i="5"/>
  <c r="GP62" i="5"/>
  <c r="AM62" i="5"/>
  <c r="AP39" i="5"/>
  <c r="AL62" i="5"/>
  <c r="DF39" i="5"/>
  <c r="DB62" i="5"/>
  <c r="DC62" i="5"/>
  <c r="BR39" i="5"/>
  <c r="BN62" i="5"/>
  <c r="BO62" i="5"/>
  <c r="AT39" i="5"/>
  <c r="AP62" i="5"/>
  <c r="AQ62" i="5"/>
  <c r="R16" i="5"/>
  <c r="N16" i="5"/>
  <c r="J16" i="5"/>
  <c r="V16" i="5"/>
  <c r="Z16" i="5"/>
  <c r="DM18" i="3"/>
  <c r="DM15" i="3"/>
  <c r="DM26" i="3"/>
  <c r="DM8" i="3"/>
  <c r="DM32" i="3"/>
  <c r="DM20" i="3"/>
  <c r="DM17" i="3"/>
  <c r="DM29" i="3"/>
  <c r="DM30" i="3"/>
  <c r="DM14" i="3"/>
  <c r="DM19" i="3"/>
  <c r="DM24" i="3"/>
  <c r="DM13" i="3"/>
  <c r="DM12" i="3"/>
  <c r="DM10" i="3"/>
  <c r="DM6" i="3"/>
  <c r="DM27" i="3"/>
  <c r="DM5" i="3"/>
  <c r="DM25" i="3"/>
  <c r="DU2" i="3"/>
  <c r="DM16" i="3"/>
  <c r="DM22" i="3"/>
  <c r="DM7" i="3"/>
  <c r="DM28" i="3"/>
  <c r="DM21" i="3"/>
  <c r="DM11" i="3"/>
  <c r="DM23" i="3"/>
  <c r="DM9" i="3"/>
  <c r="DM31" i="3"/>
  <c r="N38" i="5"/>
  <c r="J61" i="5"/>
  <c r="K61" i="5"/>
  <c r="C37" i="5"/>
  <c r="GX62" i="5"/>
  <c r="GY62" i="5"/>
  <c r="HB39" i="5"/>
  <c r="HR62" i="5"/>
  <c r="HV39" i="5"/>
  <c r="HS62" i="5"/>
  <c r="BC62" i="5"/>
  <c r="BB62" i="5"/>
  <c r="BF39" i="5"/>
  <c r="BJ62" i="5"/>
  <c r="BN39" i="5"/>
  <c r="BK62" i="5"/>
  <c r="AX62" i="5"/>
  <c r="BB39" i="5"/>
  <c r="AY62" i="5"/>
  <c r="MD39" i="5"/>
  <c r="LZ62" i="5"/>
  <c r="MA62" i="5"/>
  <c r="JW62" i="5"/>
  <c r="JV62" i="5"/>
  <c r="JZ39" i="5"/>
  <c r="FZ62" i="5"/>
  <c r="GD39" i="5"/>
  <c r="GA62" i="5"/>
  <c r="CT62" i="5"/>
  <c r="CX39" i="5"/>
  <c r="CU62" i="5"/>
  <c r="DV62" i="5"/>
  <c r="DW62" i="5"/>
  <c r="DZ39" i="5"/>
  <c r="AU62" i="5"/>
  <c r="AX39" i="5"/>
  <c r="AT62" i="5"/>
  <c r="JF39" i="5"/>
  <c r="JB62" i="5"/>
  <c r="JC62" i="5"/>
  <c r="DZ62" i="5"/>
  <c r="EA62" i="5"/>
  <c r="ED39" i="5"/>
  <c r="R38" i="5"/>
  <c r="O61" i="5"/>
  <c r="FV62" i="5"/>
  <c r="FV39" i="5"/>
  <c r="FS62" i="5"/>
  <c r="FR62" i="5"/>
  <c r="JV39" i="5"/>
  <c r="JR62" i="5"/>
  <c r="JS62" i="5"/>
  <c r="II62" i="5"/>
  <c r="IH62" i="5"/>
  <c r="IL39" i="5"/>
  <c r="EE62" i="5"/>
  <c r="ED62" i="5"/>
  <c r="EH39" i="5"/>
  <c r="ME62" i="5"/>
  <c r="MD62" i="5"/>
  <c r="MH39" i="5"/>
  <c r="MH62" i="5"/>
  <c r="ET39" i="5"/>
  <c r="EQ62" i="5"/>
  <c r="LO62" i="5"/>
  <c r="LR39" i="5"/>
  <c r="LN62" i="5"/>
  <c r="BZ39" i="5"/>
  <c r="BW62" i="5"/>
  <c r="BV62" i="5"/>
  <c r="AH39" i="5"/>
  <c r="AE62" i="5"/>
  <c r="AD62" i="5"/>
  <c r="GI62" i="5"/>
  <c r="GL39" i="5"/>
  <c r="GH62" i="5"/>
  <c r="GP39" i="5"/>
  <c r="GL62" i="5"/>
  <c r="GM62" i="5"/>
  <c r="KQ62" i="5"/>
  <c r="KT39" i="5"/>
  <c r="KP62" i="5"/>
  <c r="JG62" i="5"/>
  <c r="JF62" i="5"/>
  <c r="JJ39" i="5"/>
  <c r="GU62" i="5"/>
  <c r="GT62" i="5"/>
  <c r="GX39" i="5"/>
  <c r="J38" i="5"/>
  <c r="G61" i="5"/>
  <c r="EI62" i="5"/>
  <c r="EL39" i="5"/>
  <c r="EH62" i="5"/>
  <c r="KY62" i="5"/>
  <c r="LB39" i="5"/>
  <c r="KX62" i="5"/>
  <c r="FC62" i="5"/>
  <c r="FF39" i="5"/>
  <c r="FB62" i="5"/>
  <c r="IY62" i="5"/>
  <c r="JB39" i="5"/>
  <c r="IX62" i="5"/>
  <c r="IP62" i="5"/>
  <c r="IT39" i="5"/>
  <c r="IQ62" i="5"/>
  <c r="KM62" i="5"/>
  <c r="KL62" i="5"/>
  <c r="KP39" i="5"/>
  <c r="JK62" i="5"/>
  <c r="JN39" i="5"/>
  <c r="JJ62" i="5"/>
  <c r="HG62" i="5"/>
  <c r="HJ39" i="5"/>
  <c r="HF62" i="5"/>
  <c r="KE62" i="5"/>
  <c r="KH39" i="5"/>
  <c r="KD62" i="5"/>
  <c r="FK62" i="5"/>
  <c r="FN39" i="5"/>
  <c r="FJ62" i="5"/>
  <c r="DS62" i="5"/>
  <c r="DV39" i="5"/>
  <c r="DR62" i="5"/>
  <c r="LS62" i="5"/>
  <c r="LR62" i="5"/>
  <c r="LV39" i="5"/>
  <c r="FN62" i="5"/>
  <c r="FO62" i="5"/>
  <c r="FR39" i="5"/>
  <c r="KI62" i="5"/>
  <c r="KH62" i="5"/>
  <c r="KL39" i="5"/>
  <c r="E84" i="5"/>
  <c r="ET62" i="5"/>
  <c r="EX39" i="5"/>
  <c r="EU62" i="5"/>
  <c r="LC62" i="5"/>
  <c r="LB62" i="5"/>
  <c r="LF39" i="5"/>
  <c r="EP62" i="5"/>
  <c r="EM62" i="5"/>
  <c r="EL62" i="5"/>
  <c r="EP39" i="5"/>
  <c r="DG62" i="5"/>
  <c r="DF62" i="5"/>
  <c r="DJ39" i="5"/>
  <c r="KX39" i="5"/>
  <c r="KT62" i="5"/>
  <c r="KU62" i="5"/>
  <c r="DK62" i="5"/>
  <c r="DN39" i="5"/>
  <c r="DJ62" i="5"/>
  <c r="CQ62" i="5"/>
  <c r="CT39" i="5"/>
  <c r="CP62" i="5"/>
  <c r="HN39" i="5"/>
  <c r="HJ62" i="5"/>
  <c r="HK62" i="5"/>
  <c r="IX39" i="5"/>
  <c r="IU62" i="5"/>
  <c r="IT62" i="5"/>
  <c r="CY62" i="5"/>
  <c r="DB39" i="5"/>
  <c r="CX62" i="5"/>
  <c r="CH62" i="5"/>
  <c r="CI62" i="5"/>
  <c r="CL39" i="5"/>
  <c r="KA62" i="5"/>
  <c r="KD39" i="5"/>
  <c r="JZ62" i="5"/>
  <c r="LG62" i="5"/>
  <c r="LF62" i="5"/>
  <c r="LJ39" i="5"/>
  <c r="BR62" i="5"/>
  <c r="BV39" i="5"/>
  <c r="BS62" i="5"/>
  <c r="B38" i="5"/>
  <c r="Z38" i="5"/>
  <c r="W61" i="5"/>
  <c r="AG21" i="14"/>
  <c r="AH20" i="14"/>
  <c r="AI20" i="14" s="1"/>
  <c r="AJ20" i="14" s="1"/>
  <c r="AK20" i="14" s="1"/>
  <c r="HO62" i="5"/>
  <c r="HR39" i="5"/>
  <c r="HN62" i="5"/>
  <c r="E18" i="5"/>
  <c r="LV17" i="5"/>
  <c r="CH17" i="5"/>
  <c r="KT17" i="5"/>
  <c r="GD17" i="5"/>
  <c r="DN17" i="5"/>
  <c r="FJ17" i="5"/>
  <c r="EH17" i="5"/>
  <c r="IL17" i="5"/>
  <c r="KH17" i="5"/>
  <c r="ED17" i="5"/>
  <c r="IT17" i="5"/>
  <c r="LZ17" i="5"/>
  <c r="AL17" i="5"/>
  <c r="AD17" i="5"/>
  <c r="DV17" i="5"/>
  <c r="IX17" i="5"/>
  <c r="FV17" i="5"/>
  <c r="MH17" i="5"/>
  <c r="DF17" i="5"/>
  <c r="HR17" i="5"/>
  <c r="CT17" i="5"/>
  <c r="DB17" i="5"/>
  <c r="FZ17" i="5"/>
  <c r="BZ17" i="5"/>
  <c r="JV17" i="5"/>
  <c r="CX17" i="5"/>
  <c r="KX17" i="5"/>
  <c r="GL17" i="5"/>
  <c r="BR17" i="5"/>
  <c r="EL17" i="5"/>
  <c r="GH17" i="5"/>
  <c r="GX17" i="5"/>
  <c r="BB17" i="5"/>
  <c r="LF17" i="5"/>
  <c r="AP17" i="5"/>
  <c r="CD17" i="5"/>
  <c r="AH17" i="5"/>
  <c r="KD17" i="5"/>
  <c r="LB17" i="5"/>
  <c r="HV17" i="5"/>
  <c r="MD17" i="5"/>
  <c r="ET17" i="5"/>
  <c r="GP17" i="5"/>
  <c r="BV17" i="5"/>
  <c r="EP17" i="5"/>
  <c r="KL17" i="5"/>
  <c r="HB17" i="5"/>
  <c r="KP17" i="5"/>
  <c r="IP17" i="5"/>
  <c r="FR17" i="5"/>
  <c r="BJ17" i="5"/>
  <c r="DR17" i="5"/>
  <c r="IH17" i="5"/>
  <c r="EX17" i="5"/>
  <c r="CL17" i="5"/>
  <c r="JB17" i="5"/>
  <c r="JZ17" i="5"/>
  <c r="FN17" i="5"/>
  <c r="LJ17" i="5"/>
  <c r="HZ17" i="5"/>
  <c r="JF17" i="5"/>
  <c r="JN17" i="5"/>
  <c r="GT17" i="5"/>
  <c r="AT17" i="5"/>
  <c r="FB17" i="5"/>
  <c r="HJ17" i="5"/>
  <c r="ID17" i="5"/>
  <c r="BF17" i="5"/>
  <c r="F17" i="5"/>
  <c r="JJ17" i="5"/>
  <c r="HF17" i="5"/>
  <c r="FF17" i="5"/>
  <c r="LN17" i="5"/>
  <c r="CP17" i="5"/>
  <c r="DZ17" i="5"/>
  <c r="HN17" i="5"/>
  <c r="AX17" i="5"/>
  <c r="BN17" i="5"/>
  <c r="LR17" i="5"/>
  <c r="DJ17" i="5"/>
  <c r="JR17" i="5"/>
  <c r="LJ62" i="5"/>
  <c r="LN39" i="5"/>
  <c r="LK62" i="5"/>
  <c r="FB39" i="5"/>
  <c r="EY62" i="5"/>
  <c r="EX62" i="5"/>
  <c r="AA62" i="5"/>
  <c r="AD39" i="5"/>
  <c r="CE62" i="5"/>
  <c r="CH39" i="5"/>
  <c r="CD62" i="5"/>
  <c r="JN62" i="5"/>
  <c r="JR39" i="5"/>
  <c r="JO62" i="5"/>
  <c r="IM62" i="5"/>
  <c r="IL62" i="5"/>
  <c r="IP39" i="5"/>
  <c r="GE62" i="5"/>
  <c r="GD62" i="5"/>
  <c r="GH39" i="5"/>
  <c r="HZ39" i="5"/>
  <c r="HW62" i="5"/>
  <c r="HV62" i="5"/>
  <c r="IE62" i="5"/>
  <c r="ID62" i="5"/>
  <c r="IH39" i="5"/>
  <c r="CA62" i="5"/>
  <c r="CD39" i="5"/>
  <c r="BZ62" i="5"/>
  <c r="AI62" i="5"/>
  <c r="AL39" i="5"/>
  <c r="AH62" i="5"/>
  <c r="DN62" i="5"/>
  <c r="DO62" i="5"/>
  <c r="DR39" i="5"/>
  <c r="S61" i="5"/>
  <c r="V38" i="5"/>
  <c r="R61" i="5"/>
  <c r="DY18" i="3"/>
  <c r="DY16" i="3"/>
  <c r="DY15" i="3"/>
  <c r="DY32" i="3"/>
  <c r="DY28" i="3"/>
  <c r="DY17" i="3"/>
  <c r="DY20" i="3"/>
  <c r="DY11" i="3"/>
  <c r="DY9" i="3"/>
  <c r="DY7" i="3"/>
  <c r="DY31" i="3"/>
  <c r="DY19" i="3"/>
  <c r="DY10" i="3"/>
  <c r="DY12" i="3"/>
  <c r="DY8" i="3"/>
  <c r="DY33" i="3"/>
  <c r="DY22" i="3"/>
  <c r="DY24" i="3"/>
  <c r="DY23" i="3"/>
  <c r="DY5" i="3"/>
  <c r="DY14" i="3"/>
  <c r="DY6" i="3"/>
  <c r="DY27" i="3"/>
  <c r="DY26" i="3"/>
  <c r="DY25" i="3"/>
  <c r="DY21" i="3"/>
  <c r="DY13" i="3"/>
  <c r="DY30" i="3"/>
  <c r="DY29" i="3"/>
  <c r="AC19" i="14"/>
  <c r="AD19" i="14" s="1"/>
  <c r="AE19" i="14" s="1"/>
  <c r="AF19" i="14" s="1"/>
  <c r="AB20" i="14"/>
  <c r="C83" i="5"/>
  <c r="C108" i="5" s="1"/>
  <c r="E18" i="15"/>
  <c r="G15" i="15" s="1"/>
  <c r="I50" i="13" l="1"/>
  <c r="J50" i="13" s="1"/>
  <c r="K50" i="13" s="1"/>
  <c r="E53" i="8"/>
  <c r="C55" i="11"/>
  <c r="D55" i="11" s="1"/>
  <c r="F54" i="8" s="1"/>
  <c r="R18" i="14"/>
  <c r="S17" i="14"/>
  <c r="T17" i="14" s="1"/>
  <c r="U17" i="14" s="1"/>
  <c r="V17" i="14" s="1"/>
  <c r="W19" i="14"/>
  <c r="X18" i="14"/>
  <c r="Y18" i="14" s="1"/>
  <c r="Z18" i="14" s="1"/>
  <c r="AA18" i="14" s="1"/>
  <c r="C18" i="14"/>
  <c r="D17" i="14"/>
  <c r="E17" i="14" s="1"/>
  <c r="F17" i="14" s="1"/>
  <c r="G17" i="14" s="1"/>
  <c r="I58" i="13"/>
  <c r="J58" i="13" s="1"/>
  <c r="K58" i="13" s="1"/>
  <c r="CL57" i="11"/>
  <c r="CO57" i="11"/>
  <c r="FM57" i="11"/>
  <c r="FJ57" i="11"/>
  <c r="KS57" i="11"/>
  <c r="KP57" i="11"/>
  <c r="CC57" i="11"/>
  <c r="BZ57" i="11"/>
  <c r="ES57" i="11"/>
  <c r="EP57" i="11"/>
  <c r="E17" i="11"/>
  <c r="CD16" i="11"/>
  <c r="CD37" i="11" s="1"/>
  <c r="EX16" i="11"/>
  <c r="EX37" i="11" s="1"/>
  <c r="HR16" i="11"/>
  <c r="HR37" i="11" s="1"/>
  <c r="KL16" i="11"/>
  <c r="KL37" i="11" s="1"/>
  <c r="AX16" i="11"/>
  <c r="AX37" i="11" s="1"/>
  <c r="DR16" i="11"/>
  <c r="DR37" i="11" s="1"/>
  <c r="GL16" i="11"/>
  <c r="GL37" i="11" s="1"/>
  <c r="JF16" i="11"/>
  <c r="JF37" i="11" s="1"/>
  <c r="LZ16" i="11"/>
  <c r="LZ37" i="11" s="1"/>
  <c r="GD16" i="11"/>
  <c r="GD37" i="11" s="1"/>
  <c r="BN16" i="11"/>
  <c r="BN37" i="11" s="1"/>
  <c r="JV16" i="11"/>
  <c r="JV37" i="11" s="1"/>
  <c r="GP16" i="11"/>
  <c r="GP37" i="11" s="1"/>
  <c r="BV16" i="11"/>
  <c r="BV37" i="11" s="1"/>
  <c r="HJ16" i="11"/>
  <c r="HJ37" i="11" s="1"/>
  <c r="BB16" i="11"/>
  <c r="BB37" i="11" s="1"/>
  <c r="KH16" i="11"/>
  <c r="KH37" i="11" s="1"/>
  <c r="E37" i="11"/>
  <c r="H58" i="11" s="1"/>
  <c r="CP16" i="11"/>
  <c r="CP37" i="11" s="1"/>
  <c r="FJ16" i="11"/>
  <c r="FJ37" i="11" s="1"/>
  <c r="ID16" i="11"/>
  <c r="ID37" i="11" s="1"/>
  <c r="KX16" i="11"/>
  <c r="KX37" i="11" s="1"/>
  <c r="BJ16" i="11"/>
  <c r="BJ37" i="11" s="1"/>
  <c r="ED16" i="11"/>
  <c r="ED37" i="11" s="1"/>
  <c r="GX16" i="11"/>
  <c r="GX37" i="11" s="1"/>
  <c r="JR16" i="11"/>
  <c r="JR37" i="11" s="1"/>
  <c r="F16" i="11"/>
  <c r="HN16" i="11"/>
  <c r="HN37" i="11" s="1"/>
  <c r="CX16" i="11"/>
  <c r="CX37" i="11" s="1"/>
  <c r="LF16" i="11"/>
  <c r="LF37" i="11" s="1"/>
  <c r="KT16" i="11"/>
  <c r="KT37" i="11" s="1"/>
  <c r="IP16" i="11"/>
  <c r="IP37" i="11" s="1"/>
  <c r="KD16" i="11"/>
  <c r="KD37" i="11" s="1"/>
  <c r="DV16" i="11"/>
  <c r="DV37" i="11" s="1"/>
  <c r="BZ16" i="11"/>
  <c r="BZ37" i="11" s="1"/>
  <c r="AH16" i="11"/>
  <c r="AH37" i="11" s="1"/>
  <c r="DB16" i="11"/>
  <c r="DB37" i="11" s="1"/>
  <c r="FV16" i="11"/>
  <c r="FV37" i="11" s="1"/>
  <c r="LJ16" i="11"/>
  <c r="LJ37" i="11" s="1"/>
  <c r="EP16" i="11"/>
  <c r="EP37" i="11" s="1"/>
  <c r="IX16" i="11"/>
  <c r="IX37" i="11" s="1"/>
  <c r="HV16" i="11"/>
  <c r="HV37" i="11" s="1"/>
  <c r="HZ16" i="11"/>
  <c r="HZ37" i="11" s="1"/>
  <c r="AT16" i="11"/>
  <c r="AT37" i="11" s="1"/>
  <c r="DN16" i="11"/>
  <c r="DN37" i="11" s="1"/>
  <c r="GH16" i="11"/>
  <c r="GH37" i="11" s="1"/>
  <c r="JB16" i="11"/>
  <c r="JB37" i="11" s="1"/>
  <c r="LV16" i="11"/>
  <c r="LV37" i="11" s="1"/>
  <c r="CH16" i="11"/>
  <c r="CH37" i="11" s="1"/>
  <c r="FR16" i="11"/>
  <c r="FR37" i="11" s="1"/>
  <c r="BF16" i="11"/>
  <c r="BF37" i="11" s="1"/>
  <c r="DZ16" i="11"/>
  <c r="DZ37" i="11" s="1"/>
  <c r="GT16" i="11"/>
  <c r="GT37" i="11" s="1"/>
  <c r="JN16" i="11"/>
  <c r="JN37" i="11" s="1"/>
  <c r="MH16" i="11"/>
  <c r="MH37" i="11" s="1"/>
  <c r="MH58" i="11" s="1"/>
  <c r="CT16" i="11"/>
  <c r="CT37" i="11" s="1"/>
  <c r="FN16" i="11"/>
  <c r="FN37" i="11" s="1"/>
  <c r="IH16" i="11"/>
  <c r="IH37" i="11" s="1"/>
  <c r="LB16" i="11"/>
  <c r="LB37" i="11" s="1"/>
  <c r="DJ16" i="11"/>
  <c r="DJ37" i="11" s="1"/>
  <c r="LR16" i="11"/>
  <c r="LR37" i="11" s="1"/>
  <c r="HB16" i="11"/>
  <c r="HB37" i="11" s="1"/>
  <c r="JJ16" i="11"/>
  <c r="JJ37" i="11" s="1"/>
  <c r="MD16" i="11"/>
  <c r="MD37" i="11" s="1"/>
  <c r="EH16" i="11"/>
  <c r="EH37" i="11" s="1"/>
  <c r="KP16" i="11"/>
  <c r="KP37" i="11" s="1"/>
  <c r="BR16" i="11"/>
  <c r="BR37" i="11" s="1"/>
  <c r="EL16" i="11"/>
  <c r="EL37" i="11" s="1"/>
  <c r="HF16" i="11"/>
  <c r="HF37" i="11" s="1"/>
  <c r="JZ16" i="11"/>
  <c r="JZ37" i="11" s="1"/>
  <c r="AL16" i="11"/>
  <c r="AL37" i="11" s="1"/>
  <c r="DF16" i="11"/>
  <c r="DF37" i="11" s="1"/>
  <c r="FZ16" i="11"/>
  <c r="FZ37" i="11" s="1"/>
  <c r="IT16" i="11"/>
  <c r="IT37" i="11" s="1"/>
  <c r="LN16" i="11"/>
  <c r="LN37" i="11" s="1"/>
  <c r="ET16" i="11"/>
  <c r="ET37" i="11" s="1"/>
  <c r="AD16" i="11"/>
  <c r="AD37" i="11" s="1"/>
  <c r="IL16" i="11"/>
  <c r="IL37" i="11" s="1"/>
  <c r="CL16" i="11"/>
  <c r="CL37" i="11" s="1"/>
  <c r="AP16" i="11"/>
  <c r="AP37" i="11" s="1"/>
  <c r="FB16" i="11"/>
  <c r="FB37" i="11" s="1"/>
  <c r="FF16" i="11"/>
  <c r="FF37" i="11" s="1"/>
  <c r="FU57" i="11"/>
  <c r="FR57" i="11"/>
  <c r="AX57" i="11"/>
  <c r="BA57" i="11"/>
  <c r="AW57" i="11"/>
  <c r="AT57" i="11"/>
  <c r="AP57" i="11"/>
  <c r="AS57" i="11"/>
  <c r="DF57" i="11"/>
  <c r="DI57" i="11"/>
  <c r="DA57" i="11"/>
  <c r="CX57" i="11"/>
  <c r="LM57" i="11"/>
  <c r="LJ57" i="11"/>
  <c r="R56" i="11"/>
  <c r="U56" i="11"/>
  <c r="JZ57" i="11"/>
  <c r="KC57" i="11"/>
  <c r="KW57" i="11"/>
  <c r="KT57" i="11"/>
  <c r="FE57" i="11"/>
  <c r="FB57" i="11"/>
  <c r="IO57" i="11"/>
  <c r="IL57" i="11"/>
  <c r="BY57" i="11"/>
  <c r="BV57" i="11"/>
  <c r="HE57" i="11"/>
  <c r="HB57" i="11"/>
  <c r="JM57" i="11"/>
  <c r="JJ57" i="11"/>
  <c r="JN57" i="11"/>
  <c r="JQ57" i="11"/>
  <c r="JA57" i="11"/>
  <c r="IX57" i="11"/>
  <c r="EK57" i="11"/>
  <c r="EH57" i="11"/>
  <c r="AO57" i="11"/>
  <c r="AL57" i="11"/>
  <c r="GS57" i="11"/>
  <c r="GP57" i="11"/>
  <c r="IS57" i="11"/>
  <c r="IP57" i="11"/>
  <c r="Z56" i="11"/>
  <c r="AC56" i="11"/>
  <c r="JY57" i="11"/>
  <c r="JV57" i="11"/>
  <c r="ED57" i="11"/>
  <c r="EG57" i="11"/>
  <c r="LA57" i="11"/>
  <c r="KX57" i="11"/>
  <c r="AG57" i="11"/>
  <c r="AD57" i="11"/>
  <c r="KO57" i="11"/>
  <c r="KL57" i="11"/>
  <c r="HA57" i="11"/>
  <c r="GX57" i="11"/>
  <c r="BE57" i="11"/>
  <c r="BB57" i="11"/>
  <c r="GW57" i="11"/>
  <c r="GT57" i="11"/>
  <c r="JU57" i="11"/>
  <c r="JR57" i="11"/>
  <c r="IC57" i="11"/>
  <c r="HZ57" i="11"/>
  <c r="JE57" i="11"/>
  <c r="JB57" i="11"/>
  <c r="LE57" i="11"/>
  <c r="LB57" i="11"/>
  <c r="FY57" i="11"/>
  <c r="FV57" i="11"/>
  <c r="I21" i="14"/>
  <c r="J21" i="14" s="1"/>
  <c r="K21" i="14" s="1"/>
  <c r="L21" i="14" s="1"/>
  <c r="H22" i="14"/>
  <c r="I22" i="14" s="1"/>
  <c r="J22" i="14" s="1"/>
  <c r="K22" i="14" s="1"/>
  <c r="L22" i="14" s="1"/>
  <c r="J56" i="11"/>
  <c r="M56" i="11"/>
  <c r="DS31" i="3"/>
  <c r="DS39" i="3"/>
  <c r="DS36" i="3"/>
  <c r="DS12" i="3"/>
  <c r="DS10" i="3"/>
  <c r="DS26" i="3"/>
  <c r="DS37" i="3"/>
  <c r="DS29" i="3"/>
  <c r="DS8" i="3"/>
  <c r="DS18" i="3"/>
  <c r="DS6" i="3"/>
  <c r="DS17" i="3"/>
  <c r="DS32" i="3"/>
  <c r="DS34" i="3"/>
  <c r="DS21" i="3"/>
  <c r="DS11" i="3"/>
  <c r="DS20" i="3"/>
  <c r="DS27" i="3"/>
  <c r="DS38" i="3"/>
  <c r="DS35" i="3"/>
  <c r="DS22" i="3"/>
  <c r="DS9" i="3"/>
  <c r="DS16" i="3"/>
  <c r="DS23" i="3"/>
  <c r="DS25" i="3"/>
  <c r="DS28" i="3"/>
  <c r="DS13" i="3"/>
  <c r="DS15" i="3"/>
  <c r="DS19" i="3"/>
  <c r="DS24" i="3"/>
  <c r="DS33" i="3"/>
  <c r="DS30" i="3"/>
  <c r="DS5" i="3"/>
  <c r="DS7" i="3"/>
  <c r="DS14" i="3"/>
  <c r="FI57" i="11"/>
  <c r="FF57" i="11"/>
  <c r="EO57" i="11"/>
  <c r="EL57" i="11"/>
  <c r="IG57" i="11"/>
  <c r="ID57" i="11"/>
  <c r="DY57" i="11"/>
  <c r="DV57" i="11"/>
  <c r="HU57" i="11"/>
  <c r="HR57" i="11"/>
  <c r="HF57" i="11"/>
  <c r="HI57" i="11"/>
  <c r="JI57" i="11"/>
  <c r="JF57" i="11"/>
  <c r="EC57" i="11"/>
  <c r="DZ57" i="11"/>
  <c r="BM57" i="11"/>
  <c r="BJ57" i="11"/>
  <c r="LQ57" i="11"/>
  <c r="LN57" i="11"/>
  <c r="GH57" i="11"/>
  <c r="GK57" i="11"/>
  <c r="IK57" i="11"/>
  <c r="IH57" i="11"/>
  <c r="DE57" i="11"/>
  <c r="DB57" i="11"/>
  <c r="Q56" i="11"/>
  <c r="N56" i="11"/>
  <c r="HY57" i="11"/>
  <c r="HV57" i="11"/>
  <c r="GG57" i="11"/>
  <c r="GD57" i="11"/>
  <c r="CS57" i="11"/>
  <c r="CP57" i="11"/>
  <c r="KG57" i="11"/>
  <c r="KD57" i="11"/>
  <c r="FA57" i="11"/>
  <c r="EX57" i="11"/>
  <c r="DJ57" i="11"/>
  <c r="DM57" i="11"/>
  <c r="GL57" i="11"/>
  <c r="GO57" i="11"/>
  <c r="BF57" i="11"/>
  <c r="BI57" i="11"/>
  <c r="BU57" i="11"/>
  <c r="BR57" i="11"/>
  <c r="IW57" i="11"/>
  <c r="IT57" i="11"/>
  <c r="KK57" i="11"/>
  <c r="KH57" i="11"/>
  <c r="FQ57" i="11"/>
  <c r="FN57" i="11"/>
  <c r="AH57" i="11"/>
  <c r="AK57" i="11"/>
  <c r="V56" i="11"/>
  <c r="Y56" i="11"/>
  <c r="HQ57" i="11"/>
  <c r="HN57" i="11"/>
  <c r="CK57" i="11"/>
  <c r="CH57" i="11"/>
  <c r="BQ57" i="11"/>
  <c r="BN57" i="11"/>
  <c r="HM57" i="11"/>
  <c r="HJ57" i="11"/>
  <c r="CG57" i="11"/>
  <c r="CD57" i="11"/>
  <c r="ET57" i="11"/>
  <c r="EW57" i="11"/>
  <c r="DU57" i="11"/>
  <c r="DR57" i="11"/>
  <c r="DQ57" i="11"/>
  <c r="DN57" i="11"/>
  <c r="Z15" i="11"/>
  <c r="Z36" i="11" s="1"/>
  <c r="R15" i="11"/>
  <c r="R36" i="11" s="1"/>
  <c r="V15" i="11"/>
  <c r="V36" i="11" s="1"/>
  <c r="J15" i="11"/>
  <c r="J36" i="11" s="1"/>
  <c r="N15" i="11"/>
  <c r="N36" i="11" s="1"/>
  <c r="F36" i="11"/>
  <c r="I57" i="11" s="1"/>
  <c r="GC57" i="11"/>
  <c r="FZ57" i="11"/>
  <c r="LI57" i="11"/>
  <c r="LF57" i="11"/>
  <c r="CT57" i="11"/>
  <c r="CW57" i="11"/>
  <c r="M18" i="14"/>
  <c r="N17" i="14"/>
  <c r="O17" i="14" s="1"/>
  <c r="P17" i="14" s="1"/>
  <c r="Q17" i="14" s="1"/>
  <c r="HN40" i="5"/>
  <c r="HJ63" i="5"/>
  <c r="HK63" i="5"/>
  <c r="HV40" i="5"/>
  <c r="HS63" i="5"/>
  <c r="HR63" i="5"/>
  <c r="GA63" i="5"/>
  <c r="FZ63" i="5"/>
  <c r="GD40" i="5"/>
  <c r="W62" i="5"/>
  <c r="Z39" i="5"/>
  <c r="KI63" i="5"/>
  <c r="KH63" i="5"/>
  <c r="KL40" i="5"/>
  <c r="CY63" i="5"/>
  <c r="DB40" i="5"/>
  <c r="CX63" i="5"/>
  <c r="JO63" i="5"/>
  <c r="JN63" i="5"/>
  <c r="JR40" i="5"/>
  <c r="DZ40" i="5"/>
  <c r="DW63" i="5"/>
  <c r="DV63" i="5"/>
  <c r="J17" i="5"/>
  <c r="Z17" i="5"/>
  <c r="V17" i="5"/>
  <c r="R17" i="5"/>
  <c r="N17" i="5"/>
  <c r="GQ63" i="5"/>
  <c r="GT40" i="5"/>
  <c r="GP63" i="5"/>
  <c r="JW63" i="5"/>
  <c r="JV63" i="5"/>
  <c r="JZ40" i="5"/>
  <c r="BG63" i="5"/>
  <c r="BJ40" i="5"/>
  <c r="BF63" i="5"/>
  <c r="EM63" i="5"/>
  <c r="EL63" i="5"/>
  <c r="EP40" i="5"/>
  <c r="KX63" i="5"/>
  <c r="KY63" i="5"/>
  <c r="LB40" i="5"/>
  <c r="BB40" i="5"/>
  <c r="AY63" i="5"/>
  <c r="AX63" i="5"/>
  <c r="KU63" i="5"/>
  <c r="KX40" i="5"/>
  <c r="KT63" i="5"/>
  <c r="CQ63" i="5"/>
  <c r="CT40" i="5"/>
  <c r="CP63" i="5"/>
  <c r="DS63" i="5"/>
  <c r="DR63" i="5"/>
  <c r="DV40" i="5"/>
  <c r="KH40" i="5"/>
  <c r="KE63" i="5"/>
  <c r="KD63" i="5"/>
  <c r="KQ63" i="5"/>
  <c r="KP63" i="5"/>
  <c r="KT40" i="5"/>
  <c r="E85" i="5"/>
  <c r="R62" i="5"/>
  <c r="V39" i="5"/>
  <c r="S62" i="5"/>
  <c r="AQ63" i="5"/>
  <c r="AT40" i="5"/>
  <c r="AP63" i="5"/>
  <c r="LC63" i="5"/>
  <c r="LF40" i="5"/>
  <c r="LB63" i="5"/>
  <c r="IU63" i="5"/>
  <c r="IT63" i="5"/>
  <c r="IX40" i="5"/>
  <c r="DF63" i="5"/>
  <c r="DJ40" i="5"/>
  <c r="DG63" i="5"/>
  <c r="CM63" i="5"/>
  <c r="CP40" i="5"/>
  <c r="CL63" i="5"/>
  <c r="BC63" i="5"/>
  <c r="BF40" i="5"/>
  <c r="BB63" i="5"/>
  <c r="JK63" i="5"/>
  <c r="JN40" i="5"/>
  <c r="JJ63" i="5"/>
  <c r="IY63" i="5"/>
  <c r="IX63" i="5"/>
  <c r="JB40" i="5"/>
  <c r="FO63" i="5"/>
  <c r="FN63" i="5"/>
  <c r="FR40" i="5"/>
  <c r="BV40" i="5"/>
  <c r="BS63" i="5"/>
  <c r="BR63" i="5"/>
  <c r="KD40" i="5"/>
  <c r="JZ63" i="5"/>
  <c r="KA63" i="5"/>
  <c r="GU63" i="5"/>
  <c r="GT63" i="5"/>
  <c r="GX40" i="5"/>
  <c r="CX40" i="5"/>
  <c r="CT63" i="5"/>
  <c r="CU63" i="5"/>
  <c r="HN63" i="5"/>
  <c r="HO63" i="5"/>
  <c r="HR40" i="5"/>
  <c r="AA63" i="5"/>
  <c r="AD40" i="5"/>
  <c r="II63" i="5"/>
  <c r="IL40" i="5"/>
  <c r="IH63" i="5"/>
  <c r="CH40" i="5"/>
  <c r="CE63" i="5"/>
  <c r="CD63" i="5"/>
  <c r="G62" i="5"/>
  <c r="J39" i="5"/>
  <c r="DR40" i="5"/>
  <c r="DO63" i="5"/>
  <c r="DN63" i="5"/>
  <c r="GI63" i="5"/>
  <c r="GL40" i="5"/>
  <c r="GH63" i="5"/>
  <c r="ED63" i="5"/>
  <c r="EA63" i="5"/>
  <c r="ED40" i="5"/>
  <c r="DZ63" i="5"/>
  <c r="LN63" i="5"/>
  <c r="LR40" i="5"/>
  <c r="LO63" i="5"/>
  <c r="LK63" i="5"/>
  <c r="LN40" i="5"/>
  <c r="LJ63" i="5"/>
  <c r="IA63" i="5"/>
  <c r="ID40" i="5"/>
  <c r="HZ63" i="5"/>
  <c r="JB63" i="5"/>
  <c r="JC63" i="5"/>
  <c r="JF40" i="5"/>
  <c r="CI63" i="5"/>
  <c r="CH63" i="5"/>
  <c r="CL40" i="5"/>
  <c r="IM63" i="5"/>
  <c r="IL63" i="5"/>
  <c r="IP40" i="5"/>
  <c r="GP40" i="5"/>
  <c r="GM63" i="5"/>
  <c r="GL63" i="5"/>
  <c r="AD63" i="5"/>
  <c r="AH40" i="5"/>
  <c r="AE63" i="5"/>
  <c r="GE63" i="5"/>
  <c r="GD63" i="5"/>
  <c r="GH40" i="5"/>
  <c r="JR63" i="5"/>
  <c r="JS63" i="5"/>
  <c r="JV40" i="5"/>
  <c r="DC63" i="5"/>
  <c r="DB63" i="5"/>
  <c r="DF40" i="5"/>
  <c r="AI63" i="5"/>
  <c r="AL40" i="5"/>
  <c r="AH63" i="5"/>
  <c r="EE63" i="5"/>
  <c r="EH40" i="5"/>
  <c r="LV40" i="5"/>
  <c r="LS63" i="5"/>
  <c r="LR63" i="5"/>
  <c r="AG22" i="14"/>
  <c r="AH22" i="14" s="1"/>
  <c r="AI22" i="14" s="1"/>
  <c r="AJ22" i="14" s="1"/>
  <c r="AK22" i="14" s="1"/>
  <c r="AH21" i="14"/>
  <c r="AI21" i="14" s="1"/>
  <c r="AJ21" i="14" s="1"/>
  <c r="AK21" i="14" s="1"/>
  <c r="C84" i="5"/>
  <c r="C109" i="5" s="1"/>
  <c r="N39" i="5"/>
  <c r="K62" i="5"/>
  <c r="J62" i="5"/>
  <c r="JG63" i="5"/>
  <c r="JJ40" i="5"/>
  <c r="JF63" i="5"/>
  <c r="AB21" i="14"/>
  <c r="AC20" i="14"/>
  <c r="AD20" i="14" s="1"/>
  <c r="AE20" i="14" s="1"/>
  <c r="AF20" i="14" s="1"/>
  <c r="BK63" i="5"/>
  <c r="BJ63" i="5"/>
  <c r="BN40" i="5"/>
  <c r="FF40" i="5"/>
  <c r="FC63" i="5"/>
  <c r="FB63" i="5"/>
  <c r="HG63" i="5"/>
  <c r="HJ40" i="5"/>
  <c r="HF63" i="5"/>
  <c r="HW63" i="5"/>
  <c r="HZ40" i="5"/>
  <c r="HV63" i="5"/>
  <c r="EU63" i="5"/>
  <c r="ET63" i="5"/>
  <c r="EX40" i="5"/>
  <c r="KP40" i="5"/>
  <c r="KL63" i="5"/>
  <c r="KM63" i="5"/>
  <c r="EQ63" i="5"/>
  <c r="ET40" i="5"/>
  <c r="EP63" i="5"/>
  <c r="BZ63" i="5"/>
  <c r="CA63" i="5"/>
  <c r="CD40" i="5"/>
  <c r="EH63" i="5"/>
  <c r="EL40" i="5"/>
  <c r="EI63" i="5"/>
  <c r="BW63" i="5"/>
  <c r="BV63" i="5"/>
  <c r="BZ40" i="5"/>
  <c r="MH40" i="5"/>
  <c r="ME63" i="5"/>
  <c r="MH63" i="5"/>
  <c r="MD63" i="5"/>
  <c r="LW63" i="5"/>
  <c r="LV63" i="5"/>
  <c r="LZ40" i="5"/>
  <c r="FJ40" i="5"/>
  <c r="FG63" i="5"/>
  <c r="FF63" i="5"/>
  <c r="EP18" i="5"/>
  <c r="FF18" i="5"/>
  <c r="FJ18" i="5"/>
  <c r="DN18" i="5"/>
  <c r="BZ18" i="5"/>
  <c r="DZ18" i="5"/>
  <c r="FR18" i="5"/>
  <c r="JJ18" i="5"/>
  <c r="GL18" i="5"/>
  <c r="KD18" i="5"/>
  <c r="ED18" i="5"/>
  <c r="LV18" i="5"/>
  <c r="AX18" i="5"/>
  <c r="GH18" i="5"/>
  <c r="MD18" i="5"/>
  <c r="EL18" i="5"/>
  <c r="KT18" i="5"/>
  <c r="IT18" i="5"/>
  <c r="GX18" i="5"/>
  <c r="CH18" i="5"/>
  <c r="DF18" i="5"/>
  <c r="DB18" i="5"/>
  <c r="GT18" i="5"/>
  <c r="ID18" i="5"/>
  <c r="JB18" i="5"/>
  <c r="CD18" i="5"/>
  <c r="AD18" i="5"/>
  <c r="CT18" i="5"/>
  <c r="JR18" i="5"/>
  <c r="HJ18" i="5"/>
  <c r="JZ18" i="5"/>
  <c r="DJ18" i="5"/>
  <c r="BN18" i="5"/>
  <c r="KH18" i="5"/>
  <c r="IL18" i="5"/>
  <c r="F18" i="5"/>
  <c r="JF18" i="5"/>
  <c r="BB18" i="5"/>
  <c r="ET18" i="5"/>
  <c r="DV18" i="5"/>
  <c r="E19" i="5"/>
  <c r="LR18" i="5"/>
  <c r="EH18" i="5"/>
  <c r="HB18" i="5"/>
  <c r="BV18" i="5"/>
  <c r="CL18" i="5"/>
  <c r="FZ18" i="5"/>
  <c r="JN18" i="5"/>
  <c r="FB18" i="5"/>
  <c r="HR18" i="5"/>
  <c r="FV18" i="5"/>
  <c r="IP18" i="5"/>
  <c r="IX18" i="5"/>
  <c r="AL18" i="5"/>
  <c r="FN18" i="5"/>
  <c r="IH18" i="5"/>
  <c r="HZ18" i="5"/>
  <c r="GD18" i="5"/>
  <c r="KL18" i="5"/>
  <c r="HV18" i="5"/>
  <c r="LZ18" i="5"/>
  <c r="LJ18" i="5"/>
  <c r="HN18" i="5"/>
  <c r="EX18" i="5"/>
  <c r="AP18" i="5"/>
  <c r="KP18" i="5"/>
  <c r="KX18" i="5"/>
  <c r="AH18" i="5"/>
  <c r="DR18" i="5"/>
  <c r="BF18" i="5"/>
  <c r="AT18" i="5"/>
  <c r="LN18" i="5"/>
  <c r="CP18" i="5"/>
  <c r="CX18" i="5"/>
  <c r="JV18" i="5"/>
  <c r="BJ18" i="5"/>
  <c r="HF18" i="5"/>
  <c r="LB18" i="5"/>
  <c r="LF18" i="5"/>
  <c r="BR18" i="5"/>
  <c r="GP18" i="5"/>
  <c r="MH18" i="5"/>
  <c r="C38" i="5"/>
  <c r="DU22" i="3"/>
  <c r="DU5" i="3"/>
  <c r="DU35" i="3"/>
  <c r="DU31" i="3"/>
  <c r="DU34" i="3"/>
  <c r="DU30" i="3"/>
  <c r="DU13" i="3"/>
  <c r="DU21" i="3"/>
  <c r="DU14" i="3"/>
  <c r="G14" i="3" s="1"/>
  <c r="D14" i="3" s="1"/>
  <c r="DU8" i="3"/>
  <c r="DU23" i="3"/>
  <c r="G23" i="3" s="1"/>
  <c r="DU20" i="3"/>
  <c r="G20" i="3" s="1"/>
  <c r="D20" i="3" s="1"/>
  <c r="DU17" i="3"/>
  <c r="G17" i="3" s="1"/>
  <c r="D17" i="3" s="1"/>
  <c r="DU9" i="3"/>
  <c r="G9" i="3" s="1"/>
  <c r="D9" i="3" s="1"/>
  <c r="DU16" i="3"/>
  <c r="G16" i="3" s="1"/>
  <c r="D16" i="3" s="1"/>
  <c r="DU7" i="3"/>
  <c r="G7" i="3" s="1"/>
  <c r="D7" i="3" s="1"/>
  <c r="DU15" i="3"/>
  <c r="G15" i="3" s="1"/>
  <c r="D15" i="3" s="1"/>
  <c r="DU11" i="3"/>
  <c r="G11" i="3" s="1"/>
  <c r="D11" i="3" s="1"/>
  <c r="DU24" i="3"/>
  <c r="G24" i="3" s="1"/>
  <c r="DU26" i="3"/>
  <c r="G26" i="3" s="1"/>
  <c r="DU18" i="3"/>
  <c r="G18" i="3" s="1"/>
  <c r="D18" i="3" s="1"/>
  <c r="DU10" i="3"/>
  <c r="G10" i="3" s="1"/>
  <c r="D10" i="3" s="1"/>
  <c r="DU25" i="3"/>
  <c r="G25" i="3" s="1"/>
  <c r="DU27" i="3"/>
  <c r="G27" i="3" s="1"/>
  <c r="DU32" i="3"/>
  <c r="DU19" i="3"/>
  <c r="G19" i="3" s="1"/>
  <c r="D19" i="3" s="1"/>
  <c r="DU12" i="3"/>
  <c r="G12" i="3" s="1"/>
  <c r="D12" i="3" s="1"/>
  <c r="DU6" i="3"/>
  <c r="G6" i="3" s="1"/>
  <c r="D6" i="3" s="1"/>
  <c r="DU28" i="3"/>
  <c r="DU33" i="3"/>
  <c r="DU29" i="3"/>
  <c r="O62" i="5"/>
  <c r="R39" i="5"/>
  <c r="FJ63" i="5"/>
  <c r="FN40" i="5"/>
  <c r="FK63" i="5"/>
  <c r="B39" i="5"/>
  <c r="AX40" i="5"/>
  <c r="AT63" i="5"/>
  <c r="AU63" i="5"/>
  <c r="HC63" i="5"/>
  <c r="HB63" i="5"/>
  <c r="HF40" i="5"/>
  <c r="EX63" i="5"/>
  <c r="EY63" i="5"/>
  <c r="FB40" i="5"/>
  <c r="LJ40" i="5"/>
  <c r="LG63" i="5"/>
  <c r="LF63" i="5"/>
  <c r="ID63" i="5"/>
  <c r="IE63" i="5"/>
  <c r="IH40" i="5"/>
  <c r="GY63" i="5"/>
  <c r="GX63" i="5"/>
  <c r="HB40" i="5"/>
  <c r="MD40" i="5"/>
  <c r="LZ63" i="5"/>
  <c r="MA63" i="5"/>
  <c r="AM63" i="5"/>
  <c r="AL63" i="5"/>
  <c r="AP40" i="5"/>
  <c r="BN63" i="5"/>
  <c r="BR40" i="5"/>
  <c r="BO63" i="5"/>
  <c r="FZ40" i="5"/>
  <c r="FW63" i="5"/>
  <c r="FV63" i="5"/>
  <c r="FV40" i="5"/>
  <c r="FS63" i="5"/>
  <c r="FR63" i="5"/>
  <c r="IP63" i="5"/>
  <c r="IQ63" i="5"/>
  <c r="IT40" i="5"/>
  <c r="DN40" i="5"/>
  <c r="DK63" i="5"/>
  <c r="DJ63" i="5"/>
  <c r="G12" i="15"/>
  <c r="G16" i="15"/>
  <c r="G14" i="15"/>
  <c r="G13" i="15"/>
  <c r="G5" i="3" l="1"/>
  <c r="D5" i="3" s="1"/>
  <c r="G8" i="3"/>
  <c r="D8" i="3" s="1"/>
  <c r="C85" i="5"/>
  <c r="C110" i="5" s="1"/>
  <c r="G21" i="3"/>
  <c r="D21" i="3" s="1"/>
  <c r="G13" i="3"/>
  <c r="D13" i="3" s="1"/>
  <c r="G22" i="3"/>
  <c r="D22" i="3" s="1"/>
  <c r="C56" i="11"/>
  <c r="I66" i="13" s="1"/>
  <c r="J66" i="13" s="1"/>
  <c r="K66" i="13" s="1"/>
  <c r="E54" i="8"/>
  <c r="C19" i="14"/>
  <c r="D18" i="14"/>
  <c r="E18" i="14" s="1"/>
  <c r="F18" i="14" s="1"/>
  <c r="G18" i="14" s="1"/>
  <c r="W20" i="14"/>
  <c r="X19" i="14"/>
  <c r="Y19" i="14" s="1"/>
  <c r="Z19" i="14" s="1"/>
  <c r="AA19" i="14" s="1"/>
  <c r="R19" i="14"/>
  <c r="S18" i="14"/>
  <c r="T18" i="14" s="1"/>
  <c r="U18" i="14" s="1"/>
  <c r="V18" i="14" s="1"/>
  <c r="Q57" i="11"/>
  <c r="N57" i="11"/>
  <c r="FI58" i="11"/>
  <c r="FF58" i="11"/>
  <c r="EW58" i="11"/>
  <c r="ET58" i="11"/>
  <c r="KC58" i="11"/>
  <c r="JZ58" i="11"/>
  <c r="MG58" i="11"/>
  <c r="MD58" i="11"/>
  <c r="IK58" i="11"/>
  <c r="IH58" i="11"/>
  <c r="DZ58" i="11"/>
  <c r="EC58" i="11"/>
  <c r="GK58" i="11"/>
  <c r="GH58" i="11"/>
  <c r="ES58" i="11"/>
  <c r="EP58" i="11"/>
  <c r="DY58" i="11"/>
  <c r="DV58" i="11"/>
  <c r="HQ58" i="11"/>
  <c r="HN58" i="11"/>
  <c r="LA58" i="11"/>
  <c r="KX58" i="11"/>
  <c r="BE58" i="11"/>
  <c r="BB58" i="11"/>
  <c r="GG58" i="11"/>
  <c r="GD58" i="11"/>
  <c r="KO58" i="11"/>
  <c r="KL58" i="11"/>
  <c r="M57" i="11"/>
  <c r="J57" i="11"/>
  <c r="FB58" i="11"/>
  <c r="FE58" i="11"/>
  <c r="LQ58" i="11"/>
  <c r="LN58" i="11"/>
  <c r="HI58" i="11"/>
  <c r="HF58" i="11"/>
  <c r="JM58" i="11"/>
  <c r="JJ58" i="11"/>
  <c r="FN58" i="11"/>
  <c r="FQ58" i="11"/>
  <c r="BF58" i="11"/>
  <c r="BI58" i="11"/>
  <c r="DQ58" i="11"/>
  <c r="DN58" i="11"/>
  <c r="LM58" i="11"/>
  <c r="LJ58" i="11"/>
  <c r="KG58" i="11"/>
  <c r="KD58" i="11"/>
  <c r="Z16" i="11"/>
  <c r="Z37" i="11" s="1"/>
  <c r="R16" i="11"/>
  <c r="R37" i="11" s="1"/>
  <c r="F37" i="11"/>
  <c r="I58" i="11" s="1"/>
  <c r="J16" i="11"/>
  <c r="J37" i="11" s="1"/>
  <c r="V16" i="11"/>
  <c r="V37" i="11" s="1"/>
  <c r="N16" i="11"/>
  <c r="N37" i="11" s="1"/>
  <c r="IG58" i="11"/>
  <c r="ID58" i="11"/>
  <c r="HJ58" i="11"/>
  <c r="HM58" i="11"/>
  <c r="LZ58" i="11"/>
  <c r="MC58" i="11"/>
  <c r="HR58" i="11"/>
  <c r="HU58" i="11"/>
  <c r="V57" i="11"/>
  <c r="Y57" i="11"/>
  <c r="AS58" i="11"/>
  <c r="AP58" i="11"/>
  <c r="IW58" i="11"/>
  <c r="IT58" i="11"/>
  <c r="EO58" i="11"/>
  <c r="EL58" i="11"/>
  <c r="HB58" i="11"/>
  <c r="HE58" i="11"/>
  <c r="CW58" i="11"/>
  <c r="CT58" i="11"/>
  <c r="FU58" i="11"/>
  <c r="FR58" i="11"/>
  <c r="AW58" i="11"/>
  <c r="AT58" i="11"/>
  <c r="FY58" i="11"/>
  <c r="FV58" i="11"/>
  <c r="IS58" i="11"/>
  <c r="IP58" i="11"/>
  <c r="JU58" i="11"/>
  <c r="JR58" i="11"/>
  <c r="FM58" i="11"/>
  <c r="FJ58" i="11"/>
  <c r="BY58" i="11"/>
  <c r="BV58" i="11"/>
  <c r="JI58" i="11"/>
  <c r="JF58" i="11"/>
  <c r="FA58" i="11"/>
  <c r="EX58" i="11"/>
  <c r="U57" i="11"/>
  <c r="R57" i="11"/>
  <c r="CO58" i="11"/>
  <c r="CL58" i="11"/>
  <c r="GC58" i="11"/>
  <c r="FZ58" i="11"/>
  <c r="BU58" i="11"/>
  <c r="BR58" i="11"/>
  <c r="LR58" i="11"/>
  <c r="LU58" i="11"/>
  <c r="CK58" i="11"/>
  <c r="CH58" i="11"/>
  <c r="IC58" i="11"/>
  <c r="HZ58" i="11"/>
  <c r="DB58" i="11"/>
  <c r="DE58" i="11"/>
  <c r="KW58" i="11"/>
  <c r="KT58" i="11"/>
  <c r="HA58" i="11"/>
  <c r="GX58" i="11"/>
  <c r="CS58" i="11"/>
  <c r="CP58" i="11"/>
  <c r="GS58" i="11"/>
  <c r="GP58" i="11"/>
  <c r="GO58" i="11"/>
  <c r="GL58" i="11"/>
  <c r="CG58" i="11"/>
  <c r="CD58" i="11"/>
  <c r="M19" i="14"/>
  <c r="N18" i="14"/>
  <c r="O18" i="14" s="1"/>
  <c r="P18" i="14" s="1"/>
  <c r="Q18" i="14" s="1"/>
  <c r="AC57" i="11"/>
  <c r="Z57" i="11"/>
  <c r="IO58" i="11"/>
  <c r="IL58" i="11"/>
  <c r="DI58" i="11"/>
  <c r="DF58" i="11"/>
  <c r="KP58" i="11"/>
  <c r="KS58" i="11"/>
  <c r="DM58" i="11"/>
  <c r="DJ58" i="11"/>
  <c r="JN58" i="11"/>
  <c r="JQ58" i="11"/>
  <c r="LY58" i="11"/>
  <c r="LV58" i="11"/>
  <c r="HY58" i="11"/>
  <c r="HV58" i="11"/>
  <c r="AK58" i="11"/>
  <c r="AH58" i="11"/>
  <c r="LI58" i="11"/>
  <c r="LF58" i="11"/>
  <c r="EG58" i="11"/>
  <c r="ED58" i="11"/>
  <c r="JV58" i="11"/>
  <c r="JY58" i="11"/>
  <c r="DR58" i="11"/>
  <c r="DU58" i="11"/>
  <c r="AL17" i="11"/>
  <c r="AL38" i="11" s="1"/>
  <c r="DF17" i="11"/>
  <c r="DF38" i="11" s="1"/>
  <c r="FZ17" i="11"/>
  <c r="FZ38" i="11" s="1"/>
  <c r="DN17" i="11"/>
  <c r="DN38" i="11" s="1"/>
  <c r="FF17" i="11"/>
  <c r="FF38" i="11" s="1"/>
  <c r="JN17" i="11"/>
  <c r="JN38" i="11" s="1"/>
  <c r="MH17" i="11"/>
  <c r="MH38" i="11" s="1"/>
  <c r="MH59" i="11" s="1"/>
  <c r="HF17" i="11"/>
  <c r="HF38" i="11" s="1"/>
  <c r="HN17" i="11"/>
  <c r="HN38" i="11" s="1"/>
  <c r="KH17" i="11"/>
  <c r="KH38" i="11" s="1"/>
  <c r="BN17" i="11"/>
  <c r="BN38" i="11" s="1"/>
  <c r="LB17" i="11"/>
  <c r="LB38" i="11" s="1"/>
  <c r="FJ17" i="11"/>
  <c r="FJ38" i="11" s="1"/>
  <c r="AX17" i="11"/>
  <c r="AX38" i="11" s="1"/>
  <c r="DR17" i="11"/>
  <c r="DR38" i="11" s="1"/>
  <c r="GL17" i="11"/>
  <c r="GL38" i="11" s="1"/>
  <c r="EX17" i="11"/>
  <c r="EX38" i="11" s="1"/>
  <c r="GP17" i="11"/>
  <c r="GP38" i="11" s="1"/>
  <c r="JZ17" i="11"/>
  <c r="JZ38" i="11" s="1"/>
  <c r="AH17" i="11"/>
  <c r="AH38" i="11" s="1"/>
  <c r="AP17" i="11"/>
  <c r="AP38" i="11" s="1"/>
  <c r="HZ17" i="11"/>
  <c r="HZ38" i="11" s="1"/>
  <c r="KT17" i="11"/>
  <c r="KT38" i="11" s="1"/>
  <c r="FR17" i="11"/>
  <c r="FR38" i="11" s="1"/>
  <c r="IH17" i="11"/>
  <c r="IH38" i="11" s="1"/>
  <c r="BJ17" i="11"/>
  <c r="BJ38" i="11" s="1"/>
  <c r="ED17" i="11"/>
  <c r="ED38" i="11" s="1"/>
  <c r="GX17" i="11"/>
  <c r="GX38" i="11" s="1"/>
  <c r="GH17" i="11"/>
  <c r="GH38" i="11" s="1"/>
  <c r="HR17" i="11"/>
  <c r="HR38" i="11" s="1"/>
  <c r="KL17" i="11"/>
  <c r="KL38" i="11" s="1"/>
  <c r="BR17" i="11"/>
  <c r="BR38" i="11" s="1"/>
  <c r="BZ17" i="11"/>
  <c r="BZ38" i="11" s="1"/>
  <c r="IL17" i="11"/>
  <c r="IL38" i="11" s="1"/>
  <c r="LF17" i="11"/>
  <c r="LF38" i="11" s="1"/>
  <c r="IT17" i="11"/>
  <c r="IT38" i="11" s="1"/>
  <c r="AD17" i="11"/>
  <c r="AD38" i="11" s="1"/>
  <c r="CX17" i="11"/>
  <c r="CX38" i="11" s="1"/>
  <c r="JF17" i="11"/>
  <c r="JF38" i="11" s="1"/>
  <c r="KD17" i="11"/>
  <c r="KD38" i="11" s="1"/>
  <c r="HV17" i="11"/>
  <c r="HV38" i="11" s="1"/>
  <c r="LZ17" i="11"/>
  <c r="LZ38" i="11" s="1"/>
  <c r="BV17" i="11"/>
  <c r="BV38" i="11" s="1"/>
  <c r="EP17" i="11"/>
  <c r="EP38" i="11" s="1"/>
  <c r="HJ17" i="11"/>
  <c r="HJ38" i="11" s="1"/>
  <c r="BB17" i="11"/>
  <c r="BB38" i="11" s="1"/>
  <c r="ID17" i="11"/>
  <c r="ID38" i="11" s="1"/>
  <c r="KX17" i="11"/>
  <c r="KX38" i="11" s="1"/>
  <c r="DB17" i="11"/>
  <c r="DB38" i="11" s="1"/>
  <c r="DJ17" i="11"/>
  <c r="DJ38" i="11" s="1"/>
  <c r="IX17" i="11"/>
  <c r="IX38" i="11" s="1"/>
  <c r="LR17" i="11"/>
  <c r="LR38" i="11" s="1"/>
  <c r="EH17" i="11"/>
  <c r="EH38" i="11" s="1"/>
  <c r="HB17" i="11"/>
  <c r="HB38" i="11" s="1"/>
  <c r="CH17" i="11"/>
  <c r="CH38" i="11" s="1"/>
  <c r="FB17" i="11"/>
  <c r="FB38" i="11" s="1"/>
  <c r="AT17" i="11"/>
  <c r="AT38" i="11" s="1"/>
  <c r="CL17" i="11"/>
  <c r="CL38" i="11" s="1"/>
  <c r="IP17" i="11"/>
  <c r="IP38" i="11" s="1"/>
  <c r="LJ17" i="11"/>
  <c r="LJ38" i="11" s="1"/>
  <c r="EL17" i="11"/>
  <c r="EL38" i="11" s="1"/>
  <c r="ET17" i="11"/>
  <c r="ET38" i="11" s="1"/>
  <c r="JJ17" i="11"/>
  <c r="JJ38" i="11" s="1"/>
  <c r="MD17" i="11"/>
  <c r="MD38" i="11" s="1"/>
  <c r="F17" i="11"/>
  <c r="CT17" i="11"/>
  <c r="CT38" i="11" s="1"/>
  <c r="FN17" i="11"/>
  <c r="FN38" i="11" s="1"/>
  <c r="CD17" i="11"/>
  <c r="CD38" i="11" s="1"/>
  <c r="DV17" i="11"/>
  <c r="DV38" i="11" s="1"/>
  <c r="JB17" i="11"/>
  <c r="JB38" i="11" s="1"/>
  <c r="LV17" i="11"/>
  <c r="LV38" i="11" s="1"/>
  <c r="FV17" i="11"/>
  <c r="FV38" i="11" s="1"/>
  <c r="GD17" i="11"/>
  <c r="GD38" i="11" s="1"/>
  <c r="JV17" i="11"/>
  <c r="JV38" i="11" s="1"/>
  <c r="DZ17" i="11"/>
  <c r="DZ38" i="11" s="1"/>
  <c r="CP17" i="11"/>
  <c r="CP38" i="11" s="1"/>
  <c r="JR17" i="11"/>
  <c r="JR38" i="11" s="1"/>
  <c r="BF17" i="11"/>
  <c r="BF38" i="11" s="1"/>
  <c r="GT17" i="11"/>
  <c r="GT38" i="11" s="1"/>
  <c r="KP17" i="11"/>
  <c r="KP38" i="11" s="1"/>
  <c r="E38" i="11"/>
  <c r="H59" i="11" s="1"/>
  <c r="E18" i="11"/>
  <c r="LN17" i="11"/>
  <c r="LN38" i="11" s="1"/>
  <c r="AG58" i="11"/>
  <c r="AD58" i="11"/>
  <c r="AO58" i="11"/>
  <c r="AL58" i="11"/>
  <c r="EK58" i="11"/>
  <c r="EH58" i="11"/>
  <c r="LB58" i="11"/>
  <c r="LE58" i="11"/>
  <c r="GW58" i="11"/>
  <c r="GT58" i="11"/>
  <c r="JB58" i="11"/>
  <c r="JE58" i="11"/>
  <c r="JA58" i="11"/>
  <c r="IX58" i="11"/>
  <c r="CC58" i="11"/>
  <c r="BZ58" i="11"/>
  <c r="DA58" i="11"/>
  <c r="CX58" i="11"/>
  <c r="BM58" i="11"/>
  <c r="BJ58" i="11"/>
  <c r="KK58" i="11"/>
  <c r="KH58" i="11"/>
  <c r="BQ58" i="11"/>
  <c r="BN58" i="11"/>
  <c r="BA58" i="11"/>
  <c r="AX58" i="11"/>
  <c r="D3" i="4"/>
  <c r="D2" i="4"/>
  <c r="EP64" i="5"/>
  <c r="EQ64" i="5"/>
  <c r="ET41" i="5"/>
  <c r="BN41" i="5"/>
  <c r="BK64" i="5"/>
  <c r="BJ64" i="5"/>
  <c r="AA64" i="5"/>
  <c r="AD41" i="5"/>
  <c r="DC64" i="5"/>
  <c r="DB64" i="5"/>
  <c r="DF41" i="5"/>
  <c r="MA64" i="5"/>
  <c r="LZ64" i="5"/>
  <c r="MD41" i="5"/>
  <c r="GI64" i="5"/>
  <c r="GL41" i="5"/>
  <c r="GH64" i="5"/>
  <c r="FG64" i="5"/>
  <c r="FF64" i="5"/>
  <c r="FJ41" i="5"/>
  <c r="E86" i="5"/>
  <c r="W63" i="5"/>
  <c r="Z40" i="5"/>
  <c r="DO64" i="5"/>
  <c r="DR41" i="5"/>
  <c r="DN64" i="5"/>
  <c r="HW64" i="5"/>
  <c r="HV64" i="5"/>
  <c r="HZ41" i="5"/>
  <c r="FR64" i="5"/>
  <c r="FS64" i="5"/>
  <c r="FV41" i="5"/>
  <c r="BN64" i="5"/>
  <c r="BR41" i="5"/>
  <c r="BO64" i="5"/>
  <c r="CX41" i="5"/>
  <c r="CU64" i="5"/>
  <c r="CT64" i="5"/>
  <c r="AH41" i="5"/>
  <c r="AD64" i="5"/>
  <c r="AE64" i="5"/>
  <c r="LJ41" i="5"/>
  <c r="LG64" i="5"/>
  <c r="LF64" i="5"/>
  <c r="IH41" i="5"/>
  <c r="IE64" i="5"/>
  <c r="ID64" i="5"/>
  <c r="HR41" i="5"/>
  <c r="HO64" i="5"/>
  <c r="HN64" i="5"/>
  <c r="GY64" i="5"/>
  <c r="HB41" i="5"/>
  <c r="GX64" i="5"/>
  <c r="AX64" i="5"/>
  <c r="BB41" i="5"/>
  <c r="AY64" i="5"/>
  <c r="DJ41" i="5"/>
  <c r="DG64" i="5"/>
  <c r="DF64" i="5"/>
  <c r="CD41" i="5"/>
  <c r="CA64" i="5"/>
  <c r="BZ64" i="5"/>
  <c r="CH41" i="5"/>
  <c r="CD64" i="5"/>
  <c r="CE64" i="5"/>
  <c r="GE64" i="5"/>
  <c r="GH41" i="5"/>
  <c r="GD64" i="5"/>
  <c r="JJ41" i="5"/>
  <c r="JG64" i="5"/>
  <c r="JF64" i="5"/>
  <c r="FF41" i="5"/>
  <c r="FC64" i="5"/>
  <c r="B40" i="5"/>
  <c r="J40" i="5"/>
  <c r="G63" i="5"/>
  <c r="GM64" i="5"/>
  <c r="GL64" i="5"/>
  <c r="GP41" i="5"/>
  <c r="JR64" i="5"/>
  <c r="JS64" i="5"/>
  <c r="JV41" i="5"/>
  <c r="HJ64" i="5"/>
  <c r="HN41" i="5"/>
  <c r="HK64" i="5"/>
  <c r="BV41" i="5"/>
  <c r="BS64" i="5"/>
  <c r="BR64" i="5"/>
  <c r="LF41" i="5"/>
  <c r="LC64" i="5"/>
  <c r="LB64" i="5"/>
  <c r="CM64" i="5"/>
  <c r="CP41" i="5"/>
  <c r="CL64" i="5"/>
  <c r="KU64" i="5"/>
  <c r="KT64" i="5"/>
  <c r="KX41" i="5"/>
  <c r="LZ41" i="5"/>
  <c r="LV64" i="5"/>
  <c r="LW64" i="5"/>
  <c r="FN41" i="5"/>
  <c r="FK64" i="5"/>
  <c r="FJ64" i="5"/>
  <c r="FB64" i="5"/>
  <c r="FB41" i="5"/>
  <c r="EX64" i="5"/>
  <c r="EY64" i="5"/>
  <c r="ED64" i="5"/>
  <c r="EH41" i="5"/>
  <c r="EE64" i="5"/>
  <c r="JF41" i="5"/>
  <c r="JC64" i="5"/>
  <c r="JB64" i="5"/>
  <c r="JZ41" i="5"/>
  <c r="JW64" i="5"/>
  <c r="JV64" i="5"/>
  <c r="IY64" i="5"/>
  <c r="IX64" i="5"/>
  <c r="JB41" i="5"/>
  <c r="GT64" i="5"/>
  <c r="GX41" i="5"/>
  <c r="GU64" i="5"/>
  <c r="AX41" i="5"/>
  <c r="AT64" i="5"/>
  <c r="AU64" i="5"/>
  <c r="FO64" i="5"/>
  <c r="FR41" i="5"/>
  <c r="FN64" i="5"/>
  <c r="EM64" i="5"/>
  <c r="EL64" i="5"/>
  <c r="EP41" i="5"/>
  <c r="AB22" i="14"/>
  <c r="AC22" i="14" s="1"/>
  <c r="AD22" i="14" s="1"/>
  <c r="AE22" i="14" s="1"/>
  <c r="AF22" i="14" s="1"/>
  <c r="AC21" i="14"/>
  <c r="AD21" i="14" s="1"/>
  <c r="AE21" i="14" s="1"/>
  <c r="AF21" i="14" s="1"/>
  <c r="D4" i="4"/>
  <c r="KY64" i="5"/>
  <c r="LB41" i="5"/>
  <c r="KX64" i="5"/>
  <c r="LN41" i="5"/>
  <c r="LK64" i="5"/>
  <c r="LJ64" i="5"/>
  <c r="KM64" i="5"/>
  <c r="KL64" i="5"/>
  <c r="KP41" i="5"/>
  <c r="HV41" i="5"/>
  <c r="HS64" i="5"/>
  <c r="HR64" i="5"/>
  <c r="AI64" i="5"/>
  <c r="AL41" i="5"/>
  <c r="AH64" i="5"/>
  <c r="JJ64" i="5"/>
  <c r="JK64" i="5"/>
  <c r="JN41" i="5"/>
  <c r="LO64" i="5"/>
  <c r="LR41" i="5"/>
  <c r="LN64" i="5"/>
  <c r="R18" i="5"/>
  <c r="Z18" i="5"/>
  <c r="V18" i="5"/>
  <c r="N18" i="5"/>
  <c r="J18" i="5"/>
  <c r="HG64" i="5"/>
  <c r="HF64" i="5"/>
  <c r="HJ41" i="5"/>
  <c r="IA64" i="5"/>
  <c r="HZ64" i="5"/>
  <c r="ID41" i="5"/>
  <c r="IQ64" i="5"/>
  <c r="IT41" i="5"/>
  <c r="IP64" i="5"/>
  <c r="LS64" i="5"/>
  <c r="LR64" i="5"/>
  <c r="LV41" i="5"/>
  <c r="DZ41" i="5"/>
  <c r="DV64" i="5"/>
  <c r="DW64" i="5"/>
  <c r="K63" i="5"/>
  <c r="J63" i="5"/>
  <c r="N40" i="5"/>
  <c r="C39" i="5"/>
  <c r="HF41" i="5"/>
  <c r="HB64" i="5"/>
  <c r="HC64" i="5"/>
  <c r="AP64" i="5"/>
  <c r="AQ64" i="5"/>
  <c r="AT41" i="5"/>
  <c r="AM64" i="5"/>
  <c r="AL64" i="5"/>
  <c r="AP41" i="5"/>
  <c r="KH64" i="5"/>
  <c r="KL41" i="5"/>
  <c r="KI64" i="5"/>
  <c r="IU64" i="5"/>
  <c r="IX41" i="5"/>
  <c r="IT64" i="5"/>
  <c r="FW64" i="5"/>
  <c r="FZ41" i="5"/>
  <c r="FV64" i="5"/>
  <c r="BJ19" i="5"/>
  <c r="IH19" i="5"/>
  <c r="KX19" i="5"/>
  <c r="ET19" i="5"/>
  <c r="JB19" i="5"/>
  <c r="IP19" i="5"/>
  <c r="HB19" i="5"/>
  <c r="JV19" i="5"/>
  <c r="HJ19" i="5"/>
  <c r="EL19" i="5"/>
  <c r="DZ19" i="5"/>
  <c r="MD19" i="5"/>
  <c r="ID19" i="5"/>
  <c r="CT19" i="5"/>
  <c r="E20" i="5"/>
  <c r="KT19" i="5"/>
  <c r="LV19" i="5"/>
  <c r="BF19" i="5"/>
  <c r="DV19" i="5"/>
  <c r="LR19" i="5"/>
  <c r="IL19" i="5"/>
  <c r="AD19" i="5"/>
  <c r="FJ19" i="5"/>
  <c r="GL19" i="5"/>
  <c r="EX19" i="5"/>
  <c r="AL19" i="5"/>
  <c r="GP19" i="5"/>
  <c r="IX19" i="5"/>
  <c r="DB19" i="5"/>
  <c r="LF19" i="5"/>
  <c r="AX19" i="5"/>
  <c r="FZ19" i="5"/>
  <c r="LB19" i="5"/>
  <c r="EH19" i="5"/>
  <c r="LJ19" i="5"/>
  <c r="JN19" i="5"/>
  <c r="BZ19" i="5"/>
  <c r="BV19" i="5"/>
  <c r="AT19" i="5"/>
  <c r="KP19" i="5"/>
  <c r="DJ19" i="5"/>
  <c r="DF19" i="5"/>
  <c r="FF19" i="5"/>
  <c r="JR19" i="5"/>
  <c r="FN19" i="5"/>
  <c r="HF19" i="5"/>
  <c r="LN19" i="5"/>
  <c r="F19" i="5"/>
  <c r="HR19" i="5"/>
  <c r="FR19" i="5"/>
  <c r="FV19" i="5"/>
  <c r="JF19" i="5"/>
  <c r="AP19" i="5"/>
  <c r="KL19" i="5"/>
  <c r="GH19" i="5"/>
  <c r="CD19" i="5"/>
  <c r="HZ19" i="5"/>
  <c r="GD19" i="5"/>
  <c r="ED19" i="5"/>
  <c r="BR19" i="5"/>
  <c r="BB19" i="5"/>
  <c r="DN19" i="5"/>
  <c r="FB19" i="5"/>
  <c r="KD19" i="5"/>
  <c r="CP19" i="5"/>
  <c r="GX19" i="5"/>
  <c r="KH19" i="5"/>
  <c r="HN19" i="5"/>
  <c r="LZ19" i="5"/>
  <c r="BN19" i="5"/>
  <c r="GT19" i="5"/>
  <c r="IT19" i="5"/>
  <c r="HV19" i="5"/>
  <c r="CH19" i="5"/>
  <c r="JJ19" i="5"/>
  <c r="DR19" i="5"/>
  <c r="CX19" i="5"/>
  <c r="CL19" i="5"/>
  <c r="MH19" i="5"/>
  <c r="AH19" i="5"/>
  <c r="EP19" i="5"/>
  <c r="JZ19" i="5"/>
  <c r="II64" i="5"/>
  <c r="IL41" i="5"/>
  <c r="IH64" i="5"/>
  <c r="JN64" i="5"/>
  <c r="JO64" i="5"/>
  <c r="JR41" i="5"/>
  <c r="GP64" i="5"/>
  <c r="GT41" i="5"/>
  <c r="GQ64" i="5"/>
  <c r="KQ64" i="5"/>
  <c r="KP64" i="5"/>
  <c r="KT41" i="5"/>
  <c r="EA64" i="5"/>
  <c r="ED41" i="5"/>
  <c r="DZ64" i="5"/>
  <c r="BV64" i="5"/>
  <c r="BW64" i="5"/>
  <c r="BZ41" i="5"/>
  <c r="O63" i="5"/>
  <c r="R40" i="5"/>
  <c r="MD64" i="5"/>
  <c r="MH41" i="5"/>
  <c r="MH64" i="5"/>
  <c r="ME64" i="5"/>
  <c r="BJ41" i="5"/>
  <c r="BF64" i="5"/>
  <c r="BG64" i="5"/>
  <c r="BF41" i="5"/>
  <c r="BC64" i="5"/>
  <c r="BB64" i="5"/>
  <c r="EU64" i="5"/>
  <c r="ET64" i="5"/>
  <c r="EX41" i="5"/>
  <c r="GD41" i="5"/>
  <c r="FZ64" i="5"/>
  <c r="GA64" i="5"/>
  <c r="IP41" i="5"/>
  <c r="IM64" i="5"/>
  <c r="IL64" i="5"/>
  <c r="CI64" i="5"/>
  <c r="CH64" i="5"/>
  <c r="CL41" i="5"/>
  <c r="DS64" i="5"/>
  <c r="DV41" i="5"/>
  <c r="DR64" i="5"/>
  <c r="KE64" i="5"/>
  <c r="KD64" i="5"/>
  <c r="KH41" i="5"/>
  <c r="CT41" i="5"/>
  <c r="CQ64" i="5"/>
  <c r="CP64" i="5"/>
  <c r="CY64" i="5"/>
  <c r="DB41" i="5"/>
  <c r="CX64" i="5"/>
  <c r="EI64" i="5"/>
  <c r="EH64" i="5"/>
  <c r="EL41" i="5"/>
  <c r="KD41" i="5"/>
  <c r="KA64" i="5"/>
  <c r="JZ64" i="5"/>
  <c r="DK64" i="5"/>
  <c r="DJ64" i="5"/>
  <c r="DN41" i="5"/>
  <c r="R63" i="5"/>
  <c r="V40" i="5"/>
  <c r="S63" i="5"/>
  <c r="D5" i="4" l="1"/>
  <c r="D56" i="11"/>
  <c r="F55" i="8" s="1"/>
  <c r="E55" i="8"/>
  <c r="C57" i="11"/>
  <c r="R20" i="14"/>
  <c r="S19" i="14"/>
  <c r="T19" i="14" s="1"/>
  <c r="U19" i="14" s="1"/>
  <c r="V19" i="14" s="1"/>
  <c r="W21" i="14"/>
  <c r="X20" i="14"/>
  <c r="Y20" i="14" s="1"/>
  <c r="Z20" i="14" s="1"/>
  <c r="AA20" i="14" s="1"/>
  <c r="C20" i="14"/>
  <c r="D19" i="14"/>
  <c r="E19" i="14" s="1"/>
  <c r="F19" i="14" s="1"/>
  <c r="G19" i="14" s="1"/>
  <c r="EC59" i="11"/>
  <c r="DZ59" i="11"/>
  <c r="DY59" i="11"/>
  <c r="DV59" i="11"/>
  <c r="JM59" i="11"/>
  <c r="JJ59" i="11"/>
  <c r="AT59" i="11"/>
  <c r="AW59" i="11"/>
  <c r="JA59" i="11"/>
  <c r="IX59" i="11"/>
  <c r="HJ59" i="11"/>
  <c r="HM59" i="11"/>
  <c r="JF59" i="11"/>
  <c r="JI59" i="11"/>
  <c r="BZ59" i="11"/>
  <c r="CC59" i="11"/>
  <c r="ED59" i="11"/>
  <c r="EG59" i="11"/>
  <c r="AS59" i="11"/>
  <c r="AP59" i="11"/>
  <c r="DR59" i="11"/>
  <c r="DU59" i="11"/>
  <c r="HN59" i="11"/>
  <c r="HQ59" i="11"/>
  <c r="FZ59" i="11"/>
  <c r="GC59" i="11"/>
  <c r="M20" i="14"/>
  <c r="N19" i="14"/>
  <c r="O19" i="14" s="1"/>
  <c r="P19" i="14" s="1"/>
  <c r="Q19" i="14" s="1"/>
  <c r="M58" i="11"/>
  <c r="J58" i="11"/>
  <c r="KS59" i="11"/>
  <c r="KP59" i="11"/>
  <c r="JY59" i="11"/>
  <c r="JV59" i="11"/>
  <c r="CD59" i="11"/>
  <c r="CG59" i="11"/>
  <c r="ET59" i="11"/>
  <c r="EW59" i="11"/>
  <c r="FE59" i="11"/>
  <c r="FB59" i="11"/>
  <c r="DM59" i="11"/>
  <c r="DJ59" i="11"/>
  <c r="ES59" i="11"/>
  <c r="EP59" i="11"/>
  <c r="CX59" i="11"/>
  <c r="DA59" i="11"/>
  <c r="BR59" i="11"/>
  <c r="BU59" i="11"/>
  <c r="BJ59" i="11"/>
  <c r="BM59" i="11"/>
  <c r="AH59" i="11"/>
  <c r="AK59" i="11"/>
  <c r="BA59" i="11"/>
  <c r="AX59" i="11"/>
  <c r="HI59" i="11"/>
  <c r="HF59" i="11"/>
  <c r="DI59" i="11"/>
  <c r="DF59" i="11"/>
  <c r="GT59" i="11"/>
  <c r="GW59" i="11"/>
  <c r="GD59" i="11"/>
  <c r="GG59" i="11"/>
  <c r="FN59" i="11"/>
  <c r="FQ59" i="11"/>
  <c r="EO59" i="11"/>
  <c r="EL59" i="11"/>
  <c r="CH59" i="11"/>
  <c r="CK59" i="11"/>
  <c r="DB59" i="11"/>
  <c r="DE59" i="11"/>
  <c r="BV59" i="11"/>
  <c r="BY59" i="11"/>
  <c r="AD59" i="11"/>
  <c r="AG59" i="11"/>
  <c r="KO59" i="11"/>
  <c r="KL59" i="11"/>
  <c r="IH59" i="11"/>
  <c r="IK59" i="11"/>
  <c r="JZ59" i="11"/>
  <c r="KC59" i="11"/>
  <c r="FJ59" i="11"/>
  <c r="FM59" i="11"/>
  <c r="AO59" i="11"/>
  <c r="AL59" i="11"/>
  <c r="U58" i="11"/>
  <c r="R58" i="11"/>
  <c r="D57" i="11"/>
  <c r="F56" i="8" s="1"/>
  <c r="I74" i="13"/>
  <c r="J74" i="13" s="1"/>
  <c r="K74" i="13" s="1"/>
  <c r="E56" i="8"/>
  <c r="BF59" i="11"/>
  <c r="BI59" i="11"/>
  <c r="FY59" i="11"/>
  <c r="FV59" i="11"/>
  <c r="CW59" i="11"/>
  <c r="CT59" i="11"/>
  <c r="LJ59" i="11"/>
  <c r="LM59" i="11"/>
  <c r="HB59" i="11"/>
  <c r="HE59" i="11"/>
  <c r="KX59" i="11"/>
  <c r="LA59" i="11"/>
  <c r="MC59" i="11"/>
  <c r="LZ59" i="11"/>
  <c r="IT59" i="11"/>
  <c r="IW59" i="11"/>
  <c r="HR59" i="11"/>
  <c r="HU59" i="11"/>
  <c r="FU59" i="11"/>
  <c r="FR59" i="11"/>
  <c r="GS59" i="11"/>
  <c r="GP59" i="11"/>
  <c r="LB59" i="11"/>
  <c r="LE59" i="11"/>
  <c r="JN59" i="11"/>
  <c r="JQ59" i="11"/>
  <c r="AC58" i="11"/>
  <c r="Z58" i="11"/>
  <c r="LN59" i="11"/>
  <c r="LQ59" i="11"/>
  <c r="JR59" i="11"/>
  <c r="JU59" i="11"/>
  <c r="LV59" i="11"/>
  <c r="LY59" i="11"/>
  <c r="Z17" i="11"/>
  <c r="Z38" i="11" s="1"/>
  <c r="J17" i="11"/>
  <c r="J38" i="11" s="1"/>
  <c r="F38" i="11"/>
  <c r="I59" i="11" s="1"/>
  <c r="V17" i="11"/>
  <c r="V38" i="11" s="1"/>
  <c r="R17" i="11"/>
  <c r="R38" i="11" s="1"/>
  <c r="N17" i="11"/>
  <c r="N38" i="11" s="1"/>
  <c r="IP59" i="11"/>
  <c r="IS59" i="11"/>
  <c r="EH59" i="11"/>
  <c r="EK59" i="11"/>
  <c r="IG59" i="11"/>
  <c r="ID59" i="11"/>
  <c r="HV59" i="11"/>
  <c r="HY59" i="11"/>
  <c r="LI59" i="11"/>
  <c r="LF59" i="11"/>
  <c r="GH59" i="11"/>
  <c r="GK59" i="11"/>
  <c r="KT59" i="11"/>
  <c r="KW59" i="11"/>
  <c r="EX59" i="11"/>
  <c r="FA59" i="11"/>
  <c r="BN59" i="11"/>
  <c r="BQ59" i="11"/>
  <c r="FF59" i="11"/>
  <c r="FI59" i="11"/>
  <c r="Q58" i="11"/>
  <c r="N58" i="11"/>
  <c r="F18" i="11"/>
  <c r="CT18" i="11"/>
  <c r="CT39" i="11" s="1"/>
  <c r="FN18" i="11"/>
  <c r="FN39" i="11" s="1"/>
  <c r="AH18" i="11"/>
  <c r="AH39" i="11" s="1"/>
  <c r="DB18" i="11"/>
  <c r="DB39" i="11" s="1"/>
  <c r="FV18" i="11"/>
  <c r="FV39" i="11" s="1"/>
  <c r="IT18" i="11"/>
  <c r="IT39" i="11" s="1"/>
  <c r="BN18" i="11"/>
  <c r="BN39" i="11" s="1"/>
  <c r="KX18" i="11"/>
  <c r="KX39" i="11" s="1"/>
  <c r="LR18" i="11"/>
  <c r="LR39" i="11" s="1"/>
  <c r="FF18" i="11"/>
  <c r="FF39" i="11" s="1"/>
  <c r="GD18" i="11"/>
  <c r="GD39" i="11" s="1"/>
  <c r="AP18" i="11"/>
  <c r="AP39" i="11" s="1"/>
  <c r="HN18" i="11"/>
  <c r="HN39" i="11" s="1"/>
  <c r="AL18" i="11"/>
  <c r="AL39" i="11" s="1"/>
  <c r="DF18" i="11"/>
  <c r="DF39" i="11" s="1"/>
  <c r="FZ18" i="11"/>
  <c r="FZ39" i="11" s="1"/>
  <c r="AT18" i="11"/>
  <c r="AT39" i="11" s="1"/>
  <c r="DN18" i="11"/>
  <c r="DN39" i="11" s="1"/>
  <c r="GH18" i="11"/>
  <c r="GH39" i="11" s="1"/>
  <c r="JV18" i="11"/>
  <c r="JV39" i="11" s="1"/>
  <c r="CX18" i="11"/>
  <c r="CX39" i="11" s="1"/>
  <c r="MH18" i="11"/>
  <c r="MH39" i="11" s="1"/>
  <c r="MH60" i="11" s="1"/>
  <c r="LZ18" i="11"/>
  <c r="LZ39" i="11" s="1"/>
  <c r="IP18" i="11"/>
  <c r="IP39" i="11" s="1"/>
  <c r="LV18" i="11"/>
  <c r="LV39" i="11" s="1"/>
  <c r="ET18" i="11"/>
  <c r="ET39" i="11" s="1"/>
  <c r="KT18" i="11"/>
  <c r="KT39" i="11" s="1"/>
  <c r="HF18" i="11"/>
  <c r="HF39" i="11" s="1"/>
  <c r="JF18" i="11"/>
  <c r="JF39" i="11" s="1"/>
  <c r="HZ18" i="11"/>
  <c r="HZ39" i="11" s="1"/>
  <c r="AX18" i="11"/>
  <c r="AX39" i="11" s="1"/>
  <c r="DR18" i="11"/>
  <c r="DR39" i="11" s="1"/>
  <c r="GL18" i="11"/>
  <c r="GL39" i="11" s="1"/>
  <c r="BF18" i="11"/>
  <c r="BF39" i="11" s="1"/>
  <c r="DZ18" i="11"/>
  <c r="DZ39" i="11" s="1"/>
  <c r="GT18" i="11"/>
  <c r="GT39" i="11" s="1"/>
  <c r="KD18" i="11"/>
  <c r="KD39" i="11" s="1"/>
  <c r="EH18" i="11"/>
  <c r="EH39" i="11" s="1"/>
  <c r="IX18" i="11"/>
  <c r="IX39" i="11" s="1"/>
  <c r="E19" i="11"/>
  <c r="JZ18" i="11"/>
  <c r="JZ39" i="11" s="1"/>
  <c r="GP18" i="11"/>
  <c r="GP39" i="11" s="1"/>
  <c r="JB18" i="11"/>
  <c r="JB39" i="11" s="1"/>
  <c r="DJ18" i="11"/>
  <c r="DJ39" i="11" s="1"/>
  <c r="LF18" i="11"/>
  <c r="LF39" i="11" s="1"/>
  <c r="BB18" i="11"/>
  <c r="BB39" i="11" s="1"/>
  <c r="HB18" i="11"/>
  <c r="HB39" i="11" s="1"/>
  <c r="BJ18" i="11"/>
  <c r="BJ39" i="11" s="1"/>
  <c r="ED18" i="11"/>
  <c r="ED39" i="11" s="1"/>
  <c r="GX18" i="11"/>
  <c r="GX39" i="11" s="1"/>
  <c r="BR18" i="11"/>
  <c r="BR39" i="11" s="1"/>
  <c r="EL18" i="11"/>
  <c r="EL39" i="11" s="1"/>
  <c r="FR18" i="11"/>
  <c r="FR39" i="11" s="1"/>
  <c r="LJ18" i="11"/>
  <c r="LJ39" i="11" s="1"/>
  <c r="JR18" i="11"/>
  <c r="JR39" i="11" s="1"/>
  <c r="BV18" i="11"/>
  <c r="BV39" i="11" s="1"/>
  <c r="EP18" i="11"/>
  <c r="EP39" i="11" s="1"/>
  <c r="HJ18" i="11"/>
  <c r="HJ39" i="11" s="1"/>
  <c r="CD18" i="11"/>
  <c r="CD39" i="11" s="1"/>
  <c r="EX18" i="11"/>
  <c r="EX39" i="11" s="1"/>
  <c r="HR18" i="11"/>
  <c r="HR39" i="11" s="1"/>
  <c r="LN18" i="11"/>
  <c r="LN39" i="11" s="1"/>
  <c r="ID18" i="11"/>
  <c r="ID39" i="11" s="1"/>
  <c r="KH18" i="11"/>
  <c r="KH39" i="11" s="1"/>
  <c r="CL18" i="11"/>
  <c r="CL39" i="11" s="1"/>
  <c r="E39" i="11"/>
  <c r="H60" i="11" s="1"/>
  <c r="LB18" i="11"/>
  <c r="LB39" i="11" s="1"/>
  <c r="IH18" i="11"/>
  <c r="IH39" i="11" s="1"/>
  <c r="KL18" i="11"/>
  <c r="KL39" i="11" s="1"/>
  <c r="CH18" i="11"/>
  <c r="CH39" i="11" s="1"/>
  <c r="FB18" i="11"/>
  <c r="FB39" i="11" s="1"/>
  <c r="HV18" i="11"/>
  <c r="HV39" i="11" s="1"/>
  <c r="CP18" i="11"/>
  <c r="CP39" i="11" s="1"/>
  <c r="FJ18" i="11"/>
  <c r="FJ39" i="11" s="1"/>
  <c r="IL18" i="11"/>
  <c r="IL39" i="11" s="1"/>
  <c r="AD18" i="11"/>
  <c r="AD39" i="11" s="1"/>
  <c r="JN18" i="11"/>
  <c r="JN39" i="11" s="1"/>
  <c r="KP18" i="11"/>
  <c r="KP39" i="11" s="1"/>
  <c r="DV18" i="11"/>
  <c r="DV39" i="11" s="1"/>
  <c r="BZ18" i="11"/>
  <c r="BZ39" i="11" s="1"/>
  <c r="MD18" i="11"/>
  <c r="MD39" i="11" s="1"/>
  <c r="JJ18" i="11"/>
  <c r="JJ39" i="11" s="1"/>
  <c r="CP59" i="11"/>
  <c r="CS59" i="11"/>
  <c r="JB59" i="11"/>
  <c r="JE59" i="11"/>
  <c r="MD59" i="11"/>
  <c r="MG59" i="11"/>
  <c r="CO59" i="11"/>
  <c r="CL59" i="11"/>
  <c r="LU59" i="11"/>
  <c r="LR59" i="11"/>
  <c r="BB59" i="11"/>
  <c r="BE59" i="11"/>
  <c r="KG59" i="11"/>
  <c r="KD59" i="11"/>
  <c r="IL59" i="11"/>
  <c r="IO59" i="11"/>
  <c r="GX59" i="11"/>
  <c r="HA59" i="11"/>
  <c r="HZ59" i="11"/>
  <c r="IC59" i="11"/>
  <c r="GO59" i="11"/>
  <c r="GL59" i="11"/>
  <c r="KK59" i="11"/>
  <c r="KH59" i="11"/>
  <c r="DN59" i="11"/>
  <c r="DQ59" i="11"/>
  <c r="Y58" i="11"/>
  <c r="V58" i="11"/>
  <c r="CU65" i="5"/>
  <c r="CT65" i="5"/>
  <c r="CX42" i="5"/>
  <c r="EA65" i="5"/>
  <c r="ED42" i="5"/>
  <c r="DZ65" i="5"/>
  <c r="DG65" i="5"/>
  <c r="DJ42" i="5"/>
  <c r="DF65" i="5"/>
  <c r="FG65" i="5"/>
  <c r="FJ42" i="5"/>
  <c r="FF65" i="5"/>
  <c r="IY65" i="5"/>
  <c r="IX65" i="5"/>
  <c r="JB42" i="5"/>
  <c r="C86" i="5"/>
  <c r="C111" i="5" s="1"/>
  <c r="DR42" i="5"/>
  <c r="DN65" i="5"/>
  <c r="DO65" i="5"/>
  <c r="GD42" i="5"/>
  <c r="FZ65" i="5"/>
  <c r="GA65" i="5"/>
  <c r="KP42" i="5"/>
  <c r="KM65" i="5"/>
  <c r="KL65" i="5"/>
  <c r="IX42" i="5"/>
  <c r="IU65" i="5"/>
  <c r="IT65" i="5"/>
  <c r="ET42" i="5"/>
  <c r="EQ65" i="5"/>
  <c r="EP65" i="5"/>
  <c r="N41" i="5"/>
  <c r="K64" i="5"/>
  <c r="C40" i="5"/>
  <c r="LW65" i="5"/>
  <c r="LV65" i="5"/>
  <c r="LZ42" i="5"/>
  <c r="FV42" i="5"/>
  <c r="FR65" i="5"/>
  <c r="FS65" i="5"/>
  <c r="LB42" i="5"/>
  <c r="KX65" i="5"/>
  <c r="KY65" i="5"/>
  <c r="HG65" i="5"/>
  <c r="HF65" i="5"/>
  <c r="HJ42" i="5"/>
  <c r="AH42" i="5"/>
  <c r="AE65" i="5"/>
  <c r="AD65" i="5"/>
  <c r="DN42" i="5"/>
  <c r="DK65" i="5"/>
  <c r="DJ65" i="5"/>
  <c r="BZ65" i="5"/>
  <c r="CA65" i="5"/>
  <c r="CD42" i="5"/>
  <c r="FO65" i="5"/>
  <c r="FR42" i="5"/>
  <c r="FN65" i="5"/>
  <c r="JO65" i="5"/>
  <c r="JR42" i="5"/>
  <c r="JN65" i="5"/>
  <c r="BV65" i="5"/>
  <c r="BV42" i="5"/>
  <c r="BR65" i="5"/>
  <c r="BS65" i="5"/>
  <c r="FW65" i="5"/>
  <c r="FZ42" i="5"/>
  <c r="FV65" i="5"/>
  <c r="AI65" i="5"/>
  <c r="AH65" i="5"/>
  <c r="AL42" i="5"/>
  <c r="LO65" i="5"/>
  <c r="LR42" i="5"/>
  <c r="LN65" i="5"/>
  <c r="CP65" i="5"/>
  <c r="CT42" i="5"/>
  <c r="CQ65" i="5"/>
  <c r="JS65" i="5"/>
  <c r="JR65" i="5"/>
  <c r="JV42" i="5"/>
  <c r="IE65" i="5"/>
  <c r="ID65" i="5"/>
  <c r="IH42" i="5"/>
  <c r="Z41" i="5"/>
  <c r="W64" i="5"/>
  <c r="GP65" i="5"/>
  <c r="GQ65" i="5"/>
  <c r="GT42" i="5"/>
  <c r="AM65" i="5"/>
  <c r="AL65" i="5"/>
  <c r="AP42" i="5"/>
  <c r="LJ42" i="5"/>
  <c r="LG65" i="5"/>
  <c r="LF65" i="5"/>
  <c r="LS65" i="5"/>
  <c r="LV42" i="5"/>
  <c r="LR65" i="5"/>
  <c r="J64" i="5"/>
  <c r="J41" i="5"/>
  <c r="G64" i="5"/>
  <c r="E87" i="5"/>
  <c r="JV65" i="5"/>
  <c r="JZ42" i="5"/>
  <c r="JW65" i="5"/>
  <c r="KD42" i="5"/>
  <c r="JZ65" i="5"/>
  <c r="KA65" i="5"/>
  <c r="HB65" i="5"/>
  <c r="HF42" i="5"/>
  <c r="HC65" i="5"/>
  <c r="AD42" i="5"/>
  <c r="AA65" i="5"/>
  <c r="EI65" i="5"/>
  <c r="EH65" i="5"/>
  <c r="EL42" i="5"/>
  <c r="JJ42" i="5"/>
  <c r="JF65" i="5"/>
  <c r="JG65" i="5"/>
  <c r="HW65" i="5"/>
  <c r="HZ42" i="5"/>
  <c r="HV65" i="5"/>
  <c r="AP65" i="5"/>
  <c r="AT42" i="5"/>
  <c r="AQ65" i="5"/>
  <c r="IL42" i="5"/>
  <c r="II65" i="5"/>
  <c r="IH65" i="5"/>
  <c r="GD20" i="5"/>
  <c r="GT20" i="5"/>
  <c r="EH20" i="5"/>
  <c r="CL20" i="5"/>
  <c r="F20" i="5"/>
  <c r="KH20" i="5"/>
  <c r="GL20" i="5"/>
  <c r="ET20" i="5"/>
  <c r="FV20" i="5"/>
  <c r="DB20" i="5"/>
  <c r="JB20" i="5"/>
  <c r="BV20" i="5"/>
  <c r="DN20" i="5"/>
  <c r="LN20" i="5"/>
  <c r="KL20" i="5"/>
  <c r="HR20" i="5"/>
  <c r="EP20" i="5"/>
  <c r="ED20" i="5"/>
  <c r="FR20" i="5"/>
  <c r="AT20" i="5"/>
  <c r="CT20" i="5"/>
  <c r="BN20" i="5"/>
  <c r="KD20" i="5"/>
  <c r="EL20" i="5"/>
  <c r="MD20" i="5"/>
  <c r="DF20" i="5"/>
  <c r="HN20" i="5"/>
  <c r="LV20" i="5"/>
  <c r="AP20" i="5"/>
  <c r="KT20" i="5"/>
  <c r="IL20" i="5"/>
  <c r="LB20" i="5"/>
  <c r="HF20" i="5"/>
  <c r="JZ20" i="5"/>
  <c r="AH20" i="5"/>
  <c r="IX20" i="5"/>
  <c r="GX20" i="5"/>
  <c r="JJ20" i="5"/>
  <c r="FB20" i="5"/>
  <c r="BJ20" i="5"/>
  <c r="GP20" i="5"/>
  <c r="CD20" i="5"/>
  <c r="FF20" i="5"/>
  <c r="GH20" i="5"/>
  <c r="HJ20" i="5"/>
  <c r="AX20" i="5"/>
  <c r="JF20" i="5"/>
  <c r="E21" i="5"/>
  <c r="JN20" i="5"/>
  <c r="FJ20" i="5"/>
  <c r="LJ20" i="5"/>
  <c r="BB20" i="5"/>
  <c r="LZ20" i="5"/>
  <c r="MH20" i="5"/>
  <c r="FZ20" i="5"/>
  <c r="FN20" i="5"/>
  <c r="CP20" i="5"/>
  <c r="CH20" i="5"/>
  <c r="IP20" i="5"/>
  <c r="KX20" i="5"/>
  <c r="DZ20" i="5"/>
  <c r="JV20" i="5"/>
  <c r="ID20" i="5"/>
  <c r="BZ20" i="5"/>
  <c r="HB20" i="5"/>
  <c r="HV20" i="5"/>
  <c r="HZ20" i="5"/>
  <c r="EX20" i="5"/>
  <c r="AD20" i="5"/>
  <c r="BR20" i="5"/>
  <c r="AL20" i="5"/>
  <c r="IT20" i="5"/>
  <c r="JR20" i="5"/>
  <c r="DJ20" i="5"/>
  <c r="BF20" i="5"/>
  <c r="LF20" i="5"/>
  <c r="IH20" i="5"/>
  <c r="DV20" i="5"/>
  <c r="KP20" i="5"/>
  <c r="DR20" i="5"/>
  <c r="LR20" i="5"/>
  <c r="CX20" i="5"/>
  <c r="B41" i="5"/>
  <c r="V41" i="5"/>
  <c r="S64" i="5"/>
  <c r="R64" i="5"/>
  <c r="HN42" i="5"/>
  <c r="HJ65" i="5"/>
  <c r="HK65" i="5"/>
  <c r="MH42" i="5"/>
  <c r="MH65" i="5"/>
  <c r="ME65" i="5"/>
  <c r="MD65" i="5"/>
  <c r="KD65" i="5"/>
  <c r="KE65" i="5"/>
  <c r="KH42" i="5"/>
  <c r="AX65" i="5"/>
  <c r="AY65" i="5"/>
  <c r="BB42" i="5"/>
  <c r="HO65" i="5"/>
  <c r="HN65" i="5"/>
  <c r="HR42" i="5"/>
  <c r="FF42" i="5"/>
  <c r="FB65" i="5"/>
  <c r="FC65" i="5"/>
  <c r="BW65" i="5"/>
  <c r="BZ42" i="5"/>
  <c r="AU65" i="5"/>
  <c r="AT65" i="5"/>
  <c r="AX42" i="5"/>
  <c r="ET65" i="5"/>
  <c r="EX42" i="5"/>
  <c r="EU65" i="5"/>
  <c r="DV42" i="5"/>
  <c r="DS65" i="5"/>
  <c r="DR65" i="5"/>
  <c r="IA65" i="5"/>
  <c r="ID42" i="5"/>
  <c r="HZ65" i="5"/>
  <c r="GY65" i="5"/>
  <c r="HB42" i="5"/>
  <c r="GX65" i="5"/>
  <c r="BJ42" i="5"/>
  <c r="BG65" i="5"/>
  <c r="BF65" i="5"/>
  <c r="R41" i="5"/>
  <c r="O64" i="5"/>
  <c r="CM65" i="5"/>
  <c r="CP42" i="5"/>
  <c r="LJ65" i="5"/>
  <c r="LK65" i="5"/>
  <c r="LN42" i="5"/>
  <c r="CY65" i="5"/>
  <c r="DB42" i="5"/>
  <c r="CX65" i="5"/>
  <c r="DV65" i="5"/>
  <c r="DZ42" i="5"/>
  <c r="DW65" i="5"/>
  <c r="BJ65" i="5"/>
  <c r="BK65" i="5"/>
  <c r="BN42" i="5"/>
  <c r="JB65" i="5"/>
  <c r="JC65" i="5"/>
  <c r="JF42" i="5"/>
  <c r="EE65" i="5"/>
  <c r="ED65" i="5"/>
  <c r="EH42" i="5"/>
  <c r="KT42" i="5"/>
  <c r="KQ65" i="5"/>
  <c r="KP65" i="5"/>
  <c r="EM65" i="5"/>
  <c r="EP42" i="5"/>
  <c r="EL65" i="5"/>
  <c r="FB42" i="5"/>
  <c r="EY65" i="5"/>
  <c r="EX65" i="5"/>
  <c r="FN42" i="5"/>
  <c r="FK65" i="5"/>
  <c r="FJ65" i="5"/>
  <c r="GP42" i="5"/>
  <c r="GL65" i="5"/>
  <c r="GM65" i="5"/>
  <c r="KX42" i="5"/>
  <c r="KT65" i="5"/>
  <c r="KU65" i="5"/>
  <c r="CE65" i="5"/>
  <c r="CH42" i="5"/>
  <c r="CD65" i="5"/>
  <c r="HS65" i="5"/>
  <c r="HV42" i="5"/>
  <c r="HR65" i="5"/>
  <c r="GH42" i="5"/>
  <c r="GD65" i="5"/>
  <c r="GE65" i="5"/>
  <c r="CL65" i="5"/>
  <c r="CI65" i="5"/>
  <c r="CH65" i="5"/>
  <c r="CL42" i="5"/>
  <c r="IQ65" i="5"/>
  <c r="IP65" i="5"/>
  <c r="IT42" i="5"/>
  <c r="GU65" i="5"/>
  <c r="GT65" i="5"/>
  <c r="GX42" i="5"/>
  <c r="BO65" i="5"/>
  <c r="BR42" i="5"/>
  <c r="BN65" i="5"/>
  <c r="KI65" i="5"/>
  <c r="KL42" i="5"/>
  <c r="KH65" i="5"/>
  <c r="R19" i="5"/>
  <c r="N19" i="5"/>
  <c r="J19" i="5"/>
  <c r="Z19" i="5"/>
  <c r="V19" i="5"/>
  <c r="DC65" i="5"/>
  <c r="DF42" i="5"/>
  <c r="DB65" i="5"/>
  <c r="JK65" i="5"/>
  <c r="JJ65" i="5"/>
  <c r="JN42" i="5"/>
  <c r="LF42" i="5"/>
  <c r="LC65" i="5"/>
  <c r="LB65" i="5"/>
  <c r="GI65" i="5"/>
  <c r="GH65" i="5"/>
  <c r="GL42" i="5"/>
  <c r="BC65" i="5"/>
  <c r="BB65" i="5"/>
  <c r="BF42" i="5"/>
  <c r="MA65" i="5"/>
  <c r="LZ65" i="5"/>
  <c r="MD42" i="5"/>
  <c r="IP42" i="5"/>
  <c r="IM65" i="5"/>
  <c r="IL65" i="5"/>
  <c r="C21" i="14" l="1"/>
  <c r="D20" i="14"/>
  <c r="E20" i="14" s="1"/>
  <c r="F20" i="14" s="1"/>
  <c r="G20" i="14" s="1"/>
  <c r="X21" i="14"/>
  <c r="Y21" i="14" s="1"/>
  <c r="Z21" i="14" s="1"/>
  <c r="AA21" i="14" s="1"/>
  <c r="W22" i="14"/>
  <c r="X22" i="14" s="1"/>
  <c r="Y22" i="14" s="1"/>
  <c r="Z22" i="14" s="1"/>
  <c r="AA22" i="14" s="1"/>
  <c r="C58" i="11"/>
  <c r="D58" i="11" s="1"/>
  <c r="F57" i="8" s="1"/>
  <c r="S20" i="14"/>
  <c r="T20" i="14" s="1"/>
  <c r="U20" i="14" s="1"/>
  <c r="V20" i="14" s="1"/>
  <c r="R21" i="14"/>
  <c r="BZ60" i="11"/>
  <c r="CC60" i="11"/>
  <c r="FM60" i="11"/>
  <c r="FJ60" i="11"/>
  <c r="IK60" i="11"/>
  <c r="IH60" i="11"/>
  <c r="LQ60" i="11"/>
  <c r="LN60" i="11"/>
  <c r="BV60" i="11"/>
  <c r="BY60" i="11"/>
  <c r="GX60" i="11"/>
  <c r="HA60" i="11"/>
  <c r="DM60" i="11"/>
  <c r="DJ60" i="11"/>
  <c r="EK60" i="11"/>
  <c r="EH60" i="11"/>
  <c r="DU60" i="11"/>
  <c r="DR60" i="11"/>
  <c r="ET60" i="11"/>
  <c r="EW60" i="11"/>
  <c r="JY60" i="11"/>
  <c r="JV60" i="11"/>
  <c r="AL60" i="11"/>
  <c r="AO60" i="11"/>
  <c r="KX60" i="11"/>
  <c r="LA60" i="11"/>
  <c r="FN60" i="11"/>
  <c r="FQ60" i="11"/>
  <c r="Z59" i="11"/>
  <c r="AC59" i="11"/>
  <c r="DV60" i="11"/>
  <c r="DY60" i="11"/>
  <c r="CS60" i="11"/>
  <c r="CP60" i="11"/>
  <c r="LE60" i="11"/>
  <c r="LB60" i="11"/>
  <c r="HR60" i="11"/>
  <c r="HU60" i="11"/>
  <c r="JU60" i="11"/>
  <c r="JR60" i="11"/>
  <c r="ED60" i="11"/>
  <c r="EG60" i="11"/>
  <c r="JB60" i="11"/>
  <c r="JE60" i="11"/>
  <c r="KG60" i="11"/>
  <c r="KD60" i="11"/>
  <c r="AX60" i="11"/>
  <c r="BA60" i="11"/>
  <c r="LV60" i="11"/>
  <c r="LY60" i="11"/>
  <c r="GH60" i="11"/>
  <c r="GK60" i="11"/>
  <c r="HN60" i="11"/>
  <c r="HQ60" i="11"/>
  <c r="BN60" i="11"/>
  <c r="BQ60" i="11"/>
  <c r="CT60" i="11"/>
  <c r="CW60" i="11"/>
  <c r="Q59" i="11"/>
  <c r="N59" i="11"/>
  <c r="KS60" i="11"/>
  <c r="KP60" i="11"/>
  <c r="HY60" i="11"/>
  <c r="HV60" i="11"/>
  <c r="EX60" i="11"/>
  <c r="FA60" i="11"/>
  <c r="LJ60" i="11"/>
  <c r="LM60" i="11"/>
  <c r="BJ60" i="11"/>
  <c r="BM60" i="11"/>
  <c r="GP60" i="11"/>
  <c r="GS60" i="11"/>
  <c r="GW60" i="11"/>
  <c r="GT60" i="11"/>
  <c r="HZ60" i="11"/>
  <c r="IC60" i="11"/>
  <c r="IS60" i="11"/>
  <c r="IP60" i="11"/>
  <c r="DN60" i="11"/>
  <c r="DQ60" i="11"/>
  <c r="AP60" i="11"/>
  <c r="AS60" i="11"/>
  <c r="IW60" i="11"/>
  <c r="IT60" i="11"/>
  <c r="F39" i="11"/>
  <c r="I60" i="11" s="1"/>
  <c r="R18" i="11"/>
  <c r="R39" i="11" s="1"/>
  <c r="J18" i="11"/>
  <c r="J39" i="11" s="1"/>
  <c r="Z18" i="11"/>
  <c r="Z39" i="11" s="1"/>
  <c r="N18" i="11"/>
  <c r="N39" i="11" s="1"/>
  <c r="V18" i="11"/>
  <c r="V39" i="11" s="1"/>
  <c r="R59" i="11"/>
  <c r="U59" i="11"/>
  <c r="N20" i="14"/>
  <c r="O20" i="14" s="1"/>
  <c r="P20" i="14" s="1"/>
  <c r="Q20" i="14" s="1"/>
  <c r="M21" i="14"/>
  <c r="JN60" i="11"/>
  <c r="JQ60" i="11"/>
  <c r="FB60" i="11"/>
  <c r="FE60" i="11"/>
  <c r="CL60" i="11"/>
  <c r="CO60" i="11"/>
  <c r="CD60" i="11"/>
  <c r="CG60" i="11"/>
  <c r="FR60" i="11"/>
  <c r="FU60" i="11"/>
  <c r="HB60" i="11"/>
  <c r="HE60" i="11"/>
  <c r="JZ60" i="11"/>
  <c r="KC60" i="11"/>
  <c r="DZ60" i="11"/>
  <c r="EC60" i="11"/>
  <c r="JF60" i="11"/>
  <c r="JI60" i="11"/>
  <c r="MC60" i="11"/>
  <c r="LZ60" i="11"/>
  <c r="AT60" i="11"/>
  <c r="AW60" i="11"/>
  <c r="GD60" i="11"/>
  <c r="GG60" i="11"/>
  <c r="FV60" i="11"/>
  <c r="FY60" i="11"/>
  <c r="V59" i="11"/>
  <c r="Y59" i="11"/>
  <c r="JJ60" i="11"/>
  <c r="JM60" i="11"/>
  <c r="AD60" i="11"/>
  <c r="AG60" i="11"/>
  <c r="CH60" i="11"/>
  <c r="CK60" i="11"/>
  <c r="KH60" i="11"/>
  <c r="KK60" i="11"/>
  <c r="HJ60" i="11"/>
  <c r="HM60" i="11"/>
  <c r="EL60" i="11"/>
  <c r="EO60" i="11"/>
  <c r="BB60" i="11"/>
  <c r="BE60" i="11"/>
  <c r="AX19" i="11"/>
  <c r="AX40" i="11" s="1"/>
  <c r="BF19" i="11"/>
  <c r="BF40" i="11" s="1"/>
  <c r="DZ19" i="11"/>
  <c r="DZ40" i="11" s="1"/>
  <c r="GT19" i="11"/>
  <c r="GT40" i="11" s="1"/>
  <c r="FR19" i="11"/>
  <c r="FR40" i="11" s="1"/>
  <c r="FZ19" i="11"/>
  <c r="FZ40" i="11" s="1"/>
  <c r="KH19" i="11"/>
  <c r="KH40" i="11" s="1"/>
  <c r="FF19" i="11"/>
  <c r="FF40" i="11" s="1"/>
  <c r="CT19" i="11"/>
  <c r="CT40" i="11" s="1"/>
  <c r="JF19" i="11"/>
  <c r="JF40" i="11" s="1"/>
  <c r="LZ19" i="11"/>
  <c r="LZ40" i="11" s="1"/>
  <c r="JB19" i="11"/>
  <c r="JB40" i="11" s="1"/>
  <c r="IP19" i="11"/>
  <c r="IP40" i="11" s="1"/>
  <c r="KX19" i="11"/>
  <c r="KX40" i="11" s="1"/>
  <c r="LR19" i="11"/>
  <c r="LR40" i="11" s="1"/>
  <c r="GD19" i="11"/>
  <c r="GD40" i="11" s="1"/>
  <c r="HV19" i="11"/>
  <c r="HV40" i="11" s="1"/>
  <c r="BJ19" i="11"/>
  <c r="BJ40" i="11" s="1"/>
  <c r="BR19" i="11"/>
  <c r="BR40" i="11" s="1"/>
  <c r="EL19" i="11"/>
  <c r="EL40" i="11" s="1"/>
  <c r="HF19" i="11"/>
  <c r="HF40" i="11" s="1"/>
  <c r="HB19" i="11"/>
  <c r="HB40" i="11" s="1"/>
  <c r="HJ19" i="11"/>
  <c r="HJ40" i="11" s="1"/>
  <c r="KT19" i="11"/>
  <c r="KT40" i="11" s="1"/>
  <c r="GP19" i="11"/>
  <c r="GP40" i="11" s="1"/>
  <c r="ED19" i="11"/>
  <c r="ED40" i="11" s="1"/>
  <c r="JR19" i="11"/>
  <c r="JR40" i="11" s="1"/>
  <c r="E20" i="11"/>
  <c r="KL19" i="11"/>
  <c r="KL40" i="11" s="1"/>
  <c r="JZ19" i="11"/>
  <c r="JZ40" i="11" s="1"/>
  <c r="ET19" i="11"/>
  <c r="ET40" i="11" s="1"/>
  <c r="LJ19" i="11"/>
  <c r="LJ40" i="11" s="1"/>
  <c r="CH19" i="11"/>
  <c r="CH40" i="11" s="1"/>
  <c r="ID19" i="11"/>
  <c r="ID40" i="11" s="1"/>
  <c r="E40" i="11"/>
  <c r="H61" i="11" s="1"/>
  <c r="KP19" i="11"/>
  <c r="KP40" i="11" s="1"/>
  <c r="AD19" i="11"/>
  <c r="AD40" i="11" s="1"/>
  <c r="GL19" i="11"/>
  <c r="GL40" i="11" s="1"/>
  <c r="BV19" i="11"/>
  <c r="BV40" i="11" s="1"/>
  <c r="CD19" i="11"/>
  <c r="CD40" i="11" s="1"/>
  <c r="EX19" i="11"/>
  <c r="EX40" i="11" s="1"/>
  <c r="HR19" i="11"/>
  <c r="HR40" i="11" s="1"/>
  <c r="AP19" i="11"/>
  <c r="AP40" i="11" s="1"/>
  <c r="IL19" i="11"/>
  <c r="IL40" i="11" s="1"/>
  <c r="LF19" i="11"/>
  <c r="LF40" i="11" s="1"/>
  <c r="HZ19" i="11"/>
  <c r="HZ40" i="11" s="1"/>
  <c r="FN19" i="11"/>
  <c r="FN40" i="11" s="1"/>
  <c r="KD19" i="11"/>
  <c r="KD40" i="11" s="1"/>
  <c r="DJ19" i="11"/>
  <c r="DJ40" i="11" s="1"/>
  <c r="LV19" i="11"/>
  <c r="LV40" i="11" s="1"/>
  <c r="JN19" i="11"/>
  <c r="JN40" i="11" s="1"/>
  <c r="FJ19" i="11"/>
  <c r="FJ40" i="11" s="1"/>
  <c r="BZ19" i="11"/>
  <c r="BZ40" i="11" s="1"/>
  <c r="GX19" i="11"/>
  <c r="GX40" i="11" s="1"/>
  <c r="BN19" i="11"/>
  <c r="BN40" i="11" s="1"/>
  <c r="CP19" i="11"/>
  <c r="CP40" i="11" s="1"/>
  <c r="IX19" i="11"/>
  <c r="IX40" i="11" s="1"/>
  <c r="HN19" i="11"/>
  <c r="HN40" i="11" s="1"/>
  <c r="MH19" i="11"/>
  <c r="MH40" i="11" s="1"/>
  <c r="MH61" i="11" s="1"/>
  <c r="F19" i="11"/>
  <c r="AH19" i="11"/>
  <c r="AH40" i="11" s="1"/>
  <c r="DB19" i="11"/>
  <c r="DB40" i="11" s="1"/>
  <c r="FV19" i="11"/>
  <c r="FV40" i="11" s="1"/>
  <c r="CX19" i="11"/>
  <c r="CX40" i="11" s="1"/>
  <c r="DF19" i="11"/>
  <c r="DF40" i="11" s="1"/>
  <c r="JJ19" i="11"/>
  <c r="JJ40" i="11" s="1"/>
  <c r="MD19" i="11"/>
  <c r="MD40" i="11" s="1"/>
  <c r="BB19" i="11"/>
  <c r="BB40" i="11" s="1"/>
  <c r="IH19" i="11"/>
  <c r="IH40" i="11" s="1"/>
  <c r="LB19" i="11"/>
  <c r="LB40" i="11" s="1"/>
  <c r="DR19" i="11"/>
  <c r="DR40" i="11" s="1"/>
  <c r="AL19" i="11"/>
  <c r="AL40" i="11" s="1"/>
  <c r="AT19" i="11"/>
  <c r="AT40" i="11" s="1"/>
  <c r="DN19" i="11"/>
  <c r="DN40" i="11" s="1"/>
  <c r="GH19" i="11"/>
  <c r="GH40" i="11" s="1"/>
  <c r="EH19" i="11"/>
  <c r="EH40" i="11" s="1"/>
  <c r="EP19" i="11"/>
  <c r="EP40" i="11" s="1"/>
  <c r="JV19" i="11"/>
  <c r="JV40" i="11" s="1"/>
  <c r="DV19" i="11"/>
  <c r="DV40" i="11" s="1"/>
  <c r="CL19" i="11"/>
  <c r="CL40" i="11" s="1"/>
  <c r="IT19" i="11"/>
  <c r="IT40" i="11" s="1"/>
  <c r="LN19" i="11"/>
  <c r="LN40" i="11" s="1"/>
  <c r="FB19" i="11"/>
  <c r="FB40" i="11" s="1"/>
  <c r="BI60" i="11"/>
  <c r="BF60" i="11"/>
  <c r="HF60" i="11"/>
  <c r="HI60" i="11"/>
  <c r="FZ60" i="11"/>
  <c r="GC60" i="11"/>
  <c r="FF60" i="11"/>
  <c r="FI60" i="11"/>
  <c r="DB60" i="11"/>
  <c r="DE60" i="11"/>
  <c r="MG60" i="11"/>
  <c r="MD60" i="11"/>
  <c r="IO60" i="11"/>
  <c r="IL60" i="11"/>
  <c r="KL60" i="11"/>
  <c r="KO60" i="11"/>
  <c r="ID60" i="11"/>
  <c r="IG60" i="11"/>
  <c r="EP60" i="11"/>
  <c r="ES60" i="11"/>
  <c r="BR60" i="11"/>
  <c r="BU60" i="11"/>
  <c r="LI60" i="11"/>
  <c r="LF60" i="11"/>
  <c r="IX60" i="11"/>
  <c r="JA60" i="11"/>
  <c r="GL60" i="11"/>
  <c r="GO60" i="11"/>
  <c r="KW60" i="11"/>
  <c r="KT60" i="11"/>
  <c r="DA60" i="11"/>
  <c r="CX60" i="11"/>
  <c r="DF60" i="11"/>
  <c r="DI60" i="11"/>
  <c r="LU60" i="11"/>
  <c r="LR60" i="11"/>
  <c r="AH60" i="11"/>
  <c r="AK60" i="11"/>
  <c r="J59" i="11"/>
  <c r="M59" i="11"/>
  <c r="R65" i="5"/>
  <c r="V42" i="5"/>
  <c r="S65" i="5"/>
  <c r="IE66" i="5"/>
  <c r="ID66" i="5"/>
  <c r="IH43" i="5"/>
  <c r="AL43" i="5"/>
  <c r="AI66" i="5"/>
  <c r="AH66" i="5"/>
  <c r="GY66" i="5"/>
  <c r="GX66" i="5"/>
  <c r="HB43" i="5"/>
  <c r="IM66" i="5"/>
  <c r="IL66" i="5"/>
  <c r="IP43" i="5"/>
  <c r="LZ43" i="5"/>
  <c r="LV66" i="5"/>
  <c r="LW66" i="5"/>
  <c r="JF43" i="5"/>
  <c r="JB66" i="5"/>
  <c r="JC66" i="5"/>
  <c r="GP43" i="5"/>
  <c r="GL66" i="5"/>
  <c r="GM66" i="5"/>
  <c r="AH43" i="5"/>
  <c r="AE66" i="5"/>
  <c r="AD66" i="5"/>
  <c r="AP43" i="5"/>
  <c r="AM66" i="5"/>
  <c r="AL66" i="5"/>
  <c r="KD43" i="5"/>
  <c r="KA66" i="5"/>
  <c r="JZ66" i="5"/>
  <c r="EM66" i="5"/>
  <c r="EP43" i="5"/>
  <c r="EL66" i="5"/>
  <c r="IX66" i="5"/>
  <c r="JB43" i="5"/>
  <c r="IY66" i="5"/>
  <c r="R20" i="5"/>
  <c r="N20" i="5"/>
  <c r="J20" i="5"/>
  <c r="V20" i="5"/>
  <c r="Z20" i="5"/>
  <c r="C41" i="5"/>
  <c r="W65" i="5"/>
  <c r="Z42" i="5"/>
  <c r="CT66" i="5"/>
  <c r="CU66" i="5"/>
  <c r="CX43" i="5"/>
  <c r="LC66" i="5"/>
  <c r="LB66" i="5"/>
  <c r="LF43" i="5"/>
  <c r="BR43" i="5"/>
  <c r="BN66" i="5"/>
  <c r="BO66" i="5"/>
  <c r="BV66" i="5"/>
  <c r="BZ43" i="5"/>
  <c r="BW66" i="5"/>
  <c r="CD66" i="5"/>
  <c r="CH43" i="5"/>
  <c r="CE66" i="5"/>
  <c r="AY66" i="5"/>
  <c r="AX66" i="5"/>
  <c r="BB43" i="5"/>
  <c r="AX43" i="5"/>
  <c r="AU66" i="5"/>
  <c r="AT66" i="5"/>
  <c r="BG66" i="5"/>
  <c r="BJ43" i="5"/>
  <c r="BF66" i="5"/>
  <c r="JW66" i="5"/>
  <c r="JZ43" i="5"/>
  <c r="JV66" i="5"/>
  <c r="LV43" i="5"/>
  <c r="LR66" i="5"/>
  <c r="LS66" i="5"/>
  <c r="BK66" i="5"/>
  <c r="BN43" i="5"/>
  <c r="BJ66" i="5"/>
  <c r="HO66" i="5"/>
  <c r="HN66" i="5"/>
  <c r="HR43" i="5"/>
  <c r="CY66" i="5"/>
  <c r="CX66" i="5"/>
  <c r="DB43" i="5"/>
  <c r="CH66" i="5"/>
  <c r="CL43" i="5"/>
  <c r="CI66" i="5"/>
  <c r="J42" i="5"/>
  <c r="G65" i="5"/>
  <c r="LR43" i="5"/>
  <c r="LO66" i="5"/>
  <c r="LN66" i="5"/>
  <c r="BF43" i="5"/>
  <c r="BB66" i="5"/>
  <c r="BC66" i="5"/>
  <c r="AA66" i="5"/>
  <c r="AD43" i="5"/>
  <c r="ID43" i="5"/>
  <c r="HZ66" i="5"/>
  <c r="IA66" i="5"/>
  <c r="CP43" i="5"/>
  <c r="CM66" i="5"/>
  <c r="CL66" i="5"/>
  <c r="LJ43" i="5"/>
  <c r="LG66" i="5"/>
  <c r="LF66" i="5"/>
  <c r="HF66" i="5"/>
  <c r="HG66" i="5"/>
  <c r="HJ43" i="5"/>
  <c r="EX66" i="5"/>
  <c r="FB43" i="5"/>
  <c r="EY66" i="5"/>
  <c r="HB66" i="5"/>
  <c r="HC66" i="5"/>
  <c r="HF43" i="5"/>
  <c r="HK66" i="5"/>
  <c r="HJ66" i="5"/>
  <c r="HN43" i="5"/>
  <c r="CP66" i="5"/>
  <c r="CQ66" i="5"/>
  <c r="CT43" i="5"/>
  <c r="KI66" i="5"/>
  <c r="KL43" i="5"/>
  <c r="KH66" i="5"/>
  <c r="FV43" i="5"/>
  <c r="FR66" i="5"/>
  <c r="FS66" i="5"/>
  <c r="EH43" i="5"/>
  <c r="EE66" i="5"/>
  <c r="ED66" i="5"/>
  <c r="C87" i="5"/>
  <c r="C112" i="5" s="1"/>
  <c r="J65" i="5"/>
  <c r="N42" i="5"/>
  <c r="K65" i="5"/>
  <c r="E88" i="5"/>
  <c r="DO66" i="5"/>
  <c r="DR43" i="5"/>
  <c r="DN66" i="5"/>
  <c r="DF66" i="5"/>
  <c r="DG66" i="5"/>
  <c r="DJ43" i="5"/>
  <c r="EX43" i="5"/>
  <c r="EU66" i="5"/>
  <c r="ET66" i="5"/>
  <c r="JS66" i="5"/>
  <c r="JR66" i="5"/>
  <c r="JV43" i="5"/>
  <c r="FJ66" i="5"/>
  <c r="FK66" i="5"/>
  <c r="FN43" i="5"/>
  <c r="FJ43" i="5"/>
  <c r="FG66" i="5"/>
  <c r="FF66" i="5"/>
  <c r="GE66" i="5"/>
  <c r="GD66" i="5"/>
  <c r="GH43" i="5"/>
  <c r="JJ43" i="5"/>
  <c r="JG66" i="5"/>
  <c r="JF66" i="5"/>
  <c r="KY66" i="5"/>
  <c r="LB43" i="5"/>
  <c r="DC66" i="5"/>
  <c r="DF43" i="5"/>
  <c r="DB66" i="5"/>
  <c r="AQ66" i="5"/>
  <c r="AT43" i="5"/>
  <c r="AP66" i="5"/>
  <c r="LN43" i="5"/>
  <c r="LJ66" i="5"/>
  <c r="LK66" i="5"/>
  <c r="EQ66" i="5"/>
  <c r="EP66" i="5"/>
  <c r="ET43" i="5"/>
  <c r="GQ66" i="5"/>
  <c r="GP66" i="5"/>
  <c r="GT43" i="5"/>
  <c r="B42" i="5"/>
  <c r="R42" i="5"/>
  <c r="O65" i="5"/>
  <c r="KL66" i="5"/>
  <c r="KM66" i="5"/>
  <c r="KP43" i="5"/>
  <c r="JR43" i="5"/>
  <c r="JN66" i="5"/>
  <c r="JO66" i="5"/>
  <c r="HV66" i="5"/>
  <c r="HZ43" i="5"/>
  <c r="HW66" i="5"/>
  <c r="DV66" i="5"/>
  <c r="DW66" i="5"/>
  <c r="DZ43" i="5"/>
  <c r="FW66" i="5"/>
  <c r="FZ43" i="5"/>
  <c r="FV66" i="5"/>
  <c r="JN43" i="5"/>
  <c r="JJ66" i="5"/>
  <c r="JK66" i="5"/>
  <c r="FB66" i="5"/>
  <c r="FC66" i="5"/>
  <c r="FF43" i="5"/>
  <c r="GU66" i="5"/>
  <c r="GT66" i="5"/>
  <c r="GX43" i="5"/>
  <c r="IL43" i="5"/>
  <c r="IH66" i="5"/>
  <c r="II66" i="5"/>
  <c r="MD43" i="5"/>
  <c r="MA66" i="5"/>
  <c r="LZ66" i="5"/>
  <c r="FN66" i="5"/>
  <c r="FO66" i="5"/>
  <c r="FR43" i="5"/>
  <c r="DK66" i="5"/>
  <c r="DJ66" i="5"/>
  <c r="DN43" i="5"/>
  <c r="GH66" i="5"/>
  <c r="GI66" i="5"/>
  <c r="GL43" i="5"/>
  <c r="GD43" i="5"/>
  <c r="GA66" i="5"/>
  <c r="FZ66" i="5"/>
  <c r="DV43" i="5"/>
  <c r="DR66" i="5"/>
  <c r="DS66" i="5"/>
  <c r="IP66" i="5"/>
  <c r="IT43" i="5"/>
  <c r="IQ66" i="5"/>
  <c r="HR66" i="5"/>
  <c r="HS66" i="5"/>
  <c r="HV43" i="5"/>
  <c r="KX66" i="5"/>
  <c r="KT66" i="5"/>
  <c r="KX43" i="5"/>
  <c r="KU66" i="5"/>
  <c r="MD66" i="5"/>
  <c r="ME66" i="5"/>
  <c r="MH66" i="5"/>
  <c r="MH43" i="5"/>
  <c r="AD21" i="5"/>
  <c r="GP21" i="5"/>
  <c r="CP21" i="5"/>
  <c r="ID21" i="5"/>
  <c r="BR21" i="5"/>
  <c r="F21" i="5"/>
  <c r="JN21" i="5"/>
  <c r="GT21" i="5"/>
  <c r="FJ21" i="5"/>
  <c r="BB21" i="5"/>
  <c r="KL21" i="5"/>
  <c r="LR21" i="5"/>
  <c r="KD21" i="5"/>
  <c r="HJ21" i="5"/>
  <c r="E22" i="5"/>
  <c r="FZ21" i="5"/>
  <c r="FF21" i="5"/>
  <c r="LB21" i="5"/>
  <c r="LJ21" i="5"/>
  <c r="KT21" i="5"/>
  <c r="GH21" i="5"/>
  <c r="GX21" i="5"/>
  <c r="DZ21" i="5"/>
  <c r="HR21" i="5"/>
  <c r="JF21" i="5"/>
  <c r="CL21" i="5"/>
  <c r="FB21" i="5"/>
  <c r="AL21" i="5"/>
  <c r="IL21" i="5"/>
  <c r="DJ21" i="5"/>
  <c r="BV21" i="5"/>
  <c r="DF21" i="5"/>
  <c r="EH21" i="5"/>
  <c r="HN21" i="5"/>
  <c r="CT21" i="5"/>
  <c r="BZ21" i="5"/>
  <c r="KX21" i="5"/>
  <c r="BJ21" i="5"/>
  <c r="KP21" i="5"/>
  <c r="IH21" i="5"/>
  <c r="LV21" i="5"/>
  <c r="ET21" i="5"/>
  <c r="LZ21" i="5"/>
  <c r="KH21" i="5"/>
  <c r="LF21" i="5"/>
  <c r="JZ21" i="5"/>
  <c r="AP21" i="5"/>
  <c r="IP21" i="5"/>
  <c r="AH21" i="5"/>
  <c r="CX21" i="5"/>
  <c r="EL21" i="5"/>
  <c r="IT21" i="5"/>
  <c r="GD21" i="5"/>
  <c r="FV21" i="5"/>
  <c r="HZ21" i="5"/>
  <c r="JB21" i="5"/>
  <c r="DV21" i="5"/>
  <c r="BN21" i="5"/>
  <c r="AT21" i="5"/>
  <c r="JJ21" i="5"/>
  <c r="JV21" i="5"/>
  <c r="CH21" i="5"/>
  <c r="JR21" i="5"/>
  <c r="FR21" i="5"/>
  <c r="LN21" i="5"/>
  <c r="CD21" i="5"/>
  <c r="HB21" i="5"/>
  <c r="EP21" i="5"/>
  <c r="BF21" i="5"/>
  <c r="ED21" i="5"/>
  <c r="DR21" i="5"/>
  <c r="AX21" i="5"/>
  <c r="HV21" i="5"/>
  <c r="MH21" i="5"/>
  <c r="IX21" i="5"/>
  <c r="DB21" i="5"/>
  <c r="FN21" i="5"/>
  <c r="DN21" i="5"/>
  <c r="HF21" i="5"/>
  <c r="EX21" i="5"/>
  <c r="MD21" i="5"/>
  <c r="GL21" i="5"/>
  <c r="BZ66" i="5"/>
  <c r="CA66" i="5"/>
  <c r="CD43" i="5"/>
  <c r="IU66" i="5"/>
  <c r="IX43" i="5"/>
  <c r="IT66" i="5"/>
  <c r="KQ66" i="5"/>
  <c r="KP66" i="5"/>
  <c r="KT43" i="5"/>
  <c r="EL43" i="5"/>
  <c r="EI66" i="5"/>
  <c r="EH66" i="5"/>
  <c r="EA66" i="5"/>
  <c r="ED43" i="5"/>
  <c r="DZ66" i="5"/>
  <c r="BR66" i="5"/>
  <c r="BV43" i="5"/>
  <c r="BS66" i="5"/>
  <c r="KH43" i="5"/>
  <c r="KD66" i="5"/>
  <c r="KE66" i="5"/>
  <c r="I82" i="13" l="1"/>
  <c r="J82" i="13" s="1"/>
  <c r="K82" i="13" s="1"/>
  <c r="C59" i="11"/>
  <c r="D59" i="11" s="1"/>
  <c r="F58" i="8" s="1"/>
  <c r="E58" i="11"/>
  <c r="F58" i="11" s="1"/>
  <c r="E57" i="8"/>
  <c r="S21" i="14"/>
  <c r="T21" i="14" s="1"/>
  <c r="U21" i="14" s="1"/>
  <c r="V21" i="14" s="1"/>
  <c r="R22" i="14"/>
  <c r="S22" i="14" s="1"/>
  <c r="T22" i="14" s="1"/>
  <c r="U22" i="14" s="1"/>
  <c r="V22" i="14" s="1"/>
  <c r="C22" i="14"/>
  <c r="D22" i="14" s="1"/>
  <c r="E22" i="14" s="1"/>
  <c r="F22" i="14" s="1"/>
  <c r="G22" i="14" s="1"/>
  <c r="D21" i="14"/>
  <c r="E21" i="14" s="1"/>
  <c r="F21" i="14" s="1"/>
  <c r="G21" i="14" s="1"/>
  <c r="I86" i="13"/>
  <c r="J86" i="13" s="1"/>
  <c r="K86" i="13" s="1"/>
  <c r="IW61" i="11"/>
  <c r="IT61" i="11"/>
  <c r="GH61" i="11"/>
  <c r="GK61" i="11"/>
  <c r="IK61" i="11"/>
  <c r="IH61" i="11"/>
  <c r="FY61" i="11"/>
  <c r="FV61" i="11"/>
  <c r="IX61" i="11"/>
  <c r="JA61" i="11"/>
  <c r="JQ61" i="11"/>
  <c r="JN61" i="11"/>
  <c r="LF61" i="11"/>
  <c r="LI61" i="11"/>
  <c r="BV61" i="11"/>
  <c r="BY61" i="11"/>
  <c r="CH61" i="11"/>
  <c r="CK61" i="11"/>
  <c r="JR61" i="11"/>
  <c r="JU61" i="11"/>
  <c r="HI61" i="11"/>
  <c r="HF61" i="11"/>
  <c r="LR61" i="11"/>
  <c r="LU61" i="11"/>
  <c r="CT61" i="11"/>
  <c r="CW61" i="11"/>
  <c r="DZ61" i="11"/>
  <c r="EC61" i="11"/>
  <c r="CL61" i="11"/>
  <c r="CO61" i="11"/>
  <c r="DN61" i="11"/>
  <c r="DQ61" i="11"/>
  <c r="BE61" i="11"/>
  <c r="BB61" i="11"/>
  <c r="DB61" i="11"/>
  <c r="DE61" i="11"/>
  <c r="CS61" i="11"/>
  <c r="CP61" i="11"/>
  <c r="LV61" i="11"/>
  <c r="LY61" i="11"/>
  <c r="IL61" i="11"/>
  <c r="IO61" i="11"/>
  <c r="GL61" i="11"/>
  <c r="GO61" i="11"/>
  <c r="LJ61" i="11"/>
  <c r="LM61" i="11"/>
  <c r="ED61" i="11"/>
  <c r="EG61" i="11"/>
  <c r="EO61" i="11"/>
  <c r="EL61" i="11"/>
  <c r="KX61" i="11"/>
  <c r="LA61" i="11"/>
  <c r="FF61" i="11"/>
  <c r="FI61" i="11"/>
  <c r="BF61" i="11"/>
  <c r="BI61" i="11"/>
  <c r="Y60" i="11"/>
  <c r="V60" i="11"/>
  <c r="DV61" i="11"/>
  <c r="DY61" i="11"/>
  <c r="AT61" i="11"/>
  <c r="AW61" i="11"/>
  <c r="MD61" i="11"/>
  <c r="MG61" i="11"/>
  <c r="AH61" i="11"/>
  <c r="AK61" i="11"/>
  <c r="BQ61" i="11"/>
  <c r="BN61" i="11"/>
  <c r="DM61" i="11"/>
  <c r="DJ61" i="11"/>
  <c r="AS61" i="11"/>
  <c r="AP61" i="11"/>
  <c r="AD61" i="11"/>
  <c r="AG61" i="11"/>
  <c r="ET61" i="11"/>
  <c r="EW61" i="11"/>
  <c r="GP61" i="11"/>
  <c r="GS61" i="11"/>
  <c r="BR61" i="11"/>
  <c r="BU61" i="11"/>
  <c r="IP61" i="11"/>
  <c r="IS61" i="11"/>
  <c r="KH61" i="11"/>
  <c r="KK61" i="11"/>
  <c r="AX61" i="11"/>
  <c r="BA61" i="11"/>
  <c r="N60" i="11"/>
  <c r="Q60" i="11"/>
  <c r="JV61" i="11"/>
  <c r="JY61" i="11"/>
  <c r="AO61" i="11"/>
  <c r="AL61" i="11"/>
  <c r="JJ61" i="11"/>
  <c r="JM61" i="11"/>
  <c r="F40" i="11"/>
  <c r="I61" i="11" s="1"/>
  <c r="N19" i="11"/>
  <c r="N40" i="11" s="1"/>
  <c r="Z19" i="11"/>
  <c r="Z40" i="11" s="1"/>
  <c r="J19" i="11"/>
  <c r="J40" i="11" s="1"/>
  <c r="V19" i="11"/>
  <c r="V40" i="11" s="1"/>
  <c r="R19" i="11"/>
  <c r="R40" i="11" s="1"/>
  <c r="HA61" i="11"/>
  <c r="GX61" i="11"/>
  <c r="KG61" i="11"/>
  <c r="KD61" i="11"/>
  <c r="HR61" i="11"/>
  <c r="HU61" i="11"/>
  <c r="KS61" i="11"/>
  <c r="KP61" i="11"/>
  <c r="JZ61" i="11"/>
  <c r="KC61" i="11"/>
  <c r="KT61" i="11"/>
  <c r="KW61" i="11"/>
  <c r="BJ61" i="11"/>
  <c r="BM61" i="11"/>
  <c r="JE61" i="11"/>
  <c r="JB61" i="11"/>
  <c r="GC61" i="11"/>
  <c r="FZ61" i="11"/>
  <c r="N21" i="14"/>
  <c r="O21" i="14" s="1"/>
  <c r="P21" i="14" s="1"/>
  <c r="Q21" i="14" s="1"/>
  <c r="M22" i="14"/>
  <c r="N22" i="14" s="1"/>
  <c r="O22" i="14" s="1"/>
  <c r="P22" i="14" s="1"/>
  <c r="Q22" i="14" s="1"/>
  <c r="Z60" i="11"/>
  <c r="AC60" i="11"/>
  <c r="FE61" i="11"/>
  <c r="FB61" i="11"/>
  <c r="EP61" i="11"/>
  <c r="ES61" i="11"/>
  <c r="DR61" i="11"/>
  <c r="DU61" i="11"/>
  <c r="DI61" i="11"/>
  <c r="DF61" i="11"/>
  <c r="CC61" i="11"/>
  <c r="BZ61" i="11"/>
  <c r="FN61" i="11"/>
  <c r="FQ61" i="11"/>
  <c r="EX61" i="11"/>
  <c r="FA61" i="11"/>
  <c r="KL61" i="11"/>
  <c r="KO61" i="11"/>
  <c r="HJ61" i="11"/>
  <c r="HM61" i="11"/>
  <c r="HY61" i="11"/>
  <c r="HV61" i="11"/>
  <c r="MC61" i="11"/>
  <c r="LZ61" i="11"/>
  <c r="FR61" i="11"/>
  <c r="FU61" i="11"/>
  <c r="J60" i="11"/>
  <c r="M60" i="11"/>
  <c r="LQ61" i="11"/>
  <c r="LN61" i="11"/>
  <c r="EH61" i="11"/>
  <c r="EK61" i="11"/>
  <c r="LE61" i="11"/>
  <c r="LB61" i="11"/>
  <c r="CX61" i="11"/>
  <c r="DA61" i="11"/>
  <c r="HN61" i="11"/>
  <c r="HQ61" i="11"/>
  <c r="FJ61" i="11"/>
  <c r="FM61" i="11"/>
  <c r="HZ61" i="11"/>
  <c r="IC61" i="11"/>
  <c r="CD61" i="11"/>
  <c r="CG61" i="11"/>
  <c r="ID61" i="11"/>
  <c r="IG61" i="11"/>
  <c r="AT20" i="11"/>
  <c r="AT41" i="11" s="1"/>
  <c r="DN20" i="11"/>
  <c r="DN41" i="11" s="1"/>
  <c r="GH20" i="11"/>
  <c r="GH41" i="11" s="1"/>
  <c r="JB20" i="11"/>
  <c r="JB41" i="11" s="1"/>
  <c r="LV20" i="11"/>
  <c r="LV41" i="11" s="1"/>
  <c r="BZ20" i="11"/>
  <c r="BZ41" i="11" s="1"/>
  <c r="ET20" i="11"/>
  <c r="ET41" i="11" s="1"/>
  <c r="HN20" i="11"/>
  <c r="HN41" i="11" s="1"/>
  <c r="KH20" i="11"/>
  <c r="KH41" i="11" s="1"/>
  <c r="AL20" i="11"/>
  <c r="AL41" i="11" s="1"/>
  <c r="IT20" i="11"/>
  <c r="IT41" i="11" s="1"/>
  <c r="ED20" i="11"/>
  <c r="ED41" i="11" s="1"/>
  <c r="AX20" i="11"/>
  <c r="AX41" i="11" s="1"/>
  <c r="CH20" i="11"/>
  <c r="CH41" i="11" s="1"/>
  <c r="BF20" i="11"/>
  <c r="BF41" i="11" s="1"/>
  <c r="DZ20" i="11"/>
  <c r="DZ41" i="11" s="1"/>
  <c r="GT20" i="11"/>
  <c r="GT41" i="11" s="1"/>
  <c r="JN20" i="11"/>
  <c r="JN41" i="11" s="1"/>
  <c r="MH20" i="11"/>
  <c r="MH41" i="11" s="1"/>
  <c r="MH62" i="11" s="1"/>
  <c r="CL20" i="11"/>
  <c r="CL41" i="11" s="1"/>
  <c r="FF20" i="11"/>
  <c r="FF41" i="11" s="1"/>
  <c r="HZ20" i="11"/>
  <c r="HZ41" i="11" s="1"/>
  <c r="KT20" i="11"/>
  <c r="KT41" i="11" s="1"/>
  <c r="BV20" i="11"/>
  <c r="BV41" i="11" s="1"/>
  <c r="KD20" i="11"/>
  <c r="KD41" i="11" s="1"/>
  <c r="FN20" i="11"/>
  <c r="FN41" i="11" s="1"/>
  <c r="FB20" i="11"/>
  <c r="FB41" i="11" s="1"/>
  <c r="GL20" i="11"/>
  <c r="GL41" i="11" s="1"/>
  <c r="DF20" i="11"/>
  <c r="DF41" i="11" s="1"/>
  <c r="GX20" i="11"/>
  <c r="GX41" i="11" s="1"/>
  <c r="KP20" i="11"/>
  <c r="KP41" i="11" s="1"/>
  <c r="DJ20" i="11"/>
  <c r="DJ41" i="11" s="1"/>
  <c r="LR20" i="11"/>
  <c r="LR41" i="11" s="1"/>
  <c r="DR20" i="11"/>
  <c r="DR41" i="11" s="1"/>
  <c r="FZ20" i="11"/>
  <c r="FZ41" i="11" s="1"/>
  <c r="JR20" i="11"/>
  <c r="JR41" i="11" s="1"/>
  <c r="BR20" i="11"/>
  <c r="BR41" i="11" s="1"/>
  <c r="EL20" i="11"/>
  <c r="EL41" i="11" s="1"/>
  <c r="HF20" i="11"/>
  <c r="HF41" i="11" s="1"/>
  <c r="JZ20" i="11"/>
  <c r="JZ41" i="11" s="1"/>
  <c r="AD20" i="11"/>
  <c r="AD41" i="11" s="1"/>
  <c r="CX20" i="11"/>
  <c r="CX41" i="11" s="1"/>
  <c r="FR20" i="11"/>
  <c r="FR41" i="11" s="1"/>
  <c r="IL20" i="11"/>
  <c r="IL41" i="11" s="1"/>
  <c r="LF20" i="11"/>
  <c r="LF41" i="11" s="1"/>
  <c r="LN20" i="11"/>
  <c r="LN41" i="11" s="1"/>
  <c r="JF20" i="11"/>
  <c r="JF41" i="11" s="1"/>
  <c r="GD20" i="11"/>
  <c r="GD41" i="11" s="1"/>
  <c r="EP20" i="11"/>
  <c r="EP41" i="11" s="1"/>
  <c r="E21" i="11"/>
  <c r="JJ20" i="11"/>
  <c r="JJ41" i="11" s="1"/>
  <c r="HV20" i="11"/>
  <c r="HV41" i="11" s="1"/>
  <c r="CD20" i="11"/>
  <c r="CD41" i="11" s="1"/>
  <c r="EX20" i="11"/>
  <c r="EX41" i="11" s="1"/>
  <c r="HR20" i="11"/>
  <c r="HR41" i="11" s="1"/>
  <c r="KL20" i="11"/>
  <c r="KL41" i="11" s="1"/>
  <c r="AP20" i="11"/>
  <c r="AP41" i="11" s="1"/>
  <c r="IX20" i="11"/>
  <c r="IX41" i="11" s="1"/>
  <c r="F20" i="11"/>
  <c r="IH20" i="11"/>
  <c r="IH41" i="11" s="1"/>
  <c r="MD20" i="11"/>
  <c r="MD41" i="11" s="1"/>
  <c r="CP20" i="11"/>
  <c r="CP41" i="11" s="1"/>
  <c r="FJ20" i="11"/>
  <c r="FJ41" i="11" s="1"/>
  <c r="ID20" i="11"/>
  <c r="ID41" i="11" s="1"/>
  <c r="KX20" i="11"/>
  <c r="KX41" i="11" s="1"/>
  <c r="BB20" i="11"/>
  <c r="BB41" i="11" s="1"/>
  <c r="DV20" i="11"/>
  <c r="DV41" i="11" s="1"/>
  <c r="GP20" i="11"/>
  <c r="GP41" i="11" s="1"/>
  <c r="BJ20" i="11"/>
  <c r="BJ41" i="11" s="1"/>
  <c r="AH20" i="11"/>
  <c r="AH41" i="11" s="1"/>
  <c r="DB20" i="11"/>
  <c r="DB41" i="11" s="1"/>
  <c r="FV20" i="11"/>
  <c r="FV41" i="11" s="1"/>
  <c r="IP20" i="11"/>
  <c r="IP41" i="11" s="1"/>
  <c r="LJ20" i="11"/>
  <c r="LJ41" i="11" s="1"/>
  <c r="BN20" i="11"/>
  <c r="BN41" i="11" s="1"/>
  <c r="EH20" i="11"/>
  <c r="EH41" i="11" s="1"/>
  <c r="HB20" i="11"/>
  <c r="HB41" i="11" s="1"/>
  <c r="JV20" i="11"/>
  <c r="JV41" i="11" s="1"/>
  <c r="E41" i="11"/>
  <c r="H62" i="11" s="1"/>
  <c r="HJ20" i="11"/>
  <c r="HJ41" i="11" s="1"/>
  <c r="CT20" i="11"/>
  <c r="CT41" i="11" s="1"/>
  <c r="LB20" i="11"/>
  <c r="LB41" i="11" s="1"/>
  <c r="LZ20" i="11"/>
  <c r="LZ41" i="11" s="1"/>
  <c r="HB61" i="11"/>
  <c r="HE61" i="11"/>
  <c r="GG61" i="11"/>
  <c r="GD61" i="11"/>
  <c r="JI61" i="11"/>
  <c r="JF61" i="11"/>
  <c r="GT61" i="11"/>
  <c r="GW61" i="11"/>
  <c r="R60" i="11"/>
  <c r="U60" i="11"/>
  <c r="FK67" i="5"/>
  <c r="FJ67" i="5"/>
  <c r="FN44" i="5"/>
  <c r="DO67" i="5"/>
  <c r="DN67" i="5"/>
  <c r="DR44" i="5"/>
  <c r="LJ67" i="5"/>
  <c r="LK67" i="5"/>
  <c r="LN44" i="5"/>
  <c r="AT67" i="5"/>
  <c r="AP67" i="5"/>
  <c r="AT44" i="5"/>
  <c r="AQ67" i="5"/>
  <c r="GD67" i="5"/>
  <c r="GA67" i="5"/>
  <c r="GD44" i="5"/>
  <c r="FZ67" i="5"/>
  <c r="AM67" i="5"/>
  <c r="AP44" i="5"/>
  <c r="AL67" i="5"/>
  <c r="LV44" i="5"/>
  <c r="LS67" i="5"/>
  <c r="LR67" i="5"/>
  <c r="CT67" i="5"/>
  <c r="CT44" i="5"/>
  <c r="CQ67" i="5"/>
  <c r="CP67" i="5"/>
  <c r="II67" i="5"/>
  <c r="IH67" i="5"/>
  <c r="IL44" i="5"/>
  <c r="DW67" i="5"/>
  <c r="DZ44" i="5"/>
  <c r="FB67" i="5"/>
  <c r="FC67" i="5"/>
  <c r="FF44" i="5"/>
  <c r="KI67" i="5"/>
  <c r="KH67" i="5"/>
  <c r="KL44" i="5"/>
  <c r="BN67" i="5"/>
  <c r="BO67" i="5"/>
  <c r="BR44" i="5"/>
  <c r="G66" i="5"/>
  <c r="J43" i="5"/>
  <c r="GH67" i="5"/>
  <c r="GL44" i="5"/>
  <c r="GI67" i="5"/>
  <c r="CY67" i="5"/>
  <c r="CX67" i="5"/>
  <c r="DB44" i="5"/>
  <c r="ED44" i="5"/>
  <c r="DZ67" i="5"/>
  <c r="EA67" i="5"/>
  <c r="FR44" i="5"/>
  <c r="FO67" i="5"/>
  <c r="FN67" i="5"/>
  <c r="BK67" i="5"/>
  <c r="BJ67" i="5"/>
  <c r="BN44" i="5"/>
  <c r="IQ67" i="5"/>
  <c r="IT44" i="5"/>
  <c r="IP67" i="5"/>
  <c r="JW67" i="5"/>
  <c r="JZ44" i="5"/>
  <c r="ID67" i="5"/>
  <c r="IE67" i="5"/>
  <c r="IH44" i="5"/>
  <c r="HN67" i="5"/>
  <c r="HJ67" i="5"/>
  <c r="HK67" i="5"/>
  <c r="HN44" i="5"/>
  <c r="AH67" i="5"/>
  <c r="AI67" i="5"/>
  <c r="AL44" i="5"/>
  <c r="GX44" i="5"/>
  <c r="GU67" i="5"/>
  <c r="FV67" i="5"/>
  <c r="FZ44" i="5"/>
  <c r="FW67" i="5"/>
  <c r="AY67" i="5"/>
  <c r="AX67" i="5"/>
  <c r="BB44" i="5"/>
  <c r="IA67" i="5"/>
  <c r="ID44" i="5"/>
  <c r="HZ67" i="5"/>
  <c r="B43" i="5"/>
  <c r="J66" i="5"/>
  <c r="K66" i="5"/>
  <c r="N43" i="5"/>
  <c r="MA67" i="5"/>
  <c r="MD44" i="5"/>
  <c r="LZ67" i="5"/>
  <c r="IU67" i="5"/>
  <c r="IX44" i="5"/>
  <c r="IT67" i="5"/>
  <c r="BF67" i="5"/>
  <c r="BC67" i="5"/>
  <c r="BB67" i="5"/>
  <c r="BF44" i="5"/>
  <c r="JN67" i="5"/>
  <c r="JO67" i="5"/>
  <c r="JR44" i="5"/>
  <c r="DV67" i="5"/>
  <c r="DR67" i="5"/>
  <c r="DS67" i="5"/>
  <c r="DV44" i="5"/>
  <c r="EH67" i="5"/>
  <c r="EI67" i="5"/>
  <c r="EL44" i="5"/>
  <c r="LF44" i="5"/>
  <c r="LC67" i="5"/>
  <c r="LB67" i="5"/>
  <c r="KP44" i="5"/>
  <c r="KM67" i="5"/>
  <c r="KL67" i="5"/>
  <c r="ED67" i="5"/>
  <c r="EE67" i="5"/>
  <c r="EH44" i="5"/>
  <c r="EX67" i="5"/>
  <c r="FB44" i="5"/>
  <c r="EY67" i="5"/>
  <c r="GH44" i="5"/>
  <c r="GE67" i="5"/>
  <c r="HR22" i="5"/>
  <c r="BF22" i="5"/>
  <c r="HJ22" i="5"/>
  <c r="KX22" i="5"/>
  <c r="AH22" i="5"/>
  <c r="EL22" i="5"/>
  <c r="KH22" i="5"/>
  <c r="BZ22" i="5"/>
  <c r="KL22" i="5"/>
  <c r="DV22" i="5"/>
  <c r="CL22" i="5"/>
  <c r="BR22" i="5"/>
  <c r="AT22" i="5"/>
  <c r="AX22" i="5"/>
  <c r="FF22" i="5"/>
  <c r="BB22" i="5"/>
  <c r="IL22" i="5"/>
  <c r="LF22" i="5"/>
  <c r="EH22" i="5"/>
  <c r="AP22" i="5"/>
  <c r="AD22" i="5"/>
  <c r="DJ22" i="5"/>
  <c r="KP22" i="5"/>
  <c r="JJ22" i="5"/>
  <c r="IX22" i="5"/>
  <c r="JR22" i="5"/>
  <c r="CH22" i="5"/>
  <c r="FN22" i="5"/>
  <c r="GH22" i="5"/>
  <c r="ED22" i="5"/>
  <c r="GP22" i="5"/>
  <c r="HZ22" i="5"/>
  <c r="GT22" i="5"/>
  <c r="HF22" i="5"/>
  <c r="LJ22" i="5"/>
  <c r="EP22" i="5"/>
  <c r="BJ22" i="5"/>
  <c r="HB22" i="5"/>
  <c r="IT22" i="5"/>
  <c r="LN22" i="5"/>
  <c r="JF22" i="5"/>
  <c r="JN22" i="5"/>
  <c r="LZ22" i="5"/>
  <c r="BV22" i="5"/>
  <c r="IH22" i="5"/>
  <c r="CX22" i="5"/>
  <c r="DN22" i="5"/>
  <c r="LR22" i="5"/>
  <c r="KD22" i="5"/>
  <c r="FB22" i="5"/>
  <c r="F22" i="5"/>
  <c r="GL22" i="5"/>
  <c r="CT22" i="5"/>
  <c r="JB22" i="5"/>
  <c r="HV22" i="5"/>
  <c r="JZ22" i="5"/>
  <c r="FV22" i="5"/>
  <c r="LB22" i="5"/>
  <c r="GD22" i="5"/>
  <c r="ET22" i="5"/>
  <c r="MH22" i="5"/>
  <c r="DB22" i="5"/>
  <c r="BN22" i="5"/>
  <c r="GX22" i="5"/>
  <c r="MD22" i="5"/>
  <c r="JV22" i="5"/>
  <c r="FR22" i="5"/>
  <c r="DR22" i="5"/>
  <c r="LV22" i="5"/>
  <c r="AL22" i="5"/>
  <c r="DZ22" i="5"/>
  <c r="CP22" i="5"/>
  <c r="EX22" i="5"/>
  <c r="IP22" i="5"/>
  <c r="CD22" i="5"/>
  <c r="FJ22" i="5"/>
  <c r="DF22" i="5"/>
  <c r="FZ22" i="5"/>
  <c r="KT22" i="5"/>
  <c r="HN22" i="5"/>
  <c r="ID22" i="5"/>
  <c r="FG67" i="5"/>
  <c r="FJ44" i="5"/>
  <c r="FF67" i="5"/>
  <c r="CM67" i="5"/>
  <c r="CP44" i="5"/>
  <c r="CL67" i="5"/>
  <c r="O66" i="5"/>
  <c r="R43" i="5"/>
  <c r="EU67" i="5"/>
  <c r="ET67" i="5"/>
  <c r="EX44" i="5"/>
  <c r="ME67" i="5"/>
  <c r="MD67" i="5"/>
  <c r="MH67" i="5"/>
  <c r="MH44" i="5"/>
  <c r="EP67" i="5"/>
  <c r="EL67" i="5"/>
  <c r="EM67" i="5"/>
  <c r="EP44" i="5"/>
  <c r="CH67" i="5"/>
  <c r="CD67" i="5"/>
  <c r="CE67" i="5"/>
  <c r="CH44" i="5"/>
  <c r="IY67" i="5"/>
  <c r="IX67" i="5"/>
  <c r="JB44" i="5"/>
  <c r="CU67" i="5"/>
  <c r="CX44" i="5"/>
  <c r="KD67" i="5"/>
  <c r="KH44" i="5"/>
  <c r="KE67" i="5"/>
  <c r="BJ44" i="5"/>
  <c r="BG67" i="5"/>
  <c r="DF44" i="5"/>
  <c r="DC67" i="5"/>
  <c r="DB67" i="5"/>
  <c r="CI67" i="5"/>
  <c r="CL44" i="5"/>
  <c r="KQ67" i="5"/>
  <c r="KP67" i="5"/>
  <c r="KT44" i="5"/>
  <c r="HG67" i="5"/>
  <c r="HF67" i="5"/>
  <c r="HJ44" i="5"/>
  <c r="GT67" i="5"/>
  <c r="GT44" i="5"/>
  <c r="GP67" i="5"/>
  <c r="GQ67" i="5"/>
  <c r="GM67" i="5"/>
  <c r="GP44" i="5"/>
  <c r="GL67" i="5"/>
  <c r="HB67" i="5"/>
  <c r="HF44" i="5"/>
  <c r="HC67" i="5"/>
  <c r="HV44" i="5"/>
  <c r="HS67" i="5"/>
  <c r="HR67" i="5"/>
  <c r="GX67" i="5"/>
  <c r="GY67" i="5"/>
  <c r="HB44" i="5"/>
  <c r="JV67" i="5"/>
  <c r="JS67" i="5"/>
  <c r="JR67" i="5"/>
  <c r="JV44" i="5"/>
  <c r="HV67" i="5"/>
  <c r="HW67" i="5"/>
  <c r="HZ44" i="5"/>
  <c r="AE67" i="5"/>
  <c r="AD67" i="5"/>
  <c r="AH44" i="5"/>
  <c r="LZ44" i="5"/>
  <c r="LW67" i="5"/>
  <c r="LV67" i="5"/>
  <c r="KT67" i="5"/>
  <c r="KX44" i="5"/>
  <c r="KU67" i="5"/>
  <c r="BV44" i="5"/>
  <c r="BR67" i="5"/>
  <c r="BS67" i="5"/>
  <c r="JC67" i="5"/>
  <c r="JF44" i="5"/>
  <c r="JB67" i="5"/>
  <c r="LF67" i="5"/>
  <c r="LG67" i="5"/>
  <c r="LJ44" i="5"/>
  <c r="KD44" i="5"/>
  <c r="JZ67" i="5"/>
  <c r="KA67" i="5"/>
  <c r="JN44" i="5"/>
  <c r="JK67" i="5"/>
  <c r="JJ67" i="5"/>
  <c r="AA67" i="5"/>
  <c r="AD44" i="5"/>
  <c r="E89" i="5"/>
  <c r="W66" i="5"/>
  <c r="Z43" i="5"/>
  <c r="C42" i="5"/>
  <c r="DK67" i="5"/>
  <c r="DN44" i="5"/>
  <c r="DJ67" i="5"/>
  <c r="AU67" i="5"/>
  <c r="AX44" i="5"/>
  <c r="BZ67" i="5"/>
  <c r="CA67" i="5"/>
  <c r="CD44" i="5"/>
  <c r="JJ44" i="5"/>
  <c r="JF67" i="5"/>
  <c r="JG67" i="5"/>
  <c r="FR67" i="5"/>
  <c r="FV44" i="5"/>
  <c r="FS67" i="5"/>
  <c r="IL67" i="5"/>
  <c r="IM67" i="5"/>
  <c r="IP44" i="5"/>
  <c r="EQ67" i="5"/>
  <c r="ET44" i="5"/>
  <c r="BZ44" i="5"/>
  <c r="BV67" i="5"/>
  <c r="BW67" i="5"/>
  <c r="DJ44" i="5"/>
  <c r="DF67" i="5"/>
  <c r="DG67" i="5"/>
  <c r="HR44" i="5"/>
  <c r="HO67" i="5"/>
  <c r="KX67" i="5"/>
  <c r="KY67" i="5"/>
  <c r="LB44" i="5"/>
  <c r="LO67" i="5"/>
  <c r="LN67" i="5"/>
  <c r="LR44" i="5"/>
  <c r="R21" i="5"/>
  <c r="N21" i="5"/>
  <c r="Z21" i="5"/>
  <c r="J21" i="5"/>
  <c r="V21" i="5"/>
  <c r="C88" i="5"/>
  <c r="C113" i="5" s="1"/>
  <c r="R66" i="5"/>
  <c r="V43" i="5"/>
  <c r="S66" i="5"/>
  <c r="C89" i="5" l="1"/>
  <c r="C114" i="5" s="1"/>
  <c r="E58" i="8"/>
  <c r="E59" i="11"/>
  <c r="F59" i="11" s="1"/>
  <c r="C60" i="11"/>
  <c r="D60" i="11" s="1"/>
  <c r="F59" i="8" s="1"/>
  <c r="CT62" i="11"/>
  <c r="CW62" i="11"/>
  <c r="BN62" i="11"/>
  <c r="BQ62" i="11"/>
  <c r="BJ62" i="11"/>
  <c r="BM62" i="11"/>
  <c r="FJ62" i="11"/>
  <c r="FM62" i="11"/>
  <c r="AP62" i="11"/>
  <c r="AS62" i="11"/>
  <c r="JJ62" i="11"/>
  <c r="JM62" i="11"/>
  <c r="LI62" i="11"/>
  <c r="LF62" i="11"/>
  <c r="HI62" i="11"/>
  <c r="HF62" i="11"/>
  <c r="LU62" i="11"/>
  <c r="LR62" i="11"/>
  <c r="FB62" i="11"/>
  <c r="FE62" i="11"/>
  <c r="FF62" i="11"/>
  <c r="FI62" i="11"/>
  <c r="BF62" i="11"/>
  <c r="BI62" i="11"/>
  <c r="KH62" i="11"/>
  <c r="KK62" i="11"/>
  <c r="GH62" i="11"/>
  <c r="GK62" i="11"/>
  <c r="Z61" i="11"/>
  <c r="AC61" i="11"/>
  <c r="HJ62" i="11"/>
  <c r="HM62" i="11"/>
  <c r="LJ62" i="11"/>
  <c r="LM62" i="11"/>
  <c r="GS62" i="11"/>
  <c r="GP62" i="11"/>
  <c r="CP62" i="11"/>
  <c r="CS62" i="11"/>
  <c r="KL62" i="11"/>
  <c r="KO62" i="11"/>
  <c r="AH21" i="11"/>
  <c r="AH42" i="11" s="1"/>
  <c r="DB21" i="11"/>
  <c r="DB42" i="11" s="1"/>
  <c r="FV21" i="11"/>
  <c r="FV42" i="11" s="1"/>
  <c r="AD21" i="11"/>
  <c r="AD42" i="11" s="1"/>
  <c r="CX21" i="11"/>
  <c r="CX42" i="11" s="1"/>
  <c r="FR21" i="11"/>
  <c r="FR42" i="11" s="1"/>
  <c r="IL21" i="11"/>
  <c r="IL42" i="11" s="1"/>
  <c r="LF21" i="11"/>
  <c r="LF42" i="11" s="1"/>
  <c r="JN21" i="11"/>
  <c r="JN42" i="11" s="1"/>
  <c r="FB21" i="11"/>
  <c r="FB42" i="11" s="1"/>
  <c r="CT21" i="11"/>
  <c r="CT42" i="11" s="1"/>
  <c r="JB21" i="11"/>
  <c r="JB42" i="11" s="1"/>
  <c r="JF21" i="11"/>
  <c r="JF42" i="11" s="1"/>
  <c r="GL21" i="11"/>
  <c r="GL42" i="11" s="1"/>
  <c r="BR21" i="11"/>
  <c r="BR42" i="11" s="1"/>
  <c r="JV21" i="11"/>
  <c r="JV42" i="11" s="1"/>
  <c r="AL21" i="11"/>
  <c r="AL42" i="11" s="1"/>
  <c r="AT21" i="11"/>
  <c r="AT42" i="11" s="1"/>
  <c r="DN21" i="11"/>
  <c r="DN42" i="11" s="1"/>
  <c r="GH21" i="11"/>
  <c r="GH42" i="11" s="1"/>
  <c r="AP21" i="11"/>
  <c r="AP42" i="11" s="1"/>
  <c r="DJ21" i="11"/>
  <c r="DJ42" i="11" s="1"/>
  <c r="GD21" i="11"/>
  <c r="GD42" i="11" s="1"/>
  <c r="IX21" i="11"/>
  <c r="IX42" i="11" s="1"/>
  <c r="LR21" i="11"/>
  <c r="LR42" i="11" s="1"/>
  <c r="KX21" i="11"/>
  <c r="KX42" i="11" s="1"/>
  <c r="FZ21" i="11"/>
  <c r="FZ42" i="11" s="1"/>
  <c r="ED21" i="11"/>
  <c r="ED42" i="11" s="1"/>
  <c r="KL21" i="11"/>
  <c r="KL42" i="11" s="1"/>
  <c r="EP21" i="11"/>
  <c r="EP42" i="11" s="1"/>
  <c r="IH21" i="11"/>
  <c r="IH42" i="11" s="1"/>
  <c r="GX21" i="11"/>
  <c r="GX42" i="11" s="1"/>
  <c r="HJ21" i="11"/>
  <c r="HJ42" i="11" s="1"/>
  <c r="EL21" i="11"/>
  <c r="EL42" i="11" s="1"/>
  <c r="EH21" i="11"/>
  <c r="EH42" i="11" s="1"/>
  <c r="IP21" i="11"/>
  <c r="IP42" i="11" s="1"/>
  <c r="JR21" i="11"/>
  <c r="JR42" i="11" s="1"/>
  <c r="BF21" i="11"/>
  <c r="BF42" i="11" s="1"/>
  <c r="DZ21" i="11"/>
  <c r="DZ42" i="11" s="1"/>
  <c r="GT21" i="11"/>
  <c r="GT42" i="11" s="1"/>
  <c r="BB21" i="11"/>
  <c r="BB42" i="11" s="1"/>
  <c r="DV21" i="11"/>
  <c r="DV42" i="11" s="1"/>
  <c r="GP21" i="11"/>
  <c r="GP42" i="11" s="1"/>
  <c r="JJ21" i="11"/>
  <c r="JJ42" i="11" s="1"/>
  <c r="MD21" i="11"/>
  <c r="MD42" i="11" s="1"/>
  <c r="MH21" i="11"/>
  <c r="MH42" i="11" s="1"/>
  <c r="MH63" i="11" s="1"/>
  <c r="E22" i="11"/>
  <c r="AX21" i="11"/>
  <c r="AX42" i="11" s="1"/>
  <c r="CH21" i="11"/>
  <c r="CH42" i="11" s="1"/>
  <c r="BN21" i="11"/>
  <c r="BN42" i="11" s="1"/>
  <c r="HB21" i="11"/>
  <c r="HB42" i="11" s="1"/>
  <c r="HV21" i="11"/>
  <c r="HV42" i="11" s="1"/>
  <c r="FN21" i="11"/>
  <c r="FN42" i="11" s="1"/>
  <c r="HF21" i="11"/>
  <c r="HF42" i="11" s="1"/>
  <c r="IT21" i="11"/>
  <c r="IT42" i="11" s="1"/>
  <c r="KP21" i="11"/>
  <c r="KP42" i="11" s="1"/>
  <c r="CD21" i="11"/>
  <c r="CD42" i="11" s="1"/>
  <c r="EX21" i="11"/>
  <c r="EX42" i="11" s="1"/>
  <c r="HR21" i="11"/>
  <c r="HR42" i="11" s="1"/>
  <c r="BZ21" i="11"/>
  <c r="BZ42" i="11" s="1"/>
  <c r="ET21" i="11"/>
  <c r="ET42" i="11" s="1"/>
  <c r="HN21" i="11"/>
  <c r="HN42" i="11" s="1"/>
  <c r="KH21" i="11"/>
  <c r="KH42" i="11" s="1"/>
  <c r="KD21" i="11"/>
  <c r="KD42" i="11" s="1"/>
  <c r="JZ21" i="11"/>
  <c r="JZ42" i="11" s="1"/>
  <c r="LZ21" i="11"/>
  <c r="LZ42" i="11" s="1"/>
  <c r="BV21" i="11"/>
  <c r="BV42" i="11" s="1"/>
  <c r="E42" i="11"/>
  <c r="H63" i="11" s="1"/>
  <c r="F21" i="11"/>
  <c r="LB21" i="11"/>
  <c r="LB42" i="11" s="1"/>
  <c r="CP21" i="11"/>
  <c r="CP42" i="11" s="1"/>
  <c r="FJ21" i="11"/>
  <c r="FJ42" i="11" s="1"/>
  <c r="ID21" i="11"/>
  <c r="ID42" i="11" s="1"/>
  <c r="CL21" i="11"/>
  <c r="CL42" i="11" s="1"/>
  <c r="FF21" i="11"/>
  <c r="FF42" i="11" s="1"/>
  <c r="HZ21" i="11"/>
  <c r="HZ42" i="11" s="1"/>
  <c r="KT21" i="11"/>
  <c r="KT42" i="11" s="1"/>
  <c r="LN21" i="11"/>
  <c r="LN42" i="11" s="1"/>
  <c r="LJ21" i="11"/>
  <c r="LJ42" i="11" s="1"/>
  <c r="BJ21" i="11"/>
  <c r="BJ42" i="11" s="1"/>
  <c r="DF21" i="11"/>
  <c r="DF42" i="11" s="1"/>
  <c r="DR21" i="11"/>
  <c r="DR42" i="11" s="1"/>
  <c r="LV21" i="11"/>
  <c r="LV42" i="11" s="1"/>
  <c r="IL62" i="11"/>
  <c r="IO62" i="11"/>
  <c r="EL62" i="11"/>
  <c r="EO62" i="11"/>
  <c r="DM62" i="11"/>
  <c r="DJ62" i="11"/>
  <c r="FN62" i="11"/>
  <c r="FQ62" i="11"/>
  <c r="CL62" i="11"/>
  <c r="CO62" i="11"/>
  <c r="CH62" i="11"/>
  <c r="CK62" i="11"/>
  <c r="HN62" i="11"/>
  <c r="HQ62" i="11"/>
  <c r="DN62" i="11"/>
  <c r="DQ62" i="11"/>
  <c r="N61" i="11"/>
  <c r="Q61" i="11"/>
  <c r="IP62" i="11"/>
  <c r="IS62" i="11"/>
  <c r="DV62" i="11"/>
  <c r="DY62" i="11"/>
  <c r="MG62" i="11"/>
  <c r="MD62" i="11"/>
  <c r="HU62" i="11"/>
  <c r="HR62" i="11"/>
  <c r="EP62" i="11"/>
  <c r="ES62" i="11"/>
  <c r="FU62" i="11"/>
  <c r="FR62" i="11"/>
  <c r="BU62" i="11"/>
  <c r="BR62" i="11"/>
  <c r="KP62" i="11"/>
  <c r="KS62" i="11"/>
  <c r="KD62" i="11"/>
  <c r="KG62" i="11"/>
  <c r="BA62" i="11"/>
  <c r="AX62" i="11"/>
  <c r="ET62" i="11"/>
  <c r="EW62" i="11"/>
  <c r="AW62" i="11"/>
  <c r="AT62" i="11"/>
  <c r="JV62" i="11"/>
  <c r="JY62" i="11"/>
  <c r="FV62" i="11"/>
  <c r="FY62" i="11"/>
  <c r="BB62" i="11"/>
  <c r="BE62" i="11"/>
  <c r="IH62" i="11"/>
  <c r="IK62" i="11"/>
  <c r="FA62" i="11"/>
  <c r="EX62" i="11"/>
  <c r="GD62" i="11"/>
  <c r="GG62" i="11"/>
  <c r="CX62" i="11"/>
  <c r="DA62" i="11"/>
  <c r="JR62" i="11"/>
  <c r="JU62" i="11"/>
  <c r="HA62" i="11"/>
  <c r="GX62" i="11"/>
  <c r="BV62" i="11"/>
  <c r="BY62" i="11"/>
  <c r="JQ62" i="11"/>
  <c r="JN62" i="11"/>
  <c r="ED62" i="11"/>
  <c r="EG62" i="11"/>
  <c r="BZ62" i="11"/>
  <c r="CC62" i="11"/>
  <c r="R61" i="11"/>
  <c r="U61" i="11"/>
  <c r="LZ62" i="11"/>
  <c r="MC62" i="11"/>
  <c r="HB62" i="11"/>
  <c r="HE62" i="11"/>
  <c r="DB62" i="11"/>
  <c r="DE62" i="11"/>
  <c r="KX62" i="11"/>
  <c r="LA62" i="11"/>
  <c r="Z20" i="11"/>
  <c r="Z41" i="11" s="1"/>
  <c r="F41" i="11"/>
  <c r="I62" i="11" s="1"/>
  <c r="R20" i="11"/>
  <c r="R41" i="11" s="1"/>
  <c r="V20" i="11"/>
  <c r="V41" i="11" s="1"/>
  <c r="N20" i="11"/>
  <c r="N41" i="11" s="1"/>
  <c r="J20" i="11"/>
  <c r="J41" i="11" s="1"/>
  <c r="CD62" i="11"/>
  <c r="CG62" i="11"/>
  <c r="JI62" i="11"/>
  <c r="JF62" i="11"/>
  <c r="AD62" i="11"/>
  <c r="AG62" i="11"/>
  <c r="FZ62" i="11"/>
  <c r="GC62" i="11"/>
  <c r="DI62" i="11"/>
  <c r="DF62" i="11"/>
  <c r="KW62" i="11"/>
  <c r="KT62" i="11"/>
  <c r="GT62" i="11"/>
  <c r="GW62" i="11"/>
  <c r="IT62" i="11"/>
  <c r="IW62" i="11"/>
  <c r="LV62" i="11"/>
  <c r="LY62" i="11"/>
  <c r="V61" i="11"/>
  <c r="Y61" i="11"/>
  <c r="LB62" i="11"/>
  <c r="LE62" i="11"/>
  <c r="EH62" i="11"/>
  <c r="EK62" i="11"/>
  <c r="AH62" i="11"/>
  <c r="AK62" i="11"/>
  <c r="IG62" i="11"/>
  <c r="ID62" i="11"/>
  <c r="IX62" i="11"/>
  <c r="JA62" i="11"/>
  <c r="HV62" i="11"/>
  <c r="HY62" i="11"/>
  <c r="LN62" i="11"/>
  <c r="LQ62" i="11"/>
  <c r="KC62" i="11"/>
  <c r="JZ62" i="11"/>
  <c r="DU62" i="11"/>
  <c r="DR62" i="11"/>
  <c r="GL62" i="11"/>
  <c r="GO62" i="11"/>
  <c r="IC62" i="11"/>
  <c r="HZ62" i="11"/>
  <c r="EC62" i="11"/>
  <c r="DZ62" i="11"/>
  <c r="AL62" i="11"/>
  <c r="AO62" i="11"/>
  <c r="JB62" i="11"/>
  <c r="JE62" i="11"/>
  <c r="J61" i="11"/>
  <c r="M61" i="11"/>
  <c r="EU68" i="5"/>
  <c r="EX45" i="5"/>
  <c r="ET68" i="5"/>
  <c r="KD45" i="5"/>
  <c r="KA68" i="5"/>
  <c r="GL68" i="5"/>
  <c r="GP45" i="5"/>
  <c r="GM68" i="5"/>
  <c r="KD68" i="5"/>
  <c r="KH45" i="5"/>
  <c r="KE68" i="5"/>
  <c r="W67" i="5"/>
  <c r="Z44" i="5"/>
  <c r="FF68" i="5"/>
  <c r="FG68" i="5"/>
  <c r="FJ45" i="5"/>
  <c r="AH68" i="5"/>
  <c r="AL45" i="5"/>
  <c r="AI68" i="5"/>
  <c r="GT68" i="5"/>
  <c r="GU68" i="5"/>
  <c r="GX45" i="5"/>
  <c r="KY68" i="5"/>
  <c r="LB45" i="5"/>
  <c r="KX68" i="5"/>
  <c r="GL45" i="5"/>
  <c r="GI68" i="5"/>
  <c r="GH68" i="5"/>
  <c r="CT68" i="5"/>
  <c r="CU68" i="5"/>
  <c r="CX45" i="5"/>
  <c r="LN45" i="5"/>
  <c r="LJ68" i="5"/>
  <c r="LK68" i="5"/>
  <c r="HC68" i="5"/>
  <c r="HF45" i="5"/>
  <c r="HB68" i="5"/>
  <c r="FJ68" i="5"/>
  <c r="FK68" i="5"/>
  <c r="FN45" i="5"/>
  <c r="DJ68" i="5"/>
  <c r="DJ45" i="5"/>
  <c r="DF68" i="5"/>
  <c r="DG68" i="5"/>
  <c r="BB68" i="5"/>
  <c r="AY68" i="5"/>
  <c r="BB45" i="5"/>
  <c r="AX68" i="5"/>
  <c r="DS68" i="5"/>
  <c r="DV45" i="5"/>
  <c r="DR68" i="5"/>
  <c r="KX45" i="5"/>
  <c r="KU68" i="5"/>
  <c r="KT68" i="5"/>
  <c r="K67" i="5"/>
  <c r="J67" i="5"/>
  <c r="N44" i="5"/>
  <c r="E90" i="5"/>
  <c r="HZ68" i="5"/>
  <c r="IA68" i="5"/>
  <c r="ID45" i="5"/>
  <c r="CA68" i="5"/>
  <c r="CD45" i="5"/>
  <c r="BZ68" i="5"/>
  <c r="LV45" i="5"/>
  <c r="LS68" i="5"/>
  <c r="LR68" i="5"/>
  <c r="BN45" i="5"/>
  <c r="BK68" i="5"/>
  <c r="BJ68" i="5"/>
  <c r="FS68" i="5"/>
  <c r="FV45" i="5"/>
  <c r="FR68" i="5"/>
  <c r="V22" i="5"/>
  <c r="Z22" i="5"/>
  <c r="J22" i="5"/>
  <c r="N22" i="5"/>
  <c r="R22" i="5"/>
  <c r="ID68" i="5"/>
  <c r="IH45" i="5"/>
  <c r="IE68" i="5"/>
  <c r="IT45" i="5"/>
  <c r="IQ68" i="5"/>
  <c r="IP68" i="5"/>
  <c r="GP68" i="5"/>
  <c r="GQ68" i="5"/>
  <c r="GT45" i="5"/>
  <c r="CH45" i="5"/>
  <c r="CD68" i="5"/>
  <c r="CE68" i="5"/>
  <c r="AD45" i="5"/>
  <c r="AA68" i="5"/>
  <c r="FC68" i="5"/>
  <c r="FF45" i="5"/>
  <c r="FB68" i="5"/>
  <c r="KH68" i="5"/>
  <c r="KL45" i="5"/>
  <c r="KI68" i="5"/>
  <c r="HF68" i="5"/>
  <c r="HJ45" i="5"/>
  <c r="HG68" i="5"/>
  <c r="R44" i="5"/>
  <c r="O67" i="5"/>
  <c r="HJ68" i="5"/>
  <c r="HK68" i="5"/>
  <c r="HN45" i="5"/>
  <c r="IM68" i="5"/>
  <c r="IL68" i="5"/>
  <c r="IP45" i="5"/>
  <c r="DR45" i="5"/>
  <c r="DO68" i="5"/>
  <c r="CY68" i="5"/>
  <c r="CX68" i="5"/>
  <c r="DB45" i="5"/>
  <c r="JZ68" i="5"/>
  <c r="JV68" i="5"/>
  <c r="JZ45" i="5"/>
  <c r="JW68" i="5"/>
  <c r="FB45" i="5"/>
  <c r="EY68" i="5"/>
  <c r="EX68" i="5"/>
  <c r="BR68" i="5"/>
  <c r="BS68" i="5"/>
  <c r="BV45" i="5"/>
  <c r="GX68" i="5"/>
  <c r="GY68" i="5"/>
  <c r="HB45" i="5"/>
  <c r="HZ45" i="5"/>
  <c r="HW68" i="5"/>
  <c r="HV68" i="5"/>
  <c r="JR45" i="5"/>
  <c r="JN68" i="5"/>
  <c r="JO68" i="5"/>
  <c r="AM68" i="5"/>
  <c r="AP45" i="5"/>
  <c r="AL68" i="5"/>
  <c r="AT68" i="5"/>
  <c r="AU68" i="5"/>
  <c r="AX45" i="5"/>
  <c r="BW68" i="5"/>
  <c r="BV68" i="5"/>
  <c r="BZ45" i="5"/>
  <c r="BF45" i="5"/>
  <c r="BC68" i="5"/>
  <c r="C43" i="5"/>
  <c r="HR68" i="5"/>
  <c r="HS68" i="5"/>
  <c r="HV45" i="5"/>
  <c r="EE68" i="5"/>
  <c r="EH45" i="5"/>
  <c r="ED68" i="5"/>
  <c r="KP68" i="5"/>
  <c r="KT45" i="5"/>
  <c r="KQ68" i="5"/>
  <c r="ME68" i="5"/>
  <c r="MD68" i="5"/>
  <c r="MH45" i="5"/>
  <c r="MH68" i="5"/>
  <c r="BG68" i="5"/>
  <c r="BF68" i="5"/>
  <c r="BJ45" i="5"/>
  <c r="AP68" i="5"/>
  <c r="AQ68" i="5"/>
  <c r="AT45" i="5"/>
  <c r="V44" i="5"/>
  <c r="S67" i="5"/>
  <c r="R67" i="5"/>
  <c r="B44" i="5"/>
  <c r="FW68" i="5"/>
  <c r="FV68" i="5"/>
  <c r="FZ45" i="5"/>
  <c r="CM68" i="5"/>
  <c r="CP45" i="5"/>
  <c r="CL68" i="5"/>
  <c r="JR68" i="5"/>
  <c r="JV45" i="5"/>
  <c r="JS68" i="5"/>
  <c r="EQ68" i="5"/>
  <c r="EP68" i="5"/>
  <c r="ET45" i="5"/>
  <c r="IX68" i="5"/>
  <c r="IY68" i="5"/>
  <c r="JB45" i="5"/>
  <c r="LN68" i="5"/>
  <c r="LO68" i="5"/>
  <c r="LR45" i="5"/>
  <c r="JJ68" i="5"/>
  <c r="JK68" i="5"/>
  <c r="JN45" i="5"/>
  <c r="EL68" i="5"/>
  <c r="EM68" i="5"/>
  <c r="EP45" i="5"/>
  <c r="ED45" i="5"/>
  <c r="DZ68" i="5"/>
  <c r="EA68" i="5"/>
  <c r="JF68" i="5"/>
  <c r="JG68" i="5"/>
  <c r="JJ45" i="5"/>
  <c r="LC68" i="5"/>
  <c r="LF45" i="5"/>
  <c r="LB68" i="5"/>
  <c r="BR45" i="5"/>
  <c r="BO68" i="5"/>
  <c r="BN68" i="5"/>
  <c r="EL45" i="5"/>
  <c r="EH68" i="5"/>
  <c r="EI68" i="5"/>
  <c r="FO68" i="5"/>
  <c r="FR45" i="5"/>
  <c r="FN68" i="5"/>
  <c r="LW68" i="5"/>
  <c r="LV68" i="5"/>
  <c r="LZ45" i="5"/>
  <c r="IU68" i="5"/>
  <c r="IT68" i="5"/>
  <c r="IX45" i="5"/>
  <c r="HO68" i="5"/>
  <c r="HN68" i="5"/>
  <c r="HR45" i="5"/>
  <c r="J44" i="5"/>
  <c r="G67" i="5"/>
  <c r="DB68" i="5"/>
  <c r="DC68" i="5"/>
  <c r="DF45" i="5"/>
  <c r="DV68" i="5"/>
  <c r="DW68" i="5"/>
  <c r="DZ45" i="5"/>
  <c r="LZ68" i="5"/>
  <c r="MA68" i="5"/>
  <c r="MD45" i="5"/>
  <c r="GA68" i="5"/>
  <c r="GD45" i="5"/>
  <c r="FZ68" i="5"/>
  <c r="CQ68" i="5"/>
  <c r="CT45" i="5"/>
  <c r="CP68" i="5"/>
  <c r="DN68" i="5"/>
  <c r="DK68" i="5"/>
  <c r="DN45" i="5"/>
  <c r="JC68" i="5"/>
  <c r="JF45" i="5"/>
  <c r="JB68" i="5"/>
  <c r="LF68" i="5"/>
  <c r="LJ45" i="5"/>
  <c r="LG68" i="5"/>
  <c r="GH45" i="5"/>
  <c r="GE68" i="5"/>
  <c r="GD68" i="5"/>
  <c r="KL68" i="5"/>
  <c r="KP45" i="5"/>
  <c r="KM68" i="5"/>
  <c r="IH68" i="5"/>
  <c r="II68" i="5"/>
  <c r="IL45" i="5"/>
  <c r="CI68" i="5"/>
  <c r="CL45" i="5"/>
  <c r="CH68" i="5"/>
  <c r="AE68" i="5"/>
  <c r="AH45" i="5"/>
  <c r="AD68" i="5"/>
  <c r="E59" i="8" l="1"/>
  <c r="C90" i="5"/>
  <c r="C115" i="5" s="1"/>
  <c r="E60" i="11"/>
  <c r="F60" i="11" s="1"/>
  <c r="C61" i="11"/>
  <c r="E61" i="11" s="1"/>
  <c r="F61" i="11" s="1"/>
  <c r="N62" i="11"/>
  <c r="Q62" i="11"/>
  <c r="LV63" i="11"/>
  <c r="LY63" i="11"/>
  <c r="KW63" i="11"/>
  <c r="KT63" i="11"/>
  <c r="CP63" i="11"/>
  <c r="CS63" i="11"/>
  <c r="JZ63" i="11"/>
  <c r="KC63" i="11"/>
  <c r="HR63" i="11"/>
  <c r="HU63" i="11"/>
  <c r="FN63" i="11"/>
  <c r="FQ63" i="11"/>
  <c r="CH22" i="11"/>
  <c r="CH43" i="11" s="1"/>
  <c r="AD22" i="11"/>
  <c r="AD43" i="11" s="1"/>
  <c r="EX22" i="11"/>
  <c r="EX43" i="11" s="1"/>
  <c r="HR22" i="11"/>
  <c r="HR43" i="11" s="1"/>
  <c r="KL22" i="11"/>
  <c r="KL43" i="11" s="1"/>
  <c r="CD22" i="11"/>
  <c r="CD43" i="11" s="1"/>
  <c r="GX22" i="11"/>
  <c r="GX43" i="11" s="1"/>
  <c r="BZ22" i="11"/>
  <c r="BZ43" i="11" s="1"/>
  <c r="KP22" i="11"/>
  <c r="KP43" i="11" s="1"/>
  <c r="FF22" i="11"/>
  <c r="FF43" i="11" s="1"/>
  <c r="EP22" i="11"/>
  <c r="EP43" i="11" s="1"/>
  <c r="LV22" i="11"/>
  <c r="LV43" i="11" s="1"/>
  <c r="JV22" i="11"/>
  <c r="JV43" i="11" s="1"/>
  <c r="IL22" i="11"/>
  <c r="IL43" i="11" s="1"/>
  <c r="KT22" i="11"/>
  <c r="KT43" i="11" s="1"/>
  <c r="DB22" i="11"/>
  <c r="DB43" i="11" s="1"/>
  <c r="CL22" i="11"/>
  <c r="CL43" i="11" s="1"/>
  <c r="FJ22" i="11"/>
  <c r="FJ43" i="11" s="1"/>
  <c r="ID22" i="11"/>
  <c r="ID43" i="11" s="1"/>
  <c r="KX22" i="11"/>
  <c r="KX43" i="11" s="1"/>
  <c r="CP22" i="11"/>
  <c r="CP43" i="11" s="1"/>
  <c r="IH22" i="11"/>
  <c r="IH43" i="11" s="1"/>
  <c r="DR22" i="11"/>
  <c r="DR43" i="11" s="1"/>
  <c r="LF22" i="11"/>
  <c r="LF43" i="11" s="1"/>
  <c r="GP22" i="11"/>
  <c r="GP43" i="11" s="1"/>
  <c r="FZ22" i="11"/>
  <c r="FZ43" i="11" s="1"/>
  <c r="MH22" i="11"/>
  <c r="MH43" i="11" s="1"/>
  <c r="MH64" i="11" s="1"/>
  <c r="GD22" i="11"/>
  <c r="GD43" i="11" s="1"/>
  <c r="JJ22" i="11"/>
  <c r="JJ43" i="11" s="1"/>
  <c r="IX22" i="11"/>
  <c r="IX43" i="11" s="1"/>
  <c r="HN22" i="11"/>
  <c r="HN43" i="11" s="1"/>
  <c r="AP22" i="11"/>
  <c r="AP43" i="11" s="1"/>
  <c r="CT22" i="11"/>
  <c r="CT43" i="11" s="1"/>
  <c r="FV22" i="11"/>
  <c r="FV43" i="11" s="1"/>
  <c r="IP22" i="11"/>
  <c r="IP43" i="11" s="1"/>
  <c r="AH22" i="11"/>
  <c r="AH43" i="11" s="1"/>
  <c r="CX22" i="11"/>
  <c r="CX43" i="11" s="1"/>
  <c r="JR22" i="11"/>
  <c r="JR43" i="11" s="1"/>
  <c r="FB22" i="11"/>
  <c r="FB43" i="11" s="1"/>
  <c r="LR22" i="11"/>
  <c r="LR43" i="11" s="1"/>
  <c r="HZ22" i="11"/>
  <c r="HZ43" i="11" s="1"/>
  <c r="HJ22" i="11"/>
  <c r="HJ43" i="11" s="1"/>
  <c r="HB22" i="11"/>
  <c r="HB43" i="11" s="1"/>
  <c r="KH22" i="11"/>
  <c r="KH43" i="11" s="1"/>
  <c r="IT22" i="11"/>
  <c r="IT43" i="11" s="1"/>
  <c r="KD22" i="11"/>
  <c r="KD43" i="11" s="1"/>
  <c r="F22" i="11"/>
  <c r="BB22" i="11"/>
  <c r="BB43" i="11" s="1"/>
  <c r="DN22" i="11"/>
  <c r="DN43" i="11" s="1"/>
  <c r="GH22" i="11"/>
  <c r="GH43" i="11" s="1"/>
  <c r="JB22" i="11"/>
  <c r="JB43" i="11" s="1"/>
  <c r="AT22" i="11"/>
  <c r="AT43" i="11" s="1"/>
  <c r="E43" i="11"/>
  <c r="H64" i="11" s="1"/>
  <c r="LB22" i="11"/>
  <c r="LB43" i="11" s="1"/>
  <c r="GL22" i="11"/>
  <c r="GL43" i="11" s="1"/>
  <c r="MD22" i="11"/>
  <c r="MD43" i="11" s="1"/>
  <c r="DJ22" i="11"/>
  <c r="DJ43" i="11" s="1"/>
  <c r="EH22" i="11"/>
  <c r="EH43" i="11" s="1"/>
  <c r="AL22" i="11"/>
  <c r="AL43" i="11" s="1"/>
  <c r="BJ22" i="11"/>
  <c r="BJ43" i="11" s="1"/>
  <c r="DZ22" i="11"/>
  <c r="DZ43" i="11" s="1"/>
  <c r="GT22" i="11"/>
  <c r="GT43" i="11" s="1"/>
  <c r="JN22" i="11"/>
  <c r="JN43" i="11" s="1"/>
  <c r="BN22" i="11"/>
  <c r="BN43" i="11" s="1"/>
  <c r="ED22" i="11"/>
  <c r="ED43" i="11" s="1"/>
  <c r="LN22" i="11"/>
  <c r="LN43" i="11" s="1"/>
  <c r="HV22" i="11"/>
  <c r="HV43" i="11" s="1"/>
  <c r="BF22" i="11"/>
  <c r="BF43" i="11" s="1"/>
  <c r="AX22" i="11"/>
  <c r="AX43" i="11" s="1"/>
  <c r="BR22" i="11"/>
  <c r="BR43" i="11" s="1"/>
  <c r="EL22" i="11"/>
  <c r="EL43" i="11" s="1"/>
  <c r="HF22" i="11"/>
  <c r="HF43" i="11" s="1"/>
  <c r="JZ22" i="11"/>
  <c r="JZ43" i="11" s="1"/>
  <c r="BV22" i="11"/>
  <c r="BV43" i="11" s="1"/>
  <c r="FN22" i="11"/>
  <c r="FN43" i="11" s="1"/>
  <c r="LZ22" i="11"/>
  <c r="LZ43" i="11" s="1"/>
  <c r="JF22" i="11"/>
  <c r="JF43" i="11" s="1"/>
  <c r="DV22" i="11"/>
  <c r="DV43" i="11" s="1"/>
  <c r="DF22" i="11"/>
  <c r="DF43" i="11" s="1"/>
  <c r="LJ22" i="11"/>
  <c r="LJ43" i="11" s="1"/>
  <c r="FR22" i="11"/>
  <c r="FR43" i="11" s="1"/>
  <c r="ET22" i="11"/>
  <c r="ET43" i="11" s="1"/>
  <c r="BB63" i="11"/>
  <c r="BE63" i="11"/>
  <c r="EK63" i="11"/>
  <c r="EH63" i="11"/>
  <c r="KL63" i="11"/>
  <c r="KO63" i="11"/>
  <c r="GG63" i="11"/>
  <c r="GD63" i="11"/>
  <c r="AL63" i="11"/>
  <c r="AO63" i="11"/>
  <c r="CT63" i="11"/>
  <c r="CW63" i="11"/>
  <c r="DA63" i="11"/>
  <c r="CX63" i="11"/>
  <c r="V62" i="11"/>
  <c r="Y62" i="11"/>
  <c r="DR63" i="11"/>
  <c r="DU63" i="11"/>
  <c r="IC63" i="11"/>
  <c r="HZ63" i="11"/>
  <c r="LE63" i="11"/>
  <c r="LB63" i="11"/>
  <c r="KD63" i="11"/>
  <c r="KG63" i="11"/>
  <c r="EX63" i="11"/>
  <c r="FA63" i="11"/>
  <c r="HV63" i="11"/>
  <c r="HY63" i="11"/>
  <c r="GT63" i="11"/>
  <c r="GW63" i="11"/>
  <c r="EL63" i="11"/>
  <c r="EO63" i="11"/>
  <c r="ED63" i="11"/>
  <c r="EG63" i="11"/>
  <c r="DM63" i="11"/>
  <c r="DJ63" i="11"/>
  <c r="JY63" i="11"/>
  <c r="JV63" i="11"/>
  <c r="FB63" i="11"/>
  <c r="FE63" i="11"/>
  <c r="AG63" i="11"/>
  <c r="AD63" i="11"/>
  <c r="R62" i="11"/>
  <c r="U62" i="11"/>
  <c r="DF63" i="11"/>
  <c r="DI63" i="11"/>
  <c r="FI63" i="11"/>
  <c r="FF63" i="11"/>
  <c r="F42" i="11"/>
  <c r="I63" i="11" s="1"/>
  <c r="Z21" i="11"/>
  <c r="Z42" i="11" s="1"/>
  <c r="N21" i="11"/>
  <c r="N42" i="11" s="1"/>
  <c r="J21" i="11"/>
  <c r="J42" i="11" s="1"/>
  <c r="R21" i="11"/>
  <c r="R42" i="11" s="1"/>
  <c r="V21" i="11"/>
  <c r="V42" i="11" s="1"/>
  <c r="KK63" i="11"/>
  <c r="KH63" i="11"/>
  <c r="CD63" i="11"/>
  <c r="CG63" i="11"/>
  <c r="HB63" i="11"/>
  <c r="HE63" i="11"/>
  <c r="MG63" i="11"/>
  <c r="MD63" i="11"/>
  <c r="DZ63" i="11"/>
  <c r="EC63" i="11"/>
  <c r="HM63" i="11"/>
  <c r="HJ63" i="11"/>
  <c r="GC63" i="11"/>
  <c r="FZ63" i="11"/>
  <c r="AP63" i="11"/>
  <c r="AS63" i="11"/>
  <c r="BR63" i="11"/>
  <c r="BU63" i="11"/>
  <c r="JN63" i="11"/>
  <c r="JQ63" i="11"/>
  <c r="FY63" i="11"/>
  <c r="FV63" i="11"/>
  <c r="BJ63" i="11"/>
  <c r="BM63" i="11"/>
  <c r="CL63" i="11"/>
  <c r="CO63" i="11"/>
  <c r="HQ63" i="11"/>
  <c r="HN63" i="11"/>
  <c r="KS63" i="11"/>
  <c r="KP63" i="11"/>
  <c r="BQ63" i="11"/>
  <c r="BN63" i="11"/>
  <c r="JJ63" i="11"/>
  <c r="JM63" i="11"/>
  <c r="BI63" i="11"/>
  <c r="BF63" i="11"/>
  <c r="GX63" i="11"/>
  <c r="HA63" i="11"/>
  <c r="KX63" i="11"/>
  <c r="LA63" i="11"/>
  <c r="GH63" i="11"/>
  <c r="GK63" i="11"/>
  <c r="GL63" i="11"/>
  <c r="GO63" i="11"/>
  <c r="LI63" i="11"/>
  <c r="LF63" i="11"/>
  <c r="DE63" i="11"/>
  <c r="DB63" i="11"/>
  <c r="AC62" i="11"/>
  <c r="Z62" i="11"/>
  <c r="LJ63" i="11"/>
  <c r="LM63" i="11"/>
  <c r="IG63" i="11"/>
  <c r="ID63" i="11"/>
  <c r="BV63" i="11"/>
  <c r="BY63" i="11"/>
  <c r="EW63" i="11"/>
  <c r="ET63" i="11"/>
  <c r="IT63" i="11"/>
  <c r="IW63" i="11"/>
  <c r="CH63" i="11"/>
  <c r="CK63" i="11"/>
  <c r="GS63" i="11"/>
  <c r="GP63" i="11"/>
  <c r="JU63" i="11"/>
  <c r="JR63" i="11"/>
  <c r="IK63" i="11"/>
  <c r="IH63" i="11"/>
  <c r="LU63" i="11"/>
  <c r="LR63" i="11"/>
  <c r="DN63" i="11"/>
  <c r="DQ63" i="11"/>
  <c r="JF63" i="11"/>
  <c r="JI63" i="11"/>
  <c r="IO63" i="11"/>
  <c r="IL63" i="11"/>
  <c r="AK63" i="11"/>
  <c r="AH63" i="11"/>
  <c r="J62" i="11"/>
  <c r="M62" i="11"/>
  <c r="LN63" i="11"/>
  <c r="LQ63" i="11"/>
  <c r="FM63" i="11"/>
  <c r="FJ63" i="11"/>
  <c r="LZ63" i="11"/>
  <c r="MC63" i="11"/>
  <c r="CC63" i="11"/>
  <c r="BZ63" i="11"/>
  <c r="HI63" i="11"/>
  <c r="HF63" i="11"/>
  <c r="AX63" i="11"/>
  <c r="BA63" i="11"/>
  <c r="DY63" i="11"/>
  <c r="DV63" i="11"/>
  <c r="IS63" i="11"/>
  <c r="IP63" i="11"/>
  <c r="ES63" i="11"/>
  <c r="EP63" i="11"/>
  <c r="IX63" i="11"/>
  <c r="JA63" i="11"/>
  <c r="AW63" i="11"/>
  <c r="AT63" i="11"/>
  <c r="JB63" i="11"/>
  <c r="JE63" i="11"/>
  <c r="FU63" i="11"/>
  <c r="FR63" i="11"/>
  <c r="K68" i="5"/>
  <c r="N45" i="5"/>
  <c r="J68" i="5"/>
  <c r="O68" i="5"/>
  <c r="R45" i="5"/>
  <c r="C44" i="5"/>
  <c r="G68" i="5"/>
  <c r="J45" i="5"/>
  <c r="W68" i="5"/>
  <c r="Z45" i="5"/>
  <c r="V45" i="5"/>
  <c r="S68" i="5"/>
  <c r="R68" i="5"/>
  <c r="E91" i="5"/>
  <c r="B45" i="5"/>
  <c r="I90" i="13" l="1"/>
  <c r="J90" i="13" s="1"/>
  <c r="K90" i="13" s="1"/>
  <c r="E60" i="8"/>
  <c r="D61" i="11"/>
  <c r="F60" i="8" s="1"/>
  <c r="C91" i="5"/>
  <c r="C116" i="5" s="1"/>
  <c r="C62" i="11"/>
  <c r="E62" i="11" s="1"/>
  <c r="F62" i="11" s="1"/>
  <c r="I94" i="13"/>
  <c r="J94" i="13" s="1"/>
  <c r="K94" i="13" s="1"/>
  <c r="Z63" i="11"/>
  <c r="AC63" i="11"/>
  <c r="HF64" i="11"/>
  <c r="HI64" i="11"/>
  <c r="LQ64" i="11"/>
  <c r="LN64" i="11"/>
  <c r="BM64" i="11"/>
  <c r="BJ64" i="11"/>
  <c r="LE64" i="11"/>
  <c r="LB64" i="11"/>
  <c r="BE64" i="11"/>
  <c r="BB64" i="11"/>
  <c r="HM64" i="11"/>
  <c r="HJ64" i="11"/>
  <c r="AH64" i="11"/>
  <c r="AK64" i="11"/>
  <c r="JA64" i="11"/>
  <c r="IX64" i="11"/>
  <c r="LI64" i="11"/>
  <c r="LF64" i="11"/>
  <c r="FM64" i="11"/>
  <c r="FJ64" i="11"/>
  <c r="LY64" i="11"/>
  <c r="LV64" i="11"/>
  <c r="CG64" i="11"/>
  <c r="CD64" i="11"/>
  <c r="DY64" i="11"/>
  <c r="DV64" i="11"/>
  <c r="JF64" i="11"/>
  <c r="JI64" i="11"/>
  <c r="EO64" i="11"/>
  <c r="EL64" i="11"/>
  <c r="ED64" i="11"/>
  <c r="EG64" i="11"/>
  <c r="AO64" i="11"/>
  <c r="AL64" i="11"/>
  <c r="F43" i="11"/>
  <c r="I64" i="11" s="1"/>
  <c r="Z22" i="11"/>
  <c r="Z43" i="11" s="1"/>
  <c r="V22" i="11"/>
  <c r="V43" i="11" s="1"/>
  <c r="J22" i="11"/>
  <c r="J43" i="11" s="1"/>
  <c r="R22" i="11"/>
  <c r="R43" i="11" s="1"/>
  <c r="N22" i="11"/>
  <c r="N43" i="11" s="1"/>
  <c r="IC64" i="11"/>
  <c r="HZ64" i="11"/>
  <c r="IS64" i="11"/>
  <c r="IP64" i="11"/>
  <c r="JM64" i="11"/>
  <c r="JJ64" i="11"/>
  <c r="DR64" i="11"/>
  <c r="DU64" i="11"/>
  <c r="CO64" i="11"/>
  <c r="CL64" i="11"/>
  <c r="ES64" i="11"/>
  <c r="EP64" i="11"/>
  <c r="KO64" i="11"/>
  <c r="KL64" i="11"/>
  <c r="EW64" i="11"/>
  <c r="ET64" i="11"/>
  <c r="MC64" i="11"/>
  <c r="LZ64" i="11"/>
  <c r="BU64" i="11"/>
  <c r="BR64" i="11"/>
  <c r="BQ64" i="11"/>
  <c r="BN64" i="11"/>
  <c r="EK64" i="11"/>
  <c r="EH64" i="11"/>
  <c r="AW64" i="11"/>
  <c r="AT64" i="11"/>
  <c r="KG64" i="11"/>
  <c r="KD64" i="11"/>
  <c r="LU64" i="11"/>
  <c r="LR64" i="11"/>
  <c r="FY64" i="11"/>
  <c r="FV64" i="11"/>
  <c r="GG64" i="11"/>
  <c r="GD64" i="11"/>
  <c r="IH64" i="11"/>
  <c r="IK64" i="11"/>
  <c r="DE64" i="11"/>
  <c r="DB64" i="11"/>
  <c r="FI64" i="11"/>
  <c r="FF64" i="11"/>
  <c r="HU64" i="11"/>
  <c r="HR64" i="11"/>
  <c r="U63" i="11"/>
  <c r="R63" i="11"/>
  <c r="FU64" i="11"/>
  <c r="FR64" i="11"/>
  <c r="FQ64" i="11"/>
  <c r="FN64" i="11"/>
  <c r="BA64" i="11"/>
  <c r="AX64" i="11"/>
  <c r="JQ64" i="11"/>
  <c r="JN64" i="11"/>
  <c r="DJ64" i="11"/>
  <c r="DM64" i="11"/>
  <c r="JE64" i="11"/>
  <c r="JB64" i="11"/>
  <c r="IT64" i="11"/>
  <c r="IW64" i="11"/>
  <c r="FB64" i="11"/>
  <c r="FE64" i="11"/>
  <c r="CT64" i="11"/>
  <c r="CW64" i="11"/>
  <c r="CS64" i="11"/>
  <c r="CP64" i="11"/>
  <c r="KW64" i="11"/>
  <c r="KT64" i="11"/>
  <c r="KP64" i="11"/>
  <c r="KS64" i="11"/>
  <c r="FA64" i="11"/>
  <c r="EX64" i="11"/>
  <c r="Y63" i="11"/>
  <c r="V63" i="11"/>
  <c r="J63" i="11"/>
  <c r="M63" i="11"/>
  <c r="LM64" i="11"/>
  <c r="LJ64" i="11"/>
  <c r="BV64" i="11"/>
  <c r="BY64" i="11"/>
  <c r="BF64" i="11"/>
  <c r="BI64" i="11"/>
  <c r="GW64" i="11"/>
  <c r="GT64" i="11"/>
  <c r="MD64" i="11"/>
  <c r="MG64" i="11"/>
  <c r="GK64" i="11"/>
  <c r="GH64" i="11"/>
  <c r="KK64" i="11"/>
  <c r="KH64" i="11"/>
  <c r="JU64" i="11"/>
  <c r="JR64" i="11"/>
  <c r="AP64" i="11"/>
  <c r="AS64" i="11"/>
  <c r="GC64" i="11"/>
  <c r="FZ64" i="11"/>
  <c r="LA64" i="11"/>
  <c r="KX64" i="11"/>
  <c r="IL64" i="11"/>
  <c r="IO64" i="11"/>
  <c r="BZ64" i="11"/>
  <c r="CC64" i="11"/>
  <c r="AD64" i="11"/>
  <c r="AG64" i="11"/>
  <c r="N63" i="11"/>
  <c r="Q63" i="11"/>
  <c r="DF64" i="11"/>
  <c r="DI64" i="11"/>
  <c r="KC64" i="11"/>
  <c r="JZ64" i="11"/>
  <c r="HY64" i="11"/>
  <c r="HV64" i="11"/>
  <c r="DZ64" i="11"/>
  <c r="EC64" i="11"/>
  <c r="GL64" i="11"/>
  <c r="GO64" i="11"/>
  <c r="DQ64" i="11"/>
  <c r="DN64" i="11"/>
  <c r="HE64" i="11"/>
  <c r="HB64" i="11"/>
  <c r="CX64" i="11"/>
  <c r="DA64" i="11"/>
  <c r="HQ64" i="11"/>
  <c r="HN64" i="11"/>
  <c r="GS64" i="11"/>
  <c r="GP64" i="11"/>
  <c r="IG64" i="11"/>
  <c r="ID64" i="11"/>
  <c r="JV64" i="11"/>
  <c r="JY64" i="11"/>
  <c r="GX64" i="11"/>
  <c r="HA64" i="11"/>
  <c r="CH64" i="11"/>
  <c r="CK64" i="11"/>
  <c r="C45" i="5"/>
  <c r="D62" i="11" l="1"/>
  <c r="F61" i="8" s="1"/>
  <c r="C63" i="11"/>
  <c r="D63" i="11" s="1"/>
  <c r="F62" i="8" s="1"/>
  <c r="E61" i="8"/>
  <c r="I98" i="13"/>
  <c r="J98" i="13" s="1"/>
  <c r="K98" i="13" s="1"/>
  <c r="N64" i="11"/>
  <c r="Q64" i="11"/>
  <c r="R64" i="11"/>
  <c r="U64" i="11"/>
  <c r="J64" i="11"/>
  <c r="M64" i="11"/>
  <c r="Y64" i="11"/>
  <c r="V64" i="11"/>
  <c r="Z64" i="11"/>
  <c r="AC64" i="11"/>
  <c r="E63" i="11" l="1"/>
  <c r="F63" i="11" s="1"/>
  <c r="E62" i="8"/>
  <c r="C64" i="11"/>
  <c r="E64" i="11" s="1"/>
  <c r="F64" i="11" s="1"/>
  <c r="E63" i="8" l="1"/>
  <c r="D64" i="11"/>
  <c r="F6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不填，默认抽取一次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Administrator:固定掉落物品，无抽取</t>
        </r>
      </text>
    </comment>
    <comment ref="H1" authorId="0" shapeId="0" xr:uid="{00000000-0006-0000-0000-000003000000}">
      <text>
        <r>
          <rPr>
            <sz val="9"/>
            <color indexed="81"/>
            <rFont val="宋体"/>
            <family val="3"/>
            <charset val="134"/>
          </rPr>
          <t>ID,数量,是否绑定(0为不绑，1为绑定),权重</t>
        </r>
      </text>
    </comment>
  </commentList>
</comments>
</file>

<file path=xl/sharedStrings.xml><?xml version="1.0" encoding="utf-8"?>
<sst xmlns="http://schemas.openxmlformats.org/spreadsheetml/2006/main" count="2374" uniqueCount="770">
  <si>
    <t>礼包ID</t>
    <phoneticPr fontId="1" type="noConversion"/>
  </si>
  <si>
    <t>礼包描述</t>
    <phoneticPr fontId="1" type="noConversion"/>
  </si>
  <si>
    <t>物品1</t>
    <phoneticPr fontId="1" type="noConversion"/>
  </si>
  <si>
    <t>物品2</t>
  </si>
  <si>
    <t>物品3</t>
  </si>
  <si>
    <t>物品4</t>
  </si>
  <si>
    <t>物品5</t>
  </si>
  <si>
    <t>物品6</t>
  </si>
  <si>
    <t>物品7</t>
  </si>
  <si>
    <t>物品8</t>
  </si>
  <si>
    <t>物品9</t>
  </si>
  <si>
    <t>物品10</t>
  </si>
  <si>
    <t>礼包格子数</t>
    <phoneticPr fontId="1" type="noConversion"/>
  </si>
  <si>
    <t>最小抽取次数</t>
    <phoneticPr fontId="1" type="noConversion"/>
  </si>
  <si>
    <t>最大抽取次数</t>
    <phoneticPr fontId="1" type="noConversion"/>
  </si>
  <si>
    <t>5000|80100001,1,1,1;80100002,6,1,1;80100003,1,1,1;80100004,1,1,1;80100005,1,1,1</t>
  </si>
  <si>
    <t>爬塔宝箱1-3层</t>
  </si>
  <si>
    <t>爬塔宝箱4-7层</t>
  </si>
  <si>
    <t>爬塔宝箱8-11层</t>
  </si>
  <si>
    <t>爬塔宝箱12-15层</t>
  </si>
  <si>
    <t>爬塔宝箱16-23层</t>
  </si>
  <si>
    <t>爬塔宝箱24-31层</t>
  </si>
  <si>
    <t>爬塔宝箱32-39层</t>
  </si>
  <si>
    <t>爬塔宝箱40-47层</t>
  </si>
  <si>
    <t>爬塔宝箱48-55层</t>
  </si>
  <si>
    <t>爬塔宝箱56-63层</t>
  </si>
  <si>
    <t>爬塔宝箱64-71层</t>
  </si>
  <si>
    <t>爬塔宝箱72-79层</t>
  </si>
  <si>
    <t>爬塔宝箱80-83层</t>
  </si>
  <si>
    <t>爬塔宝箱84-84层</t>
  </si>
  <si>
    <t>爬塔宝箱85-87层</t>
  </si>
  <si>
    <t>爬塔宝箱88-91层</t>
  </si>
  <si>
    <t>爬塔宝箱92-95层</t>
  </si>
  <si>
    <t>爬塔宝箱96-99层</t>
  </si>
  <si>
    <t>爬塔宝箱100层</t>
  </si>
  <si>
    <t>符文精华宝箱1-7层</t>
  </si>
  <si>
    <t>符文精华宝箱8-23层</t>
  </si>
  <si>
    <t>符文精华宝箱24-47层</t>
  </si>
  <si>
    <t>符文精华宝箱48-79层</t>
  </si>
  <si>
    <t>符文精华宝箱80-84层</t>
  </si>
  <si>
    <t>符文精华宝箱85-89层</t>
  </si>
  <si>
    <t>符文精华宝箱90-99层</t>
  </si>
  <si>
    <t>符文精华宝箱100层</t>
  </si>
  <si>
    <t>上古灵石宝箱（单）</t>
    <phoneticPr fontId="1" type="noConversion"/>
  </si>
  <si>
    <t>寒渊魂石宝箱（单）</t>
    <phoneticPr fontId="1" type="noConversion"/>
  </si>
  <si>
    <t>装备ID</t>
    <phoneticPr fontId="1" type="noConversion"/>
  </si>
  <si>
    <t>数量</t>
    <phoneticPr fontId="1" type="noConversion"/>
  </si>
  <si>
    <t>绑定</t>
    <phoneticPr fontId="1" type="noConversion"/>
  </si>
  <si>
    <t>权重</t>
    <phoneticPr fontId="1" type="noConversion"/>
  </si>
  <si>
    <t>总权重</t>
    <phoneticPr fontId="1" type="noConversion"/>
  </si>
  <si>
    <t>低级宝箱白色装备</t>
    <phoneticPr fontId="1" type="noConversion"/>
  </si>
  <si>
    <t>低级宝箱蓝色装备</t>
    <phoneticPr fontId="1" type="noConversion"/>
  </si>
  <si>
    <t>低级宝箱紫色装备</t>
    <phoneticPr fontId="1" type="noConversion"/>
  </si>
  <si>
    <t>高级宝箱蓝色装备</t>
    <phoneticPr fontId="1" type="noConversion"/>
  </si>
  <si>
    <t>高级宝箱紫色装备</t>
    <phoneticPr fontId="1" type="noConversion"/>
  </si>
  <si>
    <t>高级宝箱橙色装备</t>
    <phoneticPr fontId="1" type="noConversion"/>
  </si>
  <si>
    <t>名字</t>
    <phoneticPr fontId="1" type="noConversion"/>
  </si>
  <si>
    <t>组</t>
    <phoneticPr fontId="1" type="noConversion"/>
  </si>
  <si>
    <t>万分比</t>
    <phoneticPr fontId="1" type="noConversion"/>
  </si>
  <si>
    <t>id</t>
    <phoneticPr fontId="1" type="noConversion"/>
  </si>
  <si>
    <t>权重</t>
  </si>
  <si>
    <t>起始</t>
  </si>
  <si>
    <t>权重和计算</t>
    <phoneticPr fontId="1" type="noConversion"/>
  </si>
  <si>
    <t>拼接（1）</t>
    <phoneticPr fontId="1" type="noConversion"/>
  </si>
  <si>
    <t>80100085,1,1,3335</t>
  </si>
  <si>
    <t>10000|</t>
    <phoneticPr fontId="1" type="noConversion"/>
  </si>
  <si>
    <t>拼接（2）</t>
    <phoneticPr fontId="1" type="noConversion"/>
  </si>
  <si>
    <t>(最终拼接）</t>
    <phoneticPr fontId="1" type="noConversion"/>
  </si>
  <si>
    <t>（拼接1）</t>
    <phoneticPr fontId="1" type="noConversion"/>
  </si>
  <si>
    <t>（拼接2）</t>
    <phoneticPr fontId="1" type="noConversion"/>
  </si>
  <si>
    <t>符文经验权重</t>
    <phoneticPr fontId="1" type="noConversion"/>
  </si>
  <si>
    <t>ID</t>
    <phoneticPr fontId="1" type="noConversion"/>
  </si>
  <si>
    <t>品质</t>
    <phoneticPr fontId="1" type="noConversion"/>
  </si>
  <si>
    <t>价值</t>
    <phoneticPr fontId="1" type="noConversion"/>
  </si>
  <si>
    <t>符文精华</t>
  </si>
  <si>
    <t>攻击符文</t>
  </si>
  <si>
    <t>防御符文</t>
  </si>
  <si>
    <t>生命符文</t>
  </si>
  <si>
    <t>破甲符文</t>
  </si>
  <si>
    <t>杀怪经验</t>
  </si>
  <si>
    <t>闪避符文</t>
  </si>
  <si>
    <t>防具生命</t>
  </si>
  <si>
    <t>命中符文</t>
  </si>
  <si>
    <t>防具防御</t>
  </si>
  <si>
    <t>武器破甲</t>
  </si>
  <si>
    <t>武器攻击</t>
  </si>
  <si>
    <t>仙器攻击</t>
  </si>
  <si>
    <t>基础破甲</t>
  </si>
  <si>
    <t>基础生命</t>
  </si>
  <si>
    <t>基础防御</t>
  </si>
  <si>
    <t>基础攻击</t>
  </si>
  <si>
    <t>攻击之魂</t>
  </si>
  <si>
    <t>防御之魂</t>
  </si>
  <si>
    <t>术攻之魂</t>
  </si>
  <si>
    <t>术防之魂</t>
  </si>
  <si>
    <t>生命之魂</t>
  </si>
  <si>
    <t>破甲之魂</t>
  </si>
  <si>
    <t>闪避之魂</t>
  </si>
  <si>
    <t>命中之魂</t>
  </si>
  <si>
    <t>狂战之魂</t>
  </si>
  <si>
    <t>天罡之魂</t>
  </si>
  <si>
    <t>强体之魂</t>
  </si>
  <si>
    <t>碎甲之魂</t>
  </si>
  <si>
    <t>成长之魂</t>
  </si>
  <si>
    <t>强化之魂</t>
  </si>
  <si>
    <t>计算价值(1)</t>
    <phoneticPr fontId="1" type="noConversion"/>
  </si>
  <si>
    <t>计算价值(2)</t>
    <phoneticPr fontId="1" type="noConversion"/>
  </si>
  <si>
    <t>(权重和，避免错误）</t>
    <phoneticPr fontId="1" type="noConversion"/>
  </si>
  <si>
    <t>（价值计算1）</t>
    <phoneticPr fontId="1" type="noConversion"/>
  </si>
  <si>
    <t>（价值计算2）</t>
    <phoneticPr fontId="1" type="noConversion"/>
  </si>
  <si>
    <t>单个宝箱价值</t>
    <phoneticPr fontId="1" type="noConversion"/>
  </si>
  <si>
    <t>每日至少3个</t>
    <phoneticPr fontId="1" type="noConversion"/>
  </si>
  <si>
    <t>爬塔奖励</t>
    <phoneticPr fontId="1" type="noConversion"/>
  </si>
  <si>
    <t>大关奖励</t>
    <phoneticPr fontId="1" type="noConversion"/>
  </si>
  <si>
    <t>层数</t>
    <phoneticPr fontId="1" type="noConversion"/>
  </si>
  <si>
    <t>单个价值</t>
    <phoneticPr fontId="1" type="noConversion"/>
  </si>
  <si>
    <t>抽6个</t>
    <phoneticPr fontId="1" type="noConversion"/>
  </si>
  <si>
    <t>转换为经验</t>
    <phoneticPr fontId="1" type="noConversion"/>
  </si>
  <si>
    <t>转化为经验</t>
    <phoneticPr fontId="1" type="noConversion"/>
  </si>
  <si>
    <t>单个箱子</t>
    <phoneticPr fontId="1" type="noConversion"/>
  </si>
  <si>
    <t>3个箱子</t>
    <phoneticPr fontId="1" type="noConversion"/>
  </si>
  <si>
    <t>起始</t>
    <phoneticPr fontId="1" type="noConversion"/>
  </si>
  <si>
    <t>抽取次数</t>
    <phoneticPr fontId="1" type="noConversion"/>
  </si>
  <si>
    <t>平均每天</t>
    <phoneticPr fontId="1" type="noConversion"/>
  </si>
  <si>
    <t>期待消耗金钱</t>
    <phoneticPr fontId="1" type="noConversion"/>
  </si>
  <si>
    <t>每天钱</t>
    <phoneticPr fontId="1" type="noConversion"/>
  </si>
  <si>
    <t>期待消耗元宝</t>
    <phoneticPr fontId="1" type="noConversion"/>
  </si>
  <si>
    <t>元宝寻宝价值</t>
    <phoneticPr fontId="1" type="noConversion"/>
  </si>
  <si>
    <t>元宝转化经验</t>
    <phoneticPr fontId="1" type="noConversion"/>
  </si>
  <si>
    <t>层</t>
    <phoneticPr fontId="1" type="noConversion"/>
  </si>
  <si>
    <t>爬塔经验</t>
    <phoneticPr fontId="3" type="noConversion"/>
  </si>
  <si>
    <t>（40层塔的经验奖励）</t>
    <phoneticPr fontId="3" type="noConversion"/>
  </si>
  <si>
    <t>爬塔符文奖励</t>
    <phoneticPr fontId="3" type="noConversion"/>
  </si>
  <si>
    <t>（40层塔的关卡随机符文奖励）</t>
    <phoneticPr fontId="3" type="noConversion"/>
  </si>
  <si>
    <t>通关符文奖励</t>
    <phoneticPr fontId="3" type="noConversion"/>
  </si>
  <si>
    <t>（开启符文孔关卡额外奖励）</t>
    <phoneticPr fontId="1" type="noConversion"/>
  </si>
  <si>
    <t>每日符文奖励</t>
    <phoneticPr fontId="3" type="noConversion"/>
  </si>
  <si>
    <t>（天数）</t>
    <phoneticPr fontId="1" type="noConversion"/>
  </si>
  <si>
    <t>免费寻宝奖励</t>
    <phoneticPr fontId="1" type="noConversion"/>
  </si>
  <si>
    <t>经验1（寻宝）</t>
    <phoneticPr fontId="1" type="noConversion"/>
  </si>
  <si>
    <t>经验2（爬塔）</t>
    <phoneticPr fontId="1" type="noConversion"/>
  </si>
  <si>
    <t>经验3（日常）</t>
    <phoneticPr fontId="1" type="noConversion"/>
  </si>
  <si>
    <t>经验4（活动）</t>
    <phoneticPr fontId="1" type="noConversion"/>
  </si>
  <si>
    <t>经验总和</t>
    <phoneticPr fontId="1" type="noConversion"/>
  </si>
  <si>
    <t>非付费经验</t>
    <phoneticPr fontId="1" type="noConversion"/>
  </si>
  <si>
    <t>低级宝箱白色装备（跨）</t>
    <phoneticPr fontId="1" type="noConversion"/>
  </si>
  <si>
    <t>低级宝箱蓝色装备（跨）</t>
    <phoneticPr fontId="1" type="noConversion"/>
  </si>
  <si>
    <t>低级宝箱紫色装备（跨）</t>
    <phoneticPr fontId="1" type="noConversion"/>
  </si>
  <si>
    <t>高级宝箱蓝色装备（跨）</t>
    <phoneticPr fontId="1" type="noConversion"/>
  </si>
  <si>
    <t>高级宝箱紫色装备（跨）</t>
    <phoneticPr fontId="1" type="noConversion"/>
  </si>
  <si>
    <t>高级宝箱橙色装备（跨）</t>
    <phoneticPr fontId="1" type="noConversion"/>
  </si>
  <si>
    <t>高级宝箱红色装备（跨）</t>
    <phoneticPr fontId="1" type="noConversion"/>
  </si>
  <si>
    <t>强化石</t>
    <phoneticPr fontId="1" type="noConversion"/>
  </si>
  <si>
    <t>强化石（跨）</t>
    <phoneticPr fontId="1" type="noConversion"/>
  </si>
  <si>
    <t>低级宝箱橙色装备（跨）</t>
    <phoneticPr fontId="1" type="noConversion"/>
  </si>
  <si>
    <t>（单）低级宝箱</t>
    <phoneticPr fontId="1" type="noConversion"/>
  </si>
  <si>
    <t>白</t>
    <phoneticPr fontId="1" type="noConversion"/>
  </si>
  <si>
    <t>蓝</t>
    <phoneticPr fontId="1" type="noConversion"/>
  </si>
  <si>
    <t>紫</t>
    <phoneticPr fontId="1" type="noConversion"/>
  </si>
  <si>
    <t>（单）高级宝箱</t>
    <phoneticPr fontId="1" type="noConversion"/>
  </si>
  <si>
    <t>橙</t>
    <phoneticPr fontId="1" type="noConversion"/>
  </si>
  <si>
    <t>红</t>
    <phoneticPr fontId="1" type="noConversion"/>
  </si>
  <si>
    <t>（跨）低级宝箱</t>
    <phoneticPr fontId="1" type="noConversion"/>
  </si>
  <si>
    <t>（跨）高级宝箱</t>
    <phoneticPr fontId="1" type="noConversion"/>
  </si>
  <si>
    <t>总</t>
    <phoneticPr fontId="1" type="noConversion"/>
  </si>
  <si>
    <t>石</t>
    <phoneticPr fontId="1" type="noConversion"/>
  </si>
  <si>
    <t>数量</t>
    <phoneticPr fontId="1" type="noConversion"/>
  </si>
  <si>
    <t>橙1</t>
    <phoneticPr fontId="1" type="noConversion"/>
  </si>
  <si>
    <t>橙2</t>
    <phoneticPr fontId="1" type="noConversion"/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</si>
  <si>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</si>
  <si>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</si>
  <si>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</si>
  <si>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</si>
  <si>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</si>
  <si>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</si>
  <si>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验证列</t>
    <phoneticPr fontId="1" type="noConversion"/>
  </si>
  <si>
    <t>红1</t>
    <phoneticPr fontId="1" type="noConversion"/>
  </si>
  <si>
    <t>红2</t>
  </si>
  <si>
    <t>寒渊魂石宝箱（跨）</t>
    <phoneticPr fontId="1" type="noConversion"/>
  </si>
  <si>
    <t>上古灵石宝箱（跨）</t>
    <phoneticPr fontId="1" type="noConversion"/>
  </si>
  <si>
    <t>组</t>
    <phoneticPr fontId="1" type="noConversion"/>
  </si>
  <si>
    <t>单个权重</t>
    <phoneticPr fontId="1" type="noConversion"/>
  </si>
  <si>
    <t>权重合计</t>
    <phoneticPr fontId="1" type="noConversion"/>
  </si>
  <si>
    <t>抽取数量</t>
    <phoneticPr fontId="1" type="noConversion"/>
  </si>
  <si>
    <t>系数1</t>
    <phoneticPr fontId="1" type="noConversion"/>
  </si>
  <si>
    <t>系数2</t>
    <phoneticPr fontId="1" type="noConversion"/>
  </si>
  <si>
    <t>组1（符文）</t>
    <phoneticPr fontId="1" type="noConversion"/>
  </si>
  <si>
    <t>组2（精华）</t>
    <phoneticPr fontId="1" type="noConversion"/>
  </si>
  <si>
    <t>爬塔宝箱符文权重</t>
    <phoneticPr fontId="1" type="noConversion"/>
  </si>
  <si>
    <t>爬塔宝箱精华权重1</t>
    <phoneticPr fontId="1" type="noConversion"/>
  </si>
  <si>
    <t>爬塔宝箱精华权重2</t>
    <phoneticPr fontId="1" type="noConversion"/>
  </si>
  <si>
    <t>经验6（）</t>
    <phoneticPr fontId="1" type="noConversion"/>
  </si>
  <si>
    <t>（同层+支线+首通）</t>
    <phoneticPr fontId="1" type="noConversion"/>
  </si>
  <si>
    <t>系数1</t>
    <phoneticPr fontId="1" type="noConversion"/>
  </si>
  <si>
    <t>系数2</t>
    <phoneticPr fontId="1" type="noConversion"/>
  </si>
  <si>
    <t>单个权重</t>
    <phoneticPr fontId="1" type="noConversion"/>
  </si>
  <si>
    <t>权重合计</t>
    <phoneticPr fontId="1" type="noConversion"/>
  </si>
  <si>
    <t>爬塔通关产出</t>
    <phoneticPr fontId="1" type="noConversion"/>
  </si>
  <si>
    <t>通关奖励</t>
    <phoneticPr fontId="1" type="noConversion"/>
  </si>
  <si>
    <t>每日奖励</t>
    <phoneticPr fontId="1" type="noConversion"/>
  </si>
  <si>
    <t>充值元宝</t>
    <phoneticPr fontId="1" type="noConversion"/>
  </si>
  <si>
    <t>登录天数</t>
    <phoneticPr fontId="1" type="noConversion"/>
  </si>
  <si>
    <t>通关层数</t>
    <phoneticPr fontId="1" type="noConversion"/>
  </si>
  <si>
    <t>支线任务奖励</t>
    <phoneticPr fontId="1" type="noConversion"/>
  </si>
  <si>
    <t>活动奖励</t>
    <phoneticPr fontId="1" type="noConversion"/>
  </si>
  <si>
    <t>一周</t>
    <phoneticPr fontId="1" type="noConversion"/>
  </si>
  <si>
    <t>寻宝奖励</t>
    <phoneticPr fontId="1" type="noConversion"/>
  </si>
  <si>
    <t>总获得</t>
    <phoneticPr fontId="1" type="noConversion"/>
  </si>
  <si>
    <t>寻宝奖励（花钱）</t>
    <phoneticPr fontId="1" type="noConversion"/>
  </si>
  <si>
    <t>寻宝奖励（免费）</t>
    <phoneticPr fontId="1" type="noConversion"/>
  </si>
  <si>
    <t>（盟战）</t>
    <phoneticPr fontId="1" type="noConversion"/>
  </si>
  <si>
    <t>（充值送卷）</t>
    <phoneticPr fontId="1" type="noConversion"/>
  </si>
  <si>
    <t>宝箱数量2</t>
    <phoneticPr fontId="1" type="noConversion"/>
  </si>
  <si>
    <t>活动奖励</t>
    <phoneticPr fontId="1" type="noConversion"/>
  </si>
  <si>
    <t>|</t>
    <phoneticPr fontId="1" type="noConversion"/>
  </si>
  <si>
    <t>爬塔宝箱1层</t>
    <phoneticPr fontId="1" type="noConversion"/>
  </si>
  <si>
    <t>爬塔宝箱2-3层</t>
    <phoneticPr fontId="1" type="noConversion"/>
  </si>
  <si>
    <t>固定掉落</t>
    <phoneticPr fontId="1" type="noConversion"/>
  </si>
  <si>
    <t>101,8,1</t>
    <phoneticPr fontId="1" type="noConversion"/>
  </si>
  <si>
    <t>101,8,1</t>
    <phoneticPr fontId="1" type="noConversion"/>
  </si>
  <si>
    <t>101,4,1</t>
    <phoneticPr fontId="1" type="noConversion"/>
  </si>
  <si>
    <t>101,30,1</t>
    <phoneticPr fontId="1" type="noConversion"/>
  </si>
  <si>
    <t>80100011,1,1;80100012,1,1</t>
    <phoneticPr fontId="1" type="noConversion"/>
  </si>
  <si>
    <t>1000000|80100005,8,1,1</t>
  </si>
  <si>
    <t>1000000|30323,1,1,1</t>
  </si>
  <si>
    <t>1000000|30333,1,1,1</t>
  </si>
  <si>
    <t>1000000|30301,20,1,1</t>
  </si>
  <si>
    <t>1000000|30361,20,1,1</t>
  </si>
  <si>
    <t>1000000|31004,1,1,1</t>
  </si>
  <si>
    <t>1000000|70058,1,1,50;70558,1,1,100;71058,1,1,100;71558,1,1,80;72058,1,1,100;12558,1,1,100</t>
  </si>
  <si>
    <t>1000000|90100001,1,0,394400;90100002,1,0,359840;90100003,1,0,40000;90100004,1,0,5600;90100005,1,0,160;90100011,1,0,75000;90100012,1,0,22000;90100013,1,0,3000;90100014,1,0,0;90100015,1,0,0;90100021,1,0,75000;90100022,1,0,22000;90100023,1,0,3000;90100024,1,0,0;90100025,1,0,0;</t>
  </si>
  <si>
    <t>1000000|90100001,1,0,381600;90100002,1,0,358560;90100003,1,0,40000;90100004,1,0,18400;90100005,1,0,1440;90100011,1,0,25000;90100012,1,0,7333;90100013,1,0,1000;90100014,1,0,0;90100015,1,0,0;90100021,1,0,25000;90100022,1,0,7333;90100023,1,0,1000;90100024,1,0,0;90100025,1,0,0;90100031,1,0,25000;90100032,1,0,7333;90100033,1,0,1000;90100034,1,0,0;90100035,1,0,0;90100041,1,0,25000;90100042,1,0,7333;90100043,1,0,1000;90100044,1,0,0;90100045,1,0,0;90100051,1,0,25000;90100052,1,0,7333;90100053,1,0,1000;90100054,1,0,0;90100055,1,0,0;90100061,1,0,25000;90100062,1,0,7333;90100063,1,0,1000;90100064,1,0,0;90100065,1,0,0;</t>
  </si>
  <si>
    <t>1000000|90100001,1,0,356000;90100002,1,0,356000;90100003,1,0,40000;90100004,1,0,44000;90100005,1,0,4000;90100011,1,0,15000;90100012,1,0,4400;90100013,1,0,600;90100014,1,0,0;90100015,1,0,0;90100021,1,0,15000;90100022,1,0,4400;90100023,1,0,600;90100024,1,0,0;90100025,1,0,0;90100031,1,0,15000;90100032,1,0,4400;90100033,1,0,600;90100034,1,0,0;90100035,1,0,0;90100041,1,0,15000;90100042,1,0,4400;90100043,1,0,600;90100044,1,0,0;90100045,1,0,0;90100051,1,0,15000;90100052,1,0,4400;90100053,1,0,600;90100054,1,0,0;90100055,1,0,0;90100061,1,0,15000;90100062,1,0,4400;90100063,1,0,600;90100064,1,0,0;90100065,1,0,0;90100111,1,0,15000;90100112,1,0,4400;90100113,1,0,600;90100114,1,0,0;90100115,1,0,0;90100121,1,0,15000;90100122,1,0,4400;90100123,1,0,600;90100124,1,0,0;90100125,1,0,0;90100131,1,0,15000;90100132,1,0,4400;90100133,1,0,600;90100134,1,0,0;90100135,1,0,0;90100141,1,0,15000;90100142,1,0,4400;90100143,1,0,600;90100144,1,0,0;90100145,1,0,0;</t>
  </si>
  <si>
    <t>1000000|90100001,1,0,338400;90100002,1,0,354240;90100003,1,0,40000;90100004,1,0,61600;90100005,1,0,5760;90100011,1,0,12500;90100012,1,0,3666;90100013,1,0,500;90100014,1,0,0;90100015,1,0,0;90100021,1,0,12500;90100022,1,0,3666;90100023,1,0,500;90100024,1,0,0;90100025,1,0,0;90100031,1,0,12500;90100032,1,0,3666;90100033,1,0,500;90100034,1,0,0;90100035,1,0,0;90100041,1,0,12500;90100042,1,0,3666;90100043,1,0,500;90100044,1,0,0;90100045,1,0,0;90100051,1,0,12500;90100052,1,0,3666;90100053,1,0,500;90100054,1,0,0;90100055,1,0,0;90100061,1,0,12500;90100062,1,0,3666;90100063,1,0,500;90100064,1,0,0;90100065,1,0,0;90100111,1,0,12500;90100112,1,0,3666;90100113,1,0,500;90100114,1,0,0;90100115,1,0,0;90100121,1,0,12500;90100122,1,0,3666;90100123,1,0,500;90100124,1,0,0;90100125,1,0,0;90100131,1,0,12500;90100132,1,0,3666;90100133,1,0,500;90100134,1,0,0;90100135,1,0,0;90100141,1,0,12500;90100142,1,0,3666;90100143,1,0,500;90100144,1,0,0;90100145,1,0,0;90100061,1,0,12500;90100062,1,0,3666;90100063,1,0,500;90100064,1,0,0;90100065,1,0,0;90100071,1,0,12500;90100072,1,0,3666;90100073,1,0,500;90100074,1,0,0;90100075,1,0,0;</t>
  </si>
  <si>
    <t>1000000|80100002,6,1,1</t>
  </si>
  <si>
    <t>1000000|80100003,6,1,1</t>
  </si>
  <si>
    <t>1000000|80100004,8,1,1</t>
  </si>
  <si>
    <t>1000000|80100001,1,1,1;80100002,6,1,1;80100003,1,1,1;80100004,1,1,1;80100005,1,1,1</t>
  </si>
  <si>
    <t>1000000|103,40,1,1</t>
  </si>
  <si>
    <t>1000000|1,2000000,1,1</t>
  </si>
  <si>
    <t>1000000|31001,2,1,1</t>
  </si>
  <si>
    <t>1000000|30364,1,1,1</t>
  </si>
  <si>
    <t>1000000|30365,1,1,1</t>
  </si>
  <si>
    <t>1000000|3,100,1,1</t>
  </si>
  <si>
    <t>1000000|30331,20,1</t>
  </si>
  <si>
    <t>1000000|30302,1,1,1</t>
  </si>
  <si>
    <t>1000000|30303,1,1,1</t>
  </si>
  <si>
    <t>1000000|30341,20,1,1</t>
  </si>
  <si>
    <t>1000000|30332,2,1,1</t>
  </si>
  <si>
    <t>1000000|30322,2,1,1</t>
  </si>
  <si>
    <t>1000000|30012,3,1,1</t>
  </si>
  <si>
    <t>1000000|30334,1,1,1</t>
  </si>
  <si>
    <t>1000000|30335,1,1,1</t>
  </si>
  <si>
    <t>1000000|30002,3,1,1</t>
  </si>
  <si>
    <t>1000000|30324,1,1,1</t>
  </si>
  <si>
    <t>1000000|30325,1,1,1</t>
  </si>
  <si>
    <t>1000000|3,200,1,1</t>
  </si>
  <si>
    <t>1000000|31002,1,1,1</t>
  </si>
  <si>
    <t>1000000|30332,4,1,1</t>
  </si>
  <si>
    <t>1000000|30322,4,1,1</t>
  </si>
  <si>
    <t>1000000|30343,2,1,1</t>
  </si>
  <si>
    <t>1000000|30344,1,1,1</t>
  </si>
  <si>
    <t>1000000|30301,15,1,1</t>
  </si>
  <si>
    <t>1000000|30361,15,1,1</t>
  </si>
  <si>
    <t>1000000|30304,1,1,1</t>
  </si>
  <si>
    <t>1000000|30301,25,1,1</t>
  </si>
  <si>
    <t>1000000|30361,25,1,1</t>
  </si>
  <si>
    <t>1000000|30343,1,1,1</t>
  </si>
  <si>
    <t>1000000|30346,1,1,1</t>
  </si>
  <si>
    <t>1000000|30364,1,1,1;30365,1,1,1</t>
  </si>
  <si>
    <t>1000000|70039,1,1,1</t>
  </si>
  <si>
    <t>1000000|35212,1,1,1</t>
  </si>
  <si>
    <t>1000000|31025,1,1,1</t>
  </si>
  <si>
    <t>1000000|31001,1,1,1</t>
  </si>
  <si>
    <t>1000000|3060001,1,1,1</t>
  </si>
  <si>
    <t>1000000|3021100,1,1,1</t>
  </si>
  <si>
    <t>1000000|30001,1,1,1;30011,1,1,1</t>
  </si>
  <si>
    <t>1000000|30323,2,1,1</t>
  </si>
  <si>
    <t>1000000|35216,1,1,1</t>
  </si>
  <si>
    <t>1000000|30003,1,1,1</t>
  </si>
  <si>
    <t>1000000|30013,1,1,1</t>
  </si>
  <si>
    <t>1000000|35217,1,1,1</t>
  </si>
  <si>
    <t>1000000|103,60,1,1</t>
  </si>
  <si>
    <t>1000000|35219,1,1,1</t>
  </si>
  <si>
    <t>1000000|90100013,1,1,1</t>
  </si>
  <si>
    <t>1000000|30002,1,1,1</t>
  </si>
  <si>
    <t>1000000|30012,1,1,1</t>
  </si>
  <si>
    <t>1000000|35221,1,1,1</t>
  </si>
  <si>
    <t>1000000|30301,40,1,1</t>
  </si>
  <si>
    <t>1000000|35222,1,1,1</t>
  </si>
  <si>
    <t>1000000|30301,160,1,1</t>
  </si>
  <si>
    <t>1000000|35224,1,1,1</t>
  </si>
  <si>
    <t>1000000|30361,40,1,1</t>
  </si>
  <si>
    <t>1000000|35225,1,1,1</t>
  </si>
  <si>
    <t>1000000|30361,160,1,1</t>
  </si>
  <si>
    <t>1000000|30302,1,1,49;30303,1,1,49;30304,1,1,2</t>
  </si>
  <si>
    <t>1000000|90100004,2,1,1</t>
  </si>
  <si>
    <t>1000000|90100003,5,1,1</t>
  </si>
  <si>
    <t>1000000|15,15,1,1</t>
  </si>
  <si>
    <t>1000000|80100013,1,1,230000;80100014,1,1,16250;80100015,1,1,3750;80100033,1,1,230000;80100034,1,1,16250;80100035,1,1,3750;80100043,1,1,230000;80100044,1,1,16250;80100045,1,1,3750;80100063,1,1,230000;80100064,1,1,16250;80100065,1,1,3750</t>
  </si>
  <si>
    <t>1000000|80100013,1,1,184000;80100014,1,1,13000;80100015,1,1,3000;80100033,1,1,184000;80100034,1,1,13000;80100035,1,1,3000;80100043,1,1,184000;80100044,1,1,13000;80100045,1,1,3000;80100053,1,1,184000;80100054,1,1,13000;80100055,1,1,3000;80100063,1,1,184000;80100064,1,1,13000;80100065,1,1,3000</t>
  </si>
  <si>
    <t>1000000|80100013,1,1,153337;80100014,1,1,10833;80100015,1,1,2500;80100033,1,1,153333;80100034,1,1,10833;80100035,1,1,2500;80100043,1,1,153333;80100044,1,1,10833;80100045,1,1,2500;80100053,1,1,153333;80100054,1,1,10833;80100055,1,1,2500;80100063,1,1,153333;80100064,1,1,10833;80100065,1,1,2500;80100083,1,1,153333;80100084,1,1,10833;80100085,1,1,2500</t>
  </si>
  <si>
    <t>1000000|80100013,1,1,131423;80100014,1,1,9286;80100015,1,1,2143;80100033,1,1,131429;80100034,1,1,9286;80100035,1,1,2143;80100043,1,1,131429;80100044,1,1,9286;80100045,1,1,2143;80100053,1,1,131429;80100054,1,1,9286;80100055,1,1,2143;80100063,1,1,131429;80100064,1,1,9286;80100065,1,1,2143;80100073,1,1,131429;80100074,1,1,9286;80100075,1,1,2143;80100083,1,1,131429;80100084,1,1,9286;80100085,1,1,2143</t>
  </si>
  <si>
    <t>1000000|80100013,1,1,115000;80100014,1,1,8125;80100015,1,1,1875;80100023,1,1,115000;80100024,1,1,8125;80100025,1,1,1875;80100033,1,1,115000;80100034,1,1,8125;80100035,1,1,1875;80100043,1,1,115000;80100044,1,1,8125;80100045,1,1,1875;80100053,1,1,115000;80100054,1,1,8125;80100055,1,1,1875;80100063,1,1,115000;80100064,1,1,8125;80100065,1,1,1875;80100073,1,1,115000;80100074,1,1,8125;80100075,1,1,1875;80100083,1,1,115000;80100084,1,1,8125;80100085,1,1,1875</t>
  </si>
  <si>
    <t>1000000|80100013,1,1,102223;80100014,1,1,7222;80100015,1,1,1667;80100023,1,1,102222;80100024,1,1,7222;80100025,1,1,1667;80100033,1,1,102222;80100034,1,1,7222;80100035,1,1,1667;80100043,1,1,102222;80100044,1,1,7222;80100045,1,1,1667;80100053,1,1,102222;80100054,1,1,7222;80100055,1,1,1667;80100063,1,1,102222;80100064,1,1,7222;80100065,1,1,1667;80100073,1,1,102222;80100074,1,1,7222;80100075,1,1,1667;80100083,1,1,102222;80100084,1,1,7222;80100085,1,1,1667;80100093,1,1,102222;80100094,1,1,7222;80100095,1,1,1667</t>
  </si>
  <si>
    <t>1000000|80100013,1,1,92000;80100014,1,1,6500;80100015,1,1,1500;80100023,1,1,92000;80100024,1,1,6500;80100025,1,1,1500;80100033,1,1,92000;80100034,1,1,6500;80100035,1,1,1500;80100043,1,1,92000;80100044,1,1,6500;80100045,1,1,1500;80100053,1,1,92000;80100054,1,1,6500;80100055,1,1,1500;80100063,1,1,92000;80100064,1,1,6500;80100065,1,1,1500;80100073,1,1,92000;80100074,1,1,6500;80100075,1,1,1500;80100083,1,1,92000;80100084,1,1,6500;80100085,1,1,1500;80100093,1,1,92000;80100094,1,1,6500;80100095,1,1,1500;80100103,1,1,92000;80100104,1,1,6500;80100105,1,1,1500</t>
  </si>
  <si>
    <t>1000000|80100013,1,1,83637;80100014,1,1,5909;80100015,1,1,1364;80100023,1,1,83636;80100024,1,1,5909;80100025,1,1,1364;80100033,1,1,83636;80100034,1,1,5909;80100035,1,1,1364;80100043,1,1,83636;80100044,1,1,5909;80100045,1,1,1364;80100053,1,1,83636;80100054,1,1,5909;80100055,1,1,1364;80100063,1,1,83636;80100064,1,1,5909;80100065,1,1,1364;80100073,1,1,83636;80100074,1,1,5909;80100075,1,1,1364;80100083,1,1,83636;80100084,1,1,5909;80100085,1,1,1364;80100093,1,1,83636;80100094,1,1,5909;80100095,1,1,1364;80100103,1,1,83636;80100104,1,1,5909;80100105,1,1,1364;80100113,1,1,83636;80100114,1,1,5909;80100115,1,1,1364</t>
  </si>
  <si>
    <t>1000000|80100013,1,1,76659;80100014,1,1,5417;80100015,1,1,1250;80100023,1,1,76667;80100024,1,1,5417;80100025,1,1,1250;80100033,1,1,76667;80100034,1,1,5417;80100035,1,1,1250;80100043,1,1,76667;80100044,1,1,5417;80100045,1,1,1250;80100053,1,1,76667;80100054,1,1,5417;80100055,1,1,1250;80100063,1,1,76667;80100064,1,1,5417;80100065,1,1,1250;80100073,1,1,76667;80100074,1,1,5417;80100075,1,1,1250;80100083,1,1,76667;80100084,1,1,5417;80100085,1,1,1250;80100093,1,1,76667;80100094,1,1,5417;80100095,1,1,1250;80100103,1,1,76667;80100104,1,1,5417;80100105,1,1,1250;80100113,1,1,76667;80100114,1,1,5417;80100115,1,1,1250;80100123,1,1,76667;80100124,1,1,5417;80100125,1,1,1250</t>
  </si>
  <si>
    <t>1000000|80100013,1,1,70770;80100014,1,1,5000;80100015,1,1,1154;80100023,1,1,70769;80100024,1,1,5000;80100025,1,1,1154;80100033,1,1,70769;80100034,1,1,5000;80100035,1,1,1154;80100043,1,1,70769;80100044,1,1,5000;80100045,1,1,1154;80100053,1,1,70769;80100054,1,1,5000;80100055,1,1,1154;80100063,1,1,70769;80100064,1,1,5000;80100065,1,1,1154;80100073,1,1,70769;80100074,1,1,5000;80100075,1,1,1154;80100083,1,1,70769;80100084,1,1,5000;80100085,1,1,1154;80100093,1,1,70769;80100094,1,1,5000;80100095,1,1,1154;80100103,1,1,70769;80100104,1,1,5000;80100105,1,1,1154;80100113,1,1,70769;80100114,1,1,5000;80100115,1,1,1154;80100123,1,1,70769;80100124,1,1,5000;80100125,1,1,1154;80100133,1,1,70769;80100134,1,1,5000;80100135,1,1,1154</t>
  </si>
  <si>
    <t>1000000|80100013,1,1,65722;80100014,1,1,4643;80100015,1,1,1071;80100023,1,1,65714;80100024,1,1,4643;80100025,1,1,1071;80100033,1,1,65714;80100034,1,1,4643;80100035,1,1,1071;80100043,1,1,65714;80100044,1,1,4643;80100045,1,1,1071;80100053,1,1,65714;80100054,1,1,4643;80100055,1,1,1071;80100063,1,1,65714;80100064,1,1,4643;80100065,1,1,1071;80100073,1,1,65714;80100074,1,1,4643;80100075,1,1,1071;80100083,1,1,65714;80100084,1,1,4643;80100085,1,1,1071;80100093,1,1,65714;80100094,1,1,4643;80100095,1,1,1071;80100103,1,1,65714;80100104,1,1,4643;80100105,1,1,1071;80100113,1,1,65714;80100114,1,1,4643;80100115,1,1,1071;80100123,1,1,65714;80100124,1,1,4643;80100125,1,1,1071;80100133,1,1,65714;80100134,1,1,4643;80100135,1,1,1071;80100143,1,1,65714;80100144,1,1,4643;80100145,1,1,1071</t>
  </si>
  <si>
    <t>1000000|80100013,1,1,61343;80100014,1,1,4333;80100015,1,1,1000;80100023,1,1,61333;80100024,1,1,4333;80100025,1,1,1000;80100033,1,1,61333;80100034,1,1,4333;80100035,1,1,1000;80100043,1,1,61333;80100044,1,1,4333;80100045,1,1,1000;80100053,1,1,61333;80100054,1,1,4333;80100055,1,1,1000;80100063,1,1,61333;80100064,1,1,4333;80100065,1,1,1000;80100073,1,1,61333;80100074,1,1,4333;80100075,1,1,1000;80100083,1,1,61333;80100084,1,1,4333;80100085,1,1,1000;80100093,1,1,61333;80100094,1,1,4333;80100095,1,1,1000;80100103,1,1,61333;80100104,1,1,4333;80100105,1,1,1000;80100113,1,1,61333;80100114,1,1,4333;80100115,1,1,1000;80100123,1,1,61333;80100124,1,1,4333;80100125,1,1,1000;80100133,1,1,61333;80100134,1,1,4333;80100135,1,1,1000;80100143,1,1,61333;80100144,1,1,4333;80100145,1,1,1000;80100153,1,1,61333;80100154,1,1,4333;80100155,1,1,1000</t>
  </si>
  <si>
    <t>1000000|80100013,1,1,57500;80100014,1,1,4062;80100015,1,1,938;80100023,1,1,57500;80100024,1,1,4062;80100025,1,1,938;80100033,1,1,57500;80100034,1,1,4062;80100035,1,1,938;80100043,1,1,57500;80100044,1,1,4062;80100045,1,1,938;80100053,1,1,57500;80100054,1,1,4062;80100055,1,1,938;80100063,1,1,57500;80100064,1,1,4062;80100065,1,1,938;80100073,1,1,57500;80100074,1,1,4062;80100075,1,1,938;80100083,1,1,57500;80100084,1,1,4062;80100085,1,1,938;80100093,1,1,57500;80100094,1,1,4062;80100095,1,1,938;80100103,1,1,57500;80100104,1,1,4062;80100105,1,1,938;80100113,1,1,57500;80100114,1,1,4062;80100115,1,1,938;80100123,1,1,57500;80100124,1,1,4062;80100125,1,1,938;80100133,1,1,57500;80100134,1,1,4062;80100135,1,1,938;80100143,1,1,57500;80100144,1,1,4062;80100145,1,1,938;80100153,1,1,57500;80100154,1,1,4062;80100155,1,1,938;80100163,1,1,57500;80100164,1,1,4062;80100165,1,1,938</t>
  </si>
  <si>
    <t>1000000|80100001,1,1,494000;80100002,1,1,399950;80100003,1,1,100000;80100004,1,1,6000;80100005,1,1,50</t>
  </si>
  <si>
    <t>1000000|80100011,1,1,122750;80100012,1,1,99950;80100013,1,1,25000;80100014,1,1,2250;80100015,1,1,50;80100031,1,1,122750;80100032,1,1,99950;80100033,1,1,25000;80100034,1,1,2250;80100035,1,1,50;80100041,1,1,122750;80100042,1,1,99950;80100043,1,1,25000;80100044,1,1,2250;80100045,1,1,50;80100061,1,1,122750;80100062,1,1,99950;80100063,1,1,25000;80100064,1,1,2250;80100065,1,1,50</t>
  </si>
  <si>
    <t>1000000|80100001,1,1,420000;80100002,1,1,180000;80100003,1,1,0;80100004,1,1,0;80100005,1,1,0;80100011,1,1,27000;80100012,1,1,40780;80100013,1,1,12000;80100014,1,1,200;80100015,1,1,20;80100031,1,1,27000;80100032,1,1,40780;80100033,1,1,12000;80100034,1,1,200;80100035,1,1,20;80100041,1,1,27000;80100042,1,1,40780;80100043,1,1,12000;80100044,1,1,200;80100045,1,1,20;80100061,1,1,27000;80100062,1,1,40780;80100063,1,1,12000;80100064,1,1,200;80100065,1,1,20;80100051,1,1,27000;80100052,1,1,40780;80100053,1,1,12000;80100054,1,1,200;80100055,1,1,20</t>
  </si>
  <si>
    <t>1000000|80100001,1,1,415800;80100002,1,1,178200;80100003,1,1,6000;80100004,1,1,0;80100005,1,1,0;80100011,1,1,22470;80100012,1,1,33980;80100013,1,1,10000;80100014,1,1,200;80100015,1,1,20;80100031,1,1,22466;80100032,1,1,33980;80100033,1,1,10000;80100034,1,1,200;80100035,1,1,20;80100041,1,1,22466;80100042,1,1,33980;80100043,1,1,10000;80100044,1,1,200;80100045,1,1,20;80100061,1,1,22466;80100062,1,1,33980;80100063,1,1,10000;80100064,1,1,200;80100065,1,1,20;80100051,1,1,22466;80100052,1,1,33980;80100053,1,1,10000;80100054,1,1,200;80100055,1,1,20;80100081,1,1,22466;80100082,1,1,33980;80100083,1,1,10000;80100084,1,1,200;80100085,1,1,20</t>
  </si>
  <si>
    <t>1000000|80100001,1,1,415800;80100002,1,1,178200;80100003,1,1,6000;80100004,1,1,0;80100005,1,1,0;80100011,1,1,19241;80100012,1,1,29122;80100013,1,1,8571;80100014,1,1,200;80100015,1,1,20;80100031,1,1,19228;80100032,1,1,29122;80100033,1,1,8571;80100034,1,1,200;80100035,1,1,20;80100041,1,1,19228;80100042,1,1,29122;80100043,1,1,8571;80100044,1,1,200;80100045,1,1,20;80100061,1,1,19228;80100062,1,1,29122;80100063,1,1,8571;80100064,1,1,200;80100065,1,1,20;80100051,1,1,19228;80100052,1,1,29122;80100053,1,1,8571;80100054,1,1,200;80100055,1,1,20;80100081,1,1,19228;80100082,1,1,29122;80100083,1,1,8571;80100084,1,1,200;80100085,1,1,20;80100071,1,1,19228;80100072,1,1,29122;80100073,1,1,8571;80100074,1,1,200;80100075,1,1,20</t>
  </si>
  <si>
    <t>1000000|80100001,1,1,415800;80100002,1,1,178200;80100003,1,1,6000;80100004,1,1,0;80100005,1,1,0;80100011,1,1,16800;80100012,1,1,25480;80100013,1,1,7500;80100014,1,1,200;80100015,1,1,20;80100031,1,1,16800;80100032,1,1,25480;80100033,1,1,7500;80100034,1,1,200;80100035,1,1,20;80100041,1,1,16800;80100042,1,1,25480;80100043,1,1,7500;80100044,1,1,200;80100045,1,1,20;80100061,1,1,16800;80100062,1,1,25480;80100063,1,1,7500;80100064,1,1,200;80100065,1,1,20;80100051,1,1,16800;80100052,1,1,25480;80100053,1,1,7500;80100054,1,1,200;80100055,1,1,20;80100081,1,1,16800;80100082,1,1,25480;80100083,1,1,7500;80100084,1,1,200;80100085,1,1,20;80100071,1,1,16800;80100072,1,1,25480;80100073,1,1,7500;80100074,1,1,200;80100075,1,1,20;80100021,1,1,16800;80100022,1,1,25480;80100023,1,1,7500;80100024,1,1,200;80100025,1,1,20</t>
  </si>
  <si>
    <t>1000000|80100001,1,1,292800;80100002,1,1,179520;80100003,1,1,120000;80100004,1,1,7200;80100005,1,1,480;80100011,1,1,14924;80100012,1,1,22646;80100013,1,1,6666;80100014,1,1,200;80100015,1,1,20;80100031,1,1,14911;80100032,1,1,22646;80100033,1,1,6666;80100034,1,1,200;80100035,1,1,20;80100041,1,1,14911;80100042,1,1,22646;80100043,1,1,6666;80100044,1,1,200;80100045,1,1,20;80100061,1,1,14911;80100062,1,1,22646;80100063,1,1,6666;80100064,1,1,200;80100065,1,1,20;80100051,1,1,14911;80100052,1,1,22646;80100053,1,1,6666;80100054,1,1,200;80100055,1,1,20;80100081,1,1,14911;80100082,1,1,22646;80100083,1,1,6666;80100084,1,1,200;80100085,1,1,20;80100071,1,1,14911;80100072,1,1,22646;80100073,1,1,6666;80100074,1,1,200;80100075,1,1,20;80100021,1,1,14911;80100022,1,1,22646;80100023,1,1,6666;80100024,1,1,200;80100025,1,1,20;80100091,1,1,14911;80100092,1,1,22646;80100093,1,1,6666;80100094,1,1,200;80100095,1,1,20</t>
  </si>
  <si>
    <t>1000000|80100001,1,1,292800;80100002,1,1,179520;80100003,1,1,120000;80100004,1,1,7200;80100005,1,1,480;80100011,1,1,13400;80100012,1,1,20380;80100013,1,1,6000;80100014,1,1,200;80100015,1,1,20;80100031,1,1,13400;80100032,1,1,20380;80100033,1,1,6000;80100034,1,1,200;80100035,1,1,20;80100041,1,1,13400;80100042,1,1,20380;80100043,1,1,6000;80100044,1,1,200;80100045,1,1,20;80100061,1,1,13400;80100062,1,1,20380;80100063,1,1,6000;80100064,1,1,200;80100065,1,1,20;80100051,1,1,13400;80100052,1,1,20380;80100053,1,1,6000;80100054,1,1,200;80100055,1,1,20;80100081,1,1,13400;80100082,1,1,20380;80100083,1,1,6000;80100084,1,1,200;80100085,1,1,20;80100071,1,1,13400;80100072,1,1,20380;80100073,1,1,6000;80100074,1,1,200;80100075,1,1,20;80100021,1,1,13400;80100022,1,1,20380;80100023,1,1,6000;80100024,1,1,200;80100025,1,1,20;80100091,1,1,13400;80100092,1,1,20380;80100093,1,1,6000;80100094,1,1,200;80100095,1,1,20;80100101,1,1,13400;80100102,1,1,20380;80100103,1,1,6000;80100104,1,1,200;80100105,1,1,20</t>
  </si>
  <si>
    <t>1000000|80100001,1,1,292800;80100002,1,1,179520;80100003,1,1,120000;80100004,1,1,7200;80100005,1,1,480;80100011,1,1,12181;80100012,1,1,18525;80100013,1,1,5454;80100014,1,1,200;80100015,1,1,20;80100031,1,1,12163;80100032,1,1,18525;80100033,1,1,5454;80100034,1,1,200;80100035,1,1,20;80100041,1,1,12163;80100042,1,1,18525;80100043,1,1,5454;80100044,1,1,200;80100045,1,1,20;80100061,1,1,12163;80100062,1,1,18525;80100063,1,1,5454;80100064,1,1,200;80100065,1,1,20;80100051,1,1,12163;80100052,1,1,18525;80100053,1,1,5454;80100054,1,1,200;80100055,1,1,20;80100081,1,1,12163;80100082,1,1,18525;80100083,1,1,5454;80100084,1,1,200;80100085,1,1,20;80100071,1,1,12163;80100072,1,1,18525;80100073,1,1,5454;80100074,1,1,200;80100075,1,1,20;80100021,1,1,12163;80100022,1,1,18525;80100023,1,1,5454;80100024,1,1,200;80100025,1,1,20;80100091,1,1,12163;80100092,1,1,18525;80100093,1,1,5454;80100094,1,1,200;80100095,1,1,20;80100101,1,1,12163;80100102,1,1,18525;80100103,1,1,5454;80100104,1,1,200;80100105,1,1,20;80100111,1,1,12163;80100112,1,1,18525;80100113,1,1,5454;80100114,1,1,200;80100115,1,1,20</t>
  </si>
  <si>
    <t>1000000|80100001,1,1,292800;80100002,1,1,179520;80100003,1,1,120000;80100004,1,1,7200;80100005,1,1,480;80100011,1,1,11137;80100012,1,1,16980;80100013,1,1,5000;80100014,1,1,200;80100015,1,1,20;80100031,1,1,11133;80100032,1,1,16980;80100033,1,1,5000;80100034,1,1,200;80100035,1,1,20;80100041,1,1,11133;80100042,1,1,16980;80100043,1,1,5000;80100044,1,1,200;80100045,1,1,20;80100061,1,1,11133;80100062,1,1,16980;80100063,1,1,5000;80100064,1,1,200;80100065,1,1,20;80100051,1,1,11133;80100052,1,1,16980;80100053,1,1,5000;80100054,1,1,200;80100055,1,1,20;80100081,1,1,11133;80100082,1,1,16980;80100083,1,1,5000;80100084,1,1,200;80100085,1,1,20;80100071,1,1,11133;80100072,1,1,16980;80100073,1,1,5000;80100074,1,1,200;80100075,1,1,20;80100021,1,1,11133;80100022,1,1,16980;80100023,1,1,5000;80100024,1,1,200;80100025,1,1,20;80100091,1,1,11133;80100092,1,1,16980;80100093,1,1,5000;80100094,1,1,200;80100095,1,1,20;80100101,1,1,11133;80100102,1,1,16980;80100103,1,1,5000;80100104,1,1,200;80100105,1,1,20;80100111,1,1,11133;80100112,1,1,16980;80100113,1,1,5000;80100114,1,1,200;80100115,1,1,20;80100121,1,1,11133;80100122,1,1,16980;80100123,1,1,5000;80100124,1,1,200;80100125,1,1,20</t>
  </si>
  <si>
    <t>1000000|80100001,1,1,289200;80100002,1,1,179280;80100003,1,1,120000;80100004,1,1,10800;80100005,1,1,720;80100011,1,1,10277;80100012,1,1,15672;80100013,1,1,4615;80100014,1,1,200;80100015,1,1,20;80100031,1,1,10261;80100032,1,1,15672;80100033,1,1,4615;80100034,1,1,200;80100035,1,1,20;80100041,1,1,10261;80100042,1,1,15672;80100043,1,1,4615;80100044,1,1,200;80100045,1,1,20;80100061,1,1,10261;80100062,1,1,15672;80100063,1,1,4615;80100064,1,1,200;80100065,1,1,20;80100051,1,1,10261;80100052,1,1,15672;80100053,1,1,4615;80100054,1,1,200;80100055,1,1,20;80100081,1,1,10261;80100082,1,1,15672;80100083,1,1,4615;80100084,1,1,200;80100085,1,1,20;80100071,1,1,10261;80100072,1,1,15672;80100073,1,1,4615;80100074,1,1,200;80100075,1,1,20;80100021,1,1,10261;80100022,1,1,15672;80100023,1,1,4615;80100024,1,1,200;80100025,1,1,20;80100091,1,1,10261;80100092,1,1,15672;80100093,1,1,4615;80100094,1,1,200;80100095,1,1,20;80100101,1,1,10261;80100102,1,1,15672;80100103,1,1,4615;80100104,1,1,200;80100105,1,1,20;80100111,1,1,10261;80100112,1,1,15672;80100113,1,1,4615;80100114,1,1,200;80100115,1,1,20;80100121,1,1,10261;80100122,1,1,15672;80100123,1,1,4615;80100124,1,1,200;80100125,1,1,20;80100131,1,1,10261;80100132,1,1,15672;80100133,1,1,4615;80100134,1,1,200;80100135,1,1,20</t>
  </si>
  <si>
    <t>1000000|80100001,1,1,289200;80100002,1,1,179280;80100003,1,1,120000;80100004,1,1,10800;80100005,1,1,720;80100011,1,1,9534;80100012,1,1,14551;80100013,1,1,4285;80100014,1,1,200;80100015,1,1,20;80100031,1,1,9514;80100032,1,1,14551;80100033,1,1,4285;80100034,1,1,200;80100035,1,1,20;80100041,1,1,9514;80100042,1,1,14551;80100043,1,1,4285;80100044,1,1,200;80100045,1,1,20;80100061,1,1,9514;80100062,1,1,14551;80100063,1,1,4285;80100064,1,1,200;80100065,1,1,20;80100051,1,1,9514;80100052,1,1,14551;80100053,1,1,4285;80100054,1,1,200;80100055,1,1,20;80100081,1,1,9514;80100082,1,1,14551;80100083,1,1,4285;80100084,1,1,200;80100085,1,1,20;80100071,1,1,9514;80100072,1,1,14551;80100073,1,1,4285;80100074,1,1,200;80100075,1,1,20;80100021,1,1,9514;80100022,1,1,14551;80100023,1,1,4285;80100024,1,1,200;80100025,1,1,20;80100091,1,1,9514;80100092,1,1,14551;80100093,1,1,4285;80100094,1,1,200;80100095,1,1,20;80100101,1,1,9514;80100102,1,1,14551;80100103,1,1,4285;80100104,1,1,200;80100105,1,1,20;80100111,1,1,9514;80100112,1,1,14551;80100113,1,1,4285;80100114,1,1,200;80100115,1,1,20;80100121,1,1,9514;80100122,1,1,14551;80100123,1,1,4285;80100124,1,1,200;80100125,1,1,20;80100131,1,1,9514;80100132,1,1,14551;80100133,1,1,4285;80100134,1,1,200;80100135,1,1,20;80100141,1,1,9514;80100142,1,1,14551;80100143,1,1,4285;80100144,1,1,200;80100145,1,1,20</t>
  </si>
  <si>
    <t>1000000|80100001,1,1,289200;80100002,1,1,179280;80100003,1,1,120000;80100004,1,1,10800;80100005,1,1,720;80100011,1,1,8876;80100012,1,1,13580;80100013,1,1,4000;80100014,1,1,200;80100015,1,1,20;80100031,1,1,8866;80100032,1,1,13580;80100033,1,1,4000;80100034,1,1,200;80100035,1,1,20;80100041,1,1,8866;80100042,1,1,13580;80100043,1,1,4000;80100044,1,1,200;80100045,1,1,20;80100061,1,1,8866;80100062,1,1,13580;80100063,1,1,4000;80100064,1,1,200;80100065,1,1,20;80100051,1,1,8866;80100052,1,1,13580;80100053,1,1,4000;80100054,1,1,200;80100055,1,1,20;80100081,1,1,8866;80100082,1,1,13580;80100083,1,1,4000;80100084,1,1,200;80100085,1,1,20;80100071,1,1,8866;80100072,1,1,13580;80100073,1,1,4000;80100074,1,1,200;80100075,1,1,20;80100021,1,1,8866;80100022,1,1,13580;80100023,1,1,4000;80100024,1,1,200;80100025,1,1,20;80100091,1,1,8866;80100092,1,1,13580;80100093,1,1,4000;80100094,1,1,200;80100095,1,1,20;80100101,1,1,8866;80100102,1,1,13580;80100103,1,1,4000;80100104,1,1,200;80100105,1,1,20;80100111,1,1,8866;80100112,1,1,13580;80100113,1,1,4000;80100114,1,1,200;80100115,1,1,20;80100121,1,1,8866;80100122,1,1,13580;80100123,1,1,4000;80100124,1,1,200;80100125,1,1,20;80100131,1,1,8866;80100132,1,1,13580;80100133,1,1,4000;80100134,1,1,200;80100135,1,1,20;80100141,1,1,8866;80100142,1,1,13580;80100143,1,1,4000;80100144,1,1,200;80100145,1,1,20;80100151,1,1,8866;80100152,1,1,13580;80100153,1,1,4000;80100154,1,1,200;80100155,1,1,20</t>
  </si>
  <si>
    <t>1000000|80100001,1,1,289200;80100002,1,1,179280;80100003,1,1,120000;80100004,1,1,10800;80100005,1,1,720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</si>
  <si>
    <t>1000000|80100001,1,1,285600;80100002,1,1,179040;80100003,1,1,120000;80100004,1,1,14400;80100005,1,1,960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</si>
  <si>
    <t>1000000|80100001,1,1,1480000;80100002,1,1,309500;80100003,1,1,200000;80100004,1,1,10000;80100005,1,1,500</t>
  </si>
  <si>
    <t>1000000|80100001,1,1,1465000;80100002,1,1,308000;80100003,1,1,200000;80100004,1,1,25000;80100005,1,1,2000</t>
  </si>
  <si>
    <t>1000000|80100001,1,1,1439998;80100002,1,1,305499;80100003,1,1,199998;80100004,1,1,49998;80100005,1,1,4500</t>
  </si>
  <si>
    <t>1000000|80100001,1,1,1405000;80100002,1,1,302000;80100003,1,1,200000;80100004,1,1,85000;80100005,1,1,8000</t>
  </si>
  <si>
    <t>1000000|80100001,1,1,1360000;80100002,1,1,297500;80100003,1,1,200000;80100004,1,1,130000;80100005,1,1,12500</t>
  </si>
  <si>
    <t>1000000|80100001,1,1,1304998;80100002,1,1,291996;80100003,1,1,199998;80100004,1,1,184998;80100005,1,1,18000</t>
  </si>
  <si>
    <t>1000000|80100001,1,1,1239995;80100002,1,1,285495;80100003,1,1,199997;80100004,1,1,249998;80100005,1,1,24500</t>
  </si>
  <si>
    <t>1000000|80100001,1,1,1165000;80100002,1,1,278000;80100003,1,1,200000;80100004,1,1,325000;80100005,1,1,32000</t>
  </si>
  <si>
    <t>1000000|80100003,1,1,1000000</t>
  </si>
  <si>
    <t>1000000|80100004,1,1,1000000</t>
  </si>
  <si>
    <t>1000000|80100005,1,1,1000000</t>
  </si>
  <si>
    <t>1000000|80100001,1,1,420000;80100002,1,1,180000;80100003,1,1,0;80100004,1,1,0;80100005,1,1,0;80100011,1,1,33800;80100012,1,1,50980;80100013,1,1,15000;80100014,1,1,200;80100015,1,1,20;80100031,1,1,33800;80100032,1,1,50980;80100033,1,1,15000;80100034,1,1,200;80100035,1,1,20;80100041,1,1,33800;80100042,1,1,50980;80100043,1,1,15000;80100044,1,1,200;80100045,1,1,20;80100061,1,1,33800;80100062,1,1,50980;80100063,1,1,15000;80100064,1,1,200;80100065,1,1,20</t>
  </si>
  <si>
    <t>1000000|36101,1,0,1000000;</t>
  </si>
  <si>
    <t>1000000|30403,6,0,1000000;</t>
  </si>
  <si>
    <t>1000000|36102,1,0,1000000;</t>
  </si>
  <si>
    <t>1000000|30403,8,0,1000000;</t>
  </si>
  <si>
    <t>1000000|36103,1,0,1000000;</t>
  </si>
  <si>
    <t>1000000|30403,10,0,1000000;</t>
  </si>
  <si>
    <t>1000000|30403,12,0,1000000;</t>
  </si>
  <si>
    <t>1500|6100005,1,0,1500;</t>
  </si>
  <si>
    <t>1000000|30403,14,0,1000000;</t>
  </si>
  <si>
    <t>1000000|30403,16,0,1000000;</t>
  </si>
  <si>
    <t>1000000|36111,1,0,1000000;</t>
  </si>
  <si>
    <t>400|3050100,1,0,400;</t>
  </si>
  <si>
    <t>1000000|30403,18,0,1000000;</t>
  </si>
  <si>
    <t>1000000|30403,20,0,1000000;</t>
  </si>
  <si>
    <t>1000000|36116,1,0,1000000;</t>
  </si>
  <si>
    <t>430|3050100,1,0,430;</t>
  </si>
  <si>
    <t>300|6100006,1,0,300;</t>
  </si>
  <si>
    <t>1000000|30403,22,0,1000000;</t>
  </si>
  <si>
    <t>1000000|30403,24,0,1000000;</t>
  </si>
  <si>
    <t>1000000|36119,1,0,1000000;</t>
  </si>
  <si>
    <t>1000000|30403,26,0,1000000;</t>
  </si>
  <si>
    <t>1000000|30403,28,0,1000000;</t>
  </si>
  <si>
    <t>1000000|36123,1,0,1000000;</t>
  </si>
  <si>
    <t>1000000|30403,30,0,1000000;</t>
  </si>
  <si>
    <t>1000000|30403,32,0,1000000;</t>
  </si>
  <si>
    <t>1000000|30403,34,0,1000000;</t>
  </si>
  <si>
    <t>1000000|36129,1,0,1000000;</t>
  </si>
  <si>
    <t>1000000|30403,36,0,1000000;</t>
  </si>
  <si>
    <t>1000000|36131,1,0,1000000;</t>
  </si>
  <si>
    <t>1000000|30403,38,0,1000000;</t>
  </si>
  <si>
    <t>1000000|36133,1,0,1000000;</t>
  </si>
  <si>
    <t>1000000|30403,40,0,1000000;</t>
  </si>
  <si>
    <t>1000000|30403,42,0,1000000;</t>
  </si>
  <si>
    <t>1000000|80100001,1,1,285600;80100002,1,1,179040;80100003,1,1,120000;80100004,1,1,14400;80100005,1,1,960;80100011,1,1,8300;80100012,1,1,12730;80100013,1,1,3750;80100014,1,1,200;80100015,1,1,20;80100031,1,1,8300;80100032,1,1,12730;80100033,1,1,3750;80100034,1,1,200;80100035,1,1,20;80100041,1,1,8300;80100042,1,1,12730;80100043,1,1,3750;80100044,1,1,200;80100045,1,1,20;80100061,1,1,8300;80100062,1,1,12730;80100063,1,1,3750;80100064,1,1,200;80100065,1,1,20;80100051,1,1,8300;80100052,1,1,12730;80100053,1,1,3750;80100054,1,1,200;80100055,1,1,20;80100081,1,1,8300;80100082,1,1,12730;80100083,1,1,3750;80100084,1,1,200;80100085,1,1,20;80100071,1,1,8300;80100072,1,1,12730;80100073,1,1,3750;80100074,1,1,200;80100075,1,1,20;80100021,1,1,8300;80100022,1,1,12730;80100023,1,1,3750;80100024,1,1,200;80100025,1,1,20;80100091,1,1,8300;80100092,1,1,12730;80100093,1,1,3750;80100094,1,1,200;80100095,1,1,20;80100101,1,1,8300;80100102,1,1,12730;80100103,1,1,3750;80100104,1,1,200;80100105,1,1,20;80100111,1,1,8300;80100112,1,1,12730;80100113,1,1,3750;80100114,1,1,200;80100115,1,1,20;80100121,1,1,8300;80100122,1,1,12730;80100123,1,1,3750;80100124,1,1,200;80100125,1,1,20;80100131,1,1,8300;80100132,1,1,12730;80100133,1,1,3750;80100134,1,1,200;80100135,1,1,20;80100141,1,1,8300;80100142,1,1,12730;80100143,1,1,3750;80100144,1,1,200;80100145,1,1,20;80100151,1,1,8300;80100152,1,1,12730;80100153,1,1,3750;80100154,1,1,200;80100155,1,1,20;80100161,1,1,8300;80100162,1,1,12730;80100163,1,1,3750;80100164,1,1,200;80100165,1,1,20</t>
    <phoneticPr fontId="1" type="noConversion"/>
  </si>
  <si>
    <t>1000000|90100005,1,1,1</t>
    <phoneticPr fontId="1" type="noConversion"/>
  </si>
  <si>
    <t>1000000|30333,2,1,1</t>
    <phoneticPr fontId="1" type="noConversion"/>
  </si>
  <si>
    <t>1000000|70524,1,0,200000;71024,1,0,200000;71524,1,0,200000;72024,1,0,200000;72524,1,0,200000;</t>
  </si>
  <si>
    <t>800000|70524,1,0,70000;71024,1,0,70000;71524,1,0,70000;72024,1,0,70000;72524,1,0,70000;70525,1,0,90000;71025,1,0,90000;71525,1,0,90000;72025,1,0,90000;72525,1,0,90000;</t>
  </si>
  <si>
    <t>1000000|70534,1,0,200000;71034,1,0,200000;71534,1,0,200000;72034,1,0,200000;72534,1,0,200000;</t>
  </si>
  <si>
    <t>800000|70534,1,0,70000;71034,1,0,70000;71534,1,0,70000;72034,1,0,70000;72534,1,0,70000;70535,1,0,90000;71035,1,0,90000;71535,1,0,90000;72035,1,0,90000;72535,1,0,90000;</t>
  </si>
  <si>
    <t>1000000|70544,1,0,200000;71044,1,0,200000;71544,1,0,200000;72044,1,0,200000;72544,1,0,200000;</t>
  </si>
  <si>
    <t>800000|70544,1,0,70000;71044,1,0,70000;71544,1,0,70000;72044,1,0,70000;72544,1,0,70000;70545,1,0,90000;71045,1,0,90000;71545,1,0,90000;72045,1,0,90000;72545,1,0,90000;</t>
  </si>
  <si>
    <t>1000000|70554,1,0,200000;71054,1,0,200000;71554,1,0,200000;72054,1,0,200000;72554,1,0,200000;</t>
  </si>
  <si>
    <t>800000|70554,1,0,70000;71054,1,0,70000;71554,1,0,70000;72054,1,0,70000;72554,1,0,70000;70555,1,0,90000;71055,1,0,90000;71555,1,0,90000;72055,1,0,90000;72555,1,0,90000;</t>
  </si>
  <si>
    <t>1000000|70564,1,0,200000;71064,1,0,200000;71564,1,0,200000;72064,1,0,200000;72564,1,0,200000;</t>
  </si>
  <si>
    <t>800000|70564,1,0,70000;71064,1,0,70000;71564,1,0,70000;72064,1,0,70000;72564,1,0,70000;70565,1,0,90000;71065,1,0,90000;71565,1,0,90000;72065,1,0,90000;72565,1,0,90000;</t>
  </si>
  <si>
    <t>1000000|70574,1,0,200000;71074,1,0,200000;71574,1,0,200000;72074,1,0,200000;72574,1,0,200000;</t>
  </si>
  <si>
    <t>800000|70574,1,0,70000;71074,1,0,70000;71574,1,0,70000;72074,1,0,70000;72574,1,0,70000;70575,1,0,90000;71075,1,0,90000;71575,1,0,90000;72075,1,0,90000;72575,1,0,90000;</t>
  </si>
  <si>
    <t>1000000|70584,1,0,200000;71084,1,0,200000;71584,1,0,200000;72084,1,0,200000;72584,1,0,200000;</t>
  </si>
  <si>
    <t>800000|70584,1,0,70000;71084,1,0,70000;71584,1,0,70000;72084,1,0,70000;72584,1,0,70000;70585,1,0,90000;71085,1,0,90000;71585,1,0,90000;72085,1,0,90000;72585,1,0,90000;</t>
  </si>
  <si>
    <t>1000000|70594,1,0,200000;71094,1,0,200000;71594,1,0,200000;72094,1,0,200000;72594,1,0,200000;</t>
  </si>
  <si>
    <t>800000|70594,1,0,70000;71094,1,0,70000;71594,1,0,70000;72094,1,0,70000;72594,1,0,70000;70595,1,0,90000;71095,1,0,90000;71595,1,0,90000;72095,1,0,90000;72595,1,0,90000;</t>
  </si>
  <si>
    <t>1000000|30403,4,0,1000000;</t>
  </si>
  <si>
    <t>1000000|36105,1,0,1000000;</t>
  </si>
  <si>
    <t>1000000|36107,1,0,1000000;</t>
  </si>
  <si>
    <t>1000000|36112,1,0,1000000;</t>
  </si>
  <si>
    <t>1000000|36115,1,0,1000000;</t>
  </si>
  <si>
    <t>1000000|36117,1,0,1000000;</t>
  </si>
  <si>
    <t>1000000|36120,1,0,1000000;</t>
  </si>
  <si>
    <t>1000000|36122,1,0,1000000;</t>
  </si>
  <si>
    <t>1000000|36124,1,0,1000000;</t>
  </si>
  <si>
    <t>1000000|36126,1,0,1000000;</t>
  </si>
  <si>
    <t>1000000|36128,1,0,1000000;</t>
  </si>
  <si>
    <t>2500|2001,1,0,196;2002,1,0,192;2003,1,0,192;2004,1,0,192;2005,1,0,192;2011,1,0,192;2012,1,0,192;2013,1,0,192;2014,1,0,192;2015,1,0,192;2021,1,0,192;2022,1,0,192;2023,1,0,192;</t>
  </si>
  <si>
    <t>2500|2001,1,0,98;2002,1,0,96;2003,1,0,96;2004,1,0,96;2005,1,0,96;2011,1,0,96;2012,1,0,96;2013,1,0,96;2014,1,0,96;2015,1,0,96;2021,1,0,96;2022,1,0,96;2023,1,0,96;2024,1,0,106;2025,1,0,104;2026,1,0,104;2028,1,0,104;2029,1,0,104;2030,1,0,104;2031,1,0,104;2032,1,0,104;2034,1,0,104;2035,1,0,104;2036,1,0,104;2037,1,0,104;</t>
  </si>
  <si>
    <t>2500|2101,1,0,186;2102,1,0,178;2103,1,0,178;2104,1,0,178;2105,1,0,178;2106,1,0,178;2107,1,0,178;2108,1,0,178;2109,1,0,178;2110,1,0,178;2111,1,0,178;2112,1,0,178;2113,1,0,178;2114,1,0,178;</t>
  </si>
  <si>
    <t>2500|2101,1,0,85;2102,1,0,80;2103,1,0,80;2104,1,0,80;2105,1,0,80;2106,1,0,80;2107,1,0,80;2108,1,0,80;2109,1,0,80;2110,1,0,80;2111,1,0,80;2112,1,0,80;2113,1,0,80;2114,1,0,80;2115,1,0,79;2116,1,0,72;2117,1,0,72;2118,1,0,72;2119,1,0,72;2120,1,0,72;2121,1,0,72;2122,1,0,72;2123,1,0,72;2124,1,0,72;2125,1,0,72;2126,1,0,72;2127,1,0,72;2128,1,0,72;2129,1,0,72;</t>
  </si>
  <si>
    <t>物品11</t>
  </si>
  <si>
    <t>物品12</t>
  </si>
  <si>
    <t>物品13</t>
  </si>
  <si>
    <t>物品14</t>
  </si>
  <si>
    <t>物品15</t>
  </si>
  <si>
    <t>460|3050100,1,0,230;3050200,1,0,230;</t>
  </si>
  <si>
    <t>490|3050100,1,0,245;3050200,1,0,245;</t>
  </si>
  <si>
    <t>520|3050100,1,0,174;3050200,1,0,173;3050300,1,0,173;</t>
  </si>
  <si>
    <t>1000000|21010001,1,0,30000;22010001,1,0,30000;23010001,1,0,30000;24010001,1,0,30000;25010001,1,0,30000;21020001,1,0,30000;22020001,1,0,30000;23020001,1,0,30000;24020001,1,0,30000;25020001,1,0,30000;21020101,1,0,30000;22020101,1,0,30000;23020101,1,0,30000;24020101,1,0,30000;25020101,1,0,30000;21020201,1,0,30000;22020201,1,0,30000;23020201,1,0,30000;24020201,1,0,30000;25020201,1,0,30000;21030001,1,0,16000;22030001,1,0,16000;23030001,1,0,16000;24030001,1,0,16000;25030001,1,0,16000;21030101,1,0,16000;22030101,1,0,16000;23030101,1,0,16000;24030101,1,0,16000;25030101,1,0,16000;21030201,1,0,16000;22030201,1,0,16000;23030201,1,0,16000;24030201,1,0,16000;25030201,1,0,16000;21040101,1,0,10000;22040101,1,0,10000;23040101,1,0,10000;24040101,1,0,10000;25040101,1,0,10000;21040201,1,0,6000;22040201,1,0,6000;23040201,1,0,6000;24040201,1,0,6000;25040201,1,0,6000;20000001,1,0,80000;</t>
  </si>
  <si>
    <t>1000000|21010001,1,0,30000;22010001,1,0,30000;23010001,1,0,30000;24010001,1,0,30000;25010001,1,0,30000;21020001,1,0,6000;22020001,1,0,6000;23020001,1,0,6000;24020001,1,0,6000;25020001,1,0,6000;21020101,1,0,6000;22020101,1,0,6000;23020101,1,0,6000;24020101,1,0,6000;25020101,1,0,6000;21020201,1,0,6000;22020201,1,0,6000;23020201,1,0,6000;24020201,1,0,6000;25020201,1,0,6000;21030001,1,0,2000;22030001,1,0,2000;23030001,1,0,2000;24030001,1,0,2000;25030001,1,0,2000;21030101,1,0,2000;22030101,1,0,2000;23030101,1,0,2000;24030101,1,0,2000;25030101,1,0,2000;21030201,1,0,2000;22030201,1,0,2000;23030201,1,0,2000;24030201,1,0,2000;25030201,1,0,2000;20000001,1,0,730000;</t>
  </si>
  <si>
    <t>1000000|21010001,1,0,30000;22010001,1,0,30000;23010001,1,0,30000;24010001,1,0,30000;25010001,1,0,30000;21020001,1,0,30000;22020001,1,0,30000;23020001,1,0,30000;24020001,1,0,30000;25020001,1,0,30000;21020101,1,0,30000;22020101,1,0,30000;23020101,1,0,30000;24020101,1,0,30000;25020101,1,0,30000;21020201,1,0,30000;22020201,1,0,30000;23020201,1,0,30000;24020201,1,0,30000;25020201,1,0,30000;21030001,1,0,16000;22030001,1,0,16000;23030001,1,0,16000;24030001,1,0,16000;25030001,1,0,16000;21030101,1,0,16000;22030101,1,0,16000;23030101,1,0,16000;24030101,1,0,16000;25030101,1,0,16000;21030201,1,0,16000;22030201,1,0,16000;23030201,1,0,16000;24030201,1,0,16000;25030201,1,0,16000;21040101,1,0,10000;22040101,1,0,10000;23040101,1,0,10000;24040101,1,0,10000;25040101,1,0,10000;21040201,1,0,6000;22040201,1,0,6000;23040201,1,0,6000;24040201,1,0,6000;25040201,1,0,6000;21050101,1,0,2000;22050101,1,0,2000;23050101,1,0,2000;24050101,1,0,2000;25050101,1,0,2000;21050201,1,0,2000;22050201,1,0,2000;23050201,1,0,2000;24050201,1,0,2000;25050201,1,0,2000;20000001,1,0,60000;</t>
  </si>
  <si>
    <t>1000000|21010001,1,0,30000;22010001,1,0,30000;23010001,1,0,30000;24010001,1,0,30000;25010001,1,0,30000;21020001,1,0,6000;22020001,1,0,6000;23020001,1,0,6000;24020001,1,0,6000;25020001,1,0,6000;21020101,1,0,6000;22020101,1,0,6000;23020101,1,0,6000;24020101,1,0,6000;25020101,1,0,6000;21020201,1,0,6000;22020201,1,0,6000;23020201,1,0,6000;24020201,1,0,6000;25020201,1,0,6000;21030001,1,0,2000;22030001,1,0,2000;23030001,1,0,2000;24030001,1,0,2000;25030001,1,0,2000;21030101,1,0,2000;22030101,1,0,2000;23030101,1,0,2000;24030101,1,0,2000;25030101,1,0,2000;21030201,1,0,2000;22030201,1,0,2000;23030201,1,0,2000;24030201,1,0,2000;25030201,1,0,2000;21040101,1,0,2000;22040101,1,0,2000;23040101,1,0,2000;24040101,1,0,2000;25040101,1,0,2000;21040201,1,0,2000;22040201,1,0,2000;23040201,1,0,2000;24040201,1,0,2000;25040201,1,0,2000;20000001,1,0,710000;</t>
  </si>
  <si>
    <t>1000000|36011,2,1,10000;36011,3,1,5000;36011,10,1,2000;13,500,1,30000;13,2000,1,20000;13,10000,1,10000;13,30000,1,4000;3,10,1,36000;3,50,1,10000;3,288,1,2000;3,888,1,1000;1,100000,1,22500;1,200000,1,10000;1,1000000,1,3000;1,5000000,1,500;30402,2,1,50000;30402,5,1,30000;30402,50,1,4000;103,2,1,50000;103,5,1,30000;103,50,1,4000;1001,1,1,15000;1002,1,1,15000;1003,1,1,15000;1004,1,1,15000;1005,1,1,15000;1010,1,1,15000;1011,1,1,15000;1012,1,1,15000;1019,1,1,15000;1101,1,1,15000;1201,1,1,90000;1201,3,1,80000;1201,50,1,2000;1202,1,1,90000;1202,3,1,90000;1202,50,1,2000;30001,1,1,60000;30001,2,1,20000;30001,50,1,1000;30011,1,1,60000;30011,2,1,20000;30011,50,1,1000</t>
  </si>
  <si>
    <t>1000000|36012,1,1,5000;36012,2,1,2000;36012,5,1,1000;13,500,1,61000;13,1000,1,30000;13,10000,1,10000;13,30000,1,4000;3,20,1,30000;3,50,1,15000;3,688,1,2000;3,1288,1,1000;1,200000,1,30000;1,500000,1,10000;1,1000000,1,4000;1,5000000,1,1000;30402,2,1,40000;30402,5,1,15000;30402,50,1,5000;103,2,1,35000;103,5,1,15000;103,50,1,5000;2117,1,1,20000;2118,1,1,20000;2120,1,1,20000;2121,1,1,20000;2123,1,1,20000;2124,1,1,20000;2126,1,1,20000;2127,1,1,20000;2129,1,1,20000;2130,1,1,20000;2132,1,1,20000;2133,1,1,20000;1203,1,1,90000;1203,2,1,60000;1203,20,1,2000;1204,1,1,80000;1204,2,1,40000;1204,20,1,1000;30001,3,1,50000;30001,5,1,30000;30001,50,1,6000;30011,3,1,50000;30011,5,1,30000;30011,50,1,6000</t>
  </si>
  <si>
    <t>1000000|6100005,1,1,10000;6100005,2,1,10000;6100005,5,1,10000;1,1000000,1,100000;1,2000000,1,80000;1,5000000,1,50000;6100002,5,1,50000;6100002,8,1,30000;6100002,20,1,30000;30305,1,1,50000;30369,1,1,50000;6100001,10,1,100000;6100001,30,1,80000;6100001,80,1,50000;31001,1,1,80000;30402,10,1,70000;30402,30,1,50000;30402,5,1,100000</t>
  </si>
  <si>
    <t>1000000|6100002,20,1,1</t>
  </si>
  <si>
    <t>1000000|30403,10,1,1</t>
    <phoneticPr fontId="1" type="noConversion"/>
  </si>
  <si>
    <t>1000000|1,2500000,1,1</t>
    <phoneticPr fontId="1" type="noConversion"/>
  </si>
  <si>
    <t>1000000|36012,2,1,10000;36012,3,1,5000;36012,5,1,4000;13,2000,1,41000;13,5000,1,20000;13,10000,1,10000;13,30000,1,4000;3,50,1,30000;3,100,1,15000;3,688,1,2000;3,1288,1,1000;1,500000,1,35000;1,1000000,1,20000;1,3000000,1,4000;1,10000000,1,2000;30402,5,1,50000;30402,10,1,30000;30402,50,1,20000;103,5,1,50000;103,10,1,30000;103,50,1,20000;1203,2,1,70000;1203,5,1,50000;1203,20,1,8000;1204,2,1,56000;1204,5,1,30000;1204,20,1,5000;2021,1,1,20000;2022,1,1,20000;2023,1,1,20000;2024,1,1,20000;2025,1,1,20000;2026,1,1,20000;2028,1,1,20000;30001,10,1,60000;30001,20,1,53000;30001,100,1,6000;30011,10,1,60000;30011,20,1,53000;30011,100,1,6000</t>
  </si>
  <si>
    <t>1000000|36012,2,1,10000;36012,3,1,5000;36012,5,1,5000;13,2000,1,41000;13,5000,1,20000;13,10000,1,10000;13,50000,1,5000;3,50,1,30000;3,200,1,10000;3,688,1,3000;3,1888,1,2000;1,1000000,1,30000;1,2000000,1,15500;1,10000000,1,5000;1,30000000,1,500;30402,15,1,30000;30402,30,1,30000;30402,100,1,20000;103,15,1,30000;103,30,1,30000;103,100,1,20000;1203,5,1,35000;1203,10,1,38000;1203,30,1,15000;1204,5,1,40000;1204,10,1,30000;1204,30,1,20000;2029,1,1,25000;2030,1,1,25000;2031,1,1,25000;2032,1,1,25000;2034,1,1,25000;2035,1,1,25000;2036,1,1,25000;2037,1,1,25000;30002,10,1,55000;30002,20,1,43000;30002,100,1,37000;30012,10,1,55000;30012,20,1,43000;30012,100,1,37000</t>
    <phoneticPr fontId="1" type="noConversion"/>
  </si>
  <si>
    <t>1000000|6100001,100,1,1</t>
    <phoneticPr fontId="1" type="noConversion"/>
  </si>
  <si>
    <t>1000000|30321,1,1,1000000</t>
  </si>
  <si>
    <t>1000000|30321,2,1,1000000</t>
  </si>
  <si>
    <t>1000000|30403,5,1,1000000</t>
  </si>
  <si>
    <t>1000000|30403,10,1,1000000</t>
  </si>
  <si>
    <t>1000000|3060500,1,1,1000000</t>
  </si>
  <si>
    <t>1000000|31025,1,1,1000000</t>
  </si>
  <si>
    <t>1000000|31001,1,1,1000000</t>
  </si>
  <si>
    <t>1000000|30301,5,1,1000000</t>
  </si>
  <si>
    <t>1000000|35350,1,1,1000000</t>
  </si>
  <si>
    <t>1000000|19,1,1,1000000</t>
  </si>
  <si>
    <t>1000000|31002,1,1,1000000</t>
  </si>
  <si>
    <t>1000000|30301,10,1,1000000</t>
  </si>
  <si>
    <t>1000000|3060400,1,1,1000000</t>
  </si>
  <si>
    <t>1000000|35334,1,1,1000000</t>
  </si>
  <si>
    <t>1000000|35249,1,1,1000000</t>
    <phoneticPr fontId="1" type="noConversion"/>
  </si>
  <si>
    <t>1000000|35250,1,1,1000000</t>
    <phoneticPr fontId="1" type="noConversion"/>
  </si>
  <si>
    <t>1000000|36011,2,1,40000;36011,3,1,20000;36011,5,1,12300;13,500,1,120000;13,1000,1,70000;13,2000,1,26000;13,10000,1,3000;3,10,1,20000;3,50,1,10000;3,288,1,500;3,888,1,200;1,100000,1,65000;1,200000,1,31500;1,1000000,1,5000;1,5000000,1,500;30402,1,1,60000;30402,2,1,30000;30402,50,1,500;103,1,1,60000;103,2,1,30000;103,50,1,500;30001,1,1,80000;30001,2,1,40000;30001,50,1,500;30011,1,1,80000;30011,2,1,40000;30011,50,1,500;2998,1,1,20000;2998,2,1,10000;2998,10,1,2000;30342,1,1,80000;30342,2,1,40000;30342,20,1,2000</t>
  </si>
  <si>
    <t>1000000|21050101,1,1,1</t>
  </si>
  <si>
    <t>1000000|22050101,1,1,1</t>
  </si>
  <si>
    <t>1000000|21040101,1,1,1</t>
  </si>
  <si>
    <t>1000000|6100006,2,1,1</t>
  </si>
  <si>
    <t>1000000|40201,1,1,1</t>
  </si>
  <si>
    <t>1000000|30301,10,1,1</t>
  </si>
  <si>
    <t>1000000|3060700,1,1,1</t>
  </si>
  <si>
    <t>1000000|35350,1,1,1</t>
  </si>
  <si>
    <t>1000000|1,800000,1,40;6100002,5,1,38;6100005,2,1,8;6100006,1,1,3;2032,1,1,3;2022,1,1,3;35336,1,1,3;3061400,1,1,2</t>
    <phoneticPr fontId="1" type="noConversion"/>
  </si>
  <si>
    <t>1000000|23050201,1,1,1</t>
    <phoneticPr fontId="1" type="noConversion"/>
  </si>
  <si>
    <t>1000000|23050101,1,1,1</t>
    <phoneticPr fontId="1" type="noConversion"/>
  </si>
  <si>
    <t>1000000|1000001,1,0,1000000;</t>
  </si>
  <si>
    <t>500000|1000001,1,0,500000;</t>
  </si>
  <si>
    <t>200000|1101010,1,0,50000;1101020,1,0,50000;1101030,1,0,50000;1101040,1,0,50000;</t>
  </si>
  <si>
    <t>200000|1201010,1,0,50000;1201020,1,0,50000;1201030,1,0,50000;1201040,1,0,50000;</t>
  </si>
  <si>
    <t>200000|1301010,1,0,50000;1301020,1,0,50000;1301030,1,0,50000;1301040,1,0,50000;</t>
  </si>
  <si>
    <t>200000|1401010,1,0,50000;1401020,1,0,50000;1401030,1,0,50000;1401040,1,0,50000;</t>
  </si>
  <si>
    <t>200000|1501010,1,0,50000;1501020,1,0,50000;1501030,1,0,50000;1501040,1,0,50000;</t>
  </si>
  <si>
    <t>1000000|30402,2,0,1000000;</t>
    <phoneticPr fontId="1" type="noConversion"/>
  </si>
  <si>
    <t>1000000|19,1,1,1</t>
  </si>
  <si>
    <t>1000000|30403,10,1,1000;30403,80,1,150;30403,200,1,50;30361,1,1,80;30361,5,1,800;36010,1,1,800;36011,1,1,800;36012,1,1,150;3,10,1,800;3,80,1,50;3,500,1,50;1,50000,1,800;1,300000,1,800;1,2000000,1,150;30402,2,1,800;30402,8,1,800;30402,30,1,150;30321,1,1,800;30322,1,1,150;30323,1,1,50;2901,1,0,1000</t>
    <phoneticPr fontId="1" type="noConversion"/>
  </si>
  <si>
    <t>1000000|63301,1,1,220000;63302,1,1,400000;64303,1,1,300000;64304,1,1,60000;64305,1,1,20000</t>
  </si>
  <si>
    <t>1000000|30403,5,1,195000;30403,20,1,15000;30403,100,1,5000;30361,1,1,80000;30361,5,1,80000;3,10,1,80000;3,80,1,5000;3,500,1,5000;1,50000,1,80000;1,300000,1,80000;1,2000000,1,15000;30402,2,1,80000;30402,8,1,80000;30402,30,1,15000;30321,1,1,80000;30321,1,1,15000;30321,1,1,5000;2901,1,1,5000;63301,5,1,80000;63302,2,1,80000;64303,1,1,50000;64304,1,1,50000;64305,1,1,5000;117,1,1,100000;36020,1,1,15000;36020,5,1,5000</t>
  </si>
  <si>
    <t>1000000|6100001,2,0,1000000</t>
  </si>
  <si>
    <t>1000000|6100001,4,0,1000000</t>
  </si>
  <si>
    <t>1000000|63001,1,1,1000000</t>
    <phoneticPr fontId="1" type="noConversion"/>
  </si>
  <si>
    <t>1000000|63002,1,1,1000000</t>
    <phoneticPr fontId="1" type="noConversion"/>
  </si>
  <si>
    <t>1000000|63003,1,1,1000000</t>
    <phoneticPr fontId="1" type="noConversion"/>
  </si>
  <si>
    <t>1000000|63004,1,1,1000000</t>
    <phoneticPr fontId="1" type="noConversion"/>
  </si>
  <si>
    <t>6100002,2,1</t>
    <phoneticPr fontId="1" type="noConversion"/>
  </si>
  <si>
    <t>1000000|6100001,4,0,1000000;</t>
  </si>
  <si>
    <t>1000000|6100001,5,0,1000000;</t>
  </si>
  <si>
    <t>1000000|6100001,6,0,1000000;</t>
  </si>
  <si>
    <t>1000000|6100001,7,0,1000000;</t>
  </si>
  <si>
    <t>1000000|6100001,8,0,1000000;</t>
  </si>
  <si>
    <t>1000000|6100001,9,0,1000000;</t>
  </si>
  <si>
    <t>1000000|6100001,10,0,1000000;</t>
  </si>
  <si>
    <t>1000000|6100001,11,0,1000000;</t>
  </si>
  <si>
    <t>1000000|6100001,12,0,1000000;</t>
  </si>
  <si>
    <t>1000000|6100001,13,0,1000000;</t>
  </si>
  <si>
    <t>293000|70526,1,0,25800;71026,1,0,25800;71526,1,0,25800;72026,1,0,25800;72526,1,0,25800;10527,1,0,12900;11027,1,0,12900;11527,1,0,12900;12027,1,0,12900;12527,1,0,12900;20527,1,0,12900;21027,1,0,12900;21527,1,0,12900;22027,1,0,12900;22527,1,0,12900;10528,1,0,3000;11028,1,0,3000;11528,1,0,3000;12028,1,0,3000;12528,1,0,3000;20528,1,0,3000;21028,1,0,3000;21528,1,0,3000;22028,1,0,3000;22528,1,0,3000;10529,1,0,500;11029,1,0,500;11529,1,0,500;12029,1,0,500;12529,1,0,500;20529,1,0,500;21029,1,0,500;21529,1,0,500;22029,1,0,500;22529,1,0,500;</t>
  </si>
  <si>
    <t>293000|70536,1,0,25800;71036,1,0,25800;71536,1,0,25800;72036,1,0,25800;72536,1,0,25800;10537,1,0,12900;11037,1,0,12900;11537,1,0,12900;12037,1,0,12900;12537,1,0,12900;20537,1,0,12900;21037,1,0,12900;21537,1,0,12900;22037,1,0,12900;22537,1,0,12900;10538,1,0,3000;11038,1,0,3000;11538,1,0,3000;12038,1,0,3000;12538,1,0,3000;20538,1,0,3000;21038,1,0,3000;21538,1,0,3000;22038,1,0,3000;22538,1,0,3000;10539,1,0,500;11039,1,0,500;11539,1,0,500;12039,1,0,500;12539,1,0,500;20539,1,0,500;21039,1,0,500;21539,1,0,500;22039,1,0,500;22539,1,0,500;</t>
  </si>
  <si>
    <t>293000|70546,1,0,25800;71046,1,0,25800;71546,1,0,25800;72046,1,0,25800;72546,1,0,25800;10547,1,0,12900;11047,1,0,12900;11547,1,0,12900;12047,1,0,12900;12547,1,0,12900;20547,1,0,12900;21047,1,0,12900;21547,1,0,12900;22047,1,0,12900;22547,1,0,12900;10548,1,0,3000;11048,1,0,3000;11548,1,0,3000;12048,1,0,3000;12548,1,0,3000;20548,1,0,3000;21048,1,0,3000;21548,1,0,3000;22048,1,0,3000;22548,1,0,3000;10549,1,0,500;11049,1,0,500;11549,1,0,500;12049,1,0,500;12549,1,0,500;20549,1,0,500;21049,1,0,500;21549,1,0,500;22049,1,0,500;22549,1,0,500;</t>
  </si>
  <si>
    <t>293000|70556,1,0,25800;71056,1,0,25800;71556,1,0,25800;72056,1,0,25800;72556,1,0,25800;10557,1,0,12900;11057,1,0,12900;11557,1,0,12900;12057,1,0,12900;12557,1,0,12900;20557,1,0,12900;21057,1,0,12900;21557,1,0,12900;22057,1,0,12900;22557,1,0,12900;10558,1,0,3000;11058,1,0,3000;11558,1,0,3000;12058,1,0,3000;12558,1,0,3000;20558,1,0,3000;21058,1,0,3000;21558,1,0,3000;22058,1,0,3000;22558,1,0,3000;10559,1,0,500;11059,1,0,500;11559,1,0,500;12059,1,0,500;12559,1,0,500;20559,1,0,500;21059,1,0,500;21559,1,0,500;22059,1,0,500;22559,1,0,500;</t>
  </si>
  <si>
    <t>293000|70566,1,0,25800;71066,1,0,25800;71566,1,0,25800;72066,1,0,25800;72566,1,0,25800;10567,1,0,12900;11067,1,0,12900;11567,1,0,12900;12067,1,0,12900;12567,1,0,12900;20567,1,0,12900;21067,1,0,12900;21567,1,0,12900;22067,1,0,12900;22567,1,0,12900;10568,1,0,3000;11068,1,0,3000;11568,1,0,3000;12068,1,0,3000;12568,1,0,3000;20568,1,0,3000;21068,1,0,3000;21568,1,0,3000;22068,1,0,3000;22568,1,0,3000;10569,1,0,500;11069,1,0,500;11569,1,0,500;12069,1,0,500;12569,1,0,500;20569,1,0,500;21069,1,0,500;21569,1,0,500;22069,1,0,500;22569,1,0,500;</t>
  </si>
  <si>
    <t>293000|70576,1,0,25800;71076,1,0,25800;71576,1,0,25800;72076,1,0,25800;72576,1,0,25800;10577,1,0,12900;11077,1,0,12900;11577,1,0,12900;12077,1,0,12900;12577,1,0,12900;20577,1,0,12900;21077,1,0,12900;21577,1,0,12900;22077,1,0,12900;22577,1,0,12900;10578,1,0,3000;11078,1,0,3000;11578,1,0,3000;12078,1,0,3000;12578,1,0,3000;20578,1,0,3000;21078,1,0,3000;21578,1,0,3000;22078,1,0,3000;22578,1,0,3000;10579,1,0,500;11079,1,0,500;11579,1,0,500;12079,1,0,500;12579,1,0,500;20579,1,0,500;21079,1,0,500;21579,1,0,500;22079,1,0,500;22579,1,0,500;</t>
  </si>
  <si>
    <t>293000|70586,1,0,25800;71086,1,0,25800;71586,1,0,25800;72086,1,0,25800;72586,1,0,25800;10587,1,0,12900;11087,1,0,12900;11587,1,0,12900;12087,1,0,12900;12587,1,0,12900;20587,1,0,12900;21087,1,0,12900;21587,1,0,12900;22087,1,0,12900;22587,1,0,12900;10588,1,0,3000;11088,1,0,3000;11588,1,0,3000;12088,1,0,3000;12588,1,0,3000;20588,1,0,3000;21088,1,0,3000;21588,1,0,3000;22088,1,0,3000;22588,1,0,3000;10589,1,0,500;11089,1,0,500;11589,1,0,500;12089,1,0,500;12589,1,0,500;20589,1,0,500;21089,1,0,500;21589,1,0,500;22089,1,0,500;22589,1,0,500;</t>
  </si>
  <si>
    <t>293000|70596,1,0,25800;71096,1,0,25800;71596,1,0,25800;72096,1,0,25800;72596,1,0,25800;10597,1,0,12900;11097,1,0,12900;11597,1,0,12900;12097,1,0,12900;12597,1,0,12900;20597,1,0,12900;21097,1,0,12900;21597,1,0,12900;22097,1,0,12900;22597,1,0,12900;10598,1,0,3000;11098,1,0,3000;11598,1,0,3000;12098,1,0,3000;12598,1,0,3000;20598,1,0,3000;21098,1,0,3000;21598,1,0,3000;22098,1,0,3000;22598,1,0,3000;10599,1,0,500;11099,1,0,500;11599,1,0,500;12099,1,0,500;12599,1,0,500;20599,1,0,500;21099,1,0,500;21599,1,0,500;22099,1,0,500;22599,1,0,500;</t>
  </si>
  <si>
    <t>1000000|63302,1,0,1000000;</t>
  </si>
  <si>
    <t>310000|64303,1,0,250000;64304,1,0,50000;64305,1,0,10000;</t>
  </si>
  <si>
    <t>1000000|63301,10,0,1000000;</t>
  </si>
  <si>
    <t>1000000|6100006,2,1,1000000</t>
  </si>
  <si>
    <t>1000000|3060700,1,1,1000000</t>
  </si>
  <si>
    <t>1000000|19,1,1,1000000</t>
    <phoneticPr fontId="1" type="noConversion"/>
  </si>
  <si>
    <t>1000000|6100006,2,1,1000000</t>
    <phoneticPr fontId="1" type="noConversion"/>
  </si>
  <si>
    <t>1000000|31002,1,1,1000000</t>
    <phoneticPr fontId="1" type="noConversion"/>
  </si>
  <si>
    <t>1000000|35350,1,1,1000000</t>
    <phoneticPr fontId="1" type="noConversion"/>
  </si>
  <si>
    <t>1000000|30301,10,1,1000000</t>
    <phoneticPr fontId="1" type="noConversion"/>
  </si>
  <si>
    <t>1000000|64109,1,1,1</t>
  </si>
  <si>
    <t>1000000|64013,1,1,1</t>
  </si>
  <si>
    <t>1000000|36014,1,1,1</t>
  </si>
  <si>
    <t>1000000|65014,1,1,1</t>
  </si>
  <si>
    <t>1000000|117,10,1,1</t>
  </si>
  <si>
    <t>1000000|63107,1,1,1</t>
  </si>
  <si>
    <t>1000000|1,5000000,1,1</t>
  </si>
  <si>
    <t>1000000|65015,1,1,1</t>
  </si>
  <si>
    <t>1000000|118,8,1,1</t>
  </si>
  <si>
    <t>1000000|700007,1,1,1</t>
  </si>
  <si>
    <t>1000000|3,300,1,1</t>
  </si>
  <si>
    <t>1000000|65016,1,1,1</t>
  </si>
  <si>
    <t>1000000|700007,2,1,1</t>
  </si>
  <si>
    <t>1000000|119,5,1,1</t>
  </si>
  <si>
    <t>1000000|3,500,1,1</t>
  </si>
  <si>
    <t>1000000|6100001,20,1,1</t>
  </si>
  <si>
    <t>1000000|30018,1,1,1</t>
  </si>
  <si>
    <t>1000000|35348,1,1,1</t>
  </si>
  <si>
    <t>1000000|30008,1,1,1</t>
  </si>
  <si>
    <t>1000000|6100005,5,1,1</t>
  </si>
  <si>
    <t>保底</t>
  </si>
  <si>
    <t>10|3061400,1,1</t>
  </si>
  <si>
    <t>1000000|6100006,1,1,1000000</t>
  </si>
  <si>
    <t>1000000|30365,1,1,1000000</t>
  </si>
  <si>
    <t>1000000|30364,1,1,1000000</t>
  </si>
  <si>
    <t>1000000|3061500,1,1,1000000</t>
  </si>
  <si>
    <t>1000000|30303,1,1,1000000</t>
  </si>
  <si>
    <t>1000000|3051200,1,1,1000000</t>
  </si>
  <si>
    <t>1000000|30003,1,1,1000000</t>
  </si>
  <si>
    <t>1000000|30013,1,1,1000000</t>
  </si>
  <si>
    <t>1000000|3090200,1,1,1000000</t>
  </si>
  <si>
    <t>1000000|63006,1,1,1000000</t>
  </si>
  <si>
    <t>1000000|63007,1,1,1000000</t>
  </si>
  <si>
    <t>1000000|3065200,1,1,1000000</t>
  </si>
  <si>
    <t>1000000|30324,1,1,1000000</t>
  </si>
  <si>
    <t>1000000|30325,1,1,1000000</t>
  </si>
  <si>
    <t>1000000|4005300,1,1,1000000</t>
  </si>
  <si>
    <t>1000000|30335,1,1,1000000</t>
  </si>
  <si>
    <t>1000000|30334,1,1,1000000</t>
  </si>
  <si>
    <t>1000000|3031200,1,1,1000000</t>
  </si>
  <si>
    <t>1000000|30344,1,1,1000000</t>
  </si>
  <si>
    <t>1000000|30345,1,1,1000000</t>
  </si>
  <si>
    <t>1000000|6100005,2,1,1000000</t>
  </si>
  <si>
    <t>1000000|30361,10,1,1000000</t>
  </si>
  <si>
    <t>1000000|3061500,1,1,1</t>
    <phoneticPr fontId="1" type="noConversion"/>
  </si>
  <si>
    <t>1000000|35350,1,1,1</t>
    <phoneticPr fontId="1" type="noConversion"/>
  </si>
  <si>
    <t>1000000|6100005,2,1,1</t>
    <phoneticPr fontId="1" type="noConversion"/>
  </si>
  <si>
    <t>1000000|31002,1,1,1</t>
    <phoneticPr fontId="1" type="noConversion"/>
  </si>
  <si>
    <t>1000000|1001,1,1,100000;1002,1,1,100000;1003,1,1,100000;1004,1,1,100000;1005,1,1,100000;1010,1,1,100000;1011,1,1,100000;1012,1,1,100000;1019,1,1,100000;1006,1,1,8800;1007,1,1,8800;1008,1,1,8800;1013,1,1,8800;1014,1,1,8700;1015,1,1,8700;1020,1,1,8700;1021,1,1,8700;1025,1,1,8700;1028,1,1,8700;1029,1,1,8700;1009,1,1,500;1016,1,1,500;1017,1,1,500;1022,1,1,500;1023,1,1,500;1026,1,1,500;1030,1,1,500;1018,1,1,100;1024,1,1,100;1027,1,1,100;1031,1,1,100</t>
    <phoneticPr fontId="1" type="noConversion"/>
  </si>
  <si>
    <t>1000000|30341,10,1,1000000</t>
  </si>
  <si>
    <t>1000000|32016,2,1,1000000</t>
  </si>
  <si>
    <t>1000000|30342,5,1,1000000</t>
  </si>
  <si>
    <t>1000000|32016,5,1,1000000</t>
  </si>
  <si>
    <t>1000000|30346,1,1,1000000</t>
  </si>
  <si>
    <t>1000000|30343,2,1,1000000</t>
  </si>
  <si>
    <t>1000000|32016,10,1,1000000</t>
  </si>
  <si>
    <t>1000000|31012,10,0,1</t>
  </si>
  <si>
    <t>1000000|40302,5,0,1</t>
  </si>
  <si>
    <t>1000000|31000,1,0,1</t>
  </si>
  <si>
    <t>1000000|31001,1,0,1</t>
  </si>
  <si>
    <t>1000000|31013,1,0,1</t>
  </si>
  <si>
    <t>1000000|31008,10,0,1</t>
    <phoneticPr fontId="1" type="noConversion"/>
  </si>
  <si>
    <t>1000000|31000,20,0,1</t>
    <phoneticPr fontId="1" type="noConversion"/>
  </si>
  <si>
    <t>1000000|31014,10,0,1</t>
    <phoneticPr fontId="1" type="noConversion"/>
  </si>
  <si>
    <t>1000000|117,30,1,1</t>
    <phoneticPr fontId="1" type="noConversion"/>
  </si>
  <si>
    <t>1000000|40101,30,0,1</t>
    <phoneticPr fontId="1" type="noConversion"/>
  </si>
  <si>
    <t>1000000|40307,20,0,1</t>
    <phoneticPr fontId="1" type="noConversion"/>
  </si>
  <si>
    <t>1000000|31009,20,0,1</t>
    <phoneticPr fontId="1" type="noConversion"/>
  </si>
  <si>
    <t>1000000|36010,1,1,20000;36010,2,1,6000;36010,5,1,2000;36011,1,1,5000;36011,2,1,2000;36011,5,1,1000;13,10,1,400000;13,20,1,95000;13,50,1,40000;13,200,1,10000;13,10000,1,200;3,5,1,10000;3,10,1,3000;3,20,1,1500;3,288,1,100;3,888,1,20;1,1000,1,205880;1,2000,1,95000;1,5000,1,40000;1,10000,1,20000;1,5000000,1,200;30402,1,1,20000;30402,3,1,1500;30402,50,1,50;103,1,1,20000;103,3,1,1500;103,50,1,50</t>
  </si>
  <si>
    <t>1000000|36010,2,1,20000;36010,5,1,8000;36010,10,1,2000;36011,1,1,10000;36011,2,1,5000;36011,5,1,2000;13,100,1,263500;13,200,1,80000;13,500,1,15000;13,10000,1,1200;3,5,1,20000;3,10,1,10000;3,288,1,500;3,888,1,200;1,5000,1,180000;1,10000,1,120000;1,20000,1,57300;1,100000,1,20000;1,5000000,1,500;30402,1,1,40000;30402,2,1,10000;30402,50,1,200;103,1,1,40000;103,2,1,10000;103,50,1,200;2998,1,1,6000;2998,2,1,3000;2998,5,1,1000;30001,1,1,30000;30001,2,1,7000;30001,50,1,200;30011,1,1,30000;30011,2,1,7000;30011,50,1,200</t>
  </si>
  <si>
    <t>七巧礼盒</t>
    <phoneticPr fontId="1" type="noConversion"/>
  </si>
  <si>
    <t>超值符文礼包</t>
    <phoneticPr fontId="3" type="noConversion"/>
  </si>
  <si>
    <t>高级法宝精华</t>
    <phoneticPr fontId="3" type="noConversion"/>
  </si>
  <si>
    <t>高级翅膀精华</t>
    <phoneticPr fontId="3" type="noConversion"/>
  </si>
  <si>
    <t>坐骑进阶礼包</t>
    <phoneticPr fontId="3" type="noConversion"/>
  </si>
  <si>
    <t>灵宠进阶礼包</t>
    <phoneticPr fontId="3" type="noConversion"/>
  </si>
  <si>
    <t>答题奖励礼包</t>
    <phoneticPr fontId="1" type="noConversion"/>
  </si>
  <si>
    <t>红色装备箱</t>
    <phoneticPr fontId="1" type="noConversion"/>
  </si>
  <si>
    <t>300-309级仙魂宝箱</t>
    <phoneticPr fontId="1" type="noConversion"/>
  </si>
  <si>
    <t>310-319级仙魂宝箱</t>
    <phoneticPr fontId="1" type="noConversion"/>
  </si>
  <si>
    <t>320-339级仙魂宝箱</t>
    <phoneticPr fontId="1" type="noConversion"/>
  </si>
  <si>
    <t>340-379级仙魂宝箱</t>
    <phoneticPr fontId="1" type="noConversion"/>
  </si>
  <si>
    <t>380-419级仙魂宝箱</t>
    <phoneticPr fontId="1" type="noConversion"/>
  </si>
  <si>
    <t>420-459级仙魂宝箱</t>
    <phoneticPr fontId="1" type="noConversion"/>
  </si>
  <si>
    <t>460-999级仙魂宝箱</t>
    <phoneticPr fontId="1" type="noConversion"/>
  </si>
  <si>
    <t>蓝色符文精华箱</t>
    <phoneticPr fontId="3" type="noConversion"/>
  </si>
  <si>
    <t>紫色符文精华箱</t>
    <phoneticPr fontId="3" type="noConversion"/>
  </si>
  <si>
    <t>橙色符文精华箱</t>
    <phoneticPr fontId="3" type="noConversion"/>
  </si>
  <si>
    <t>红色符文精华箱</t>
    <phoneticPr fontId="3" type="noConversion"/>
  </si>
  <si>
    <t>符文精华宝箱</t>
    <phoneticPr fontId="3" type="noConversion"/>
  </si>
  <si>
    <t>洗炼宝箱</t>
    <phoneticPr fontId="1" type="noConversion"/>
  </si>
  <si>
    <t>仙盟积分宝箱</t>
    <phoneticPr fontId="1" type="noConversion"/>
  </si>
  <si>
    <t>炼丹材料宝箱</t>
    <phoneticPr fontId="1" type="noConversion"/>
  </si>
  <si>
    <t>迷境BOSS宝箱</t>
    <phoneticPr fontId="1" type="noConversion"/>
  </si>
  <si>
    <t>丹药精选大礼</t>
    <phoneticPr fontId="1" type="noConversion"/>
  </si>
  <si>
    <t>成长精选豪礼</t>
    <phoneticPr fontId="1" type="noConversion"/>
  </si>
  <si>
    <t>进阶精选尊礼</t>
    <phoneticPr fontId="1" type="noConversion"/>
  </si>
  <si>
    <t>丹药套装大礼</t>
    <phoneticPr fontId="1" type="noConversion"/>
  </si>
  <si>
    <t>仙途精选豪礼</t>
    <phoneticPr fontId="1" type="noConversion"/>
  </si>
  <si>
    <t>飞升精选尊礼</t>
    <phoneticPr fontId="1" type="noConversion"/>
  </si>
  <si>
    <t>开测礼包</t>
    <phoneticPr fontId="1" type="noConversion"/>
  </si>
  <si>
    <t>新手礼包</t>
    <phoneticPr fontId="1" type="noConversion"/>
  </si>
  <si>
    <t>进阶礼包</t>
    <phoneticPr fontId="1" type="noConversion"/>
  </si>
  <si>
    <t>夏日礼包</t>
    <phoneticPr fontId="1" type="noConversion"/>
  </si>
  <si>
    <t>豪华礼包</t>
    <phoneticPr fontId="1" type="noConversion"/>
  </si>
  <si>
    <t>至尊礼包</t>
    <phoneticPr fontId="1" type="noConversion"/>
  </si>
  <si>
    <t>精英礼包</t>
    <phoneticPr fontId="1" type="noConversion"/>
  </si>
  <si>
    <t>上仙礼包</t>
    <phoneticPr fontId="1" type="noConversion"/>
  </si>
  <si>
    <t>活跃礼包</t>
    <phoneticPr fontId="1" type="noConversion"/>
  </si>
  <si>
    <t>宠物丹药礼包</t>
    <phoneticPr fontId="1" type="noConversion"/>
  </si>
  <si>
    <t>首储礼包</t>
    <phoneticPr fontId="1" type="noConversion"/>
  </si>
  <si>
    <t>首储特惠礼包</t>
    <phoneticPr fontId="1" type="noConversion"/>
  </si>
  <si>
    <t>一级宝石礼包</t>
    <phoneticPr fontId="1" type="noConversion"/>
  </si>
  <si>
    <t>集字极品礼盒</t>
    <phoneticPr fontId="1" type="noConversion"/>
  </si>
  <si>
    <t>200级尊贵冲级礼包</t>
    <phoneticPr fontId="3" type="noConversion"/>
  </si>
  <si>
    <t>240级尊贵冲级礼包</t>
    <phoneticPr fontId="3" type="noConversion"/>
  </si>
  <si>
    <t>260级尊贵冲级礼包</t>
    <phoneticPr fontId="3" type="noConversion"/>
  </si>
  <si>
    <t>300级尊贵冲级礼包</t>
    <phoneticPr fontId="1" type="noConversion"/>
  </si>
  <si>
    <t>二级宝石礼包</t>
    <phoneticPr fontId="1" type="noConversion"/>
  </si>
  <si>
    <t>坐骑特惠礼包</t>
    <phoneticPr fontId="3" type="noConversion"/>
  </si>
  <si>
    <t>必买坐骑冲榜礼包</t>
    <phoneticPr fontId="3" type="noConversion"/>
  </si>
  <si>
    <t>超值坐骑冲榜礼包</t>
    <phoneticPr fontId="3" type="noConversion"/>
  </si>
  <si>
    <t>伙伴特惠礼包</t>
    <phoneticPr fontId="17" type="noConversion"/>
  </si>
  <si>
    <t>必买伙伴冲榜礼包</t>
    <phoneticPr fontId="1" type="noConversion"/>
  </si>
  <si>
    <t>超值伙伴冲榜礼包</t>
    <phoneticPr fontId="1" type="noConversion"/>
  </si>
  <si>
    <t>坐骑丹药宝箱</t>
    <phoneticPr fontId="3" type="noConversion"/>
  </si>
  <si>
    <t>VIP4宝箱</t>
    <phoneticPr fontId="1" type="noConversion"/>
  </si>
  <si>
    <t>BOSS归属宝箱</t>
    <phoneticPr fontId="1" type="noConversion"/>
  </si>
  <si>
    <t>BOSS归属宝箱</t>
    <phoneticPr fontId="1" type="noConversion"/>
  </si>
  <si>
    <t>BOSS归属宝箱</t>
    <phoneticPr fontId="1" type="noConversion"/>
  </si>
  <si>
    <t>狂欢大礼包</t>
    <phoneticPr fontId="1" type="noConversion"/>
  </si>
  <si>
    <t>狂欢特惠宝箱</t>
    <phoneticPr fontId="1" type="noConversion"/>
  </si>
  <si>
    <t>狂欢鉅惠宝箱</t>
    <phoneticPr fontId="1" type="noConversion"/>
  </si>
  <si>
    <t>红色一星兽首宝箱</t>
    <phoneticPr fontId="1" type="noConversion"/>
  </si>
  <si>
    <t>红色一星旁肢宝箱</t>
    <phoneticPr fontId="1" type="noConversion"/>
  </si>
  <si>
    <t>红色一星元中宝箱</t>
    <phoneticPr fontId="1" type="noConversion"/>
  </si>
  <si>
    <t>橙色一星兽首宝箱</t>
    <phoneticPr fontId="1" type="noConversion"/>
  </si>
  <si>
    <t>周末特惠宝箱</t>
    <phoneticPr fontId="1" type="noConversion"/>
  </si>
  <si>
    <t>周末鉅惠宝箱</t>
    <phoneticPr fontId="1" type="noConversion"/>
  </si>
  <si>
    <t>红色二星元中宝箱</t>
    <phoneticPr fontId="1" type="noConversion"/>
  </si>
  <si>
    <t>惊喜特惠宝箱</t>
    <phoneticPr fontId="1" type="noConversion"/>
  </si>
  <si>
    <t>惊喜鉅惠宝箱</t>
    <phoneticPr fontId="1" type="noConversion"/>
  </si>
  <si>
    <t>超值特惠宝箱</t>
    <phoneticPr fontId="1" type="noConversion"/>
  </si>
  <si>
    <t>超值鉅惠宝箱</t>
    <phoneticPr fontId="1" type="noConversion"/>
  </si>
  <si>
    <t>十月鉅惠礼包1</t>
    <phoneticPr fontId="1" type="noConversion"/>
  </si>
  <si>
    <t>十月鉅惠礼包2</t>
    <phoneticPr fontId="1" type="noConversion"/>
  </si>
  <si>
    <t>十月鉅惠礼包3</t>
    <phoneticPr fontId="1" type="noConversion"/>
  </si>
  <si>
    <t>十月鉅惠礼包4</t>
    <phoneticPr fontId="1" type="noConversion"/>
  </si>
  <si>
    <t>十月鉅惠礼包5</t>
    <phoneticPr fontId="1" type="noConversion"/>
  </si>
  <si>
    <t>十月鉅惠礼包6</t>
    <phoneticPr fontId="1" type="noConversion"/>
  </si>
  <si>
    <t>十月鉅惠礼包7</t>
    <phoneticPr fontId="1" type="noConversion"/>
  </si>
  <si>
    <t>十月特惠礼包</t>
    <phoneticPr fontId="1" type="noConversion"/>
  </si>
  <si>
    <t>欢乐特惠宝箱</t>
    <phoneticPr fontId="1" type="noConversion"/>
  </si>
  <si>
    <t>随机图鉴礼包</t>
    <phoneticPr fontId="1" type="noConversion"/>
  </si>
  <si>
    <t>初级情缘积分礼包</t>
    <phoneticPr fontId="1" type="noConversion"/>
  </si>
  <si>
    <t>中级情缘积分礼包</t>
    <phoneticPr fontId="1" type="noConversion"/>
  </si>
  <si>
    <t>高级情缘积分礼包</t>
    <phoneticPr fontId="1" type="noConversion"/>
  </si>
  <si>
    <t>寒渊魂石宝箱（单）</t>
    <phoneticPr fontId="1" type="noConversion"/>
  </si>
  <si>
    <t>上古灵石宝箱（单）</t>
    <phoneticPr fontId="1" type="noConversion"/>
  </si>
  <si>
    <t>寒渊魂石宝箱</t>
    <phoneticPr fontId="1" type="noConversion"/>
  </si>
  <si>
    <t>上古灵石宝箱</t>
    <phoneticPr fontId="1" type="noConversion"/>
  </si>
  <si>
    <t>远古灵晶宝箱</t>
    <phoneticPr fontId="1" type="noConversion"/>
  </si>
  <si>
    <t>套装碎片礼包</t>
    <phoneticPr fontId="1" type="noConversion"/>
  </si>
  <si>
    <t>超值仙魂宝箱</t>
    <phoneticPr fontId="1" type="noConversion"/>
  </si>
  <si>
    <t>道庭宝箱</t>
    <phoneticPr fontId="1" type="noConversion"/>
  </si>
  <si>
    <t>道庭宝箱</t>
    <phoneticPr fontId="1" type="noConversion"/>
  </si>
  <si>
    <t>魔域参与礼包</t>
    <phoneticPr fontId="1" type="noConversion"/>
  </si>
  <si>
    <t>破天荒冲级礼包</t>
    <phoneticPr fontId="1" type="noConversion"/>
  </si>
  <si>
    <t>青竹密令特价组合礼包</t>
    <phoneticPr fontId="1" type="noConversion"/>
  </si>
  <si>
    <t>1.5倍经验药特价组合礼包</t>
    <phoneticPr fontId="1" type="noConversion"/>
  </si>
  <si>
    <t>护花令特价组合礼包</t>
    <phoneticPr fontId="1" type="noConversion"/>
  </si>
  <si>
    <t>宝藏钥匙特价组合礼包</t>
    <phoneticPr fontId="1" type="noConversion"/>
  </si>
  <si>
    <t>幽冥通行证特价组合礼包</t>
    <phoneticPr fontId="1" type="noConversion"/>
  </si>
  <si>
    <t>远古门票特价组合礼包</t>
    <phoneticPr fontId="1" type="noConversion"/>
  </si>
  <si>
    <t>副本扫荡卷特价组合礼包</t>
    <phoneticPr fontId="1" type="noConversion"/>
  </si>
  <si>
    <t>紫菱晶特价组合礼包</t>
    <phoneticPr fontId="1" type="noConversion"/>
  </si>
  <si>
    <t>渡劫丹特价组合包</t>
    <phoneticPr fontId="1" type="noConversion"/>
  </si>
  <si>
    <t>抽奖宝箱1-3层</t>
    <phoneticPr fontId="1" type="noConversion"/>
  </si>
  <si>
    <t>抽奖宝箱4-7层</t>
    <phoneticPr fontId="1" type="noConversion"/>
  </si>
  <si>
    <t>抽奖宝箱8-11层</t>
    <phoneticPr fontId="1" type="noConversion"/>
  </si>
  <si>
    <t>抽奖宝箱12-15层</t>
    <phoneticPr fontId="1" type="noConversion"/>
  </si>
  <si>
    <t>抽奖宝箱16-23层</t>
    <phoneticPr fontId="1" type="noConversion"/>
  </si>
  <si>
    <t>抽奖宝箱24-31层</t>
    <phoneticPr fontId="1" type="noConversion"/>
  </si>
  <si>
    <t>抽奖宝箱32-39层</t>
    <phoneticPr fontId="1" type="noConversion"/>
  </si>
  <si>
    <t>抽奖宝箱40-47层</t>
    <phoneticPr fontId="1" type="noConversion"/>
  </si>
  <si>
    <t>抽奖宝箱48-55层</t>
    <phoneticPr fontId="1" type="noConversion"/>
  </si>
  <si>
    <t>抽奖宝箱56-63层</t>
    <phoneticPr fontId="1" type="noConversion"/>
  </si>
  <si>
    <t>抽奖宝箱64-71层</t>
    <phoneticPr fontId="1" type="noConversion"/>
  </si>
  <si>
    <t>抽奖宝箱72-79层</t>
    <phoneticPr fontId="1" type="noConversion"/>
  </si>
  <si>
    <t>抽奖宝箱80-83层</t>
    <phoneticPr fontId="1" type="noConversion"/>
  </si>
  <si>
    <t>抽奖宝箱84-84层</t>
    <phoneticPr fontId="1" type="noConversion"/>
  </si>
  <si>
    <t>抽奖宝箱85-87层</t>
    <phoneticPr fontId="1" type="noConversion"/>
  </si>
  <si>
    <t>抽奖宝箱88-91层</t>
    <phoneticPr fontId="1" type="noConversion"/>
  </si>
  <si>
    <t>抽奖宝箱92-95层</t>
    <phoneticPr fontId="1" type="noConversion"/>
  </si>
  <si>
    <t>抽奖宝箱96-99层</t>
    <phoneticPr fontId="1" type="noConversion"/>
  </si>
  <si>
    <t>抽奖宝箱100-200层</t>
    <phoneticPr fontId="1" type="noConversion"/>
  </si>
  <si>
    <t>爬塔宝箱1-3层</t>
    <phoneticPr fontId="1" type="noConversion"/>
  </si>
  <si>
    <t>爬塔宝箱4-7层</t>
    <phoneticPr fontId="1" type="noConversion"/>
  </si>
  <si>
    <t>爬塔宝箱8-11层</t>
    <phoneticPr fontId="1" type="noConversion"/>
  </si>
  <si>
    <t>爬塔宝箱12-15层</t>
    <phoneticPr fontId="1" type="noConversion"/>
  </si>
  <si>
    <t>爬塔宝箱16-23层</t>
    <phoneticPr fontId="1" type="noConversion"/>
  </si>
  <si>
    <t>爬塔宝箱24-31层</t>
    <phoneticPr fontId="1" type="noConversion"/>
  </si>
  <si>
    <t>爬塔宝箱32-39层</t>
    <phoneticPr fontId="1" type="noConversion"/>
  </si>
  <si>
    <t>爬塔宝箱40-47层</t>
    <phoneticPr fontId="1" type="noConversion"/>
  </si>
  <si>
    <t>爬塔宝箱48-55层</t>
    <phoneticPr fontId="1" type="noConversion"/>
  </si>
  <si>
    <t>爬塔宝箱56-63层</t>
    <phoneticPr fontId="1" type="noConversion"/>
  </si>
  <si>
    <t>爬塔宝箱64-71层</t>
    <phoneticPr fontId="1" type="noConversion"/>
  </si>
  <si>
    <t>爬塔宝箱72-79层</t>
    <phoneticPr fontId="1" type="noConversion"/>
  </si>
  <si>
    <t>爬塔宝箱80-83层</t>
    <phoneticPr fontId="1" type="noConversion"/>
  </si>
  <si>
    <t>爬塔宝箱84-84层</t>
    <phoneticPr fontId="1" type="noConversion"/>
  </si>
  <si>
    <t>爬塔宝箱85-87层</t>
    <phoneticPr fontId="1" type="noConversion"/>
  </si>
  <si>
    <t>爬塔宝箱88-91层</t>
    <phoneticPr fontId="1" type="noConversion"/>
  </si>
  <si>
    <t>爬塔宝箱92-95层</t>
    <phoneticPr fontId="1" type="noConversion"/>
  </si>
  <si>
    <t>爬塔宝箱96-99层</t>
    <phoneticPr fontId="1" type="noConversion"/>
  </si>
  <si>
    <t>爬塔宝箱100-200层</t>
    <phoneticPr fontId="1" type="noConversion"/>
  </si>
  <si>
    <t>符文精华宝箱1-7层</t>
    <phoneticPr fontId="1" type="noConversion"/>
  </si>
  <si>
    <t>符文精华宝箱8-23层</t>
    <phoneticPr fontId="1" type="noConversion"/>
  </si>
  <si>
    <t>符文精华宝箱24-47层</t>
    <phoneticPr fontId="1" type="noConversion"/>
  </si>
  <si>
    <t>符文精华宝箱48-79层</t>
    <phoneticPr fontId="1" type="noConversion"/>
  </si>
  <si>
    <t>符文精华宝箱80-84层</t>
    <phoneticPr fontId="1" type="noConversion"/>
  </si>
  <si>
    <t>符文精华宝箱85-89层</t>
    <phoneticPr fontId="1" type="noConversion"/>
  </si>
  <si>
    <t>符文精华宝箱90-99层</t>
    <phoneticPr fontId="1" type="noConversion"/>
  </si>
  <si>
    <t>符文精华宝箱100-200层</t>
    <phoneticPr fontId="1" type="noConversion"/>
  </si>
  <si>
    <t>紫色符文精华宝箱</t>
    <phoneticPr fontId="1" type="noConversion"/>
  </si>
  <si>
    <t>橙色符文精华宝箱</t>
    <phoneticPr fontId="1" type="noConversion"/>
  </si>
  <si>
    <t>红色符文精华宝箱</t>
    <phoneticPr fontId="1" type="noConversion"/>
  </si>
  <si>
    <t>诛仙塔1-3层宝箱</t>
    <phoneticPr fontId="1" type="noConversion"/>
  </si>
  <si>
    <t>诛仙塔4-7层宝箱</t>
    <phoneticPr fontId="1" type="noConversion"/>
  </si>
  <si>
    <t>诛仙塔8-11层宝箱</t>
    <phoneticPr fontId="1" type="noConversion"/>
  </si>
  <si>
    <t>诛仙塔12-15层宝箱</t>
    <phoneticPr fontId="1" type="noConversion"/>
  </si>
  <si>
    <t>诛仙塔16-23层宝箱</t>
    <phoneticPr fontId="1" type="noConversion"/>
  </si>
  <si>
    <t>诛仙塔24-31层宝箱</t>
    <phoneticPr fontId="1" type="noConversion"/>
  </si>
  <si>
    <t>诛仙塔32-39层宝箱</t>
    <phoneticPr fontId="1" type="noConversion"/>
  </si>
  <si>
    <t>诛仙塔40-47层宝箱</t>
    <phoneticPr fontId="1" type="noConversion"/>
  </si>
  <si>
    <t>诛仙塔48-55层宝箱</t>
    <phoneticPr fontId="1" type="noConversion"/>
  </si>
  <si>
    <t>诛仙塔56-63层宝箱</t>
    <phoneticPr fontId="1" type="noConversion"/>
  </si>
  <si>
    <t>诛仙塔64-71层宝箱</t>
    <phoneticPr fontId="1" type="noConversion"/>
  </si>
  <si>
    <t>诛仙塔72-79层宝箱</t>
    <phoneticPr fontId="1" type="noConversion"/>
  </si>
  <si>
    <t>诛仙塔80-83层宝箱</t>
    <phoneticPr fontId="1" type="noConversion"/>
  </si>
  <si>
    <t>诛仙塔84-84层宝箱</t>
    <phoneticPr fontId="1" type="noConversion"/>
  </si>
  <si>
    <t>诛仙塔85-87层宝箱</t>
    <phoneticPr fontId="1" type="noConversion"/>
  </si>
  <si>
    <t>诛仙塔88-91层宝箱</t>
    <phoneticPr fontId="1" type="noConversion"/>
  </si>
  <si>
    <t>诛仙塔92-95层宝箱</t>
    <phoneticPr fontId="1" type="noConversion"/>
  </si>
  <si>
    <t>诛仙塔96-99层宝箱</t>
    <phoneticPr fontId="1" type="noConversion"/>
  </si>
  <si>
    <t>诛仙塔100-200层宝箱</t>
    <phoneticPr fontId="1" type="noConversion"/>
  </si>
  <si>
    <t>1000000|3061400,1,1,1</t>
  </si>
  <si>
    <t>1000000|6100006,4,1,1</t>
  </si>
  <si>
    <t>1000000|35350,2,1,1</t>
  </si>
  <si>
    <t>1000000|19,2,1,1</t>
  </si>
  <si>
    <t>惊喜特惠礼包</t>
    <phoneticPr fontId="1" type="noConversion"/>
  </si>
  <si>
    <t>惊喜巨惠礼包</t>
    <phoneticPr fontId="1" type="noConversion"/>
  </si>
  <si>
    <t>慶典禮盒</t>
  </si>
  <si>
    <t>7500|805301,1,0</t>
  </si>
  <si>
    <t>1000000|805301,1,0,156;3020700,1,0,313;35363,1,0,313;35364,1,0,313;24068,1,0,313;24568,1,0,313;3051100,1,0,470;4005200,1,0,1254;4000200,1,0,1254;63006,1,0,15686;63007,1,0,4705;63008,1,0,4705;64009,1,0,4705;64010,1,0,4705;64011,1,0,1568;64012,1,0,941;64013,1,0,784;65014,1,0,470;65015,1,0,313;65016,1,0,156;64110,1,0,4705;64111,1,0,4705;64112,1,0,1568;64113,1,0,470;63107,1,0,4705;63108,1,0,3137;64109,1,0,2352;30017,1,0,2352;30007,1,0,2352;30016,1,0,7843;30006,1,0,7843;30005,1,0,39215;30015,1,0,39215;1006,1,0,1568;1007,1,0,1568;1008,1,0,1568;1020,1,0,1568;1021,1,0,1568;1025,1,0,1568;1028,1,0,1568;1029,1,0,1568;1033,1,0,1568;1102,1,0,1568;1103,1,0,1568;1016,1,0,470;1017,1,0,470;1018,1,0,470;1022,1,0,470;1023,1,0,470;1024,1,0,470;1026,1,0,470;1027,1,0,470;1030,1,0,470;1031,1,0,470;1205,2,0,7843;6100001,8,0,156862;6100002,2,0,47058;6100005,1,0,7843;6100006,1,0,1568;31019,1,0,47058;31020,1,0,31372;31021,1,0,7843;30324,1,0,47058;30325,1,0,47058;30302,1,0,47058;30303,1,0,47058;30335,1,0,47058;30334,1,0,47058;30344,1,0,23529;30345,1,0,23529;30364,1,0,47058;30365,1,0,47058;30304,1,0,1568;30326,1,0,1568;30336,1,0,1568;30346,1,0,1568;30366,1,0,1568;15,20,0,7843;30402,8,0,47058;31014,2,0,20443</t>
    <phoneticPr fontId="1" type="noConversion"/>
  </si>
  <si>
    <t>宝藏钥匙特价组合包</t>
    <phoneticPr fontId="3" type="noConversion"/>
  </si>
  <si>
    <t>符文令特价组合包</t>
    <phoneticPr fontId="3" type="noConversion"/>
  </si>
  <si>
    <t>雷霆结晶特价组合包</t>
    <phoneticPr fontId="3" type="noConversion"/>
  </si>
  <si>
    <t>阳炎火星特价组合包</t>
    <phoneticPr fontId="3" type="noConversion"/>
  </si>
  <si>
    <t>1000000|31014,50,1,1</t>
    <phoneticPr fontId="1" type="noConversion"/>
  </si>
  <si>
    <t>1000000|31013,10,1,1</t>
    <phoneticPr fontId="1" type="noConversion"/>
  </si>
  <si>
    <t>1000000|6100002,50,1,1</t>
    <phoneticPr fontId="1" type="noConversion"/>
  </si>
  <si>
    <t>1000000|6100005,10,1,1</t>
    <phoneticPr fontId="1" type="noConversion"/>
  </si>
  <si>
    <t>翅膀成长豪礼</t>
    <phoneticPr fontId="1" type="noConversion"/>
  </si>
  <si>
    <t>坐骑成长豪礼</t>
    <phoneticPr fontId="1" type="noConversion"/>
  </si>
  <si>
    <t>神兵成长豪礼</t>
    <phoneticPr fontId="1" type="noConversion"/>
  </si>
  <si>
    <t>1000000|30341,350,1,1</t>
    <phoneticPr fontId="1" type="noConversion"/>
  </si>
  <si>
    <t>1000000|30301,350,1,1</t>
    <phoneticPr fontId="1" type="noConversion"/>
  </si>
  <si>
    <t>1000000|30331,350,1,1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</si>
</sst>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5"/>
      <color theme="3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0" fillId="4" borderId="0" xfId="0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top"/>
    </xf>
    <xf numFmtId="0" fontId="7" fillId="4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0" xfId="0" applyFont="1"/>
    <xf numFmtId="0" fontId="0" fillId="2" borderId="0" xfId="0" applyFill="1"/>
    <xf numFmtId="0" fontId="0" fillId="0" borderId="1" xfId="0" applyBorder="1"/>
    <xf numFmtId="0" fontId="8" fillId="0" borderId="0" xfId="0" applyFont="1" applyAlignment="1">
      <alignment horizontal="left" vertical="center"/>
    </xf>
    <xf numFmtId="0" fontId="7" fillId="6" borderId="0" xfId="0" applyFont="1" applyFill="1"/>
    <xf numFmtId="0" fontId="10" fillId="0" borderId="0" xfId="0" applyFont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top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left" vertical="top"/>
    </xf>
    <xf numFmtId="0" fontId="19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0" fontId="20" fillId="1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RPGA/Table/L%20&#31036;&#21253;&#65288;&#38468;&#20214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LRPGA/Table/F%20&#29228;&#22612;&#21103;&#264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8"/>
      <sheetName val="爬塔宝箱奖励输出"/>
      <sheetName val="爬塔宝箱价值"/>
      <sheetName val="符文精华宝箱输出"/>
      <sheetName val="符文精华宝箱价值"/>
      <sheetName val="支线任务宝箱"/>
      <sheetName val="权重"/>
      <sheetName val="总产出"/>
      <sheetName val="奖励罗列"/>
      <sheetName val="符文"/>
      <sheetName val="符文价值"/>
      <sheetName val="Sheet2"/>
      <sheetName val="Sheet3"/>
      <sheetName val="Sheet4"/>
    </sheetNames>
    <sheetDataSet>
      <sheetData sheetId="0"/>
      <sheetData sheetId="1"/>
      <sheetData sheetId="2"/>
      <sheetData sheetId="3">
        <row r="46">
          <cell r="B46" t="str">
            <v>爬塔宝箱1-3层</v>
          </cell>
          <cell r="C46">
            <v>84.39</v>
          </cell>
        </row>
        <row r="47">
          <cell r="B47" t="str">
            <v>爬塔宝箱4-7层</v>
          </cell>
          <cell r="C47">
            <v>93.325000000000003</v>
          </cell>
        </row>
        <row r="48">
          <cell r="B48" t="str">
            <v>爬塔宝箱8-11层</v>
          </cell>
          <cell r="C48">
            <v>102.25776</v>
          </cell>
        </row>
        <row r="49">
          <cell r="B49" t="str">
            <v>爬塔宝箱12-15层</v>
          </cell>
          <cell r="C49">
            <v>111.19255</v>
          </cell>
        </row>
        <row r="50">
          <cell r="B50" t="str">
            <v>爬塔宝箱16-23层</v>
          </cell>
          <cell r="C50">
            <v>120.13</v>
          </cell>
        </row>
        <row r="51">
          <cell r="B51" t="str">
            <v>爬塔宝箱24-31层</v>
          </cell>
          <cell r="C51">
            <v>129.06</v>
          </cell>
        </row>
        <row r="52">
          <cell r="B52" t="str">
            <v>爬塔宝箱32-39层</v>
          </cell>
          <cell r="C52">
            <v>138</v>
          </cell>
        </row>
        <row r="53">
          <cell r="B53" t="str">
            <v>爬塔宝箱40-47层</v>
          </cell>
          <cell r="C53">
            <v>146.92787999999999</v>
          </cell>
        </row>
        <row r="54">
          <cell r="B54" t="str">
            <v>爬塔宝箱48-55层</v>
          </cell>
          <cell r="C54">
            <v>155.8614</v>
          </cell>
        </row>
        <row r="55">
          <cell r="B55" t="str">
            <v>爬塔宝箱56-63层</v>
          </cell>
          <cell r="C55">
            <v>164.79644999999999</v>
          </cell>
        </row>
        <row r="56">
          <cell r="B56" t="str">
            <v>爬塔宝箱64-71层</v>
          </cell>
          <cell r="C56">
            <v>173.73622</v>
          </cell>
        </row>
        <row r="57">
          <cell r="B57" t="str">
            <v>爬塔宝箱72-79层</v>
          </cell>
          <cell r="C57">
            <v>182.6694</v>
          </cell>
        </row>
        <row r="58">
          <cell r="B58" t="str">
            <v>爬塔宝箱80-83层</v>
          </cell>
          <cell r="C58">
            <v>191.60272000000001</v>
          </cell>
        </row>
        <row r="59">
          <cell r="B59" t="str">
            <v>爬塔宝箱84-84层</v>
          </cell>
          <cell r="C59">
            <v>191.60272000000001</v>
          </cell>
        </row>
        <row r="60">
          <cell r="B60" t="str">
            <v>爬塔宝箱85-87层</v>
          </cell>
          <cell r="C60">
            <v>191.60272000000001</v>
          </cell>
        </row>
        <row r="61">
          <cell r="B61" t="str">
            <v>爬塔宝箱88-91层</v>
          </cell>
          <cell r="C61">
            <v>191.60272000000001</v>
          </cell>
        </row>
        <row r="62">
          <cell r="B62" t="str">
            <v>爬塔宝箱92-95层</v>
          </cell>
          <cell r="C62">
            <v>191.60272000000001</v>
          </cell>
        </row>
        <row r="63">
          <cell r="B63" t="str">
            <v>爬塔宝箱96-99层</v>
          </cell>
          <cell r="C63">
            <v>191.60272000000001</v>
          </cell>
        </row>
        <row r="64">
          <cell r="B64" t="str">
            <v>爬塔宝箱100层</v>
          </cell>
          <cell r="C64">
            <v>191.60272000000001</v>
          </cell>
        </row>
      </sheetData>
      <sheetData sheetId="4"/>
      <sheetData sheetId="5">
        <row r="36">
          <cell r="B36" t="str">
            <v>符文精华宝箱1-7层</v>
          </cell>
        </row>
      </sheetData>
      <sheetData sheetId="6"/>
      <sheetData sheetId="7"/>
      <sheetData sheetId="8"/>
      <sheetData sheetId="9"/>
      <sheetData sheetId="10"/>
      <sheetData sheetId="11">
        <row r="3">
          <cell r="A3">
            <v>80100001</v>
          </cell>
          <cell r="B3" t="str">
            <v>符文精华</v>
          </cell>
          <cell r="C3" t="str">
            <v>1</v>
          </cell>
          <cell r="D3">
            <v>10</v>
          </cell>
        </row>
        <row r="4">
          <cell r="A4">
            <v>80100002</v>
          </cell>
          <cell r="B4" t="str">
            <v>符文精华</v>
          </cell>
          <cell r="C4" t="str">
            <v>2</v>
          </cell>
          <cell r="D4">
            <v>30</v>
          </cell>
        </row>
        <row r="5">
          <cell r="A5">
            <v>80100003</v>
          </cell>
          <cell r="B5" t="str">
            <v>符文精华</v>
          </cell>
          <cell r="C5" t="str">
            <v>3</v>
          </cell>
          <cell r="D5">
            <v>150</v>
          </cell>
        </row>
        <row r="6">
          <cell r="A6">
            <v>80100004</v>
          </cell>
          <cell r="B6" t="str">
            <v>符文精华</v>
          </cell>
          <cell r="C6" t="str">
            <v>4</v>
          </cell>
          <cell r="D6">
            <v>900</v>
          </cell>
        </row>
        <row r="7">
          <cell r="A7">
            <v>80100005</v>
          </cell>
          <cell r="B7" t="str">
            <v>符文精华</v>
          </cell>
          <cell r="C7" t="str">
            <v>5</v>
          </cell>
          <cell r="D7">
            <v>9000</v>
          </cell>
        </row>
        <row r="8">
          <cell r="A8">
            <v>80100006</v>
          </cell>
          <cell r="B8" t="str">
            <v>符文精华</v>
          </cell>
          <cell r="C8" t="str">
            <v>6</v>
          </cell>
          <cell r="D8">
            <v>1</v>
          </cell>
        </row>
        <row r="9">
          <cell r="A9">
            <v>80100011</v>
          </cell>
          <cell r="B9" t="str">
            <v>攻击符文</v>
          </cell>
          <cell r="C9" t="str">
            <v>1</v>
          </cell>
          <cell r="D9">
            <v>10</v>
          </cell>
        </row>
        <row r="10">
          <cell r="A10">
            <v>80100012</v>
          </cell>
          <cell r="B10" t="str">
            <v>攻击符文</v>
          </cell>
          <cell r="C10" t="str">
            <v>2</v>
          </cell>
          <cell r="D10">
            <v>30</v>
          </cell>
        </row>
        <row r="11">
          <cell r="A11">
            <v>80100013</v>
          </cell>
          <cell r="B11" t="str">
            <v>攻击符文</v>
          </cell>
          <cell r="C11" t="str">
            <v>3</v>
          </cell>
          <cell r="D11">
            <v>150</v>
          </cell>
        </row>
        <row r="12">
          <cell r="A12">
            <v>80100014</v>
          </cell>
          <cell r="B12" t="str">
            <v>攻击符文</v>
          </cell>
          <cell r="C12" t="str">
            <v>4</v>
          </cell>
          <cell r="D12">
            <v>900</v>
          </cell>
        </row>
        <row r="13">
          <cell r="A13">
            <v>80100015</v>
          </cell>
          <cell r="B13" t="str">
            <v>攻击符文</v>
          </cell>
          <cell r="C13" t="str">
            <v>5</v>
          </cell>
          <cell r="D13">
            <v>9000</v>
          </cell>
        </row>
        <row r="14">
          <cell r="A14">
            <v>80100021</v>
          </cell>
          <cell r="B14" t="str">
            <v>防御符文</v>
          </cell>
          <cell r="C14" t="str">
            <v>1</v>
          </cell>
          <cell r="D14">
            <v>10</v>
          </cell>
        </row>
        <row r="15">
          <cell r="A15">
            <v>80100022</v>
          </cell>
          <cell r="B15" t="str">
            <v>防御符文</v>
          </cell>
          <cell r="C15" t="str">
            <v>2</v>
          </cell>
          <cell r="D15">
            <v>30</v>
          </cell>
        </row>
        <row r="16">
          <cell r="A16">
            <v>80100023</v>
          </cell>
          <cell r="B16" t="str">
            <v>防御符文</v>
          </cell>
          <cell r="C16" t="str">
            <v>3</v>
          </cell>
          <cell r="D16">
            <v>150</v>
          </cell>
        </row>
        <row r="17">
          <cell r="A17">
            <v>80100024</v>
          </cell>
          <cell r="B17" t="str">
            <v>防御符文</v>
          </cell>
          <cell r="C17" t="str">
            <v>4</v>
          </cell>
          <cell r="D17">
            <v>900</v>
          </cell>
        </row>
        <row r="18">
          <cell r="A18">
            <v>80100025</v>
          </cell>
          <cell r="B18" t="str">
            <v>防御符文</v>
          </cell>
          <cell r="C18" t="str">
            <v>5</v>
          </cell>
          <cell r="D18">
            <v>9000</v>
          </cell>
        </row>
        <row r="19">
          <cell r="A19">
            <v>80100031</v>
          </cell>
          <cell r="B19" t="str">
            <v>生命符文</v>
          </cell>
          <cell r="C19" t="str">
            <v>1</v>
          </cell>
          <cell r="D19">
            <v>10</v>
          </cell>
        </row>
        <row r="20">
          <cell r="A20">
            <v>80100032</v>
          </cell>
          <cell r="B20" t="str">
            <v>生命符文</v>
          </cell>
          <cell r="C20" t="str">
            <v>2</v>
          </cell>
          <cell r="D20">
            <v>30</v>
          </cell>
        </row>
        <row r="21">
          <cell r="A21">
            <v>80100033</v>
          </cell>
          <cell r="B21" t="str">
            <v>生命符文</v>
          </cell>
          <cell r="C21" t="str">
            <v>3</v>
          </cell>
          <cell r="D21">
            <v>150</v>
          </cell>
        </row>
        <row r="22">
          <cell r="A22">
            <v>80100034</v>
          </cell>
          <cell r="B22" t="str">
            <v>生命符文</v>
          </cell>
          <cell r="C22" t="str">
            <v>4</v>
          </cell>
          <cell r="D22">
            <v>900</v>
          </cell>
        </row>
        <row r="23">
          <cell r="A23">
            <v>80100035</v>
          </cell>
          <cell r="B23" t="str">
            <v>生命符文</v>
          </cell>
          <cell r="C23" t="str">
            <v>5</v>
          </cell>
          <cell r="D23">
            <v>9000</v>
          </cell>
        </row>
        <row r="24">
          <cell r="A24">
            <v>80100041</v>
          </cell>
          <cell r="B24" t="str">
            <v>破甲符文</v>
          </cell>
          <cell r="C24" t="str">
            <v>1</v>
          </cell>
          <cell r="D24">
            <v>10</v>
          </cell>
        </row>
        <row r="25">
          <cell r="A25">
            <v>80100042</v>
          </cell>
          <cell r="B25" t="str">
            <v>破甲符文</v>
          </cell>
          <cell r="C25" t="str">
            <v>2</v>
          </cell>
          <cell r="D25">
            <v>30</v>
          </cell>
        </row>
        <row r="26">
          <cell r="A26">
            <v>80100043</v>
          </cell>
          <cell r="B26" t="str">
            <v>破甲符文</v>
          </cell>
          <cell r="C26" t="str">
            <v>3</v>
          </cell>
          <cell r="D26">
            <v>150</v>
          </cell>
        </row>
        <row r="27">
          <cell r="A27">
            <v>80100044</v>
          </cell>
          <cell r="B27" t="str">
            <v>破甲符文</v>
          </cell>
          <cell r="C27" t="str">
            <v>4</v>
          </cell>
          <cell r="D27">
            <v>900</v>
          </cell>
        </row>
        <row r="28">
          <cell r="A28">
            <v>80100045</v>
          </cell>
          <cell r="B28" t="str">
            <v>破甲符文</v>
          </cell>
          <cell r="C28" t="str">
            <v>5</v>
          </cell>
          <cell r="D28">
            <v>9000</v>
          </cell>
        </row>
        <row r="29">
          <cell r="A29">
            <v>80100051</v>
          </cell>
          <cell r="B29" t="str">
            <v>杀怪经验</v>
          </cell>
          <cell r="C29" t="str">
            <v>1</v>
          </cell>
          <cell r="D29">
            <v>10</v>
          </cell>
        </row>
        <row r="30">
          <cell r="A30">
            <v>80100052</v>
          </cell>
          <cell r="B30" t="str">
            <v>杀怪经验</v>
          </cell>
          <cell r="C30" t="str">
            <v>2</v>
          </cell>
          <cell r="D30">
            <v>30</v>
          </cell>
        </row>
        <row r="31">
          <cell r="A31">
            <v>80100053</v>
          </cell>
          <cell r="B31" t="str">
            <v>杀怪经验</v>
          </cell>
          <cell r="C31" t="str">
            <v>3</v>
          </cell>
          <cell r="D31">
            <v>150</v>
          </cell>
        </row>
        <row r="32">
          <cell r="A32">
            <v>80100054</v>
          </cell>
          <cell r="B32" t="str">
            <v>杀怪经验</v>
          </cell>
          <cell r="C32" t="str">
            <v>4</v>
          </cell>
          <cell r="D32">
            <v>900</v>
          </cell>
        </row>
        <row r="33">
          <cell r="A33">
            <v>80100055</v>
          </cell>
          <cell r="B33" t="str">
            <v>杀怪经验</v>
          </cell>
          <cell r="C33" t="str">
            <v>5</v>
          </cell>
          <cell r="D33">
            <v>9000</v>
          </cell>
        </row>
        <row r="34">
          <cell r="A34">
            <v>80100061</v>
          </cell>
          <cell r="B34" t="str">
            <v>闪避符文</v>
          </cell>
          <cell r="C34" t="str">
            <v>1</v>
          </cell>
          <cell r="D34">
            <v>10</v>
          </cell>
        </row>
        <row r="35">
          <cell r="A35">
            <v>80100062</v>
          </cell>
          <cell r="B35" t="str">
            <v>闪避符文</v>
          </cell>
          <cell r="C35" t="str">
            <v>2</v>
          </cell>
          <cell r="D35">
            <v>30</v>
          </cell>
        </row>
        <row r="36">
          <cell r="A36">
            <v>80100063</v>
          </cell>
          <cell r="B36" t="str">
            <v>闪避符文</v>
          </cell>
          <cell r="C36" t="str">
            <v>3</v>
          </cell>
          <cell r="D36">
            <v>150</v>
          </cell>
        </row>
        <row r="37">
          <cell r="A37">
            <v>80100064</v>
          </cell>
          <cell r="B37" t="str">
            <v>闪避符文</v>
          </cell>
          <cell r="C37" t="str">
            <v>4</v>
          </cell>
          <cell r="D37">
            <v>900</v>
          </cell>
        </row>
        <row r="38">
          <cell r="A38">
            <v>80100065</v>
          </cell>
          <cell r="B38" t="str">
            <v>闪避符文</v>
          </cell>
          <cell r="C38" t="str">
            <v>5</v>
          </cell>
          <cell r="D38">
            <v>9000</v>
          </cell>
        </row>
        <row r="39">
          <cell r="A39">
            <v>80100071</v>
          </cell>
          <cell r="B39" t="str">
            <v>防具生命</v>
          </cell>
          <cell r="C39" t="str">
            <v>1</v>
          </cell>
          <cell r="D39">
            <v>10</v>
          </cell>
        </row>
        <row r="40">
          <cell r="A40">
            <v>80100072</v>
          </cell>
          <cell r="B40" t="str">
            <v>防具生命</v>
          </cell>
          <cell r="C40" t="str">
            <v>2</v>
          </cell>
          <cell r="D40">
            <v>30</v>
          </cell>
        </row>
        <row r="41">
          <cell r="A41">
            <v>80100073</v>
          </cell>
          <cell r="B41" t="str">
            <v>防具生命</v>
          </cell>
          <cell r="C41" t="str">
            <v>3</v>
          </cell>
          <cell r="D41">
            <v>150</v>
          </cell>
        </row>
        <row r="42">
          <cell r="A42">
            <v>80100074</v>
          </cell>
          <cell r="B42" t="str">
            <v>防具生命</v>
          </cell>
          <cell r="C42" t="str">
            <v>4</v>
          </cell>
          <cell r="D42">
            <v>900</v>
          </cell>
        </row>
        <row r="43">
          <cell r="A43">
            <v>80100075</v>
          </cell>
          <cell r="B43" t="str">
            <v>防具生命</v>
          </cell>
          <cell r="C43" t="str">
            <v>5</v>
          </cell>
          <cell r="D43">
            <v>9000</v>
          </cell>
        </row>
        <row r="44">
          <cell r="A44">
            <v>80100081</v>
          </cell>
          <cell r="B44" t="str">
            <v>命中符文</v>
          </cell>
          <cell r="C44" t="str">
            <v>1</v>
          </cell>
          <cell r="D44">
            <v>10</v>
          </cell>
        </row>
        <row r="45">
          <cell r="A45">
            <v>80100082</v>
          </cell>
          <cell r="B45" t="str">
            <v>命中符文</v>
          </cell>
          <cell r="C45" t="str">
            <v>2</v>
          </cell>
          <cell r="D45">
            <v>30</v>
          </cell>
        </row>
        <row r="46">
          <cell r="A46">
            <v>80100083</v>
          </cell>
          <cell r="B46" t="str">
            <v>命中符文</v>
          </cell>
          <cell r="C46" t="str">
            <v>3</v>
          </cell>
          <cell r="D46">
            <v>150</v>
          </cell>
        </row>
        <row r="47">
          <cell r="A47">
            <v>80100084</v>
          </cell>
          <cell r="B47" t="str">
            <v>命中符文</v>
          </cell>
          <cell r="C47" t="str">
            <v>4</v>
          </cell>
          <cell r="D47">
            <v>900</v>
          </cell>
        </row>
        <row r="48">
          <cell r="A48">
            <v>80100085</v>
          </cell>
          <cell r="B48" t="str">
            <v>命中符文</v>
          </cell>
          <cell r="C48" t="str">
            <v>5</v>
          </cell>
          <cell r="D48">
            <v>9000</v>
          </cell>
        </row>
        <row r="49">
          <cell r="A49">
            <v>80100091</v>
          </cell>
          <cell r="B49" t="str">
            <v>防具防御</v>
          </cell>
          <cell r="C49" t="str">
            <v>1</v>
          </cell>
          <cell r="D49">
            <v>10</v>
          </cell>
        </row>
        <row r="50">
          <cell r="A50">
            <v>80100092</v>
          </cell>
          <cell r="B50" t="str">
            <v>防具防御</v>
          </cell>
          <cell r="C50" t="str">
            <v>2</v>
          </cell>
          <cell r="D50">
            <v>30</v>
          </cell>
        </row>
        <row r="51">
          <cell r="A51">
            <v>80100093</v>
          </cell>
          <cell r="B51" t="str">
            <v>防具防御</v>
          </cell>
          <cell r="C51" t="str">
            <v>3</v>
          </cell>
          <cell r="D51">
            <v>150</v>
          </cell>
        </row>
        <row r="52">
          <cell r="A52">
            <v>80100094</v>
          </cell>
          <cell r="B52" t="str">
            <v>防具防御</v>
          </cell>
          <cell r="C52" t="str">
            <v>4</v>
          </cell>
          <cell r="D52">
            <v>900</v>
          </cell>
        </row>
        <row r="53">
          <cell r="A53">
            <v>80100095</v>
          </cell>
          <cell r="B53" t="str">
            <v>防具防御</v>
          </cell>
          <cell r="C53" t="str">
            <v>5</v>
          </cell>
          <cell r="D53">
            <v>9000</v>
          </cell>
        </row>
        <row r="54">
          <cell r="A54">
            <v>80100101</v>
          </cell>
          <cell r="B54" t="str">
            <v>武器破甲</v>
          </cell>
          <cell r="C54" t="str">
            <v>1</v>
          </cell>
          <cell r="D54">
            <v>10</v>
          </cell>
        </row>
        <row r="55">
          <cell r="A55">
            <v>80100102</v>
          </cell>
          <cell r="B55" t="str">
            <v>武器破甲</v>
          </cell>
          <cell r="C55" t="str">
            <v>2</v>
          </cell>
          <cell r="D55">
            <v>30</v>
          </cell>
        </row>
        <row r="56">
          <cell r="A56">
            <v>80100103</v>
          </cell>
          <cell r="B56" t="str">
            <v>武器破甲</v>
          </cell>
          <cell r="C56" t="str">
            <v>3</v>
          </cell>
          <cell r="D56">
            <v>150</v>
          </cell>
        </row>
        <row r="57">
          <cell r="A57">
            <v>80100104</v>
          </cell>
          <cell r="B57" t="str">
            <v>武器破甲</v>
          </cell>
          <cell r="C57" t="str">
            <v>4</v>
          </cell>
          <cell r="D57">
            <v>900</v>
          </cell>
        </row>
        <row r="58">
          <cell r="A58">
            <v>80100105</v>
          </cell>
          <cell r="B58" t="str">
            <v>武器破甲</v>
          </cell>
          <cell r="C58" t="str">
            <v>5</v>
          </cell>
          <cell r="D58">
            <v>9000</v>
          </cell>
        </row>
        <row r="59">
          <cell r="A59">
            <v>80100111</v>
          </cell>
          <cell r="B59" t="str">
            <v>武器攻击</v>
          </cell>
          <cell r="C59" t="str">
            <v>1</v>
          </cell>
          <cell r="D59">
            <v>10</v>
          </cell>
        </row>
        <row r="60">
          <cell r="A60">
            <v>80100112</v>
          </cell>
          <cell r="B60" t="str">
            <v>武器攻击</v>
          </cell>
          <cell r="C60" t="str">
            <v>2</v>
          </cell>
          <cell r="D60">
            <v>30</v>
          </cell>
        </row>
        <row r="61">
          <cell r="A61">
            <v>80100113</v>
          </cell>
          <cell r="B61" t="str">
            <v>武器攻击</v>
          </cell>
          <cell r="C61" t="str">
            <v>3</v>
          </cell>
          <cell r="D61">
            <v>150</v>
          </cell>
        </row>
        <row r="62">
          <cell r="A62">
            <v>80100114</v>
          </cell>
          <cell r="B62" t="str">
            <v>武器攻击</v>
          </cell>
          <cell r="C62" t="str">
            <v>4</v>
          </cell>
          <cell r="D62">
            <v>900</v>
          </cell>
        </row>
        <row r="63">
          <cell r="A63">
            <v>80100115</v>
          </cell>
          <cell r="B63" t="str">
            <v>武器攻击</v>
          </cell>
          <cell r="C63" t="str">
            <v>5</v>
          </cell>
          <cell r="D63">
            <v>9000</v>
          </cell>
        </row>
        <row r="64">
          <cell r="A64">
            <v>80100121</v>
          </cell>
          <cell r="B64" t="str">
            <v>仙器攻击</v>
          </cell>
          <cell r="C64" t="str">
            <v>1</v>
          </cell>
          <cell r="D64">
            <v>10</v>
          </cell>
        </row>
        <row r="65">
          <cell r="A65">
            <v>80100122</v>
          </cell>
          <cell r="B65" t="str">
            <v>仙器攻击</v>
          </cell>
          <cell r="C65" t="str">
            <v>2</v>
          </cell>
          <cell r="D65">
            <v>30</v>
          </cell>
        </row>
        <row r="66">
          <cell r="A66">
            <v>80100123</v>
          </cell>
          <cell r="B66" t="str">
            <v>仙器攻击</v>
          </cell>
          <cell r="C66" t="str">
            <v>3</v>
          </cell>
          <cell r="D66">
            <v>150</v>
          </cell>
        </row>
        <row r="67">
          <cell r="A67">
            <v>80100124</v>
          </cell>
          <cell r="B67" t="str">
            <v>仙器攻击</v>
          </cell>
          <cell r="C67" t="str">
            <v>4</v>
          </cell>
          <cell r="D67">
            <v>900</v>
          </cell>
        </row>
        <row r="68">
          <cell r="A68">
            <v>80100125</v>
          </cell>
          <cell r="B68" t="str">
            <v>仙器攻击</v>
          </cell>
          <cell r="C68" t="str">
            <v>5</v>
          </cell>
          <cell r="D68">
            <v>9000</v>
          </cell>
        </row>
        <row r="69">
          <cell r="A69">
            <v>80100131</v>
          </cell>
          <cell r="B69" t="str">
            <v>基础破甲</v>
          </cell>
          <cell r="C69" t="str">
            <v>1</v>
          </cell>
          <cell r="D69">
            <v>10</v>
          </cell>
        </row>
        <row r="70">
          <cell r="A70">
            <v>80100132</v>
          </cell>
          <cell r="B70" t="str">
            <v>基础破甲</v>
          </cell>
          <cell r="C70" t="str">
            <v>2</v>
          </cell>
          <cell r="D70">
            <v>30</v>
          </cell>
        </row>
        <row r="71">
          <cell r="A71">
            <v>80100133</v>
          </cell>
          <cell r="B71" t="str">
            <v>基础破甲</v>
          </cell>
          <cell r="C71" t="str">
            <v>3</v>
          </cell>
          <cell r="D71">
            <v>150</v>
          </cell>
        </row>
        <row r="72">
          <cell r="A72">
            <v>80100134</v>
          </cell>
          <cell r="B72" t="str">
            <v>基础破甲</v>
          </cell>
          <cell r="C72" t="str">
            <v>4</v>
          </cell>
          <cell r="D72">
            <v>900</v>
          </cell>
        </row>
        <row r="73">
          <cell r="A73">
            <v>80100135</v>
          </cell>
          <cell r="B73" t="str">
            <v>基础破甲</v>
          </cell>
          <cell r="C73" t="str">
            <v>5</v>
          </cell>
          <cell r="D73">
            <v>9000</v>
          </cell>
        </row>
        <row r="74">
          <cell r="A74">
            <v>80100141</v>
          </cell>
          <cell r="B74" t="str">
            <v>基础生命</v>
          </cell>
          <cell r="C74" t="str">
            <v>1</v>
          </cell>
          <cell r="D74">
            <v>10</v>
          </cell>
        </row>
        <row r="75">
          <cell r="A75">
            <v>80100142</v>
          </cell>
          <cell r="B75" t="str">
            <v>基础生命</v>
          </cell>
          <cell r="C75" t="str">
            <v>2</v>
          </cell>
          <cell r="D75">
            <v>30</v>
          </cell>
        </row>
        <row r="76">
          <cell r="A76">
            <v>80100143</v>
          </cell>
          <cell r="B76" t="str">
            <v>基础生命</v>
          </cell>
          <cell r="C76" t="str">
            <v>3</v>
          </cell>
          <cell r="D76">
            <v>150</v>
          </cell>
        </row>
        <row r="77">
          <cell r="A77">
            <v>80100144</v>
          </cell>
          <cell r="B77" t="str">
            <v>基础生命</v>
          </cell>
          <cell r="C77" t="str">
            <v>4</v>
          </cell>
          <cell r="D77">
            <v>900</v>
          </cell>
        </row>
        <row r="78">
          <cell r="A78">
            <v>80100145</v>
          </cell>
          <cell r="B78" t="str">
            <v>基础生命</v>
          </cell>
          <cell r="C78" t="str">
            <v>5</v>
          </cell>
          <cell r="D78">
            <v>9000</v>
          </cell>
        </row>
        <row r="79">
          <cell r="A79">
            <v>80100151</v>
          </cell>
          <cell r="B79" t="str">
            <v>基础防御</v>
          </cell>
          <cell r="C79" t="str">
            <v>1</v>
          </cell>
          <cell r="D79">
            <v>10</v>
          </cell>
        </row>
        <row r="80">
          <cell r="A80">
            <v>80100152</v>
          </cell>
          <cell r="B80" t="str">
            <v>基础防御</v>
          </cell>
          <cell r="C80" t="str">
            <v>2</v>
          </cell>
          <cell r="D80">
            <v>30</v>
          </cell>
        </row>
        <row r="81">
          <cell r="A81">
            <v>80100153</v>
          </cell>
          <cell r="B81" t="str">
            <v>基础防御</v>
          </cell>
          <cell r="C81" t="str">
            <v>3</v>
          </cell>
          <cell r="D81">
            <v>150</v>
          </cell>
        </row>
        <row r="82">
          <cell r="A82">
            <v>80100154</v>
          </cell>
          <cell r="B82" t="str">
            <v>基础防御</v>
          </cell>
          <cell r="C82" t="str">
            <v>4</v>
          </cell>
          <cell r="D82">
            <v>900</v>
          </cell>
        </row>
        <row r="83">
          <cell r="A83">
            <v>80100155</v>
          </cell>
          <cell r="B83" t="str">
            <v>基础防御</v>
          </cell>
          <cell r="C83" t="str">
            <v>5</v>
          </cell>
          <cell r="D83">
            <v>9000</v>
          </cell>
        </row>
        <row r="84">
          <cell r="A84">
            <v>80100161</v>
          </cell>
          <cell r="B84" t="str">
            <v>基础攻击</v>
          </cell>
          <cell r="C84" t="str">
            <v>1</v>
          </cell>
          <cell r="D84">
            <v>10</v>
          </cell>
        </row>
        <row r="85">
          <cell r="A85">
            <v>80100162</v>
          </cell>
          <cell r="B85" t="str">
            <v>基础攻击</v>
          </cell>
          <cell r="C85" t="str">
            <v>2</v>
          </cell>
          <cell r="D85">
            <v>30</v>
          </cell>
        </row>
        <row r="86">
          <cell r="A86">
            <v>80100163</v>
          </cell>
          <cell r="B86" t="str">
            <v>基础攻击</v>
          </cell>
          <cell r="C86" t="str">
            <v>3</v>
          </cell>
          <cell r="D86">
            <v>150</v>
          </cell>
        </row>
        <row r="87">
          <cell r="A87">
            <v>80100164</v>
          </cell>
          <cell r="B87" t="str">
            <v>基础攻击</v>
          </cell>
          <cell r="C87" t="str">
            <v>4</v>
          </cell>
          <cell r="D87">
            <v>900</v>
          </cell>
        </row>
        <row r="88">
          <cell r="A88">
            <v>80100165</v>
          </cell>
          <cell r="B88" t="str">
            <v>基础攻击</v>
          </cell>
          <cell r="C88" t="str">
            <v>5</v>
          </cell>
          <cell r="D88">
            <v>9000</v>
          </cell>
        </row>
        <row r="89">
          <cell r="A89">
            <v>90100011</v>
          </cell>
          <cell r="B89" t="str">
            <v>攻击之魂</v>
          </cell>
          <cell r="C89" t="str">
            <v>1</v>
          </cell>
          <cell r="D89">
            <v>10</v>
          </cell>
        </row>
        <row r="90">
          <cell r="A90">
            <v>90100012</v>
          </cell>
          <cell r="B90" t="str">
            <v>攻击之魂</v>
          </cell>
          <cell r="C90" t="str">
            <v>2</v>
          </cell>
          <cell r="D90">
            <v>30</v>
          </cell>
        </row>
        <row r="91">
          <cell r="A91">
            <v>90100013</v>
          </cell>
          <cell r="B91" t="str">
            <v>攻击之魂</v>
          </cell>
          <cell r="C91" t="str">
            <v>3</v>
          </cell>
          <cell r="D91">
            <v>150</v>
          </cell>
        </row>
        <row r="92">
          <cell r="A92">
            <v>90100014</v>
          </cell>
          <cell r="B92" t="str">
            <v>攻击之魂</v>
          </cell>
          <cell r="C92" t="str">
            <v>4</v>
          </cell>
          <cell r="D92">
            <v>900</v>
          </cell>
        </row>
        <row r="93">
          <cell r="A93">
            <v>90100015</v>
          </cell>
          <cell r="B93" t="str">
            <v>攻击之魂</v>
          </cell>
          <cell r="C93" t="str">
            <v>5</v>
          </cell>
          <cell r="D93">
            <v>9000</v>
          </cell>
        </row>
        <row r="94">
          <cell r="A94">
            <v>90100021</v>
          </cell>
          <cell r="B94" t="str">
            <v>防御之魂</v>
          </cell>
          <cell r="C94" t="str">
            <v>1</v>
          </cell>
          <cell r="D94">
            <v>10</v>
          </cell>
        </row>
        <row r="95">
          <cell r="A95">
            <v>90100022</v>
          </cell>
          <cell r="B95" t="str">
            <v>防御之魂</v>
          </cell>
          <cell r="C95" t="str">
            <v>2</v>
          </cell>
          <cell r="D95">
            <v>30</v>
          </cell>
        </row>
        <row r="96">
          <cell r="A96">
            <v>90100023</v>
          </cell>
          <cell r="B96" t="str">
            <v>防御之魂</v>
          </cell>
          <cell r="C96" t="str">
            <v>3</v>
          </cell>
          <cell r="D96">
            <v>150</v>
          </cell>
        </row>
        <row r="97">
          <cell r="A97">
            <v>90100024</v>
          </cell>
          <cell r="B97" t="str">
            <v>防御之魂</v>
          </cell>
          <cell r="C97" t="str">
            <v>4</v>
          </cell>
          <cell r="D97">
            <v>900</v>
          </cell>
        </row>
        <row r="98">
          <cell r="A98">
            <v>90100025</v>
          </cell>
          <cell r="B98" t="str">
            <v>防御之魂</v>
          </cell>
          <cell r="C98" t="str">
            <v>5</v>
          </cell>
          <cell r="D98">
            <v>9000</v>
          </cell>
        </row>
        <row r="99">
          <cell r="A99">
            <v>90100091</v>
          </cell>
          <cell r="B99" t="str">
            <v>术攻之魂</v>
          </cell>
          <cell r="C99" t="str">
            <v>1</v>
          </cell>
          <cell r="D99">
            <v>10</v>
          </cell>
        </row>
        <row r="100">
          <cell r="A100">
            <v>90100092</v>
          </cell>
          <cell r="B100" t="str">
            <v>术攻之魂</v>
          </cell>
          <cell r="C100" t="str">
            <v>2</v>
          </cell>
          <cell r="D100">
            <v>30</v>
          </cell>
        </row>
        <row r="101">
          <cell r="A101">
            <v>90100093</v>
          </cell>
          <cell r="B101" t="str">
            <v>术攻之魂</v>
          </cell>
          <cell r="C101" t="str">
            <v>3</v>
          </cell>
          <cell r="D101">
            <v>150</v>
          </cell>
        </row>
        <row r="102">
          <cell r="A102">
            <v>90100094</v>
          </cell>
          <cell r="B102" t="str">
            <v>术攻之魂</v>
          </cell>
          <cell r="C102" t="str">
            <v>4</v>
          </cell>
          <cell r="D102">
            <v>900</v>
          </cell>
        </row>
        <row r="103">
          <cell r="A103">
            <v>90100095</v>
          </cell>
          <cell r="B103" t="str">
            <v>术攻之魂</v>
          </cell>
          <cell r="C103" t="str">
            <v>5</v>
          </cell>
          <cell r="D103">
            <v>9000</v>
          </cell>
        </row>
        <row r="104">
          <cell r="A104">
            <v>90100101</v>
          </cell>
          <cell r="B104" t="str">
            <v>术防之魂</v>
          </cell>
          <cell r="C104" t="str">
            <v>1</v>
          </cell>
          <cell r="D104">
            <v>10</v>
          </cell>
        </row>
        <row r="105">
          <cell r="A105">
            <v>90100102</v>
          </cell>
          <cell r="B105" t="str">
            <v>术防之魂</v>
          </cell>
          <cell r="C105" t="str">
            <v>2</v>
          </cell>
          <cell r="D105">
            <v>30</v>
          </cell>
        </row>
        <row r="106">
          <cell r="A106">
            <v>90100103</v>
          </cell>
          <cell r="B106" t="str">
            <v>术防之魂</v>
          </cell>
          <cell r="C106" t="str">
            <v>3</v>
          </cell>
          <cell r="D106">
            <v>150</v>
          </cell>
        </row>
        <row r="107">
          <cell r="A107">
            <v>90100104</v>
          </cell>
          <cell r="B107" t="str">
            <v>术防之魂</v>
          </cell>
          <cell r="C107" t="str">
            <v>4</v>
          </cell>
          <cell r="D107">
            <v>900</v>
          </cell>
        </row>
        <row r="108">
          <cell r="A108">
            <v>90100105</v>
          </cell>
          <cell r="B108" t="str">
            <v>术防之魂</v>
          </cell>
          <cell r="C108" t="str">
            <v>5</v>
          </cell>
          <cell r="D108">
            <v>9000</v>
          </cell>
        </row>
        <row r="109">
          <cell r="A109">
            <v>90100031</v>
          </cell>
          <cell r="B109" t="str">
            <v>生命之魂</v>
          </cell>
          <cell r="C109" t="str">
            <v>1</v>
          </cell>
          <cell r="D109">
            <v>10</v>
          </cell>
        </row>
        <row r="110">
          <cell r="A110">
            <v>90100032</v>
          </cell>
          <cell r="B110" t="str">
            <v>生命之魂</v>
          </cell>
          <cell r="C110" t="str">
            <v>2</v>
          </cell>
          <cell r="D110">
            <v>30</v>
          </cell>
        </row>
        <row r="111">
          <cell r="A111">
            <v>90100033</v>
          </cell>
          <cell r="B111" t="str">
            <v>生命之魂</v>
          </cell>
          <cell r="C111" t="str">
            <v>3</v>
          </cell>
          <cell r="D111">
            <v>150</v>
          </cell>
        </row>
        <row r="112">
          <cell r="A112">
            <v>90100034</v>
          </cell>
          <cell r="B112" t="str">
            <v>生命之魂</v>
          </cell>
          <cell r="C112" t="str">
            <v>4</v>
          </cell>
          <cell r="D112">
            <v>900</v>
          </cell>
        </row>
        <row r="113">
          <cell r="A113">
            <v>90100035</v>
          </cell>
          <cell r="B113" t="str">
            <v>生命之魂</v>
          </cell>
          <cell r="C113" t="str">
            <v>5</v>
          </cell>
          <cell r="D113">
            <v>9000</v>
          </cell>
        </row>
        <row r="114">
          <cell r="A114">
            <v>90100041</v>
          </cell>
          <cell r="B114" t="str">
            <v>破甲之魂</v>
          </cell>
          <cell r="C114" t="str">
            <v>1</v>
          </cell>
          <cell r="D114">
            <v>10</v>
          </cell>
        </row>
        <row r="115">
          <cell r="A115">
            <v>90100042</v>
          </cell>
          <cell r="B115" t="str">
            <v>破甲之魂</v>
          </cell>
          <cell r="C115" t="str">
            <v>2</v>
          </cell>
          <cell r="D115">
            <v>30</v>
          </cell>
        </row>
        <row r="116">
          <cell r="A116">
            <v>90100043</v>
          </cell>
          <cell r="B116" t="str">
            <v>破甲之魂</v>
          </cell>
          <cell r="C116" t="str">
            <v>3</v>
          </cell>
          <cell r="D116">
            <v>150</v>
          </cell>
        </row>
        <row r="117">
          <cell r="A117">
            <v>90100044</v>
          </cell>
          <cell r="B117" t="str">
            <v>破甲之魂</v>
          </cell>
          <cell r="C117" t="str">
            <v>4</v>
          </cell>
          <cell r="D117">
            <v>900</v>
          </cell>
        </row>
        <row r="118">
          <cell r="A118">
            <v>90100045</v>
          </cell>
          <cell r="B118" t="str">
            <v>破甲之魂</v>
          </cell>
          <cell r="C118" t="str">
            <v>5</v>
          </cell>
          <cell r="D118">
            <v>9000</v>
          </cell>
        </row>
        <row r="119">
          <cell r="A119">
            <v>90100051</v>
          </cell>
          <cell r="B119" t="str">
            <v>闪避之魂</v>
          </cell>
          <cell r="C119" t="str">
            <v>1</v>
          </cell>
          <cell r="D119">
            <v>10</v>
          </cell>
        </row>
        <row r="120">
          <cell r="A120">
            <v>90100052</v>
          </cell>
          <cell r="B120" t="str">
            <v>闪避之魂</v>
          </cell>
          <cell r="C120" t="str">
            <v>2</v>
          </cell>
          <cell r="D120">
            <v>30</v>
          </cell>
        </row>
        <row r="121">
          <cell r="A121">
            <v>90100053</v>
          </cell>
          <cell r="B121" t="str">
            <v>闪避之魂</v>
          </cell>
          <cell r="C121" t="str">
            <v>3</v>
          </cell>
          <cell r="D121">
            <v>150</v>
          </cell>
        </row>
        <row r="122">
          <cell r="A122">
            <v>90100054</v>
          </cell>
          <cell r="B122" t="str">
            <v>闪避之魂</v>
          </cell>
          <cell r="C122" t="str">
            <v>4</v>
          </cell>
          <cell r="D122">
            <v>900</v>
          </cell>
        </row>
        <row r="123">
          <cell r="A123">
            <v>90100055</v>
          </cell>
          <cell r="B123" t="str">
            <v>闪避之魂</v>
          </cell>
          <cell r="C123" t="str">
            <v>5</v>
          </cell>
          <cell r="D123">
            <v>9000</v>
          </cell>
        </row>
        <row r="124">
          <cell r="A124">
            <v>90100061</v>
          </cell>
          <cell r="B124" t="str">
            <v>命中之魂</v>
          </cell>
          <cell r="C124" t="str">
            <v>1</v>
          </cell>
          <cell r="D124">
            <v>10</v>
          </cell>
        </row>
        <row r="125">
          <cell r="A125">
            <v>90100062</v>
          </cell>
          <cell r="B125" t="str">
            <v>命中之魂</v>
          </cell>
          <cell r="C125" t="str">
            <v>2</v>
          </cell>
          <cell r="D125">
            <v>30</v>
          </cell>
        </row>
        <row r="126">
          <cell r="A126">
            <v>90100063</v>
          </cell>
          <cell r="B126" t="str">
            <v>命中之魂</v>
          </cell>
          <cell r="C126" t="str">
            <v>3</v>
          </cell>
          <cell r="D126">
            <v>150</v>
          </cell>
        </row>
        <row r="127">
          <cell r="A127">
            <v>90100064</v>
          </cell>
          <cell r="B127" t="str">
            <v>命中之魂</v>
          </cell>
          <cell r="C127" t="str">
            <v>4</v>
          </cell>
          <cell r="D127">
            <v>900</v>
          </cell>
        </row>
        <row r="128">
          <cell r="A128">
            <v>90100065</v>
          </cell>
          <cell r="B128" t="str">
            <v>命中之魂</v>
          </cell>
          <cell r="C128" t="str">
            <v>5</v>
          </cell>
          <cell r="D128">
            <v>9000</v>
          </cell>
        </row>
        <row r="129">
          <cell r="A129">
            <v>90100111</v>
          </cell>
          <cell r="B129" t="str">
            <v>狂战之魂</v>
          </cell>
          <cell r="C129" t="str">
            <v>1</v>
          </cell>
          <cell r="D129">
            <v>10</v>
          </cell>
        </row>
        <row r="130">
          <cell r="A130">
            <v>90100112</v>
          </cell>
          <cell r="B130" t="str">
            <v>狂战之魂</v>
          </cell>
          <cell r="C130" t="str">
            <v>2</v>
          </cell>
          <cell r="D130">
            <v>30</v>
          </cell>
        </row>
        <row r="131">
          <cell r="A131">
            <v>90100113</v>
          </cell>
          <cell r="B131" t="str">
            <v>狂战之魂</v>
          </cell>
          <cell r="C131" t="str">
            <v>3</v>
          </cell>
          <cell r="D131">
            <v>150</v>
          </cell>
        </row>
        <row r="132">
          <cell r="A132">
            <v>90100114</v>
          </cell>
          <cell r="B132" t="str">
            <v>狂战之魂</v>
          </cell>
          <cell r="C132" t="str">
            <v>4</v>
          </cell>
          <cell r="D132">
            <v>900</v>
          </cell>
        </row>
        <row r="133">
          <cell r="A133">
            <v>90100115</v>
          </cell>
          <cell r="B133" t="str">
            <v>狂战之魂</v>
          </cell>
          <cell r="C133" t="str">
            <v>5</v>
          </cell>
          <cell r="D133">
            <v>9000</v>
          </cell>
        </row>
        <row r="134">
          <cell r="A134">
            <v>90100121</v>
          </cell>
          <cell r="B134" t="str">
            <v>天罡之魂</v>
          </cell>
          <cell r="C134" t="str">
            <v>1</v>
          </cell>
          <cell r="D134">
            <v>10</v>
          </cell>
        </row>
        <row r="135">
          <cell r="A135">
            <v>90100122</v>
          </cell>
          <cell r="B135" t="str">
            <v>天罡之魂</v>
          </cell>
          <cell r="C135" t="str">
            <v>2</v>
          </cell>
          <cell r="D135">
            <v>30</v>
          </cell>
        </row>
        <row r="136">
          <cell r="A136">
            <v>90100123</v>
          </cell>
          <cell r="B136" t="str">
            <v>天罡之魂</v>
          </cell>
          <cell r="C136" t="str">
            <v>3</v>
          </cell>
          <cell r="D136">
            <v>150</v>
          </cell>
        </row>
        <row r="137">
          <cell r="A137">
            <v>90100124</v>
          </cell>
          <cell r="B137" t="str">
            <v>天罡之魂</v>
          </cell>
          <cell r="C137" t="str">
            <v>4</v>
          </cell>
          <cell r="D137">
            <v>900</v>
          </cell>
        </row>
        <row r="138">
          <cell r="A138">
            <v>90100125</v>
          </cell>
          <cell r="B138" t="str">
            <v>天罡之魂</v>
          </cell>
          <cell r="C138" t="str">
            <v>5</v>
          </cell>
          <cell r="D138">
            <v>9000</v>
          </cell>
        </row>
        <row r="139">
          <cell r="A139">
            <v>90100131</v>
          </cell>
          <cell r="B139" t="str">
            <v>强体之魂</v>
          </cell>
          <cell r="C139" t="str">
            <v>1</v>
          </cell>
          <cell r="D139">
            <v>10</v>
          </cell>
        </row>
        <row r="140">
          <cell r="A140">
            <v>90100132</v>
          </cell>
          <cell r="B140" t="str">
            <v>强体之魂</v>
          </cell>
          <cell r="C140" t="str">
            <v>2</v>
          </cell>
          <cell r="D140">
            <v>30</v>
          </cell>
        </row>
        <row r="141">
          <cell r="A141">
            <v>90100133</v>
          </cell>
          <cell r="B141" t="str">
            <v>强体之魂</v>
          </cell>
          <cell r="C141" t="str">
            <v>3</v>
          </cell>
          <cell r="D141">
            <v>150</v>
          </cell>
        </row>
        <row r="142">
          <cell r="A142">
            <v>90100134</v>
          </cell>
          <cell r="B142" t="str">
            <v>强体之魂</v>
          </cell>
          <cell r="C142" t="str">
            <v>4</v>
          </cell>
          <cell r="D142">
            <v>900</v>
          </cell>
        </row>
        <row r="143">
          <cell r="A143">
            <v>90100135</v>
          </cell>
          <cell r="B143" t="str">
            <v>强体之魂</v>
          </cell>
          <cell r="C143" t="str">
            <v>5</v>
          </cell>
          <cell r="D143">
            <v>9000</v>
          </cell>
        </row>
        <row r="144">
          <cell r="A144">
            <v>90100141</v>
          </cell>
          <cell r="B144" t="str">
            <v>碎甲之魂</v>
          </cell>
          <cell r="C144" t="str">
            <v>1</v>
          </cell>
          <cell r="D144">
            <v>10</v>
          </cell>
        </row>
        <row r="145">
          <cell r="A145">
            <v>90100142</v>
          </cell>
          <cell r="B145" t="str">
            <v>碎甲之魂</v>
          </cell>
          <cell r="C145" t="str">
            <v>2</v>
          </cell>
          <cell r="D145">
            <v>30</v>
          </cell>
        </row>
        <row r="146">
          <cell r="A146">
            <v>90100143</v>
          </cell>
          <cell r="B146" t="str">
            <v>碎甲之魂</v>
          </cell>
          <cell r="C146" t="str">
            <v>3</v>
          </cell>
          <cell r="D146">
            <v>150</v>
          </cell>
        </row>
        <row r="147">
          <cell r="A147">
            <v>90100144</v>
          </cell>
          <cell r="B147" t="str">
            <v>碎甲之魂</v>
          </cell>
          <cell r="C147" t="str">
            <v>4</v>
          </cell>
          <cell r="D147">
            <v>900</v>
          </cell>
        </row>
        <row r="148">
          <cell r="A148">
            <v>90100145</v>
          </cell>
          <cell r="B148" t="str">
            <v>碎甲之魂</v>
          </cell>
          <cell r="C148" t="str">
            <v>5</v>
          </cell>
          <cell r="D148">
            <v>9000</v>
          </cell>
        </row>
        <row r="149">
          <cell r="A149">
            <v>90100071</v>
          </cell>
          <cell r="B149" t="str">
            <v>成长之魂</v>
          </cell>
          <cell r="C149" t="str">
            <v>1</v>
          </cell>
          <cell r="D149">
            <v>10</v>
          </cell>
        </row>
        <row r="150">
          <cell r="A150">
            <v>90100072</v>
          </cell>
          <cell r="B150" t="str">
            <v>成长之魂</v>
          </cell>
          <cell r="C150" t="str">
            <v>2</v>
          </cell>
          <cell r="D150">
            <v>30</v>
          </cell>
        </row>
        <row r="151">
          <cell r="A151">
            <v>90100073</v>
          </cell>
          <cell r="B151" t="str">
            <v>成长之魂</v>
          </cell>
          <cell r="C151" t="str">
            <v>3</v>
          </cell>
          <cell r="D151">
            <v>150</v>
          </cell>
        </row>
        <row r="152">
          <cell r="A152">
            <v>90100074</v>
          </cell>
          <cell r="B152" t="str">
            <v>成长之魂</v>
          </cell>
          <cell r="C152" t="str">
            <v>4</v>
          </cell>
          <cell r="D152">
            <v>900</v>
          </cell>
        </row>
        <row r="153">
          <cell r="A153">
            <v>90100075</v>
          </cell>
          <cell r="B153" t="str">
            <v>成长之魂</v>
          </cell>
          <cell r="C153" t="str">
            <v>5</v>
          </cell>
          <cell r="D153">
            <v>9000</v>
          </cell>
        </row>
        <row r="154">
          <cell r="A154">
            <v>90100081</v>
          </cell>
          <cell r="B154" t="str">
            <v>强化之魂</v>
          </cell>
          <cell r="C154" t="str">
            <v>1</v>
          </cell>
          <cell r="D154">
            <v>10</v>
          </cell>
        </row>
        <row r="155">
          <cell r="A155">
            <v>90100082</v>
          </cell>
          <cell r="B155" t="str">
            <v>强化之魂</v>
          </cell>
          <cell r="C155" t="str">
            <v>2</v>
          </cell>
          <cell r="D155">
            <v>30</v>
          </cell>
        </row>
        <row r="156">
          <cell r="A156">
            <v>90100083</v>
          </cell>
          <cell r="B156" t="str">
            <v>强化之魂</v>
          </cell>
          <cell r="C156" t="str">
            <v>3</v>
          </cell>
          <cell r="D156">
            <v>150</v>
          </cell>
        </row>
        <row r="157">
          <cell r="A157">
            <v>90100084</v>
          </cell>
          <cell r="B157" t="str">
            <v>强化之魂</v>
          </cell>
          <cell r="C157" t="str">
            <v>4</v>
          </cell>
          <cell r="D157">
            <v>900</v>
          </cell>
        </row>
        <row r="158">
          <cell r="A158">
            <v>90100085</v>
          </cell>
          <cell r="B158" t="str">
            <v>强化之魂</v>
          </cell>
          <cell r="C158" t="str">
            <v>5</v>
          </cell>
          <cell r="D158">
            <v>9000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爬塔奖励"/>
    </sheetNames>
    <sheetDataSet>
      <sheetData sheetId="0"/>
      <sheetData sheetId="1"/>
      <sheetData sheetId="2"/>
      <sheetData sheetId="3">
        <row r="3">
          <cell r="G3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3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31" sqref="A31"/>
    </sheetView>
  </sheetViews>
  <sheetFormatPr defaultRowHeight="14.25" x14ac:dyDescent="0.2"/>
  <cols>
    <col min="1" max="1" width="8.5" style="1" bestFit="1" customWidth="1"/>
    <col min="2" max="2" width="24.875" style="1" customWidth="1"/>
    <col min="3" max="3" width="9" style="1" bestFit="1" customWidth="1"/>
    <col min="4" max="5" width="9" style="1" customWidth="1"/>
    <col min="6" max="7" width="20.375" style="1" customWidth="1"/>
    <col min="8" max="8" width="81.5" style="2" customWidth="1"/>
    <col min="9" max="9" width="48.125" style="2" customWidth="1"/>
    <col min="10" max="12" width="31" style="2" customWidth="1"/>
    <col min="13" max="13" width="44.625" style="2" bestFit="1" customWidth="1"/>
    <col min="14" max="14" width="37.625" style="1" customWidth="1"/>
    <col min="15" max="15" width="43.375" style="22" bestFit="1" customWidth="1"/>
    <col min="16" max="16" width="19.125" style="1" bestFit="1" customWidth="1"/>
    <col min="17" max="17" width="43.875" style="1" bestFit="1" customWidth="1"/>
    <col min="18" max="18" width="17.25" style="1" bestFit="1" customWidth="1"/>
    <col min="19" max="16384" width="9" style="1"/>
  </cols>
  <sheetData>
    <row r="1" spans="1:22" ht="36.75" customHeight="1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217</v>
      </c>
      <c r="G1" s="1" t="s">
        <v>522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1" t="s">
        <v>8</v>
      </c>
      <c r="O1" s="22" t="s">
        <v>9</v>
      </c>
      <c r="P1" s="1" t="s">
        <v>10</v>
      </c>
      <c r="Q1" s="1" t="s">
        <v>11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</row>
    <row r="2" spans="1:22" ht="36.75" customHeight="1" x14ac:dyDescent="0.2">
      <c r="A2" s="1">
        <v>32015</v>
      </c>
      <c r="B2" s="1" t="s">
        <v>572</v>
      </c>
      <c r="C2" s="1">
        <v>8</v>
      </c>
      <c r="D2" s="1">
        <v>1</v>
      </c>
      <c r="E2" s="1">
        <v>1</v>
      </c>
      <c r="G2" s="1" t="s">
        <v>523</v>
      </c>
      <c r="H2" s="2" t="s">
        <v>452</v>
      </c>
    </row>
    <row r="3" spans="1:22" ht="36.75" customHeight="1" x14ac:dyDescent="0.2">
      <c r="A3" s="1">
        <v>32019</v>
      </c>
      <c r="B3" s="1" t="s">
        <v>753</v>
      </c>
      <c r="C3" s="1">
        <v>1</v>
      </c>
      <c r="D3" s="1">
        <v>1</v>
      </c>
      <c r="E3" s="1">
        <v>1</v>
      </c>
      <c r="G3" s="1" t="s">
        <v>754</v>
      </c>
      <c r="H3" s="2" t="s">
        <v>755</v>
      </c>
    </row>
    <row r="4" spans="1:22" x14ac:dyDescent="0.2">
      <c r="A4" s="1">
        <v>35002</v>
      </c>
      <c r="B4" s="1" t="s">
        <v>573</v>
      </c>
      <c r="H4" s="2" t="s">
        <v>223</v>
      </c>
    </row>
    <row r="5" spans="1:22" x14ac:dyDescent="0.2">
      <c r="A5" s="1">
        <v>35003</v>
      </c>
      <c r="B5" s="1" t="s">
        <v>574</v>
      </c>
      <c r="C5" s="1">
        <v>1</v>
      </c>
      <c r="H5" s="2" t="s">
        <v>224</v>
      </c>
      <c r="O5" s="2"/>
      <c r="P5" s="2"/>
      <c r="Q5" s="2"/>
    </row>
    <row r="6" spans="1:22" x14ac:dyDescent="0.2">
      <c r="A6" s="1">
        <v>35004</v>
      </c>
      <c r="B6" s="1" t="s">
        <v>575</v>
      </c>
      <c r="C6" s="1">
        <v>1</v>
      </c>
      <c r="H6" s="2" t="s">
        <v>225</v>
      </c>
      <c r="O6" s="2"/>
      <c r="P6" s="2"/>
      <c r="Q6" s="2"/>
    </row>
    <row r="7" spans="1:22" x14ac:dyDescent="0.2">
      <c r="A7" s="1">
        <v>35005</v>
      </c>
      <c r="B7" s="1" t="s">
        <v>576</v>
      </c>
      <c r="C7" s="1">
        <v>1</v>
      </c>
      <c r="H7" s="2" t="s">
        <v>226</v>
      </c>
      <c r="N7" s="2"/>
      <c r="O7" s="2"/>
      <c r="P7" s="2"/>
      <c r="Q7" s="2"/>
    </row>
    <row r="8" spans="1:22" x14ac:dyDescent="0.2">
      <c r="A8" s="1">
        <v>35006</v>
      </c>
      <c r="B8" s="1" t="s">
        <v>577</v>
      </c>
      <c r="C8" s="1">
        <v>1</v>
      </c>
      <c r="H8" s="2" t="s">
        <v>227</v>
      </c>
      <c r="N8" s="2"/>
      <c r="O8" s="2"/>
      <c r="P8" s="2"/>
      <c r="Q8" s="2"/>
    </row>
    <row r="9" spans="1:22" x14ac:dyDescent="0.2">
      <c r="A9" s="1">
        <v>35007</v>
      </c>
      <c r="B9" s="1" t="s">
        <v>578</v>
      </c>
      <c r="C9" s="1">
        <v>1</v>
      </c>
      <c r="H9" s="2" t="s">
        <v>228</v>
      </c>
      <c r="N9" s="2"/>
      <c r="O9" s="2"/>
      <c r="P9" s="2"/>
      <c r="Q9" s="2"/>
    </row>
    <row r="10" spans="1:22" x14ac:dyDescent="0.2">
      <c r="A10" s="1">
        <v>35008</v>
      </c>
      <c r="B10" s="1" t="s">
        <v>579</v>
      </c>
      <c r="C10" s="1">
        <v>1</v>
      </c>
      <c r="H10" s="2" t="s">
        <v>229</v>
      </c>
      <c r="N10" s="2"/>
      <c r="O10" s="2"/>
      <c r="P10" s="2"/>
      <c r="Q10" s="2"/>
    </row>
    <row r="11" spans="1:22" x14ac:dyDescent="0.3">
      <c r="A11" s="1">
        <v>35020</v>
      </c>
      <c r="B11" s="1" t="s">
        <v>580</v>
      </c>
      <c r="C11" s="1">
        <v>3</v>
      </c>
      <c r="D11" s="1">
        <v>3</v>
      </c>
      <c r="E11" s="1">
        <v>3</v>
      </c>
      <c r="H11" s="2" t="s">
        <v>230</v>
      </c>
      <c r="I11" s="4"/>
      <c r="J11" s="4"/>
      <c r="K11" s="4"/>
      <c r="L11" s="4"/>
      <c r="M11" s="4"/>
      <c r="N11" s="2"/>
      <c r="O11" s="2"/>
      <c r="P11" s="2"/>
      <c r="Q11" s="2"/>
    </row>
    <row r="12" spans="1:22" x14ac:dyDescent="0.3">
      <c r="A12" s="1">
        <v>35021</v>
      </c>
      <c r="B12" s="1" t="s">
        <v>581</v>
      </c>
      <c r="C12" s="1">
        <v>3</v>
      </c>
      <c r="D12" s="1">
        <v>3</v>
      </c>
      <c r="E12" s="1">
        <v>3</v>
      </c>
      <c r="H12" s="2" t="s">
        <v>231</v>
      </c>
      <c r="I12" s="4"/>
      <c r="J12" s="4"/>
      <c r="K12" s="4"/>
      <c r="L12" s="4"/>
      <c r="M12" s="4"/>
      <c r="N12" s="2"/>
      <c r="O12" s="2"/>
      <c r="P12" s="2"/>
      <c r="Q12" s="2"/>
    </row>
    <row r="13" spans="1:22" x14ac:dyDescent="0.3">
      <c r="A13" s="1">
        <v>35022</v>
      </c>
      <c r="B13" s="1" t="s">
        <v>582</v>
      </c>
      <c r="C13" s="1">
        <v>3</v>
      </c>
      <c r="D13" s="1">
        <v>3</v>
      </c>
      <c r="E13" s="1">
        <v>3</v>
      </c>
      <c r="H13" s="2" t="s">
        <v>232</v>
      </c>
      <c r="I13" s="4"/>
      <c r="J13" s="4"/>
      <c r="K13" s="4"/>
      <c r="L13" s="4"/>
      <c r="M13" s="4"/>
      <c r="N13" s="2"/>
      <c r="O13" s="2"/>
      <c r="P13" s="2"/>
      <c r="Q13" s="2"/>
    </row>
    <row r="14" spans="1:22" x14ac:dyDescent="0.3">
      <c r="A14" s="1">
        <v>35023</v>
      </c>
      <c r="B14" s="1" t="s">
        <v>583</v>
      </c>
      <c r="C14" s="1">
        <v>3</v>
      </c>
      <c r="D14" s="1">
        <v>3</v>
      </c>
      <c r="E14" s="1">
        <v>3</v>
      </c>
      <c r="H14" s="2" t="s">
        <v>233</v>
      </c>
      <c r="I14" s="4"/>
      <c r="J14" s="4"/>
      <c r="K14" s="4"/>
      <c r="L14" s="4"/>
      <c r="M14" s="4"/>
      <c r="N14" s="2"/>
      <c r="O14" s="2"/>
      <c r="P14" s="2"/>
      <c r="Q14" s="2"/>
    </row>
    <row r="15" spans="1:22" x14ac:dyDescent="0.3">
      <c r="A15" s="1">
        <v>35024</v>
      </c>
      <c r="B15" s="1" t="s">
        <v>584</v>
      </c>
      <c r="C15" s="1">
        <v>3</v>
      </c>
      <c r="D15" s="1">
        <v>3</v>
      </c>
      <c r="E15" s="1">
        <v>3</v>
      </c>
      <c r="H15" s="2" t="s">
        <v>233</v>
      </c>
      <c r="I15" s="4"/>
      <c r="J15" s="4"/>
      <c r="K15" s="4"/>
      <c r="L15" s="4"/>
      <c r="M15" s="4"/>
      <c r="N15" s="2"/>
      <c r="O15" s="2"/>
      <c r="P15" s="2"/>
      <c r="Q15" s="2"/>
    </row>
    <row r="16" spans="1:22" x14ac:dyDescent="0.3">
      <c r="A16" s="1">
        <v>35025</v>
      </c>
      <c r="B16" s="1" t="s">
        <v>585</v>
      </c>
      <c r="C16" s="1">
        <v>3</v>
      </c>
      <c r="D16" s="1">
        <v>3</v>
      </c>
      <c r="E16" s="1">
        <v>3</v>
      </c>
      <c r="H16" s="2" t="s">
        <v>233</v>
      </c>
      <c r="I16" s="4"/>
      <c r="J16" s="4"/>
      <c r="K16" s="4"/>
      <c r="L16" s="4"/>
      <c r="M16" s="4"/>
      <c r="N16" s="2"/>
      <c r="O16" s="2"/>
      <c r="P16" s="2"/>
      <c r="Q16" s="2"/>
    </row>
    <row r="17" spans="1:17" x14ac:dyDescent="0.3">
      <c r="A17" s="1">
        <v>35026</v>
      </c>
      <c r="B17" s="1" t="s">
        <v>586</v>
      </c>
      <c r="C17" s="1">
        <v>3</v>
      </c>
      <c r="D17" s="1">
        <v>3</v>
      </c>
      <c r="E17" s="1">
        <v>3</v>
      </c>
      <c r="H17" s="2" t="s">
        <v>233</v>
      </c>
      <c r="I17" s="4"/>
      <c r="J17" s="4"/>
      <c r="K17" s="4"/>
      <c r="L17" s="4"/>
      <c r="M17" s="4"/>
      <c r="N17" s="2"/>
      <c r="O17" s="2"/>
      <c r="P17" s="2"/>
      <c r="Q17" s="2"/>
    </row>
    <row r="18" spans="1:17" s="13" customFormat="1" x14ac:dyDescent="0.2">
      <c r="A18" s="13">
        <v>35100</v>
      </c>
      <c r="B18" s="13" t="s">
        <v>587</v>
      </c>
      <c r="C18" s="13">
        <v>1</v>
      </c>
      <c r="H18" s="12" t="s">
        <v>234</v>
      </c>
      <c r="I18" s="12"/>
      <c r="J18" s="12"/>
      <c r="K18" s="12"/>
      <c r="L18" s="12"/>
      <c r="M18" s="12"/>
      <c r="N18" s="12"/>
      <c r="O18" s="12"/>
      <c r="P18" s="12"/>
      <c r="Q18" s="12"/>
    </row>
    <row r="19" spans="1:17" s="13" customFormat="1" x14ac:dyDescent="0.2">
      <c r="A19" s="13">
        <v>35101</v>
      </c>
      <c r="B19" s="13" t="s">
        <v>588</v>
      </c>
      <c r="C19" s="13">
        <v>1</v>
      </c>
      <c r="H19" s="12" t="s">
        <v>235</v>
      </c>
      <c r="I19" s="12"/>
      <c r="J19" s="12"/>
      <c r="K19" s="12"/>
      <c r="L19" s="12"/>
      <c r="M19" s="12"/>
      <c r="N19" s="12"/>
      <c r="O19" s="12"/>
      <c r="P19" s="12"/>
      <c r="Q19" s="12"/>
    </row>
    <row r="20" spans="1:17" s="13" customFormat="1" x14ac:dyDescent="0.2">
      <c r="A20" s="13">
        <v>35102</v>
      </c>
      <c r="B20" s="13" t="s">
        <v>589</v>
      </c>
      <c r="C20" s="13">
        <v>1</v>
      </c>
      <c r="H20" s="12" t="s">
        <v>236</v>
      </c>
      <c r="I20" s="12"/>
      <c r="J20" s="12"/>
      <c r="K20" s="12"/>
      <c r="L20" s="12"/>
      <c r="M20" s="12"/>
      <c r="N20" s="12"/>
      <c r="O20" s="12"/>
      <c r="P20" s="12"/>
      <c r="Q20" s="12"/>
    </row>
    <row r="21" spans="1:17" s="13" customFormat="1" x14ac:dyDescent="0.2">
      <c r="A21" s="13">
        <v>35103</v>
      </c>
      <c r="B21" s="13" t="s">
        <v>590</v>
      </c>
      <c r="C21" s="13">
        <v>1</v>
      </c>
      <c r="H21" s="12" t="s">
        <v>223</v>
      </c>
      <c r="I21" s="12"/>
      <c r="J21" s="12"/>
      <c r="K21" s="12"/>
      <c r="L21" s="12"/>
      <c r="M21" s="12"/>
      <c r="N21" s="12"/>
      <c r="O21" s="12"/>
      <c r="P21" s="12"/>
      <c r="Q21" s="12"/>
    </row>
    <row r="22" spans="1:17" s="13" customFormat="1" x14ac:dyDescent="0.2">
      <c r="A22" s="13">
        <v>35104</v>
      </c>
      <c r="B22" s="13" t="s">
        <v>591</v>
      </c>
      <c r="C22" s="13">
        <v>1</v>
      </c>
      <c r="H22" s="12" t="s">
        <v>237</v>
      </c>
      <c r="I22" s="12" t="s">
        <v>237</v>
      </c>
      <c r="J22" s="12" t="s">
        <v>237</v>
      </c>
      <c r="K22" s="12" t="s">
        <v>237</v>
      </c>
      <c r="L22" s="12" t="s">
        <v>237</v>
      </c>
      <c r="M22" s="12" t="s">
        <v>15</v>
      </c>
      <c r="N22" s="12" t="s">
        <v>15</v>
      </c>
      <c r="O22" s="12"/>
      <c r="P22" s="12"/>
      <c r="Q22" s="12"/>
    </row>
    <row r="23" spans="1:17" x14ac:dyDescent="0.2">
      <c r="A23" s="1">
        <v>35105</v>
      </c>
      <c r="B23" s="1" t="s">
        <v>592</v>
      </c>
      <c r="C23" s="1">
        <v>1</v>
      </c>
      <c r="H23" s="2" t="s">
        <v>238</v>
      </c>
      <c r="N23" s="2"/>
      <c r="O23" s="2"/>
      <c r="P23" s="2"/>
      <c r="Q23" s="2"/>
    </row>
    <row r="24" spans="1:17" x14ac:dyDescent="0.2">
      <c r="A24" s="1">
        <v>35106</v>
      </c>
      <c r="B24" s="1" t="s">
        <v>593</v>
      </c>
      <c r="C24" s="1">
        <v>1</v>
      </c>
      <c r="H24" s="56" t="s">
        <v>443</v>
      </c>
      <c r="N24" s="2"/>
      <c r="O24" s="2"/>
      <c r="P24" s="2"/>
      <c r="Q24" s="2"/>
    </row>
    <row r="25" spans="1:17" x14ac:dyDescent="0.2">
      <c r="A25" s="1">
        <v>35107</v>
      </c>
      <c r="B25" s="1" t="s">
        <v>594</v>
      </c>
      <c r="C25" s="1">
        <v>1</v>
      </c>
      <c r="H25" s="56" t="s">
        <v>465</v>
      </c>
      <c r="N25" s="2"/>
      <c r="O25" s="2"/>
      <c r="P25" s="2"/>
      <c r="Q25" s="2"/>
    </row>
    <row r="26" spans="1:17" x14ac:dyDescent="0.2">
      <c r="A26" s="1">
        <v>35108</v>
      </c>
      <c r="B26" s="1" t="s">
        <v>595</v>
      </c>
      <c r="C26" s="1">
        <v>1</v>
      </c>
      <c r="H26" s="56" t="s">
        <v>466</v>
      </c>
      <c r="N26" s="2"/>
      <c r="O26" s="2"/>
      <c r="P26" s="2"/>
      <c r="Q26" s="2"/>
    </row>
    <row r="27" spans="1:17" x14ac:dyDescent="0.2">
      <c r="A27" s="1">
        <v>35121</v>
      </c>
      <c r="B27" s="1" t="s">
        <v>596</v>
      </c>
      <c r="C27" s="1">
        <v>5</v>
      </c>
      <c r="H27" s="56" t="s">
        <v>505</v>
      </c>
      <c r="I27" s="2" t="s">
        <v>506</v>
      </c>
      <c r="J27" s="2" t="s">
        <v>507</v>
      </c>
      <c r="K27" s="2" t="s">
        <v>508</v>
      </c>
      <c r="L27" s="2" t="s">
        <v>243</v>
      </c>
      <c r="N27" s="2"/>
      <c r="O27" s="2"/>
      <c r="P27" s="2"/>
      <c r="Q27" s="2"/>
    </row>
    <row r="28" spans="1:17" x14ac:dyDescent="0.2">
      <c r="A28" s="1">
        <v>35122</v>
      </c>
      <c r="B28" s="1" t="s">
        <v>597</v>
      </c>
      <c r="C28" s="1">
        <v>6</v>
      </c>
      <c r="H28" s="56" t="s">
        <v>509</v>
      </c>
      <c r="I28" s="2" t="s">
        <v>257</v>
      </c>
      <c r="J28" s="2" t="s">
        <v>510</v>
      </c>
      <c r="K28" s="2" t="s">
        <v>511</v>
      </c>
      <c r="L28" s="2" t="s">
        <v>272</v>
      </c>
      <c r="M28" s="2" t="s">
        <v>512</v>
      </c>
      <c r="N28" s="2"/>
      <c r="O28" s="2"/>
      <c r="P28" s="2"/>
      <c r="Q28" s="2"/>
    </row>
    <row r="29" spans="1:17" x14ac:dyDescent="0.2">
      <c r="A29" s="1">
        <v>35123</v>
      </c>
      <c r="B29" s="1" t="s">
        <v>598</v>
      </c>
      <c r="C29" s="1">
        <v>5</v>
      </c>
      <c r="H29" s="56" t="s">
        <v>513</v>
      </c>
      <c r="I29" s="2" t="s">
        <v>502</v>
      </c>
      <c r="J29" s="2" t="s">
        <v>514</v>
      </c>
      <c r="K29" s="2" t="s">
        <v>515</v>
      </c>
      <c r="L29" s="2" t="s">
        <v>516</v>
      </c>
      <c r="N29" s="2"/>
      <c r="O29" s="2"/>
      <c r="P29" s="2"/>
      <c r="Q29" s="2"/>
    </row>
    <row r="30" spans="1:17" x14ac:dyDescent="0.2">
      <c r="A30" s="1">
        <v>35126</v>
      </c>
      <c r="B30" s="1" t="s">
        <v>599</v>
      </c>
      <c r="C30" s="1">
        <v>5</v>
      </c>
      <c r="H30" s="56" t="s">
        <v>505</v>
      </c>
      <c r="I30" s="2" t="s">
        <v>506</v>
      </c>
      <c r="J30" s="2" t="s">
        <v>507</v>
      </c>
      <c r="K30" s="2" t="s">
        <v>508</v>
      </c>
      <c r="L30" s="2" t="s">
        <v>517</v>
      </c>
      <c r="N30" s="2"/>
      <c r="O30" s="2"/>
      <c r="P30" s="2"/>
      <c r="Q30" s="2"/>
    </row>
    <row r="31" spans="1:17" x14ac:dyDescent="0.2">
      <c r="A31" s="1">
        <v>35127</v>
      </c>
      <c r="B31" s="1" t="s">
        <v>600</v>
      </c>
      <c r="C31" s="1">
        <v>5</v>
      </c>
      <c r="H31" s="56" t="s">
        <v>518</v>
      </c>
      <c r="I31" s="2" t="s">
        <v>421</v>
      </c>
      <c r="J31" s="2" t="s">
        <v>510</v>
      </c>
      <c r="K31" s="2" t="s">
        <v>511</v>
      </c>
      <c r="L31" s="2" t="s">
        <v>519</v>
      </c>
      <c r="N31" s="2"/>
      <c r="O31" s="2"/>
      <c r="P31" s="2"/>
      <c r="Q31" s="2"/>
    </row>
    <row r="32" spans="1:17" x14ac:dyDescent="0.2">
      <c r="A32" s="1">
        <v>35128</v>
      </c>
      <c r="B32" s="1" t="s">
        <v>601</v>
      </c>
      <c r="C32" s="1">
        <v>5</v>
      </c>
      <c r="H32" s="56" t="s">
        <v>520</v>
      </c>
      <c r="I32" s="2" t="s">
        <v>448</v>
      </c>
      <c r="J32" s="2" t="s">
        <v>521</v>
      </c>
      <c r="K32" s="2" t="s">
        <v>515</v>
      </c>
      <c r="L32" s="2" t="s">
        <v>451</v>
      </c>
      <c r="N32" s="2"/>
      <c r="O32" s="2"/>
      <c r="P32" s="2"/>
      <c r="Q32" s="2"/>
    </row>
    <row r="33" spans="1:13" x14ac:dyDescent="0.2">
      <c r="A33" s="1">
        <v>35201</v>
      </c>
      <c r="B33" s="1" t="s">
        <v>602</v>
      </c>
      <c r="C33" s="1">
        <v>6</v>
      </c>
      <c r="H33" s="2" t="s">
        <v>239</v>
      </c>
      <c r="I33" s="2" t="s">
        <v>240</v>
      </c>
      <c r="J33" s="2" t="s">
        <v>226</v>
      </c>
      <c r="K33" s="2" t="s">
        <v>227</v>
      </c>
      <c r="L33" s="2" t="s">
        <v>241</v>
      </c>
      <c r="M33" s="2" t="s">
        <v>242</v>
      </c>
    </row>
    <row r="34" spans="1:13" x14ac:dyDescent="0.2">
      <c r="A34" s="1">
        <v>35202</v>
      </c>
      <c r="B34" s="1" t="s">
        <v>603</v>
      </c>
      <c r="C34" s="1">
        <v>6</v>
      </c>
      <c r="H34" s="2" t="s">
        <v>243</v>
      </c>
      <c r="I34" s="2" t="s">
        <v>240</v>
      </c>
      <c r="J34" s="2" t="s">
        <v>244</v>
      </c>
      <c r="K34" s="2" t="s">
        <v>245</v>
      </c>
      <c r="L34" s="2" t="s">
        <v>246</v>
      </c>
      <c r="M34" s="2" t="s">
        <v>247</v>
      </c>
    </row>
    <row r="35" spans="1:13" x14ac:dyDescent="0.2">
      <c r="A35" s="1">
        <v>35203</v>
      </c>
      <c r="B35" s="1" t="s">
        <v>604</v>
      </c>
      <c r="C35" s="1">
        <v>6</v>
      </c>
      <c r="H35" s="2" t="s">
        <v>240</v>
      </c>
      <c r="I35" s="2" t="s">
        <v>248</v>
      </c>
      <c r="J35" s="2" t="s">
        <v>249</v>
      </c>
      <c r="K35" s="2" t="s">
        <v>250</v>
      </c>
      <c r="L35" s="2" t="s">
        <v>251</v>
      </c>
      <c r="M35" s="2" t="s">
        <v>252</v>
      </c>
    </row>
    <row r="36" spans="1:13" x14ac:dyDescent="0.2">
      <c r="A36" s="1">
        <v>35204</v>
      </c>
      <c r="B36" s="1" t="s">
        <v>605</v>
      </c>
      <c r="C36" s="1">
        <v>6</v>
      </c>
      <c r="H36" s="2" t="s">
        <v>240</v>
      </c>
      <c r="I36" s="2" t="s">
        <v>248</v>
      </c>
      <c r="J36" s="2" t="s">
        <v>249</v>
      </c>
      <c r="K36" s="2" t="s">
        <v>253</v>
      </c>
      <c r="L36" s="2" t="s">
        <v>254</v>
      </c>
      <c r="M36" s="2" t="s">
        <v>255</v>
      </c>
    </row>
    <row r="37" spans="1:13" x14ac:dyDescent="0.2">
      <c r="A37" s="1">
        <v>35205</v>
      </c>
      <c r="B37" s="1" t="s">
        <v>606</v>
      </c>
      <c r="C37" s="1">
        <v>6</v>
      </c>
      <c r="H37" s="2" t="s">
        <v>256</v>
      </c>
      <c r="I37" s="2" t="s">
        <v>257</v>
      </c>
      <c r="J37" s="2" t="s">
        <v>258</v>
      </c>
      <c r="K37" s="2" t="s">
        <v>259</v>
      </c>
      <c r="L37" s="2" t="s">
        <v>260</v>
      </c>
      <c r="M37" s="2" t="s">
        <v>261</v>
      </c>
    </row>
    <row r="38" spans="1:13" x14ac:dyDescent="0.2">
      <c r="A38" s="1">
        <v>35206</v>
      </c>
      <c r="B38" s="1" t="s">
        <v>607</v>
      </c>
      <c r="C38" s="1">
        <v>6</v>
      </c>
      <c r="H38" s="2" t="s">
        <v>257</v>
      </c>
      <c r="I38" s="2" t="s">
        <v>262</v>
      </c>
      <c r="J38" s="2" t="s">
        <v>263</v>
      </c>
      <c r="K38" s="2" t="s">
        <v>264</v>
      </c>
    </row>
    <row r="39" spans="1:13" x14ac:dyDescent="0.2">
      <c r="A39" s="1">
        <v>35207</v>
      </c>
      <c r="B39" s="1" t="s">
        <v>608</v>
      </c>
      <c r="C39" s="1">
        <v>6</v>
      </c>
      <c r="H39" s="2" t="s">
        <v>257</v>
      </c>
      <c r="I39" s="2" t="s">
        <v>265</v>
      </c>
      <c r="J39" s="2" t="s">
        <v>266</v>
      </c>
      <c r="K39" s="2" t="s">
        <v>267</v>
      </c>
      <c r="L39" s="2" t="s">
        <v>261</v>
      </c>
    </row>
    <row r="40" spans="1:13" x14ac:dyDescent="0.2">
      <c r="A40" s="1">
        <v>35208</v>
      </c>
      <c r="B40" s="1" t="s">
        <v>609</v>
      </c>
      <c r="C40" s="1">
        <v>6</v>
      </c>
      <c r="H40" s="2" t="s">
        <v>257</v>
      </c>
      <c r="I40" s="2" t="s">
        <v>267</v>
      </c>
      <c r="J40" s="2" t="s">
        <v>268</v>
      </c>
      <c r="K40" s="2" t="s">
        <v>224</v>
      </c>
      <c r="L40" s="2" t="s">
        <v>225</v>
      </c>
    </row>
    <row r="41" spans="1:13" x14ac:dyDescent="0.2">
      <c r="A41" s="1">
        <v>35209</v>
      </c>
      <c r="B41" s="1" t="s">
        <v>610</v>
      </c>
      <c r="C41" s="1">
        <v>1</v>
      </c>
      <c r="H41" s="2" t="s">
        <v>269</v>
      </c>
    </row>
    <row r="42" spans="1:13" x14ac:dyDescent="0.2">
      <c r="A42" s="1">
        <v>35210</v>
      </c>
      <c r="B42" s="1" t="s">
        <v>611</v>
      </c>
      <c r="C42" s="1">
        <v>1</v>
      </c>
      <c r="H42" s="2" t="s">
        <v>269</v>
      </c>
    </row>
    <row r="43" spans="1:13" x14ac:dyDescent="0.2">
      <c r="A43" s="1">
        <v>35211</v>
      </c>
      <c r="B43" s="1" t="s">
        <v>612</v>
      </c>
      <c r="C43" s="1">
        <v>5</v>
      </c>
      <c r="H43" s="2" t="s">
        <v>270</v>
      </c>
      <c r="I43" s="2" t="s">
        <v>271</v>
      </c>
      <c r="J43" s="2" t="s">
        <v>272</v>
      </c>
      <c r="K43" s="2" t="s">
        <v>273</v>
      </c>
      <c r="L43" s="2" t="s">
        <v>274</v>
      </c>
    </row>
    <row r="44" spans="1:13" x14ac:dyDescent="0.2">
      <c r="A44" s="1">
        <v>35212</v>
      </c>
      <c r="B44" s="1" t="s">
        <v>613</v>
      </c>
      <c r="C44" s="1">
        <v>3</v>
      </c>
      <c r="H44" s="2" t="s">
        <v>423</v>
      </c>
      <c r="I44" s="2" t="s">
        <v>257</v>
      </c>
      <c r="J44" s="2" t="s">
        <v>275</v>
      </c>
    </row>
    <row r="45" spans="1:13" x14ac:dyDescent="0.2">
      <c r="A45" s="1">
        <v>35213</v>
      </c>
      <c r="B45" s="1" t="s">
        <v>614</v>
      </c>
      <c r="C45" s="1">
        <v>1</v>
      </c>
      <c r="H45" s="2" t="s">
        <v>276</v>
      </c>
    </row>
    <row r="46" spans="1:13" x14ac:dyDescent="0.2">
      <c r="A46" s="1">
        <v>35214</v>
      </c>
      <c r="B46" s="1" t="s">
        <v>615</v>
      </c>
      <c r="C46" s="1">
        <v>1</v>
      </c>
      <c r="D46"/>
      <c r="E46"/>
      <c r="F46"/>
      <c r="G46"/>
      <c r="H46" t="s">
        <v>420</v>
      </c>
      <c r="I46"/>
      <c r="J46"/>
      <c r="K46"/>
      <c r="L46"/>
    </row>
    <row r="47" spans="1:13" x14ac:dyDescent="0.2">
      <c r="A47" s="1">
        <v>35215</v>
      </c>
      <c r="B47" s="1" t="s">
        <v>616</v>
      </c>
      <c r="C47" s="1">
        <v>3</v>
      </c>
      <c r="H47" s="2" t="s">
        <v>374</v>
      </c>
      <c r="I47" s="2" t="s">
        <v>277</v>
      </c>
      <c r="J47" s="2" t="s">
        <v>278</v>
      </c>
    </row>
    <row r="48" spans="1:13" x14ac:dyDescent="0.2">
      <c r="A48" s="1">
        <v>35216</v>
      </c>
      <c r="B48" s="1" t="s">
        <v>617</v>
      </c>
      <c r="C48" s="1">
        <v>4</v>
      </c>
      <c r="H48" s="2" t="s">
        <v>422</v>
      </c>
      <c r="I48" s="2" t="s">
        <v>279</v>
      </c>
      <c r="J48" s="2" t="s">
        <v>280</v>
      </c>
      <c r="K48" s="2" t="s">
        <v>281</v>
      </c>
    </row>
    <row r="49" spans="1:19" x14ac:dyDescent="0.2">
      <c r="A49" s="1">
        <v>35217</v>
      </c>
      <c r="B49" s="1" t="s">
        <v>618</v>
      </c>
      <c r="C49" s="1">
        <v>3</v>
      </c>
      <c r="H49" s="2" t="s">
        <v>282</v>
      </c>
      <c r="I49" s="2" t="s">
        <v>239</v>
      </c>
      <c r="J49" s="2" t="s">
        <v>283</v>
      </c>
    </row>
    <row r="50" spans="1:19" x14ac:dyDescent="0.2">
      <c r="A50" s="1">
        <v>35219</v>
      </c>
      <c r="B50" s="1" t="s">
        <v>619</v>
      </c>
      <c r="C50" s="1">
        <v>2</v>
      </c>
      <c r="H50" s="2" t="s">
        <v>284</v>
      </c>
      <c r="I50" s="2" t="s">
        <v>239</v>
      </c>
    </row>
    <row r="51" spans="1:19" x14ac:dyDescent="0.2">
      <c r="A51" s="1">
        <v>35218</v>
      </c>
      <c r="B51" s="1" t="s">
        <v>620</v>
      </c>
      <c r="C51" s="1">
        <v>2</v>
      </c>
      <c r="H51" s="2" t="s">
        <v>285</v>
      </c>
      <c r="I51" s="2" t="s">
        <v>286</v>
      </c>
    </row>
    <row r="52" spans="1:19" x14ac:dyDescent="0.2">
      <c r="A52" s="1">
        <v>35220</v>
      </c>
      <c r="B52" s="1" t="s">
        <v>621</v>
      </c>
      <c r="C52" s="1">
        <v>2</v>
      </c>
      <c r="H52" s="2" t="s">
        <v>262</v>
      </c>
      <c r="I52" s="2" t="s">
        <v>287</v>
      </c>
    </row>
    <row r="53" spans="1:19" x14ac:dyDescent="0.2">
      <c r="A53" s="1">
        <v>35221</v>
      </c>
      <c r="B53" s="1" t="s">
        <v>622</v>
      </c>
      <c r="C53" s="1">
        <v>2</v>
      </c>
      <c r="H53" s="2" t="s">
        <v>288</v>
      </c>
      <c r="I53" s="2" t="s">
        <v>289</v>
      </c>
    </row>
    <row r="54" spans="1:19" x14ac:dyDescent="0.2">
      <c r="A54" s="1">
        <v>35222</v>
      </c>
      <c r="B54" s="1" t="s">
        <v>623</v>
      </c>
      <c r="C54" s="1">
        <v>1</v>
      </c>
      <c r="H54" s="2" t="s">
        <v>290</v>
      </c>
    </row>
    <row r="55" spans="1:19" x14ac:dyDescent="0.2">
      <c r="A55" s="1">
        <v>35223</v>
      </c>
      <c r="B55" s="41" t="s">
        <v>624</v>
      </c>
      <c r="C55" s="1">
        <v>2</v>
      </c>
      <c r="H55" s="2" t="s">
        <v>263</v>
      </c>
      <c r="I55" s="2" t="s">
        <v>291</v>
      </c>
    </row>
    <row r="56" spans="1:19" x14ac:dyDescent="0.2">
      <c r="A56" s="1">
        <v>35224</v>
      </c>
      <c r="B56" s="1" t="s">
        <v>625</v>
      </c>
      <c r="C56" s="1">
        <v>2</v>
      </c>
      <c r="H56" s="2" t="s">
        <v>292</v>
      </c>
      <c r="I56" s="2" t="s">
        <v>293</v>
      </c>
    </row>
    <row r="57" spans="1:19" x14ac:dyDescent="0.2">
      <c r="A57" s="1">
        <v>35225</v>
      </c>
      <c r="B57" s="1" t="s">
        <v>626</v>
      </c>
      <c r="C57" s="1">
        <v>1</v>
      </c>
      <c r="H57" s="2" t="s">
        <v>294</v>
      </c>
    </row>
    <row r="58" spans="1:19" x14ac:dyDescent="0.2">
      <c r="A58" s="1">
        <v>35226</v>
      </c>
      <c r="B58" s="1" t="s">
        <v>627</v>
      </c>
      <c r="C58" s="1">
        <v>1</v>
      </c>
      <c r="H58" s="2" t="s">
        <v>295</v>
      </c>
    </row>
    <row r="59" spans="1:19" x14ac:dyDescent="0.2">
      <c r="A59" s="1">
        <v>35227</v>
      </c>
      <c r="B59" s="1" t="s">
        <v>628</v>
      </c>
      <c r="C59" s="1">
        <v>1</v>
      </c>
      <c r="F59" s="52"/>
      <c r="G59" s="52"/>
      <c r="H59" s="2" t="s">
        <v>464</v>
      </c>
    </row>
    <row r="60" spans="1:19" x14ac:dyDescent="0.2">
      <c r="A60" s="1">
        <v>35228</v>
      </c>
      <c r="B60" s="1" t="s">
        <v>629</v>
      </c>
      <c r="C60" s="1">
        <v>6</v>
      </c>
      <c r="D60" s="1">
        <v>1</v>
      </c>
      <c r="E60" s="1">
        <v>1</v>
      </c>
      <c r="F60" s="52"/>
      <c r="G60" s="52"/>
      <c r="H60" t="s">
        <v>375</v>
      </c>
      <c r="I60" t="s">
        <v>376</v>
      </c>
      <c r="J60" s="2" t="s">
        <v>484</v>
      </c>
      <c r="K60" s="51" t="s">
        <v>474</v>
      </c>
      <c r="L60" s="2" t="s">
        <v>391</v>
      </c>
      <c r="M60" s="2" t="s">
        <v>339</v>
      </c>
      <c r="N60" s="2"/>
      <c r="P60" s="22"/>
      <c r="R60" s="22"/>
    </row>
    <row r="61" spans="1:19" x14ac:dyDescent="0.2">
      <c r="A61" s="1">
        <v>35229</v>
      </c>
      <c r="B61" s="1" t="s">
        <v>629</v>
      </c>
      <c r="C61" s="1">
        <v>6</v>
      </c>
      <c r="D61" s="1">
        <v>1</v>
      </c>
      <c r="E61" s="1">
        <v>1</v>
      </c>
      <c r="F61" s="52"/>
      <c r="G61" s="52"/>
      <c r="H61" t="s">
        <v>375</v>
      </c>
      <c r="I61" t="s">
        <v>376</v>
      </c>
      <c r="J61" s="2" t="s">
        <v>484</v>
      </c>
      <c r="K61" s="51" t="s">
        <v>474</v>
      </c>
      <c r="L61" s="2" t="s">
        <v>340</v>
      </c>
      <c r="M61" s="2" t="s">
        <v>341</v>
      </c>
      <c r="N61" s="2"/>
      <c r="P61" s="22"/>
      <c r="R61" s="22"/>
    </row>
    <row r="62" spans="1:19" x14ac:dyDescent="0.2">
      <c r="A62" s="1">
        <v>35230</v>
      </c>
      <c r="B62" s="1" t="s">
        <v>629</v>
      </c>
      <c r="C62" s="1">
        <v>9</v>
      </c>
      <c r="D62" s="1">
        <v>1</v>
      </c>
      <c r="E62" s="1">
        <v>1</v>
      </c>
      <c r="F62" s="52"/>
      <c r="G62" s="52"/>
      <c r="H62" t="s">
        <v>377</v>
      </c>
      <c r="I62" t="s">
        <v>378</v>
      </c>
      <c r="J62" s="2" t="s">
        <v>485</v>
      </c>
      <c r="K62" s="51" t="s">
        <v>475</v>
      </c>
      <c r="L62" s="2" t="s">
        <v>342</v>
      </c>
      <c r="M62" s="2" t="s">
        <v>343</v>
      </c>
      <c r="N62" s="2" t="s">
        <v>494</v>
      </c>
      <c r="O62" s="22" t="s">
        <v>492</v>
      </c>
      <c r="P62" s="22" t="s">
        <v>493</v>
      </c>
      <c r="R62" s="22"/>
    </row>
    <row r="63" spans="1:19" x14ac:dyDescent="0.2">
      <c r="A63" s="1">
        <v>35231</v>
      </c>
      <c r="B63" s="1" t="s">
        <v>629</v>
      </c>
      <c r="C63" s="1">
        <v>11</v>
      </c>
      <c r="D63" s="1">
        <v>1</v>
      </c>
      <c r="E63" s="1">
        <v>1</v>
      </c>
      <c r="F63" s="52"/>
      <c r="G63" s="52"/>
      <c r="H63" t="s">
        <v>377</v>
      </c>
      <c r="I63" t="s">
        <v>378</v>
      </c>
      <c r="J63" s="2" t="s">
        <v>485</v>
      </c>
      <c r="K63" s="51" t="s">
        <v>475</v>
      </c>
      <c r="L63" s="2" t="s">
        <v>344</v>
      </c>
      <c r="M63" s="2" t="s">
        <v>392</v>
      </c>
      <c r="N63" s="2" t="s">
        <v>494</v>
      </c>
      <c r="O63" s="22" t="s">
        <v>492</v>
      </c>
      <c r="P63" s="22" t="s">
        <v>493</v>
      </c>
      <c r="Q63" s="22" t="s">
        <v>402</v>
      </c>
      <c r="R63" s="22" t="s">
        <v>404</v>
      </c>
    </row>
    <row r="64" spans="1:19" x14ac:dyDescent="0.2">
      <c r="A64" s="1">
        <v>35232</v>
      </c>
      <c r="B64" s="1" t="s">
        <v>629</v>
      </c>
      <c r="C64" s="1">
        <v>12</v>
      </c>
      <c r="D64" s="1">
        <v>1</v>
      </c>
      <c r="E64" s="1">
        <v>1</v>
      </c>
      <c r="F64" s="52"/>
      <c r="G64" s="52"/>
      <c r="H64" t="s">
        <v>379</v>
      </c>
      <c r="I64" t="s">
        <v>380</v>
      </c>
      <c r="J64" s="2" t="s">
        <v>486</v>
      </c>
      <c r="K64" s="51" t="s">
        <v>476</v>
      </c>
      <c r="L64" s="2" t="s">
        <v>345</v>
      </c>
      <c r="M64" s="2" t="s">
        <v>393</v>
      </c>
      <c r="N64" s="2" t="s">
        <v>494</v>
      </c>
      <c r="O64" s="22" t="s">
        <v>492</v>
      </c>
      <c r="P64" s="22" t="s">
        <v>493</v>
      </c>
      <c r="Q64" s="22" t="s">
        <v>402</v>
      </c>
      <c r="R64" s="22" t="s">
        <v>404</v>
      </c>
      <c r="S64" s="22" t="s">
        <v>346</v>
      </c>
    </row>
    <row r="65" spans="1:21" x14ac:dyDescent="0.2">
      <c r="A65" s="1">
        <v>35233</v>
      </c>
      <c r="B65" s="1" t="s">
        <v>630</v>
      </c>
      <c r="C65" s="1">
        <v>12</v>
      </c>
      <c r="D65" s="1">
        <v>1</v>
      </c>
      <c r="E65" s="1">
        <v>1</v>
      </c>
      <c r="F65" s="52"/>
      <c r="G65" s="52"/>
      <c r="H65" t="s">
        <v>379</v>
      </c>
      <c r="I65" t="s">
        <v>380</v>
      </c>
      <c r="J65" s="2" t="s">
        <v>486</v>
      </c>
      <c r="K65" s="51" t="s">
        <v>476</v>
      </c>
      <c r="L65" s="2" t="s">
        <v>347</v>
      </c>
      <c r="M65" s="2" t="s">
        <v>349</v>
      </c>
      <c r="N65" s="2" t="s">
        <v>494</v>
      </c>
      <c r="O65" s="22" t="s">
        <v>492</v>
      </c>
      <c r="P65" s="22" t="s">
        <v>493</v>
      </c>
      <c r="Q65" s="22" t="s">
        <v>402</v>
      </c>
      <c r="R65" s="22" t="s">
        <v>404</v>
      </c>
      <c r="S65" s="22" t="s">
        <v>346</v>
      </c>
    </row>
    <row r="66" spans="1:21" x14ac:dyDescent="0.2">
      <c r="A66" s="1">
        <v>35234</v>
      </c>
      <c r="B66" s="1" t="s">
        <v>629</v>
      </c>
      <c r="C66" s="1">
        <v>13</v>
      </c>
      <c r="D66" s="1">
        <v>1</v>
      </c>
      <c r="E66" s="1">
        <v>1</v>
      </c>
      <c r="F66" s="52"/>
      <c r="G66" s="52"/>
      <c r="H66" t="s">
        <v>381</v>
      </c>
      <c r="I66" t="s">
        <v>382</v>
      </c>
      <c r="J66" s="2" t="s">
        <v>487</v>
      </c>
      <c r="K66" s="51" t="s">
        <v>477</v>
      </c>
      <c r="L66" s="2" t="s">
        <v>348</v>
      </c>
      <c r="M66" s="2" t="s">
        <v>394</v>
      </c>
      <c r="N66" s="2" t="s">
        <v>494</v>
      </c>
      <c r="O66" s="22" t="s">
        <v>492</v>
      </c>
      <c r="P66" s="22" t="s">
        <v>493</v>
      </c>
      <c r="Q66" s="22" t="s">
        <v>402</v>
      </c>
      <c r="R66" s="22" t="s">
        <v>404</v>
      </c>
      <c r="S66" s="22" t="s">
        <v>346</v>
      </c>
      <c r="T66" s="22" t="s">
        <v>350</v>
      </c>
    </row>
    <row r="67" spans="1:21" x14ac:dyDescent="0.2">
      <c r="A67" s="1">
        <v>35235</v>
      </c>
      <c r="B67" s="1" t="s">
        <v>629</v>
      </c>
      <c r="C67" s="1">
        <v>13</v>
      </c>
      <c r="D67" s="1">
        <v>1</v>
      </c>
      <c r="E67" s="1">
        <v>1</v>
      </c>
      <c r="F67" s="52"/>
      <c r="G67" s="52"/>
      <c r="H67" t="s">
        <v>381</v>
      </c>
      <c r="I67" t="s">
        <v>382</v>
      </c>
      <c r="J67" s="2" t="s">
        <v>487</v>
      </c>
      <c r="K67" s="51" t="s">
        <v>477</v>
      </c>
      <c r="L67" s="2" t="s">
        <v>351</v>
      </c>
      <c r="M67" s="2" t="s">
        <v>395</v>
      </c>
      <c r="N67" s="2" t="s">
        <v>494</v>
      </c>
      <c r="O67" s="22" t="s">
        <v>492</v>
      </c>
      <c r="P67" s="22" t="s">
        <v>493</v>
      </c>
      <c r="Q67" s="22" t="s">
        <v>402</v>
      </c>
      <c r="R67" s="22" t="s">
        <v>404</v>
      </c>
      <c r="S67" s="22" t="s">
        <v>346</v>
      </c>
      <c r="T67" s="22" t="s">
        <v>350</v>
      </c>
    </row>
    <row r="68" spans="1:21" x14ac:dyDescent="0.2">
      <c r="A68" s="1">
        <v>35236</v>
      </c>
      <c r="B68" s="1" t="s">
        <v>629</v>
      </c>
      <c r="C68" s="1">
        <v>14</v>
      </c>
      <c r="D68" s="1">
        <v>1</v>
      </c>
      <c r="E68" s="1">
        <v>1</v>
      </c>
      <c r="F68" s="52"/>
      <c r="G68" s="52"/>
      <c r="H68" t="s">
        <v>383</v>
      </c>
      <c r="I68" t="s">
        <v>384</v>
      </c>
      <c r="J68" s="2" t="s">
        <v>488</v>
      </c>
      <c r="K68" s="51" t="s">
        <v>478</v>
      </c>
      <c r="L68" s="2" t="s">
        <v>352</v>
      </c>
      <c r="M68" s="2" t="s">
        <v>353</v>
      </c>
      <c r="N68" s="2" t="s">
        <v>494</v>
      </c>
      <c r="O68" s="22" t="s">
        <v>492</v>
      </c>
      <c r="P68" s="22" t="s">
        <v>493</v>
      </c>
      <c r="Q68" s="22" t="s">
        <v>403</v>
      </c>
      <c r="R68" s="22" t="s">
        <v>405</v>
      </c>
      <c r="S68" s="22" t="s">
        <v>346</v>
      </c>
      <c r="T68" s="22" t="s">
        <v>354</v>
      </c>
      <c r="U68" s="22" t="s">
        <v>355</v>
      </c>
    </row>
    <row r="69" spans="1:21" x14ac:dyDescent="0.2">
      <c r="A69" s="1">
        <v>35237</v>
      </c>
      <c r="B69" s="1" t="s">
        <v>629</v>
      </c>
      <c r="C69" s="1">
        <v>14</v>
      </c>
      <c r="D69" s="1">
        <v>1</v>
      </c>
      <c r="E69" s="1">
        <v>1</v>
      </c>
      <c r="F69" s="52"/>
      <c r="G69" s="52"/>
      <c r="H69" t="s">
        <v>383</v>
      </c>
      <c r="I69" t="s">
        <v>384</v>
      </c>
      <c r="J69" s="2" t="s">
        <v>488</v>
      </c>
      <c r="K69" s="51" t="s">
        <v>478</v>
      </c>
      <c r="L69" s="2" t="s">
        <v>356</v>
      </c>
      <c r="M69" s="2" t="s">
        <v>396</v>
      </c>
      <c r="N69" s="2" t="s">
        <v>494</v>
      </c>
      <c r="O69" s="22" t="s">
        <v>492</v>
      </c>
      <c r="P69" s="22" t="s">
        <v>493</v>
      </c>
      <c r="Q69" s="22" t="s">
        <v>403</v>
      </c>
      <c r="R69" s="22" t="s">
        <v>405</v>
      </c>
      <c r="S69" s="22" t="s">
        <v>346</v>
      </c>
      <c r="T69" s="22" t="s">
        <v>354</v>
      </c>
      <c r="U69" s="22" t="s">
        <v>355</v>
      </c>
    </row>
    <row r="70" spans="1:21" x14ac:dyDescent="0.2">
      <c r="A70" s="1">
        <v>35238</v>
      </c>
      <c r="B70" s="1" t="s">
        <v>629</v>
      </c>
      <c r="C70" s="1">
        <v>14</v>
      </c>
      <c r="D70" s="1">
        <v>1</v>
      </c>
      <c r="E70" s="1">
        <v>1</v>
      </c>
      <c r="F70" s="52"/>
      <c r="G70" s="52"/>
      <c r="H70" t="s">
        <v>383</v>
      </c>
      <c r="I70" t="s">
        <v>384</v>
      </c>
      <c r="J70" s="2" t="s">
        <v>488</v>
      </c>
      <c r="K70" s="51" t="s">
        <v>479</v>
      </c>
      <c r="L70" s="2" t="s">
        <v>357</v>
      </c>
      <c r="M70" s="2" t="s">
        <v>358</v>
      </c>
      <c r="N70" s="2" t="s">
        <v>494</v>
      </c>
      <c r="O70" s="22" t="s">
        <v>492</v>
      </c>
      <c r="P70" s="22" t="s">
        <v>493</v>
      </c>
      <c r="Q70" s="22" t="s">
        <v>403</v>
      </c>
      <c r="R70" s="22" t="s">
        <v>405</v>
      </c>
      <c r="S70" s="22" t="s">
        <v>346</v>
      </c>
      <c r="T70" s="22" t="s">
        <v>354</v>
      </c>
      <c r="U70" s="22" t="s">
        <v>355</v>
      </c>
    </row>
    <row r="71" spans="1:21" x14ac:dyDescent="0.2">
      <c r="A71" s="1">
        <v>35239</v>
      </c>
      <c r="B71" s="1" t="s">
        <v>629</v>
      </c>
      <c r="C71" s="1">
        <v>14</v>
      </c>
      <c r="D71" s="1">
        <v>1</v>
      </c>
      <c r="E71" s="1">
        <v>1</v>
      </c>
      <c r="F71" s="52"/>
      <c r="G71" s="52"/>
      <c r="H71" t="s">
        <v>385</v>
      </c>
      <c r="I71" t="s">
        <v>386</v>
      </c>
      <c r="J71" s="2" t="s">
        <v>489</v>
      </c>
      <c r="K71" s="51" t="s">
        <v>479</v>
      </c>
      <c r="L71" s="2" t="s">
        <v>359</v>
      </c>
      <c r="M71" s="2" t="s">
        <v>397</v>
      </c>
      <c r="N71" s="2" t="s">
        <v>494</v>
      </c>
      <c r="O71" s="22" t="s">
        <v>492</v>
      </c>
      <c r="P71" s="22" t="s">
        <v>493</v>
      </c>
      <c r="Q71" s="22" t="s">
        <v>403</v>
      </c>
      <c r="R71" s="22" t="s">
        <v>405</v>
      </c>
      <c r="S71" s="22" t="s">
        <v>346</v>
      </c>
      <c r="T71" s="22" t="s">
        <v>411</v>
      </c>
      <c r="U71" s="22" t="s">
        <v>355</v>
      </c>
    </row>
    <row r="72" spans="1:21" x14ac:dyDescent="0.2">
      <c r="A72" s="1">
        <v>35240</v>
      </c>
      <c r="B72" s="1" t="s">
        <v>629</v>
      </c>
      <c r="C72" s="1">
        <v>14</v>
      </c>
      <c r="D72" s="1">
        <v>1</v>
      </c>
      <c r="E72" s="1">
        <v>1</v>
      </c>
      <c r="F72" s="52"/>
      <c r="G72" s="52"/>
      <c r="H72" t="s">
        <v>385</v>
      </c>
      <c r="I72" t="s">
        <v>386</v>
      </c>
      <c r="J72" s="2" t="s">
        <v>489</v>
      </c>
      <c r="K72" s="51" t="s">
        <v>480</v>
      </c>
      <c r="L72" s="2" t="s">
        <v>360</v>
      </c>
      <c r="M72" s="2" t="s">
        <v>398</v>
      </c>
      <c r="N72" s="2" t="s">
        <v>494</v>
      </c>
      <c r="O72" s="22" t="s">
        <v>492</v>
      </c>
      <c r="P72" s="22" t="s">
        <v>493</v>
      </c>
      <c r="Q72" s="22" t="s">
        <v>403</v>
      </c>
      <c r="R72" s="22" t="s">
        <v>405</v>
      </c>
      <c r="S72" s="22" t="s">
        <v>346</v>
      </c>
      <c r="T72" s="22" t="s">
        <v>411</v>
      </c>
      <c r="U72" s="22" t="s">
        <v>355</v>
      </c>
    </row>
    <row r="73" spans="1:21" x14ac:dyDescent="0.2">
      <c r="A73" s="1">
        <v>35241</v>
      </c>
      <c r="B73" s="1" t="s">
        <v>629</v>
      </c>
      <c r="C73" s="1">
        <v>14</v>
      </c>
      <c r="D73" s="1">
        <v>1</v>
      </c>
      <c r="E73" s="1">
        <v>1</v>
      </c>
      <c r="F73" s="52"/>
      <c r="G73" s="52"/>
      <c r="H73" t="s">
        <v>385</v>
      </c>
      <c r="I73" t="s">
        <v>386</v>
      </c>
      <c r="J73" s="2" t="s">
        <v>489</v>
      </c>
      <c r="K73" s="51" t="s">
        <v>480</v>
      </c>
      <c r="L73" s="2" t="s">
        <v>362</v>
      </c>
      <c r="M73" s="2" t="s">
        <v>361</v>
      </c>
      <c r="N73" s="2" t="s">
        <v>494</v>
      </c>
      <c r="O73" s="22" t="s">
        <v>492</v>
      </c>
      <c r="P73" s="22" t="s">
        <v>493</v>
      </c>
      <c r="Q73" s="22" t="s">
        <v>403</v>
      </c>
      <c r="R73" s="22" t="s">
        <v>405</v>
      </c>
      <c r="S73" s="22" t="s">
        <v>346</v>
      </c>
      <c r="T73" s="22" t="s">
        <v>411</v>
      </c>
      <c r="U73" s="22" t="s">
        <v>355</v>
      </c>
    </row>
    <row r="74" spans="1:21" x14ac:dyDescent="0.2">
      <c r="A74" s="1">
        <v>35242</v>
      </c>
      <c r="B74" s="1" t="s">
        <v>629</v>
      </c>
      <c r="C74" s="1">
        <v>14</v>
      </c>
      <c r="D74" s="1">
        <v>1</v>
      </c>
      <c r="E74" s="1">
        <v>1</v>
      </c>
      <c r="F74" s="52"/>
      <c r="G74" s="52"/>
      <c r="H74" t="s">
        <v>387</v>
      </c>
      <c r="I74" t="s">
        <v>388</v>
      </c>
      <c r="J74" s="2" t="s">
        <v>490</v>
      </c>
      <c r="K74" s="51" t="s">
        <v>481</v>
      </c>
      <c r="L74" s="2" t="s">
        <v>363</v>
      </c>
      <c r="M74" s="2" t="s">
        <v>399</v>
      </c>
      <c r="N74" s="2" t="s">
        <v>494</v>
      </c>
      <c r="O74" s="22" t="s">
        <v>492</v>
      </c>
      <c r="P74" s="22" t="s">
        <v>493</v>
      </c>
      <c r="Q74" s="22" t="s">
        <v>403</v>
      </c>
      <c r="R74" s="22" t="s">
        <v>405</v>
      </c>
      <c r="S74" s="22" t="s">
        <v>346</v>
      </c>
      <c r="T74" s="22" t="s">
        <v>412</v>
      </c>
      <c r="U74" s="22" t="s">
        <v>355</v>
      </c>
    </row>
    <row r="75" spans="1:21" x14ac:dyDescent="0.2">
      <c r="A75" s="1">
        <v>35243</v>
      </c>
      <c r="B75" s="1" t="s">
        <v>629</v>
      </c>
      <c r="C75" s="1">
        <v>14</v>
      </c>
      <c r="D75" s="1">
        <v>1</v>
      </c>
      <c r="E75" s="1">
        <v>1</v>
      </c>
      <c r="F75" s="52"/>
      <c r="G75" s="52"/>
      <c r="H75" t="s">
        <v>387</v>
      </c>
      <c r="I75" t="s">
        <v>388</v>
      </c>
      <c r="J75" s="2" t="s">
        <v>490</v>
      </c>
      <c r="K75" s="51" t="s">
        <v>481</v>
      </c>
      <c r="L75" s="2" t="s">
        <v>364</v>
      </c>
      <c r="M75" s="2" t="s">
        <v>400</v>
      </c>
      <c r="N75" s="2" t="s">
        <v>494</v>
      </c>
      <c r="O75" s="22" t="s">
        <v>492</v>
      </c>
      <c r="P75" s="22" t="s">
        <v>493</v>
      </c>
      <c r="Q75" s="22" t="s">
        <v>403</v>
      </c>
      <c r="R75" s="22" t="s">
        <v>405</v>
      </c>
      <c r="S75" s="22" t="s">
        <v>346</v>
      </c>
      <c r="T75" s="22" t="s">
        <v>412</v>
      </c>
      <c r="U75" s="22" t="s">
        <v>355</v>
      </c>
    </row>
    <row r="76" spans="1:21" x14ac:dyDescent="0.2">
      <c r="A76" s="1">
        <v>35244</v>
      </c>
      <c r="B76" s="1" t="s">
        <v>629</v>
      </c>
      <c r="C76" s="1">
        <v>14</v>
      </c>
      <c r="D76" s="1">
        <v>1</v>
      </c>
      <c r="E76" s="1">
        <v>1</v>
      </c>
      <c r="F76" s="52"/>
      <c r="G76" s="52"/>
      <c r="H76" t="s">
        <v>387</v>
      </c>
      <c r="I76" t="s">
        <v>388</v>
      </c>
      <c r="J76" s="2" t="s">
        <v>490</v>
      </c>
      <c r="K76" s="51" t="s">
        <v>482</v>
      </c>
      <c r="L76" s="2" t="s">
        <v>366</v>
      </c>
      <c r="M76" s="2" t="s">
        <v>401</v>
      </c>
      <c r="N76" s="2" t="s">
        <v>494</v>
      </c>
      <c r="O76" s="22" t="s">
        <v>492</v>
      </c>
      <c r="P76" s="22" t="s">
        <v>493</v>
      </c>
      <c r="Q76" s="22" t="s">
        <v>403</v>
      </c>
      <c r="R76" s="22" t="s">
        <v>405</v>
      </c>
      <c r="S76" s="22" t="s">
        <v>346</v>
      </c>
      <c r="T76" s="22" t="s">
        <v>412</v>
      </c>
      <c r="U76" s="22" t="s">
        <v>355</v>
      </c>
    </row>
    <row r="77" spans="1:21" x14ac:dyDescent="0.2">
      <c r="A77" s="1">
        <v>35245</v>
      </c>
      <c r="B77" s="1" t="s">
        <v>629</v>
      </c>
      <c r="C77" s="1">
        <v>14</v>
      </c>
      <c r="D77" s="1">
        <v>1</v>
      </c>
      <c r="E77" s="1">
        <v>1</v>
      </c>
      <c r="F77" s="52"/>
      <c r="G77" s="52"/>
      <c r="H77" t="s">
        <v>389</v>
      </c>
      <c r="I77" t="s">
        <v>390</v>
      </c>
      <c r="J77" s="2" t="s">
        <v>491</v>
      </c>
      <c r="K77" s="51" t="s">
        <v>482</v>
      </c>
      <c r="L77" s="2" t="s">
        <v>368</v>
      </c>
      <c r="M77" s="2" t="s">
        <v>365</v>
      </c>
      <c r="N77" s="2" t="s">
        <v>494</v>
      </c>
      <c r="O77" s="22" t="s">
        <v>492</v>
      </c>
      <c r="P77" s="22" t="s">
        <v>493</v>
      </c>
      <c r="Q77" s="22" t="s">
        <v>403</v>
      </c>
      <c r="R77" s="22" t="s">
        <v>405</v>
      </c>
      <c r="S77" s="22" t="s">
        <v>346</v>
      </c>
      <c r="T77" s="22" t="s">
        <v>413</v>
      </c>
      <c r="U77" s="22" t="s">
        <v>355</v>
      </c>
    </row>
    <row r="78" spans="1:21" x14ac:dyDescent="0.2">
      <c r="A78" s="1">
        <v>35246</v>
      </c>
      <c r="B78" s="1" t="s">
        <v>629</v>
      </c>
      <c r="C78" s="1">
        <v>14</v>
      </c>
      <c r="D78" s="1">
        <v>1</v>
      </c>
      <c r="E78" s="1">
        <v>1</v>
      </c>
      <c r="F78" s="52"/>
      <c r="G78" s="52"/>
      <c r="H78" t="s">
        <v>389</v>
      </c>
      <c r="I78" t="s">
        <v>390</v>
      </c>
      <c r="J78" s="2" t="s">
        <v>491</v>
      </c>
      <c r="K78" s="51" t="s">
        <v>483</v>
      </c>
      <c r="L78" s="2" t="s">
        <v>370</v>
      </c>
      <c r="M78" s="2" t="s">
        <v>367</v>
      </c>
      <c r="N78" s="2" t="s">
        <v>494</v>
      </c>
      <c r="O78" s="22" t="s">
        <v>492</v>
      </c>
      <c r="P78" s="22" t="s">
        <v>493</v>
      </c>
      <c r="Q78" s="22" t="s">
        <v>403</v>
      </c>
      <c r="R78" s="22" t="s">
        <v>405</v>
      </c>
      <c r="S78" s="22" t="s">
        <v>346</v>
      </c>
      <c r="T78" s="22" t="s">
        <v>413</v>
      </c>
      <c r="U78" s="22" t="s">
        <v>355</v>
      </c>
    </row>
    <row r="79" spans="1:21" x14ac:dyDescent="0.2">
      <c r="A79" s="1">
        <v>35247</v>
      </c>
      <c r="B79" s="1" t="s">
        <v>631</v>
      </c>
      <c r="C79" s="1">
        <v>14</v>
      </c>
      <c r="D79" s="1">
        <v>1</v>
      </c>
      <c r="E79" s="1">
        <v>1</v>
      </c>
      <c r="F79" s="52"/>
      <c r="G79" s="52"/>
      <c r="H79" t="s">
        <v>389</v>
      </c>
      <c r="I79" t="s">
        <v>390</v>
      </c>
      <c r="J79" s="2" t="s">
        <v>491</v>
      </c>
      <c r="K79" s="51" t="s">
        <v>483</v>
      </c>
      <c r="L79" s="2" t="s">
        <v>371</v>
      </c>
      <c r="M79" s="2" t="s">
        <v>369</v>
      </c>
      <c r="N79" s="2" t="s">
        <v>494</v>
      </c>
      <c r="O79" s="22" t="s">
        <v>492</v>
      </c>
      <c r="P79" s="22" t="s">
        <v>493</v>
      </c>
      <c r="Q79" s="22" t="s">
        <v>403</v>
      </c>
      <c r="R79" s="22" t="s">
        <v>405</v>
      </c>
      <c r="S79" s="22" t="s">
        <v>346</v>
      </c>
      <c r="T79" s="22" t="s">
        <v>413</v>
      </c>
      <c r="U79" s="22" t="s">
        <v>355</v>
      </c>
    </row>
    <row r="80" spans="1:21" x14ac:dyDescent="0.2">
      <c r="A80" s="1">
        <v>35248</v>
      </c>
      <c r="B80" s="1" t="s">
        <v>632</v>
      </c>
      <c r="C80" s="1">
        <v>6</v>
      </c>
      <c r="D80" s="1">
        <v>1</v>
      </c>
      <c r="E80" s="1">
        <v>1</v>
      </c>
      <c r="F80" s="52"/>
      <c r="G80" s="52"/>
      <c r="H80" t="s">
        <v>431</v>
      </c>
      <c r="I80" t="s">
        <v>432</v>
      </c>
      <c r="J80" t="s">
        <v>433</v>
      </c>
      <c r="K80" t="s">
        <v>434</v>
      </c>
      <c r="L80" t="s">
        <v>441</v>
      </c>
      <c r="M80" t="s">
        <v>442</v>
      </c>
      <c r="N80" s="22"/>
      <c r="P80" s="22"/>
      <c r="Q80" s="22"/>
      <c r="R80" s="22"/>
    </row>
    <row r="81" spans="1:18" x14ac:dyDescent="0.2">
      <c r="A81" s="1">
        <v>35249</v>
      </c>
      <c r="B81" s="1" t="s">
        <v>633</v>
      </c>
      <c r="C81" s="1">
        <v>4</v>
      </c>
      <c r="D81" s="1">
        <v>1</v>
      </c>
      <c r="E81" s="1">
        <v>1</v>
      </c>
      <c r="F81" s="52"/>
      <c r="G81" s="52"/>
      <c r="H81" t="s">
        <v>435</v>
      </c>
      <c r="I81" t="s">
        <v>436</v>
      </c>
      <c r="J81" t="s">
        <v>437</v>
      </c>
      <c r="K81" t="s">
        <v>438</v>
      </c>
      <c r="N81" s="22"/>
      <c r="P81" s="22"/>
      <c r="Q81" s="22"/>
      <c r="R81" s="22"/>
    </row>
    <row r="82" spans="1:18" x14ac:dyDescent="0.2">
      <c r="A82" s="1">
        <v>35250</v>
      </c>
      <c r="B82" s="1" t="s">
        <v>634</v>
      </c>
      <c r="C82" s="1">
        <v>5</v>
      </c>
      <c r="D82" s="1">
        <v>1</v>
      </c>
      <c r="E82" s="1">
        <v>1</v>
      </c>
      <c r="F82" s="52"/>
      <c r="G82" s="52"/>
      <c r="H82" t="s">
        <v>439</v>
      </c>
      <c r="I82" t="s">
        <v>435</v>
      </c>
      <c r="J82" t="s">
        <v>436</v>
      </c>
      <c r="K82" t="s">
        <v>440</v>
      </c>
      <c r="L82" s="2" t="s">
        <v>438</v>
      </c>
      <c r="N82" s="22"/>
      <c r="P82" s="22"/>
      <c r="Q82" s="22"/>
      <c r="R82" s="22"/>
    </row>
    <row r="83" spans="1:18" x14ac:dyDescent="0.2">
      <c r="A83" s="1">
        <v>35251</v>
      </c>
      <c r="B83" s="1" t="s">
        <v>635</v>
      </c>
      <c r="C83" s="1">
        <v>1</v>
      </c>
      <c r="D83" s="1">
        <v>1</v>
      </c>
      <c r="E83" s="1">
        <v>1</v>
      </c>
      <c r="F83" s="52"/>
      <c r="G83" s="52"/>
      <c r="H83" t="s">
        <v>444</v>
      </c>
      <c r="I83"/>
      <c r="J83"/>
      <c r="K83"/>
      <c r="N83" s="22"/>
      <c r="P83" s="22"/>
      <c r="Q83" s="22"/>
      <c r="R83" s="22"/>
    </row>
    <row r="84" spans="1:18" x14ac:dyDescent="0.2">
      <c r="A84" s="1">
        <v>35252</v>
      </c>
      <c r="B84" s="1" t="s">
        <v>636</v>
      </c>
      <c r="C84" s="1">
        <v>1</v>
      </c>
      <c r="D84" s="1">
        <v>1</v>
      </c>
      <c r="E84" s="1">
        <v>1</v>
      </c>
      <c r="F84" s="52"/>
      <c r="G84" s="52"/>
      <c r="H84" t="s">
        <v>445</v>
      </c>
      <c r="I84"/>
      <c r="J84"/>
      <c r="K84"/>
      <c r="N84" s="22"/>
      <c r="P84" s="22"/>
      <c r="Q84" s="22"/>
      <c r="R84" s="22"/>
    </row>
    <row r="85" spans="1:18" x14ac:dyDescent="0.2">
      <c r="A85" s="1">
        <v>35253</v>
      </c>
      <c r="B85" s="1" t="s">
        <v>637</v>
      </c>
      <c r="C85" s="1">
        <v>1</v>
      </c>
      <c r="D85" s="1">
        <v>1</v>
      </c>
      <c r="E85" s="1">
        <v>1</v>
      </c>
      <c r="F85" s="52"/>
      <c r="G85" s="52"/>
      <c r="H85" t="s">
        <v>454</v>
      </c>
      <c r="I85"/>
      <c r="J85"/>
      <c r="K85"/>
      <c r="N85" s="22"/>
      <c r="P85" s="22"/>
      <c r="Q85" s="22"/>
      <c r="R85" s="22"/>
    </row>
    <row r="86" spans="1:18" x14ac:dyDescent="0.2">
      <c r="A86" s="1">
        <v>35254</v>
      </c>
      <c r="B86" s="1" t="s">
        <v>638</v>
      </c>
      <c r="C86" s="1">
        <v>1</v>
      </c>
      <c r="D86" s="1">
        <v>1</v>
      </c>
      <c r="E86" s="1">
        <v>1</v>
      </c>
      <c r="F86" s="52"/>
      <c r="G86" s="52"/>
      <c r="H86" t="s">
        <v>446</v>
      </c>
      <c r="I86"/>
      <c r="J86"/>
      <c r="K86"/>
      <c r="N86" s="22"/>
      <c r="P86" s="22"/>
      <c r="Q86" s="22"/>
      <c r="R86" s="22"/>
    </row>
    <row r="87" spans="1:18" x14ac:dyDescent="0.2">
      <c r="A87" s="1">
        <v>35255</v>
      </c>
      <c r="B87" s="1" t="s">
        <v>639</v>
      </c>
      <c r="C87" s="1">
        <v>4</v>
      </c>
      <c r="D87" s="1">
        <v>1</v>
      </c>
      <c r="E87" s="1">
        <v>1</v>
      </c>
      <c r="F87" s="52"/>
      <c r="G87" s="52"/>
      <c r="H87" t="s">
        <v>447</v>
      </c>
      <c r="I87" t="s">
        <v>448</v>
      </c>
      <c r="J87" t="s">
        <v>257</v>
      </c>
      <c r="K87" t="s">
        <v>449</v>
      </c>
      <c r="N87" s="22"/>
      <c r="P87" s="22"/>
      <c r="Q87" s="22"/>
      <c r="R87" s="22"/>
    </row>
    <row r="88" spans="1:18" x14ac:dyDescent="0.2">
      <c r="A88" s="1">
        <v>35256</v>
      </c>
      <c r="B88" s="1" t="s">
        <v>640</v>
      </c>
      <c r="C88" s="1">
        <v>5</v>
      </c>
      <c r="D88" s="1">
        <v>1</v>
      </c>
      <c r="E88" s="1">
        <v>1</v>
      </c>
      <c r="F88" s="52"/>
      <c r="G88" s="52"/>
      <c r="H88" t="s">
        <v>450</v>
      </c>
      <c r="I88" t="s">
        <v>451</v>
      </c>
      <c r="J88" t="s">
        <v>448</v>
      </c>
      <c r="K88" t="s">
        <v>447</v>
      </c>
      <c r="L88" t="s">
        <v>449</v>
      </c>
      <c r="N88" s="22"/>
      <c r="P88" s="22"/>
      <c r="Q88" s="22"/>
      <c r="R88" s="22"/>
    </row>
    <row r="89" spans="1:18" x14ac:dyDescent="0.2">
      <c r="A89" s="1">
        <v>35257</v>
      </c>
      <c r="B89" s="1" t="s">
        <v>641</v>
      </c>
      <c r="C89" s="1">
        <v>1</v>
      </c>
      <c r="D89" s="1">
        <v>1</v>
      </c>
      <c r="E89" s="1">
        <v>1</v>
      </c>
      <c r="F89" s="52"/>
      <c r="G89" s="52"/>
      <c r="H89" t="s">
        <v>453</v>
      </c>
      <c r="I89"/>
      <c r="J89"/>
      <c r="K89"/>
      <c r="L89"/>
      <c r="N89" s="22"/>
      <c r="P89" s="22"/>
      <c r="Q89" s="22"/>
      <c r="R89" s="22"/>
    </row>
    <row r="90" spans="1:18" customFormat="1" x14ac:dyDescent="0.2">
      <c r="A90">
        <v>35258</v>
      </c>
      <c r="B90" t="s">
        <v>642</v>
      </c>
      <c r="C90">
        <v>4</v>
      </c>
      <c r="D90">
        <v>1</v>
      </c>
      <c r="E90">
        <v>1</v>
      </c>
      <c r="H90" t="s">
        <v>447</v>
      </c>
      <c r="I90" t="s">
        <v>463</v>
      </c>
      <c r="J90" t="s">
        <v>257</v>
      </c>
      <c r="K90" t="s">
        <v>449</v>
      </c>
    </row>
    <row r="91" spans="1:18" customFormat="1" x14ac:dyDescent="0.2">
      <c r="A91">
        <v>35259</v>
      </c>
      <c r="B91" t="s">
        <v>643</v>
      </c>
      <c r="C91">
        <v>5</v>
      </c>
      <c r="D91">
        <v>1</v>
      </c>
      <c r="E91">
        <v>1</v>
      </c>
      <c r="H91" t="s">
        <v>450</v>
      </c>
      <c r="I91" t="s">
        <v>451</v>
      </c>
      <c r="J91" t="s">
        <v>463</v>
      </c>
      <c r="K91" t="s">
        <v>447</v>
      </c>
      <c r="L91" t="s">
        <v>449</v>
      </c>
    </row>
    <row r="92" spans="1:18" customFormat="1" x14ac:dyDescent="0.2">
      <c r="A92">
        <v>35260</v>
      </c>
      <c r="B92" t="s">
        <v>644</v>
      </c>
      <c r="C92">
        <v>4</v>
      </c>
      <c r="D92">
        <v>1</v>
      </c>
      <c r="E92">
        <v>1</v>
      </c>
      <c r="H92" t="s">
        <v>495</v>
      </c>
      <c r="I92" t="s">
        <v>497</v>
      </c>
      <c r="J92" t="s">
        <v>499</v>
      </c>
      <c r="K92" t="s">
        <v>501</v>
      </c>
    </row>
    <row r="93" spans="1:18" customFormat="1" x14ac:dyDescent="0.2">
      <c r="A93">
        <v>35261</v>
      </c>
      <c r="B93" t="s">
        <v>645</v>
      </c>
      <c r="C93">
        <v>4</v>
      </c>
      <c r="D93">
        <v>1</v>
      </c>
      <c r="E93">
        <v>1</v>
      </c>
      <c r="H93" t="s">
        <v>496</v>
      </c>
      <c r="I93" t="s">
        <v>498</v>
      </c>
      <c r="J93" t="s">
        <v>500</v>
      </c>
      <c r="K93" t="s">
        <v>497</v>
      </c>
    </row>
    <row r="94" spans="1:18" customFormat="1" x14ac:dyDescent="0.2">
      <c r="A94">
        <v>35262</v>
      </c>
      <c r="B94" t="s">
        <v>646</v>
      </c>
      <c r="C94">
        <v>4</v>
      </c>
      <c r="D94">
        <v>1</v>
      </c>
      <c r="E94">
        <v>1</v>
      </c>
      <c r="H94" t="s">
        <v>496</v>
      </c>
      <c r="I94" t="s">
        <v>524</v>
      </c>
      <c r="J94" t="s">
        <v>525</v>
      </c>
      <c r="K94" t="s">
        <v>526</v>
      </c>
    </row>
    <row r="95" spans="1:18" customFormat="1" x14ac:dyDescent="0.2">
      <c r="A95">
        <v>35263</v>
      </c>
      <c r="B95" t="s">
        <v>647</v>
      </c>
      <c r="C95">
        <v>4</v>
      </c>
      <c r="D95">
        <v>1</v>
      </c>
      <c r="E95">
        <v>1</v>
      </c>
      <c r="H95" t="s">
        <v>527</v>
      </c>
      <c r="I95" t="s">
        <v>524</v>
      </c>
      <c r="J95" t="s">
        <v>528</v>
      </c>
      <c r="K95" t="s">
        <v>528</v>
      </c>
    </row>
    <row r="96" spans="1:18" customFormat="1" x14ac:dyDescent="0.2">
      <c r="A96">
        <v>35264</v>
      </c>
      <c r="B96" t="s">
        <v>648</v>
      </c>
      <c r="C96">
        <v>4</v>
      </c>
      <c r="D96">
        <v>1</v>
      </c>
      <c r="E96">
        <v>1</v>
      </c>
      <c r="H96" t="s">
        <v>529</v>
      </c>
      <c r="I96" t="s">
        <v>524</v>
      </c>
      <c r="J96" t="s">
        <v>530</v>
      </c>
      <c r="K96" t="s">
        <v>531</v>
      </c>
    </row>
    <row r="97" spans="1:15" customFormat="1" x14ac:dyDescent="0.2">
      <c r="A97">
        <v>35265</v>
      </c>
      <c r="B97" t="s">
        <v>649</v>
      </c>
      <c r="C97">
        <v>4</v>
      </c>
      <c r="D97">
        <v>1</v>
      </c>
      <c r="E97">
        <v>1</v>
      </c>
      <c r="H97" t="s">
        <v>532</v>
      </c>
      <c r="I97" t="s">
        <v>524</v>
      </c>
      <c r="J97" t="s">
        <v>533</v>
      </c>
      <c r="K97" t="s">
        <v>534</v>
      </c>
    </row>
    <row r="98" spans="1:15" customFormat="1" x14ac:dyDescent="0.2">
      <c r="A98">
        <v>35266</v>
      </c>
      <c r="B98" t="s">
        <v>650</v>
      </c>
      <c r="C98">
        <v>4</v>
      </c>
      <c r="D98">
        <v>1</v>
      </c>
      <c r="E98">
        <v>1</v>
      </c>
      <c r="H98" t="s">
        <v>535</v>
      </c>
      <c r="I98" t="s">
        <v>524</v>
      </c>
      <c r="J98" t="s">
        <v>536</v>
      </c>
      <c r="K98" t="s">
        <v>537</v>
      </c>
    </row>
    <row r="99" spans="1:15" customFormat="1" x14ac:dyDescent="0.2">
      <c r="A99">
        <v>35267</v>
      </c>
      <c r="B99" t="s">
        <v>651</v>
      </c>
      <c r="C99">
        <v>4</v>
      </c>
      <c r="D99">
        <v>1</v>
      </c>
      <c r="E99">
        <v>1</v>
      </c>
      <c r="H99" t="s">
        <v>538</v>
      </c>
      <c r="I99" t="s">
        <v>524</v>
      </c>
      <c r="J99" t="s">
        <v>539</v>
      </c>
      <c r="K99" t="s">
        <v>540</v>
      </c>
    </row>
    <row r="100" spans="1:15" customFormat="1" x14ac:dyDescent="0.2">
      <c r="A100">
        <v>35268</v>
      </c>
      <c r="B100" t="s">
        <v>652</v>
      </c>
      <c r="C100">
        <v>4</v>
      </c>
      <c r="D100">
        <v>1</v>
      </c>
      <c r="E100">
        <v>1</v>
      </c>
      <c r="H100" t="s">
        <v>541</v>
      </c>
      <c r="I100" t="s">
        <v>524</v>
      </c>
      <c r="J100" t="s">
        <v>542</v>
      </c>
      <c r="K100" t="s">
        <v>543</v>
      </c>
    </row>
    <row r="101" spans="1:15" customFormat="1" x14ac:dyDescent="0.2">
      <c r="A101">
        <v>35269</v>
      </c>
      <c r="B101" t="s">
        <v>653</v>
      </c>
      <c r="C101">
        <v>4</v>
      </c>
      <c r="D101">
        <v>1</v>
      </c>
      <c r="E101">
        <v>1</v>
      </c>
      <c r="H101" t="s">
        <v>544</v>
      </c>
      <c r="I101" t="s">
        <v>436</v>
      </c>
      <c r="J101" t="s">
        <v>437</v>
      </c>
      <c r="K101" t="s">
        <v>545</v>
      </c>
    </row>
    <row r="102" spans="1:15" s="58" customFormat="1" x14ac:dyDescent="0.2">
      <c r="A102" s="57">
        <v>35270</v>
      </c>
      <c r="B102" s="58" t="s">
        <v>654</v>
      </c>
      <c r="C102" s="57">
        <v>4</v>
      </c>
      <c r="D102" s="57">
        <v>1</v>
      </c>
      <c r="E102" s="57">
        <v>1</v>
      </c>
      <c r="H102" s="59" t="s">
        <v>546</v>
      </c>
      <c r="I102" s="59" t="s">
        <v>547</v>
      </c>
      <c r="J102" s="59" t="s">
        <v>548</v>
      </c>
      <c r="K102" s="59" t="s">
        <v>549</v>
      </c>
      <c r="L102" s="59"/>
      <c r="M102" s="59"/>
      <c r="O102" s="60"/>
    </row>
    <row r="103" spans="1:15" customFormat="1" x14ac:dyDescent="0.2">
      <c r="A103">
        <v>35271</v>
      </c>
      <c r="B103" t="s">
        <v>655</v>
      </c>
      <c r="C103">
        <v>31</v>
      </c>
      <c r="D103">
        <v>1</v>
      </c>
      <c r="E103">
        <v>1</v>
      </c>
      <c r="H103" t="s">
        <v>550</v>
      </c>
    </row>
    <row r="104" spans="1:15" customFormat="1" x14ac:dyDescent="0.2">
      <c r="A104">
        <v>35272</v>
      </c>
      <c r="B104" t="s">
        <v>656</v>
      </c>
      <c r="C104">
        <v>3</v>
      </c>
      <c r="D104">
        <v>1</v>
      </c>
      <c r="E104">
        <v>1</v>
      </c>
      <c r="H104" t="s">
        <v>542</v>
      </c>
      <c r="I104" t="s">
        <v>551</v>
      </c>
      <c r="J104" t="s">
        <v>552</v>
      </c>
    </row>
    <row r="105" spans="1:15" customFormat="1" x14ac:dyDescent="0.2">
      <c r="A105">
        <v>35273</v>
      </c>
      <c r="B105" t="s">
        <v>657</v>
      </c>
      <c r="C105">
        <v>3</v>
      </c>
      <c r="D105">
        <v>1</v>
      </c>
      <c r="E105">
        <v>1</v>
      </c>
      <c r="H105" t="s">
        <v>543</v>
      </c>
      <c r="I105" t="s">
        <v>553</v>
      </c>
      <c r="J105" t="s">
        <v>554</v>
      </c>
    </row>
    <row r="106" spans="1:15" customFormat="1" x14ac:dyDescent="0.2">
      <c r="A106">
        <v>35274</v>
      </c>
      <c r="B106" t="s">
        <v>658</v>
      </c>
      <c r="C106">
        <v>3</v>
      </c>
      <c r="D106">
        <v>1</v>
      </c>
      <c r="E106">
        <v>1</v>
      </c>
      <c r="H106" t="s">
        <v>555</v>
      </c>
      <c r="I106" t="s">
        <v>556</v>
      </c>
      <c r="J106" t="s">
        <v>557</v>
      </c>
    </row>
    <row r="107" spans="1:15" customFormat="1" x14ac:dyDescent="0.2">
      <c r="A107">
        <v>35275</v>
      </c>
      <c r="B107" t="s">
        <v>751</v>
      </c>
      <c r="C107">
        <v>4</v>
      </c>
      <c r="D107">
        <v>1</v>
      </c>
      <c r="E107">
        <v>1</v>
      </c>
      <c r="H107" t="s">
        <v>447</v>
      </c>
      <c r="I107" t="s">
        <v>463</v>
      </c>
      <c r="J107" t="s">
        <v>257</v>
      </c>
      <c r="K107" t="s">
        <v>449</v>
      </c>
    </row>
    <row r="108" spans="1:15" customFormat="1" x14ac:dyDescent="0.2">
      <c r="A108">
        <v>35276</v>
      </c>
      <c r="B108" t="s">
        <v>752</v>
      </c>
      <c r="C108">
        <v>4</v>
      </c>
      <c r="D108">
        <v>1</v>
      </c>
      <c r="E108">
        <v>1</v>
      </c>
      <c r="H108" t="s">
        <v>747</v>
      </c>
      <c r="I108" t="s">
        <v>748</v>
      </c>
      <c r="J108" t="s">
        <v>749</v>
      </c>
      <c r="K108" t="s">
        <v>750</v>
      </c>
    </row>
    <row r="109" spans="1:15" x14ac:dyDescent="0.2">
      <c r="A109" s="1">
        <v>35501</v>
      </c>
      <c r="B109" s="1" t="s">
        <v>659</v>
      </c>
      <c r="C109" s="1">
        <v>6</v>
      </c>
      <c r="D109" s="1">
        <v>6</v>
      </c>
      <c r="E109" s="1">
        <v>6</v>
      </c>
      <c r="H109" s="5" t="s">
        <v>414</v>
      </c>
    </row>
    <row r="110" spans="1:15" x14ac:dyDescent="0.2">
      <c r="A110" s="1">
        <v>35502</v>
      </c>
      <c r="B110" s="1" t="s">
        <v>660</v>
      </c>
      <c r="C110" s="1">
        <v>2</v>
      </c>
      <c r="D110" s="1">
        <v>2</v>
      </c>
      <c r="E110" s="1">
        <v>2</v>
      </c>
      <c r="H110" s="5" t="s">
        <v>415</v>
      </c>
    </row>
    <row r="111" spans="1:15" x14ac:dyDescent="0.2">
      <c r="A111" s="1">
        <v>35503</v>
      </c>
      <c r="B111" s="1" t="s">
        <v>661</v>
      </c>
      <c r="C111" s="1">
        <v>6</v>
      </c>
      <c r="D111" s="1">
        <v>6</v>
      </c>
      <c r="E111" s="1">
        <v>6</v>
      </c>
      <c r="F111" s="1" t="s">
        <v>473</v>
      </c>
      <c r="H111" s="2" t="s">
        <v>416</v>
      </c>
      <c r="I111"/>
    </row>
    <row r="112" spans="1:15" x14ac:dyDescent="0.2">
      <c r="A112" s="1">
        <v>35504</v>
      </c>
      <c r="B112" s="1" t="s">
        <v>662</v>
      </c>
      <c r="C112" s="1">
        <v>2</v>
      </c>
      <c r="D112" s="1">
        <v>2</v>
      </c>
      <c r="E112" s="1">
        <v>2</v>
      </c>
      <c r="H112" s="2" t="s">
        <v>417</v>
      </c>
    </row>
    <row r="113" spans="1:16" x14ac:dyDescent="0.2">
      <c r="A113" s="1">
        <v>35506</v>
      </c>
      <c r="B113" s="1" t="s">
        <v>663</v>
      </c>
      <c r="C113" s="1">
        <v>9</v>
      </c>
      <c r="D113" s="1">
        <v>1</v>
      </c>
      <c r="E113" s="1">
        <v>1</v>
      </c>
      <c r="H113" s="2" t="s">
        <v>455</v>
      </c>
      <c r="I113" s="2" t="s">
        <v>456</v>
      </c>
      <c r="J113" s="2" t="s">
        <v>456</v>
      </c>
      <c r="K113" s="2" t="s">
        <v>462</v>
      </c>
      <c r="L113" s="2" t="s">
        <v>457</v>
      </c>
      <c r="M113" s="2" t="s">
        <v>458</v>
      </c>
      <c r="N113" s="1" t="s">
        <v>459</v>
      </c>
      <c r="O113" s="22" t="s">
        <v>460</v>
      </c>
      <c r="P113" s="1" t="s">
        <v>461</v>
      </c>
    </row>
    <row r="114" spans="1:16" customFormat="1" x14ac:dyDescent="0.2">
      <c r="A114" s="1">
        <v>35801</v>
      </c>
      <c r="B114" s="1" t="s">
        <v>664</v>
      </c>
      <c r="C114" s="1">
        <v>2</v>
      </c>
      <c r="D114" s="1">
        <v>1</v>
      </c>
      <c r="E114" s="1">
        <v>1</v>
      </c>
      <c r="H114" t="s">
        <v>426</v>
      </c>
      <c r="I114" t="s">
        <v>421</v>
      </c>
    </row>
    <row r="115" spans="1:16" s="38" customFormat="1" x14ac:dyDescent="0.2">
      <c r="A115" s="38">
        <v>35601</v>
      </c>
      <c r="B115" s="38" t="s">
        <v>665</v>
      </c>
      <c r="C115" s="38">
        <v>4</v>
      </c>
      <c r="H115" s="39" t="s">
        <v>373</v>
      </c>
      <c r="I115" s="39" t="s">
        <v>296</v>
      </c>
      <c r="J115" s="39" t="s">
        <v>297</v>
      </c>
      <c r="K115" s="39" t="s">
        <v>298</v>
      </c>
      <c r="L115" s="39"/>
      <c r="M115" s="39"/>
      <c r="O115" s="47"/>
    </row>
    <row r="116" spans="1:16" s="38" customFormat="1" x14ac:dyDescent="0.2">
      <c r="A116" s="38">
        <v>35701</v>
      </c>
      <c r="B116" s="38" t="s">
        <v>666</v>
      </c>
      <c r="C116" s="38">
        <v>4</v>
      </c>
      <c r="D116" s="38">
        <v>1</v>
      </c>
      <c r="E116" s="38">
        <v>1</v>
      </c>
      <c r="H116" s="39" t="s">
        <v>570</v>
      </c>
      <c r="I116" s="39"/>
      <c r="J116" s="39"/>
      <c r="K116" s="39"/>
      <c r="L116" s="39"/>
      <c r="M116" s="39"/>
      <c r="O116" s="47"/>
    </row>
    <row r="117" spans="1:16" s="38" customFormat="1" x14ac:dyDescent="0.2">
      <c r="A117" s="38">
        <v>35702</v>
      </c>
      <c r="B117" s="38" t="s">
        <v>666</v>
      </c>
      <c r="C117" s="38">
        <v>4</v>
      </c>
      <c r="D117" s="38">
        <v>1</v>
      </c>
      <c r="E117" s="38">
        <v>1</v>
      </c>
      <c r="H117" s="39" t="s">
        <v>571</v>
      </c>
      <c r="I117" s="39"/>
      <c r="J117" s="39"/>
      <c r="K117" s="39"/>
      <c r="L117" s="39"/>
      <c r="M117" s="39"/>
      <c r="O117" s="47"/>
    </row>
    <row r="118" spans="1:16" s="38" customFormat="1" x14ac:dyDescent="0.2">
      <c r="A118" s="38">
        <v>35703</v>
      </c>
      <c r="B118" s="38" t="s">
        <v>666</v>
      </c>
      <c r="C118" s="38">
        <v>4</v>
      </c>
      <c r="D118" s="38">
        <v>1</v>
      </c>
      <c r="E118" s="38">
        <v>1</v>
      </c>
      <c r="H118" s="39" t="s">
        <v>418</v>
      </c>
      <c r="I118" s="39"/>
      <c r="J118" s="39"/>
      <c r="K118" s="39"/>
      <c r="L118" s="39"/>
      <c r="M118" s="39"/>
      <c r="O118" s="47"/>
    </row>
    <row r="119" spans="1:16" s="38" customFormat="1" x14ac:dyDescent="0.2">
      <c r="A119" s="38">
        <v>35704</v>
      </c>
      <c r="B119" s="38" t="s">
        <v>667</v>
      </c>
      <c r="C119" s="38">
        <v>4</v>
      </c>
      <c r="D119" s="38">
        <v>1</v>
      </c>
      <c r="E119" s="38">
        <v>1</v>
      </c>
      <c r="H119" s="39" t="s">
        <v>419</v>
      </c>
      <c r="I119" s="39"/>
      <c r="J119" s="39"/>
      <c r="K119" s="39"/>
      <c r="L119" s="39"/>
      <c r="M119" s="39"/>
      <c r="O119" s="47"/>
    </row>
    <row r="120" spans="1:16" s="38" customFormat="1" x14ac:dyDescent="0.2">
      <c r="A120" s="38">
        <v>35705</v>
      </c>
      <c r="B120" s="38" t="s">
        <v>666</v>
      </c>
      <c r="C120" s="38">
        <v>4</v>
      </c>
      <c r="D120" s="38">
        <v>1</v>
      </c>
      <c r="E120" s="38">
        <v>1</v>
      </c>
      <c r="H120" s="39" t="s">
        <v>424</v>
      </c>
      <c r="I120" s="39"/>
      <c r="J120" s="39"/>
      <c r="K120" s="39"/>
      <c r="L120" s="39"/>
      <c r="M120" s="39"/>
      <c r="O120" s="47"/>
    </row>
    <row r="121" spans="1:16" s="38" customFormat="1" x14ac:dyDescent="0.2">
      <c r="A121" s="38">
        <v>35706</v>
      </c>
      <c r="B121" s="38" t="s">
        <v>666</v>
      </c>
      <c r="C121" s="38">
        <v>4</v>
      </c>
      <c r="D121" s="38">
        <v>1</v>
      </c>
      <c r="E121" s="38">
        <v>1</v>
      </c>
      <c r="H121" s="39" t="s">
        <v>425</v>
      </c>
      <c r="I121" s="39"/>
      <c r="J121" s="39"/>
      <c r="K121" s="39"/>
      <c r="L121" s="39"/>
      <c r="M121" s="39"/>
      <c r="O121" s="47"/>
    </row>
    <row r="122" spans="1:16" s="53" customFormat="1" ht="15" x14ac:dyDescent="0.2">
      <c r="A122" s="53">
        <v>35721</v>
      </c>
      <c r="B122" s="53" t="s">
        <v>668</v>
      </c>
      <c r="C122" s="53">
        <v>3</v>
      </c>
      <c r="D122" s="53">
        <v>1</v>
      </c>
      <c r="E122" s="53">
        <v>1</v>
      </c>
      <c r="H122" s="54" t="s">
        <v>467</v>
      </c>
      <c r="I122" s="54" t="s">
        <v>427</v>
      </c>
      <c r="J122" s="54" t="s">
        <v>429</v>
      </c>
      <c r="K122" s="54" t="s">
        <v>469</v>
      </c>
      <c r="L122" s="54"/>
      <c r="M122" s="54"/>
      <c r="O122" s="55"/>
    </row>
    <row r="123" spans="1:16" s="53" customFormat="1" ht="15" x14ac:dyDescent="0.2">
      <c r="A123" s="53">
        <v>35722</v>
      </c>
      <c r="B123" s="53" t="s">
        <v>668</v>
      </c>
      <c r="C123" s="53">
        <v>3</v>
      </c>
      <c r="D123" s="53">
        <v>1</v>
      </c>
      <c r="E123" s="53">
        <v>1</v>
      </c>
      <c r="H123" s="54" t="s">
        <v>467</v>
      </c>
      <c r="I123" s="54" t="s">
        <v>427</v>
      </c>
      <c r="J123" s="54" t="s">
        <v>429</v>
      </c>
      <c r="K123" s="54" t="s">
        <v>470</v>
      </c>
      <c r="L123" s="54"/>
      <c r="M123" s="54"/>
      <c r="O123" s="55"/>
    </row>
    <row r="124" spans="1:16" s="53" customFormat="1" ht="15" x14ac:dyDescent="0.2">
      <c r="A124" s="53">
        <v>35723</v>
      </c>
      <c r="B124" s="53" t="s">
        <v>668</v>
      </c>
      <c r="C124" s="53">
        <v>3</v>
      </c>
      <c r="D124" s="53">
        <v>1</v>
      </c>
      <c r="E124" s="53">
        <v>1</v>
      </c>
      <c r="H124" s="54" t="s">
        <v>467</v>
      </c>
      <c r="I124" s="54" t="s">
        <v>427</v>
      </c>
      <c r="J124" s="54" t="s">
        <v>429</v>
      </c>
      <c r="K124" s="54" t="s">
        <v>471</v>
      </c>
      <c r="L124" s="54"/>
      <c r="M124" s="54"/>
      <c r="O124" s="55"/>
    </row>
    <row r="125" spans="1:16" s="53" customFormat="1" ht="15" x14ac:dyDescent="0.2">
      <c r="A125" s="53">
        <v>35724</v>
      </c>
      <c r="B125" s="53" t="s">
        <v>668</v>
      </c>
      <c r="C125" s="53">
        <v>3</v>
      </c>
      <c r="D125" s="53">
        <v>1</v>
      </c>
      <c r="E125" s="53">
        <v>1</v>
      </c>
      <c r="H125" s="54" t="s">
        <v>468</v>
      </c>
      <c r="I125" s="54" t="s">
        <v>428</v>
      </c>
      <c r="J125" s="54" t="s">
        <v>430</v>
      </c>
      <c r="K125" s="54" t="s">
        <v>472</v>
      </c>
      <c r="L125" s="54"/>
      <c r="M125" s="54"/>
      <c r="O125" s="55"/>
    </row>
    <row r="126" spans="1:16" s="53" customFormat="1" ht="15" x14ac:dyDescent="0.2">
      <c r="A126" s="53">
        <v>35901</v>
      </c>
      <c r="B126" s="53" t="s">
        <v>669</v>
      </c>
      <c r="C126" s="53">
        <v>3</v>
      </c>
      <c r="D126" s="53">
        <v>1</v>
      </c>
      <c r="E126" s="53">
        <v>1</v>
      </c>
      <c r="H126" s="54" t="s">
        <v>502</v>
      </c>
      <c r="I126" s="54" t="s">
        <v>503</v>
      </c>
      <c r="J126" s="54" t="s">
        <v>504</v>
      </c>
      <c r="K126" s="54"/>
      <c r="L126" s="54"/>
      <c r="M126" s="54"/>
      <c r="O126" s="55"/>
    </row>
    <row r="127" spans="1:16" s="53" customFormat="1" ht="15" x14ac:dyDescent="0.2">
      <c r="A127" s="53">
        <v>35951</v>
      </c>
      <c r="B127" s="53" t="s">
        <v>670</v>
      </c>
      <c r="C127" s="53">
        <v>2</v>
      </c>
      <c r="D127" s="53">
        <v>1</v>
      </c>
      <c r="E127" s="53">
        <v>1</v>
      </c>
      <c r="H127" s="54" t="s">
        <v>563</v>
      </c>
      <c r="I127" s="54" t="s">
        <v>560</v>
      </c>
      <c r="J127" s="54"/>
      <c r="K127" s="54"/>
      <c r="L127" s="54"/>
      <c r="M127" s="54"/>
      <c r="O127" s="55"/>
    </row>
    <row r="128" spans="1:16" s="53" customFormat="1" ht="15" x14ac:dyDescent="0.2">
      <c r="A128" s="53">
        <v>35952</v>
      </c>
      <c r="B128" s="53" t="s">
        <v>671</v>
      </c>
      <c r="C128" s="53">
        <v>2</v>
      </c>
      <c r="D128" s="53">
        <v>1</v>
      </c>
      <c r="E128" s="53">
        <v>1</v>
      </c>
      <c r="H128" s="54" t="s">
        <v>564</v>
      </c>
      <c r="I128" s="54" t="s">
        <v>561</v>
      </c>
      <c r="J128" s="54"/>
      <c r="K128" s="54"/>
      <c r="L128" s="54"/>
      <c r="M128" s="54"/>
      <c r="O128" s="55"/>
    </row>
    <row r="129" spans="1:25" s="53" customFormat="1" ht="15" x14ac:dyDescent="0.2">
      <c r="A129" s="53">
        <v>35953</v>
      </c>
      <c r="B129" s="53" t="s">
        <v>672</v>
      </c>
      <c r="C129" s="53">
        <v>1</v>
      </c>
      <c r="D129" s="53">
        <v>1</v>
      </c>
      <c r="E129" s="53">
        <v>1</v>
      </c>
      <c r="H129" s="54" t="s">
        <v>558</v>
      </c>
      <c r="I129" s="54"/>
      <c r="J129" s="54"/>
      <c r="K129" s="54"/>
      <c r="L129" s="54"/>
      <c r="M129" s="54"/>
      <c r="O129" s="55"/>
    </row>
    <row r="130" spans="1:25" s="53" customFormat="1" ht="15" x14ac:dyDescent="0.2">
      <c r="A130" s="53">
        <v>35954</v>
      </c>
      <c r="B130" s="53" t="s">
        <v>673</v>
      </c>
      <c r="C130" s="53">
        <v>2</v>
      </c>
      <c r="D130" s="53">
        <v>1</v>
      </c>
      <c r="E130" s="53">
        <v>1</v>
      </c>
      <c r="H130" s="54" t="s">
        <v>565</v>
      </c>
      <c r="I130" s="54" t="s">
        <v>562</v>
      </c>
      <c r="J130" s="54"/>
      <c r="K130" s="54"/>
      <c r="L130" s="54"/>
      <c r="M130" s="54"/>
      <c r="O130" s="55"/>
    </row>
    <row r="131" spans="1:25" s="53" customFormat="1" ht="15" x14ac:dyDescent="0.2">
      <c r="A131" s="53">
        <v>35955</v>
      </c>
      <c r="B131" s="53" t="s">
        <v>674</v>
      </c>
      <c r="C131" s="53">
        <v>1</v>
      </c>
      <c r="D131" s="53">
        <v>1</v>
      </c>
      <c r="E131" s="53">
        <v>1</v>
      </c>
      <c r="H131" s="54" t="s">
        <v>569</v>
      </c>
      <c r="I131" s="54"/>
      <c r="J131" s="54"/>
      <c r="K131" s="54"/>
      <c r="L131" s="54"/>
      <c r="M131" s="54"/>
      <c r="O131" s="55"/>
    </row>
    <row r="132" spans="1:25" s="53" customFormat="1" ht="15" x14ac:dyDescent="0.2">
      <c r="A132" s="53">
        <v>35956</v>
      </c>
      <c r="B132" s="53" t="s">
        <v>675</v>
      </c>
      <c r="C132" s="53">
        <v>1</v>
      </c>
      <c r="D132" s="53">
        <v>1</v>
      </c>
      <c r="E132" s="53">
        <v>1</v>
      </c>
      <c r="H132" s="54" t="s">
        <v>568</v>
      </c>
      <c r="I132" s="54"/>
      <c r="J132" s="54"/>
      <c r="K132" s="54"/>
      <c r="L132" s="54"/>
      <c r="M132" s="54"/>
      <c r="O132" s="55"/>
    </row>
    <row r="133" spans="1:25" s="53" customFormat="1" ht="15" x14ac:dyDescent="0.2">
      <c r="A133" s="53">
        <v>35957</v>
      </c>
      <c r="B133" s="53" t="s">
        <v>676</v>
      </c>
      <c r="C133" s="53">
        <v>1</v>
      </c>
      <c r="D133" s="53">
        <v>1</v>
      </c>
      <c r="E133" s="53">
        <v>1</v>
      </c>
      <c r="H133" s="54" t="s">
        <v>567</v>
      </c>
      <c r="I133" s="54"/>
      <c r="J133" s="54"/>
      <c r="K133" s="54"/>
      <c r="L133" s="54"/>
      <c r="M133" s="54"/>
      <c r="O133" s="55"/>
    </row>
    <row r="134" spans="1:25" s="53" customFormat="1" ht="15" x14ac:dyDescent="0.2">
      <c r="A134" s="53">
        <v>35958</v>
      </c>
      <c r="B134" s="53" t="s">
        <v>677</v>
      </c>
      <c r="C134" s="53">
        <v>1</v>
      </c>
      <c r="D134" s="53">
        <v>1</v>
      </c>
      <c r="E134" s="53">
        <v>1</v>
      </c>
      <c r="H134" s="54" t="s">
        <v>559</v>
      </c>
      <c r="I134" s="54"/>
      <c r="J134" s="54"/>
      <c r="K134" s="54"/>
      <c r="L134" s="54"/>
      <c r="M134" s="54"/>
      <c r="O134" s="55"/>
    </row>
    <row r="135" spans="1:25" s="53" customFormat="1" ht="15" x14ac:dyDescent="0.2">
      <c r="A135" s="53">
        <v>35959</v>
      </c>
      <c r="B135" s="53" t="s">
        <v>678</v>
      </c>
      <c r="C135" s="53">
        <v>1</v>
      </c>
      <c r="D135" s="53">
        <v>1</v>
      </c>
      <c r="E135" s="53">
        <v>1</v>
      </c>
      <c r="H135" s="54" t="s">
        <v>566</v>
      </c>
      <c r="I135" s="54"/>
      <c r="J135" s="54"/>
      <c r="K135" s="54"/>
      <c r="L135" s="54"/>
      <c r="M135" s="54"/>
      <c r="O135" s="55"/>
    </row>
    <row r="136" spans="1:25" s="53" customFormat="1" ht="16.5" x14ac:dyDescent="0.2">
      <c r="A136" s="61">
        <v>35960</v>
      </c>
      <c r="B136" s="61" t="s">
        <v>756</v>
      </c>
      <c r="C136" s="53">
        <v>1</v>
      </c>
      <c r="D136" s="53">
        <v>1</v>
      </c>
      <c r="E136" s="53">
        <v>1</v>
      </c>
      <c r="H136" s="54" t="s">
        <v>760</v>
      </c>
      <c r="I136" s="54"/>
      <c r="J136" s="54"/>
      <c r="K136" s="54"/>
      <c r="L136" s="54"/>
      <c r="M136" s="54"/>
      <c r="O136" s="55"/>
    </row>
    <row r="137" spans="1:25" s="53" customFormat="1" ht="16.5" x14ac:dyDescent="0.2">
      <c r="A137" s="61">
        <v>35961</v>
      </c>
      <c r="B137" s="61" t="s">
        <v>757</v>
      </c>
      <c r="C137" s="53">
        <v>1</v>
      </c>
      <c r="D137" s="53">
        <v>1</v>
      </c>
      <c r="E137" s="53">
        <v>1</v>
      </c>
      <c r="H137" s="54" t="s">
        <v>761</v>
      </c>
      <c r="I137" s="54"/>
      <c r="J137" s="54"/>
      <c r="K137" s="54"/>
      <c r="L137" s="54"/>
      <c r="M137" s="54"/>
      <c r="O137" s="55"/>
    </row>
    <row r="138" spans="1:25" s="53" customFormat="1" ht="16.5" x14ac:dyDescent="0.2">
      <c r="A138" s="61">
        <v>35962</v>
      </c>
      <c r="B138" s="61" t="s">
        <v>758</v>
      </c>
      <c r="C138" s="53">
        <v>1</v>
      </c>
      <c r="D138" s="53">
        <v>1</v>
      </c>
      <c r="E138" s="53">
        <v>1</v>
      </c>
      <c r="H138" s="54" t="s">
        <v>762</v>
      </c>
      <c r="I138" s="54"/>
      <c r="J138" s="54"/>
      <c r="K138" s="54"/>
      <c r="L138" s="54"/>
      <c r="M138" s="54"/>
      <c r="O138" s="55"/>
    </row>
    <row r="139" spans="1:25" s="53" customFormat="1" ht="16.5" x14ac:dyDescent="0.2">
      <c r="A139" s="61">
        <v>35963</v>
      </c>
      <c r="B139" s="61" t="s">
        <v>759</v>
      </c>
      <c r="C139" s="53">
        <v>1</v>
      </c>
      <c r="D139" s="53">
        <v>1</v>
      </c>
      <c r="E139" s="53">
        <v>1</v>
      </c>
      <c r="H139" s="54" t="s">
        <v>763</v>
      </c>
      <c r="I139" s="54"/>
      <c r="J139" s="54"/>
      <c r="K139" s="54"/>
      <c r="L139" s="54"/>
      <c r="M139" s="54"/>
      <c r="O139" s="55"/>
    </row>
    <row r="140" spans="1:25" s="53" customFormat="1" ht="16.5" x14ac:dyDescent="0.2">
      <c r="A140" s="61">
        <v>35964</v>
      </c>
      <c r="B140" s="62" t="s">
        <v>764</v>
      </c>
      <c r="C140" s="1">
        <v>6</v>
      </c>
      <c r="D140" s="1"/>
      <c r="E140" s="1"/>
      <c r="F140" s="1"/>
      <c r="G140" s="1"/>
      <c r="H140" s="56" t="s">
        <v>509</v>
      </c>
      <c r="I140" s="2" t="s">
        <v>257</v>
      </c>
      <c r="J140" s="2" t="s">
        <v>510</v>
      </c>
      <c r="K140" s="2" t="s">
        <v>511</v>
      </c>
      <c r="L140" s="2" t="s">
        <v>272</v>
      </c>
      <c r="M140" s="2" t="s">
        <v>512</v>
      </c>
      <c r="N140" s="2" t="s">
        <v>769</v>
      </c>
      <c r="O140" s="2"/>
      <c r="P140" s="2"/>
      <c r="Q140" s="2"/>
      <c r="R140" s="1"/>
      <c r="S140" s="1"/>
      <c r="T140" s="1"/>
      <c r="U140" s="1"/>
      <c r="V140" s="1"/>
      <c r="W140" s="1"/>
      <c r="X140" s="1"/>
      <c r="Y140" s="1"/>
    </row>
    <row r="141" spans="1:25" s="53" customFormat="1" ht="16.5" x14ac:dyDescent="0.2">
      <c r="A141" s="61">
        <v>35965</v>
      </c>
      <c r="B141" s="62" t="s">
        <v>765</v>
      </c>
      <c r="C141" s="1">
        <v>6</v>
      </c>
      <c r="D141" s="1"/>
      <c r="E141" s="1"/>
      <c r="F141" s="1"/>
      <c r="G141" s="1"/>
      <c r="H141" s="56" t="s">
        <v>509</v>
      </c>
      <c r="I141" s="2" t="s">
        <v>257</v>
      </c>
      <c r="J141" s="2" t="s">
        <v>510</v>
      </c>
      <c r="K141" s="2" t="s">
        <v>511</v>
      </c>
      <c r="L141" s="2" t="s">
        <v>272</v>
      </c>
      <c r="M141" s="2" t="s">
        <v>512</v>
      </c>
      <c r="N141" s="2" t="s">
        <v>768</v>
      </c>
      <c r="O141" s="2"/>
      <c r="P141" s="2"/>
      <c r="Q141" s="2"/>
      <c r="R141" s="1"/>
      <c r="S141" s="1"/>
      <c r="T141" s="1"/>
      <c r="U141" s="1"/>
      <c r="V141" s="1"/>
      <c r="W141" s="1"/>
      <c r="X141" s="1"/>
      <c r="Y141" s="1"/>
    </row>
    <row r="142" spans="1:25" s="53" customFormat="1" ht="16.5" x14ac:dyDescent="0.2">
      <c r="A142" s="61">
        <v>35966</v>
      </c>
      <c r="B142" s="62" t="s">
        <v>766</v>
      </c>
      <c r="C142" s="1">
        <v>6</v>
      </c>
      <c r="D142" s="1"/>
      <c r="E142" s="1"/>
      <c r="F142" s="1"/>
      <c r="G142" s="1"/>
      <c r="H142" s="56" t="s">
        <v>509</v>
      </c>
      <c r="I142" s="2" t="s">
        <v>257</v>
      </c>
      <c r="J142" s="2" t="s">
        <v>510</v>
      </c>
      <c r="K142" s="2" t="s">
        <v>511</v>
      </c>
      <c r="L142" s="2" t="s">
        <v>272</v>
      </c>
      <c r="M142" s="2" t="s">
        <v>512</v>
      </c>
      <c r="N142" s="2" t="s">
        <v>767</v>
      </c>
      <c r="O142" s="2"/>
      <c r="P142" s="2"/>
      <c r="Q142" s="2"/>
      <c r="R142" s="1"/>
      <c r="S142" s="1"/>
      <c r="T142" s="1"/>
      <c r="U142" s="1"/>
      <c r="V142" s="1"/>
      <c r="W142" s="1"/>
      <c r="X142" s="1"/>
      <c r="Y142" s="1"/>
    </row>
    <row r="143" spans="1:25" s="53" customFormat="1" ht="16.5" x14ac:dyDescent="0.2">
      <c r="A143" s="62"/>
      <c r="B143" s="62"/>
      <c r="H143" s="54"/>
      <c r="I143" s="54"/>
      <c r="J143" s="54"/>
      <c r="K143" s="54"/>
      <c r="L143" s="54"/>
      <c r="M143" s="54"/>
      <c r="O143" s="55"/>
    </row>
    <row r="144" spans="1:25" s="53" customFormat="1" ht="16.5" x14ac:dyDescent="0.2">
      <c r="A144" s="62"/>
      <c r="B144" s="62"/>
      <c r="H144" s="54"/>
      <c r="I144" s="54"/>
      <c r="J144" s="54"/>
      <c r="K144" s="54"/>
      <c r="L144" s="54"/>
      <c r="M144" s="54"/>
      <c r="O144" s="55"/>
    </row>
    <row r="145" spans="1:8" x14ac:dyDescent="0.2">
      <c r="A145" s="3">
        <v>42044001</v>
      </c>
      <c r="B145" s="1" t="s">
        <v>679</v>
      </c>
      <c r="D145" s="1">
        <v>1</v>
      </c>
      <c r="E145" s="1">
        <v>1</v>
      </c>
      <c r="H145" s="2" t="s">
        <v>299</v>
      </c>
    </row>
    <row r="146" spans="1:8" x14ac:dyDescent="0.2">
      <c r="A146" s="3">
        <v>42044002</v>
      </c>
      <c r="B146" s="1" t="s">
        <v>680</v>
      </c>
      <c r="E146" s="1">
        <v>1</v>
      </c>
      <c r="H146" s="2" t="s">
        <v>300</v>
      </c>
    </row>
    <row r="147" spans="1:8" x14ac:dyDescent="0.2">
      <c r="A147" s="3">
        <v>42044003</v>
      </c>
      <c r="B147" s="1" t="s">
        <v>681</v>
      </c>
      <c r="D147" s="1">
        <v>1</v>
      </c>
      <c r="E147" s="1">
        <v>1</v>
      </c>
      <c r="H147" s="2" t="s">
        <v>301</v>
      </c>
    </row>
    <row r="148" spans="1:8" x14ac:dyDescent="0.2">
      <c r="A148" s="3">
        <v>42044004</v>
      </c>
      <c r="B148" s="1" t="s">
        <v>682</v>
      </c>
      <c r="D148" s="1">
        <v>1</v>
      </c>
      <c r="E148" s="1">
        <v>1</v>
      </c>
      <c r="H148" s="2" t="s">
        <v>302</v>
      </c>
    </row>
    <row r="149" spans="1:8" x14ac:dyDescent="0.2">
      <c r="A149" s="3">
        <v>42044005</v>
      </c>
      <c r="B149" s="1" t="s">
        <v>683</v>
      </c>
      <c r="D149" s="1">
        <v>1</v>
      </c>
      <c r="E149" s="1">
        <v>1</v>
      </c>
      <c r="H149" s="2" t="s">
        <v>303</v>
      </c>
    </row>
    <row r="150" spans="1:8" x14ac:dyDescent="0.2">
      <c r="A150" s="3">
        <v>42044006</v>
      </c>
      <c r="B150" s="1" t="s">
        <v>684</v>
      </c>
      <c r="D150" s="1">
        <v>1</v>
      </c>
      <c r="E150" s="1">
        <v>1</v>
      </c>
      <c r="H150" s="2" t="s">
        <v>304</v>
      </c>
    </row>
    <row r="151" spans="1:8" x14ac:dyDescent="0.2">
      <c r="A151" s="3">
        <v>42044007</v>
      </c>
      <c r="B151" s="1" t="s">
        <v>685</v>
      </c>
      <c r="D151" s="1">
        <v>1</v>
      </c>
      <c r="E151" s="1">
        <v>1</v>
      </c>
      <c r="H151" s="2" t="s">
        <v>305</v>
      </c>
    </row>
    <row r="152" spans="1:8" x14ac:dyDescent="0.2">
      <c r="A152" s="3">
        <v>42044008</v>
      </c>
      <c r="B152" s="1" t="s">
        <v>686</v>
      </c>
      <c r="D152" s="1">
        <v>1</v>
      </c>
      <c r="E152" s="1">
        <v>1</v>
      </c>
      <c r="H152" s="2" t="s">
        <v>306</v>
      </c>
    </row>
    <row r="153" spans="1:8" x14ac:dyDescent="0.2">
      <c r="A153" s="3">
        <v>42044009</v>
      </c>
      <c r="B153" s="1" t="s">
        <v>687</v>
      </c>
      <c r="D153" s="1">
        <v>1</v>
      </c>
      <c r="E153" s="1">
        <v>1</v>
      </c>
      <c r="H153" s="2" t="s">
        <v>307</v>
      </c>
    </row>
    <row r="154" spans="1:8" x14ac:dyDescent="0.2">
      <c r="A154" s="3">
        <v>42044010</v>
      </c>
      <c r="B154" s="1" t="s">
        <v>688</v>
      </c>
      <c r="D154" s="1">
        <v>1</v>
      </c>
      <c r="E154" s="1">
        <v>1</v>
      </c>
      <c r="H154" s="2" t="s">
        <v>308</v>
      </c>
    </row>
    <row r="155" spans="1:8" x14ac:dyDescent="0.2">
      <c r="A155" s="3">
        <v>42044011</v>
      </c>
      <c r="B155" s="1" t="s">
        <v>689</v>
      </c>
      <c r="D155" s="1">
        <v>1</v>
      </c>
      <c r="E155" s="1">
        <v>1</v>
      </c>
      <c r="H155" s="2" t="s">
        <v>309</v>
      </c>
    </row>
    <row r="156" spans="1:8" x14ac:dyDescent="0.2">
      <c r="A156" s="3">
        <v>42044012</v>
      </c>
      <c r="B156" s="1" t="s">
        <v>690</v>
      </c>
      <c r="D156" s="1">
        <v>1</v>
      </c>
      <c r="E156" s="1">
        <v>1</v>
      </c>
      <c r="H156" s="2" t="s">
        <v>310</v>
      </c>
    </row>
    <row r="157" spans="1:8" x14ac:dyDescent="0.2">
      <c r="A157" s="3">
        <v>42044013</v>
      </c>
      <c r="B157" s="1" t="s">
        <v>691</v>
      </c>
      <c r="D157" s="1">
        <v>1</v>
      </c>
      <c r="E157" s="1">
        <v>1</v>
      </c>
      <c r="F157" s="2" t="s">
        <v>221</v>
      </c>
      <c r="G157" s="2"/>
      <c r="H157" s="2" t="s">
        <v>311</v>
      </c>
    </row>
    <row r="158" spans="1:8" x14ac:dyDescent="0.2">
      <c r="A158" s="3">
        <v>42044014</v>
      </c>
      <c r="B158" s="1" t="s">
        <v>692</v>
      </c>
      <c r="D158" s="1">
        <v>1</v>
      </c>
      <c r="E158" s="1">
        <v>1</v>
      </c>
      <c r="F158" s="2" t="s">
        <v>221</v>
      </c>
      <c r="G158" s="2"/>
      <c r="H158" s="2" t="s">
        <v>311</v>
      </c>
    </row>
    <row r="159" spans="1:8" x14ac:dyDescent="0.2">
      <c r="A159" s="3">
        <v>42044015</v>
      </c>
      <c r="B159" s="1" t="s">
        <v>693</v>
      </c>
      <c r="D159" s="1">
        <v>1</v>
      </c>
      <c r="E159" s="1">
        <v>1</v>
      </c>
      <c r="F159" s="2" t="s">
        <v>221</v>
      </c>
      <c r="G159" s="2"/>
      <c r="H159" s="2" t="s">
        <v>311</v>
      </c>
    </row>
    <row r="160" spans="1:8" x14ac:dyDescent="0.2">
      <c r="A160" s="3">
        <v>42044016</v>
      </c>
      <c r="B160" s="1" t="s">
        <v>694</v>
      </c>
      <c r="D160" s="1">
        <v>1</v>
      </c>
      <c r="E160" s="1">
        <v>1</v>
      </c>
      <c r="F160" s="2" t="s">
        <v>221</v>
      </c>
      <c r="G160" s="2"/>
      <c r="H160" s="2" t="s">
        <v>311</v>
      </c>
    </row>
    <row r="161" spans="1:15" x14ac:dyDescent="0.2">
      <c r="A161" s="3">
        <v>42044017</v>
      </c>
      <c r="B161" s="1" t="s">
        <v>695</v>
      </c>
      <c r="D161" s="1">
        <v>1</v>
      </c>
      <c r="E161" s="1">
        <v>1</v>
      </c>
      <c r="F161" s="2" t="s">
        <v>221</v>
      </c>
      <c r="G161" s="2"/>
      <c r="H161" s="2" t="s">
        <v>311</v>
      </c>
    </row>
    <row r="162" spans="1:15" x14ac:dyDescent="0.2">
      <c r="A162" s="3">
        <v>42044018</v>
      </c>
      <c r="B162" s="1" t="s">
        <v>696</v>
      </c>
      <c r="D162" s="1">
        <v>1</v>
      </c>
      <c r="E162" s="1">
        <v>1</v>
      </c>
      <c r="F162" s="2" t="s">
        <v>221</v>
      </c>
      <c r="G162" s="2"/>
      <c r="H162" s="2" t="s">
        <v>311</v>
      </c>
    </row>
    <row r="163" spans="1:15" x14ac:dyDescent="0.2">
      <c r="A163" s="3">
        <v>42044019</v>
      </c>
      <c r="B163" s="1" t="s">
        <v>697</v>
      </c>
      <c r="D163" s="1">
        <v>1</v>
      </c>
      <c r="E163" s="1">
        <v>1</v>
      </c>
      <c r="F163" s="2" t="s">
        <v>221</v>
      </c>
      <c r="G163" s="2"/>
      <c r="H163" s="2" t="s">
        <v>311</v>
      </c>
    </row>
    <row r="164" spans="1:15" s="44" customFormat="1" x14ac:dyDescent="0.2">
      <c r="A164" s="44">
        <v>42043099</v>
      </c>
      <c r="B164" s="44" t="s">
        <v>215</v>
      </c>
      <c r="D164" s="44">
        <v>3</v>
      </c>
      <c r="E164" s="44">
        <v>5</v>
      </c>
      <c r="F164" s="44" t="s">
        <v>222</v>
      </c>
      <c r="H164" s="45" t="s">
        <v>312</v>
      </c>
      <c r="I164" s="45"/>
      <c r="J164" s="45"/>
      <c r="K164" s="45"/>
      <c r="L164" s="45"/>
      <c r="M164" s="45"/>
      <c r="O164" s="48"/>
    </row>
    <row r="165" spans="1:15" s="14" customFormat="1" x14ac:dyDescent="0.2">
      <c r="A165" s="14">
        <v>42043001</v>
      </c>
      <c r="B165" s="14" t="s">
        <v>698</v>
      </c>
      <c r="D165" s="14">
        <v>5</v>
      </c>
      <c r="E165" s="14">
        <v>7</v>
      </c>
      <c r="H165" s="5" t="s">
        <v>313</v>
      </c>
      <c r="I165" s="5"/>
      <c r="J165" s="5"/>
      <c r="K165" s="5"/>
      <c r="L165" s="5"/>
      <c r="M165" s="5"/>
      <c r="O165" s="49"/>
    </row>
    <row r="166" spans="1:15" s="14" customFormat="1" x14ac:dyDescent="0.2">
      <c r="A166" s="14">
        <v>42043002</v>
      </c>
      <c r="B166" s="14" t="s">
        <v>699</v>
      </c>
      <c r="D166" s="14">
        <v>5</v>
      </c>
      <c r="E166" s="14">
        <v>7</v>
      </c>
      <c r="H166" s="5" t="s">
        <v>314</v>
      </c>
      <c r="I166" s="5"/>
      <c r="J166" s="5"/>
      <c r="K166" s="5"/>
      <c r="L166" s="5"/>
      <c r="M166" s="5"/>
      <c r="O166" s="49"/>
    </row>
    <row r="167" spans="1:15" s="14" customFormat="1" x14ac:dyDescent="0.2">
      <c r="A167" s="14">
        <v>42043003</v>
      </c>
      <c r="B167" s="14" t="s">
        <v>700</v>
      </c>
      <c r="D167" s="14">
        <v>5</v>
      </c>
      <c r="E167" s="14">
        <v>7</v>
      </c>
      <c r="H167" s="5" t="s">
        <v>315</v>
      </c>
      <c r="I167" s="5"/>
      <c r="J167" s="5"/>
      <c r="K167" s="5"/>
      <c r="L167" s="5"/>
      <c r="M167" s="5"/>
      <c r="O167" s="49"/>
    </row>
    <row r="168" spans="1:15" s="14" customFormat="1" x14ac:dyDescent="0.2">
      <c r="A168" s="14">
        <v>42043004</v>
      </c>
      <c r="B168" s="14" t="s">
        <v>701</v>
      </c>
      <c r="D168" s="14">
        <v>5</v>
      </c>
      <c r="E168" s="14">
        <v>7</v>
      </c>
      <c r="H168" s="5" t="s">
        <v>316</v>
      </c>
      <c r="I168" s="5"/>
      <c r="J168" s="5"/>
      <c r="K168" s="5"/>
      <c r="L168" s="5"/>
      <c r="M168" s="5"/>
      <c r="O168" s="49"/>
    </row>
    <row r="169" spans="1:15" s="14" customFormat="1" x14ac:dyDescent="0.2">
      <c r="A169" s="14">
        <v>42043005</v>
      </c>
      <c r="B169" s="14" t="s">
        <v>702</v>
      </c>
      <c r="D169" s="14">
        <v>5</v>
      </c>
      <c r="E169" s="14">
        <v>7</v>
      </c>
      <c r="H169" s="5" t="s">
        <v>317</v>
      </c>
      <c r="I169" s="5"/>
      <c r="J169" s="5"/>
      <c r="K169" s="5"/>
      <c r="L169" s="5"/>
      <c r="M169" s="5"/>
      <c r="O169" s="49"/>
    </row>
    <row r="170" spans="1:15" s="14" customFormat="1" x14ac:dyDescent="0.2">
      <c r="A170" s="14">
        <v>42043006</v>
      </c>
      <c r="B170" s="14" t="s">
        <v>703</v>
      </c>
      <c r="D170" s="14">
        <v>5</v>
      </c>
      <c r="E170" s="14">
        <v>7</v>
      </c>
      <c r="H170" s="5" t="s">
        <v>318</v>
      </c>
      <c r="I170" s="5"/>
      <c r="J170" s="5"/>
      <c r="K170" s="5"/>
      <c r="L170" s="5"/>
      <c r="M170" s="5"/>
      <c r="O170" s="49"/>
    </row>
    <row r="171" spans="1:15" s="14" customFormat="1" x14ac:dyDescent="0.2">
      <c r="A171" s="14">
        <v>42043007</v>
      </c>
      <c r="B171" s="14" t="s">
        <v>704</v>
      </c>
      <c r="D171" s="14">
        <v>5</v>
      </c>
      <c r="E171" s="14">
        <v>7</v>
      </c>
      <c r="H171" s="5" t="s">
        <v>319</v>
      </c>
      <c r="I171" s="5"/>
      <c r="J171" s="5"/>
      <c r="K171" s="5"/>
      <c r="L171" s="5"/>
      <c r="M171" s="5"/>
      <c r="O171" s="49"/>
    </row>
    <row r="172" spans="1:15" s="14" customFormat="1" x14ac:dyDescent="0.2">
      <c r="A172" s="14">
        <v>42043008</v>
      </c>
      <c r="B172" s="14" t="s">
        <v>705</v>
      </c>
      <c r="D172" s="14">
        <v>5</v>
      </c>
      <c r="E172" s="14">
        <v>7</v>
      </c>
      <c r="H172" s="5" t="s">
        <v>320</v>
      </c>
      <c r="I172" s="5"/>
      <c r="J172" s="5"/>
      <c r="K172" s="5"/>
      <c r="L172" s="5"/>
      <c r="M172" s="5"/>
      <c r="O172" s="49"/>
    </row>
    <row r="173" spans="1:15" s="14" customFormat="1" x14ac:dyDescent="0.2">
      <c r="A173" s="14">
        <v>42043009</v>
      </c>
      <c r="B173" s="14" t="s">
        <v>706</v>
      </c>
      <c r="D173" s="14">
        <v>5</v>
      </c>
      <c r="E173" s="14">
        <v>7</v>
      </c>
      <c r="H173" s="5" t="s">
        <v>321</v>
      </c>
      <c r="I173" s="5"/>
      <c r="J173" s="5"/>
      <c r="K173" s="5"/>
      <c r="L173" s="5"/>
      <c r="M173" s="5"/>
      <c r="O173" s="49"/>
    </row>
    <row r="174" spans="1:15" s="14" customFormat="1" x14ac:dyDescent="0.2">
      <c r="A174" s="14">
        <v>42043010</v>
      </c>
      <c r="B174" s="14" t="s">
        <v>707</v>
      </c>
      <c r="D174" s="14">
        <v>5</v>
      </c>
      <c r="E174" s="14">
        <v>7</v>
      </c>
      <c r="H174" s="5" t="s">
        <v>322</v>
      </c>
      <c r="I174" s="5"/>
      <c r="J174" s="5"/>
      <c r="K174" s="5"/>
      <c r="L174" s="5"/>
      <c r="M174" s="5"/>
      <c r="O174" s="49"/>
    </row>
    <row r="175" spans="1:15" s="14" customFormat="1" x14ac:dyDescent="0.2">
      <c r="A175" s="14">
        <v>42043011</v>
      </c>
      <c r="B175" s="14" t="s">
        <v>708</v>
      </c>
      <c r="D175" s="14">
        <v>5</v>
      </c>
      <c r="E175" s="14">
        <v>7</v>
      </c>
      <c r="H175" s="5" t="s">
        <v>323</v>
      </c>
      <c r="I175" s="5"/>
      <c r="J175" s="5"/>
      <c r="K175" s="5"/>
      <c r="L175" s="5"/>
      <c r="M175" s="5"/>
      <c r="O175" s="49"/>
    </row>
    <row r="176" spans="1:15" s="14" customFormat="1" x14ac:dyDescent="0.2">
      <c r="A176" s="14">
        <v>42043012</v>
      </c>
      <c r="B176" s="14" t="s">
        <v>709</v>
      </c>
      <c r="D176" s="14">
        <v>5</v>
      </c>
      <c r="E176" s="14">
        <v>7</v>
      </c>
      <c r="H176" s="5" t="s">
        <v>324</v>
      </c>
      <c r="I176" s="5"/>
      <c r="J176" s="5"/>
      <c r="K176" s="5"/>
      <c r="L176" s="5"/>
      <c r="M176" s="5"/>
      <c r="O176" s="49"/>
    </row>
    <row r="177" spans="1:15" s="14" customFormat="1" x14ac:dyDescent="0.2">
      <c r="A177" s="14">
        <v>42043013</v>
      </c>
      <c r="B177" s="14" t="s">
        <v>710</v>
      </c>
      <c r="D177" s="14">
        <v>5</v>
      </c>
      <c r="E177" s="14">
        <v>7</v>
      </c>
      <c r="H177" s="5" t="s">
        <v>325</v>
      </c>
      <c r="I177" s="5"/>
      <c r="J177" s="5"/>
      <c r="K177" s="5"/>
      <c r="L177" s="5"/>
      <c r="M177" s="5"/>
      <c r="O177" s="49"/>
    </row>
    <row r="178" spans="1:15" s="14" customFormat="1" x14ac:dyDescent="0.2">
      <c r="A178" s="14">
        <v>42043014</v>
      </c>
      <c r="B178" s="14" t="s">
        <v>711</v>
      </c>
      <c r="D178" s="14">
        <v>5</v>
      </c>
      <c r="E178" s="14">
        <v>7</v>
      </c>
      <c r="H178" s="5" t="s">
        <v>325</v>
      </c>
      <c r="I178" s="5"/>
      <c r="J178" s="5"/>
      <c r="K178" s="5"/>
      <c r="L178" s="5"/>
      <c r="M178" s="5"/>
      <c r="O178" s="49"/>
    </row>
    <row r="179" spans="1:15" s="14" customFormat="1" x14ac:dyDescent="0.2">
      <c r="A179" s="14">
        <v>42043015</v>
      </c>
      <c r="B179" s="14" t="s">
        <v>712</v>
      </c>
      <c r="D179" s="14">
        <v>5</v>
      </c>
      <c r="E179" s="14">
        <v>7</v>
      </c>
      <c r="H179" s="5" t="s">
        <v>326</v>
      </c>
      <c r="I179" s="5"/>
      <c r="J179" s="5"/>
      <c r="K179" s="5"/>
      <c r="L179" s="5"/>
      <c r="M179" s="5"/>
      <c r="O179" s="49"/>
    </row>
    <row r="180" spans="1:15" s="14" customFormat="1" x14ac:dyDescent="0.2">
      <c r="A180" s="14">
        <v>42043016</v>
      </c>
      <c r="B180" s="14" t="s">
        <v>713</v>
      </c>
      <c r="D180" s="14">
        <v>5</v>
      </c>
      <c r="E180" s="14">
        <v>7</v>
      </c>
      <c r="H180" s="5" t="s">
        <v>326</v>
      </c>
      <c r="I180" s="5"/>
      <c r="J180" s="5"/>
      <c r="K180" s="5"/>
      <c r="L180" s="5"/>
      <c r="M180" s="5"/>
      <c r="O180" s="49"/>
    </row>
    <row r="181" spans="1:15" s="14" customFormat="1" x14ac:dyDescent="0.2">
      <c r="A181" s="14">
        <v>42043017</v>
      </c>
      <c r="B181" s="14" t="s">
        <v>714</v>
      </c>
      <c r="D181" s="14">
        <v>5</v>
      </c>
      <c r="E181" s="14">
        <v>7</v>
      </c>
      <c r="H181" s="5" t="s">
        <v>326</v>
      </c>
      <c r="I181" s="5"/>
      <c r="J181" s="5"/>
      <c r="K181" s="5"/>
      <c r="L181" s="5"/>
      <c r="M181" s="5"/>
      <c r="O181" s="49"/>
    </row>
    <row r="182" spans="1:15" s="14" customFormat="1" x14ac:dyDescent="0.2">
      <c r="A182" s="14">
        <v>42043018</v>
      </c>
      <c r="B182" s="14" t="s">
        <v>715</v>
      </c>
      <c r="D182" s="14">
        <v>5</v>
      </c>
      <c r="E182" s="14">
        <v>7</v>
      </c>
      <c r="H182" s="5" t="s">
        <v>326</v>
      </c>
      <c r="I182" s="5"/>
      <c r="J182" s="5"/>
      <c r="K182" s="5"/>
      <c r="L182" s="5"/>
      <c r="M182" s="5"/>
      <c r="O182" s="49"/>
    </row>
    <row r="183" spans="1:15" s="14" customFormat="1" x14ac:dyDescent="0.2">
      <c r="A183" s="14">
        <v>42043019</v>
      </c>
      <c r="B183" s="14" t="s">
        <v>716</v>
      </c>
      <c r="D183" s="14">
        <v>5</v>
      </c>
      <c r="E183" s="14">
        <v>7</v>
      </c>
      <c r="H183" s="5" t="s">
        <v>326</v>
      </c>
      <c r="I183" s="5"/>
      <c r="J183" s="5"/>
      <c r="K183" s="5"/>
      <c r="L183" s="5"/>
      <c r="M183" s="5"/>
      <c r="O183" s="49"/>
    </row>
    <row r="184" spans="1:15" s="15" customFormat="1" x14ac:dyDescent="0.2">
      <c r="A184" s="15">
        <v>42041001</v>
      </c>
      <c r="B184" s="15" t="s">
        <v>717</v>
      </c>
      <c r="D184" s="15">
        <v>5</v>
      </c>
      <c r="E184" s="15">
        <v>7</v>
      </c>
      <c r="H184" s="16" t="s">
        <v>327</v>
      </c>
      <c r="I184" s="16"/>
      <c r="J184" s="16"/>
      <c r="K184" s="16"/>
      <c r="L184" s="16"/>
      <c r="M184" s="16"/>
      <c r="O184" s="50"/>
    </row>
    <row r="185" spans="1:15" s="15" customFormat="1" x14ac:dyDescent="0.2">
      <c r="A185" s="15">
        <v>42041002</v>
      </c>
      <c r="B185" s="15" t="s">
        <v>718</v>
      </c>
      <c r="D185" s="15">
        <v>5</v>
      </c>
      <c r="E185" s="15">
        <v>7</v>
      </c>
      <c r="H185" s="16" t="s">
        <v>328</v>
      </c>
      <c r="I185" s="16"/>
      <c r="J185" s="16"/>
      <c r="K185" s="16"/>
      <c r="L185" s="16"/>
      <c r="M185" s="16"/>
      <c r="O185" s="50"/>
    </row>
    <row r="186" spans="1:15" s="15" customFormat="1" x14ac:dyDescent="0.2">
      <c r="A186" s="15">
        <v>42041003</v>
      </c>
      <c r="B186" s="15" t="s">
        <v>719</v>
      </c>
      <c r="D186" s="15">
        <v>5</v>
      </c>
      <c r="E186" s="15">
        <v>7</v>
      </c>
      <c r="H186" s="16" t="s">
        <v>329</v>
      </c>
      <c r="I186" s="16"/>
      <c r="J186" s="16"/>
      <c r="K186" s="16"/>
      <c r="L186" s="16"/>
      <c r="M186" s="16"/>
      <c r="O186" s="50"/>
    </row>
    <row r="187" spans="1:15" s="15" customFormat="1" x14ac:dyDescent="0.2">
      <c r="A187" s="15">
        <v>42041004</v>
      </c>
      <c r="B187" s="15" t="s">
        <v>720</v>
      </c>
      <c r="D187" s="15">
        <v>5</v>
      </c>
      <c r="E187" s="15">
        <v>7</v>
      </c>
      <c r="H187" s="16" t="s">
        <v>330</v>
      </c>
      <c r="I187" s="16"/>
      <c r="J187" s="16"/>
      <c r="K187" s="16"/>
      <c r="L187" s="16"/>
      <c r="M187" s="16"/>
      <c r="O187" s="50"/>
    </row>
    <row r="188" spans="1:15" s="15" customFormat="1" x14ac:dyDescent="0.2">
      <c r="A188" s="15">
        <v>42041006</v>
      </c>
      <c r="B188" s="15" t="s">
        <v>721</v>
      </c>
      <c r="D188" s="15">
        <v>5</v>
      </c>
      <c r="E188" s="15">
        <v>7</v>
      </c>
      <c r="F188" s="16" t="s">
        <v>218</v>
      </c>
      <c r="G188" s="16"/>
      <c r="H188" s="16" t="s">
        <v>331</v>
      </c>
      <c r="J188" s="16"/>
      <c r="K188" s="16"/>
      <c r="L188" s="16"/>
      <c r="M188" s="16"/>
      <c r="O188" s="50"/>
    </row>
    <row r="189" spans="1:15" s="15" customFormat="1" x14ac:dyDescent="0.2">
      <c r="A189" s="15">
        <v>42041005</v>
      </c>
      <c r="B189" s="15" t="s">
        <v>722</v>
      </c>
      <c r="D189" s="15">
        <v>5</v>
      </c>
      <c r="E189" s="15">
        <v>7</v>
      </c>
      <c r="F189" s="16" t="s">
        <v>219</v>
      </c>
      <c r="G189" s="16"/>
      <c r="H189" s="16" t="s">
        <v>332</v>
      </c>
      <c r="J189" s="16"/>
      <c r="K189" s="16"/>
      <c r="L189" s="16"/>
      <c r="M189" s="16"/>
      <c r="O189" s="50"/>
    </row>
    <row r="190" spans="1:15" s="15" customFormat="1" x14ac:dyDescent="0.2">
      <c r="A190" s="15">
        <v>42041007</v>
      </c>
      <c r="B190" s="15" t="s">
        <v>723</v>
      </c>
      <c r="D190" s="15">
        <v>5</v>
      </c>
      <c r="E190" s="15">
        <v>7</v>
      </c>
      <c r="F190" s="16" t="s">
        <v>219</v>
      </c>
      <c r="G190" s="16"/>
      <c r="H190" s="16" t="s">
        <v>333</v>
      </c>
      <c r="J190" s="16"/>
      <c r="K190" s="16"/>
      <c r="L190" s="16"/>
      <c r="M190" s="16"/>
      <c r="O190" s="50"/>
    </row>
    <row r="191" spans="1:15" s="15" customFormat="1" x14ac:dyDescent="0.2">
      <c r="A191" s="15">
        <v>42041008</v>
      </c>
      <c r="B191" s="15" t="s">
        <v>724</v>
      </c>
      <c r="D191" s="15">
        <v>5</v>
      </c>
      <c r="E191" s="15">
        <v>7</v>
      </c>
      <c r="F191" s="16" t="s">
        <v>219</v>
      </c>
      <c r="G191" s="16"/>
      <c r="H191" s="16" t="s">
        <v>334</v>
      </c>
      <c r="J191" s="16"/>
      <c r="K191" s="16"/>
      <c r="L191" s="16"/>
      <c r="M191" s="16"/>
      <c r="O191" s="50"/>
    </row>
    <row r="192" spans="1:15" x14ac:dyDescent="0.2">
      <c r="A192" s="1">
        <v>42045001</v>
      </c>
      <c r="B192" s="1" t="s">
        <v>725</v>
      </c>
      <c r="D192" s="1">
        <v>5</v>
      </c>
      <c r="E192" s="1">
        <v>7</v>
      </c>
      <c r="H192" s="2" t="s">
        <v>335</v>
      </c>
    </row>
    <row r="193" spans="1:15" x14ac:dyDescent="0.2">
      <c r="A193" s="1">
        <v>42046001</v>
      </c>
      <c r="B193" s="1" t="s">
        <v>726</v>
      </c>
      <c r="D193" s="1">
        <v>5</v>
      </c>
      <c r="E193" s="1">
        <v>7</v>
      </c>
      <c r="H193" s="2" t="s">
        <v>336</v>
      </c>
    </row>
    <row r="194" spans="1:15" x14ac:dyDescent="0.2">
      <c r="A194" s="1">
        <v>42047001</v>
      </c>
      <c r="B194" s="1" t="s">
        <v>727</v>
      </c>
      <c r="D194" s="1">
        <v>5</v>
      </c>
      <c r="E194" s="1">
        <v>7</v>
      </c>
      <c r="H194" s="2" t="s">
        <v>337</v>
      </c>
    </row>
    <row r="195" spans="1:15" s="18" customFormat="1" x14ac:dyDescent="0.2">
      <c r="A195" s="17">
        <v>42042001</v>
      </c>
      <c r="B195" s="18" t="s">
        <v>728</v>
      </c>
      <c r="D195" s="18">
        <v>5</v>
      </c>
      <c r="E195" s="18">
        <v>7</v>
      </c>
      <c r="H195" s="19" t="s">
        <v>338</v>
      </c>
      <c r="I195" s="19"/>
      <c r="J195" s="19"/>
      <c r="K195" s="19"/>
      <c r="L195" s="19"/>
      <c r="M195" s="19"/>
      <c r="O195" s="46"/>
    </row>
    <row r="196" spans="1:15" s="18" customFormat="1" x14ac:dyDescent="0.2">
      <c r="A196" s="17">
        <v>42042002</v>
      </c>
      <c r="B196" s="18" t="s">
        <v>729</v>
      </c>
      <c r="D196" s="18">
        <v>5</v>
      </c>
      <c r="E196" s="18">
        <v>7</v>
      </c>
      <c r="H196" s="19" t="s">
        <v>314</v>
      </c>
      <c r="I196" s="19"/>
      <c r="J196" s="19"/>
      <c r="K196" s="19"/>
      <c r="L196" s="19"/>
      <c r="M196" s="19"/>
      <c r="O196" s="46"/>
    </row>
    <row r="197" spans="1:15" s="18" customFormat="1" x14ac:dyDescent="0.2">
      <c r="A197" s="17">
        <v>42042003</v>
      </c>
      <c r="B197" s="18" t="s">
        <v>730</v>
      </c>
      <c r="D197" s="18">
        <v>5</v>
      </c>
      <c r="E197" s="18">
        <v>7</v>
      </c>
      <c r="H197" s="19" t="s">
        <v>315</v>
      </c>
      <c r="I197" s="19"/>
      <c r="J197" s="19"/>
      <c r="K197" s="19"/>
      <c r="L197" s="19"/>
      <c r="M197" s="19"/>
      <c r="O197" s="46"/>
    </row>
    <row r="198" spans="1:15" s="18" customFormat="1" x14ac:dyDescent="0.2">
      <c r="A198" s="17">
        <v>42042004</v>
      </c>
      <c r="B198" s="18" t="s">
        <v>731</v>
      </c>
      <c r="D198" s="18">
        <v>5</v>
      </c>
      <c r="E198" s="18">
        <v>7</v>
      </c>
      <c r="H198" s="19" t="s">
        <v>316</v>
      </c>
      <c r="I198" s="19"/>
      <c r="J198" s="19"/>
      <c r="K198" s="19"/>
      <c r="L198" s="19"/>
      <c r="M198" s="19"/>
      <c r="O198" s="46"/>
    </row>
    <row r="199" spans="1:15" s="18" customFormat="1" x14ac:dyDescent="0.2">
      <c r="A199" s="17">
        <v>42042005</v>
      </c>
      <c r="B199" s="18" t="s">
        <v>732</v>
      </c>
      <c r="D199" s="18">
        <v>5</v>
      </c>
      <c r="E199" s="18">
        <v>7</v>
      </c>
      <c r="H199" s="19" t="s">
        <v>317</v>
      </c>
      <c r="I199" s="19"/>
      <c r="J199" s="19"/>
      <c r="K199" s="19"/>
      <c r="L199" s="19"/>
      <c r="M199" s="19"/>
      <c r="O199" s="46"/>
    </row>
    <row r="200" spans="1:15" s="18" customFormat="1" x14ac:dyDescent="0.2">
      <c r="A200" s="17">
        <v>42042006</v>
      </c>
      <c r="B200" s="18" t="s">
        <v>733</v>
      </c>
      <c r="D200" s="18">
        <v>5</v>
      </c>
      <c r="E200" s="18">
        <v>7</v>
      </c>
      <c r="H200" s="19" t="s">
        <v>318</v>
      </c>
      <c r="I200" s="19"/>
      <c r="J200" s="19"/>
      <c r="K200" s="19"/>
      <c r="L200" s="19"/>
      <c r="M200" s="19"/>
      <c r="O200" s="46"/>
    </row>
    <row r="201" spans="1:15" s="18" customFormat="1" x14ac:dyDescent="0.2">
      <c r="A201" s="17">
        <v>42042007</v>
      </c>
      <c r="B201" s="18" t="s">
        <v>734</v>
      </c>
      <c r="D201" s="18">
        <v>5</v>
      </c>
      <c r="E201" s="18">
        <v>7</v>
      </c>
      <c r="H201" s="19" t="s">
        <v>319</v>
      </c>
      <c r="I201" s="19"/>
      <c r="J201" s="19"/>
      <c r="K201" s="19"/>
      <c r="L201" s="19"/>
      <c r="M201" s="19"/>
      <c r="O201" s="46"/>
    </row>
    <row r="202" spans="1:15" s="18" customFormat="1" x14ac:dyDescent="0.2">
      <c r="A202" s="17">
        <v>42042008</v>
      </c>
      <c r="B202" s="18" t="s">
        <v>735</v>
      </c>
      <c r="D202" s="18">
        <v>5</v>
      </c>
      <c r="E202" s="18">
        <v>7</v>
      </c>
      <c r="H202" s="19" t="s">
        <v>320</v>
      </c>
      <c r="I202" s="19"/>
      <c r="J202" s="19"/>
      <c r="K202" s="19"/>
      <c r="L202" s="19"/>
      <c r="M202" s="19"/>
      <c r="O202" s="46"/>
    </row>
    <row r="203" spans="1:15" s="18" customFormat="1" x14ac:dyDescent="0.2">
      <c r="A203" s="17">
        <v>42042009</v>
      </c>
      <c r="B203" s="18" t="s">
        <v>736</v>
      </c>
      <c r="D203" s="18">
        <v>5</v>
      </c>
      <c r="E203" s="18">
        <v>7</v>
      </c>
      <c r="H203" s="19" t="s">
        <v>321</v>
      </c>
      <c r="I203" s="19"/>
      <c r="J203" s="19"/>
      <c r="K203" s="19"/>
      <c r="L203" s="19"/>
      <c r="M203" s="19"/>
      <c r="O203" s="46"/>
    </row>
    <row r="204" spans="1:15" s="18" customFormat="1" x14ac:dyDescent="0.2">
      <c r="A204" s="17">
        <v>42042010</v>
      </c>
      <c r="B204" s="18" t="s">
        <v>737</v>
      </c>
      <c r="D204" s="18">
        <v>5</v>
      </c>
      <c r="E204" s="18">
        <v>7</v>
      </c>
      <c r="H204" s="19" t="s">
        <v>322</v>
      </c>
      <c r="I204" s="19"/>
      <c r="J204" s="19"/>
      <c r="K204" s="19"/>
      <c r="L204" s="19"/>
      <c r="M204" s="19"/>
      <c r="O204" s="46"/>
    </row>
    <row r="205" spans="1:15" s="18" customFormat="1" x14ac:dyDescent="0.2">
      <c r="A205" s="17">
        <v>42042011</v>
      </c>
      <c r="B205" s="18" t="s">
        <v>738</v>
      </c>
      <c r="D205" s="18">
        <v>5</v>
      </c>
      <c r="E205" s="18">
        <v>7</v>
      </c>
      <c r="H205" s="19" t="s">
        <v>323</v>
      </c>
      <c r="I205" s="19"/>
      <c r="J205" s="19"/>
      <c r="K205" s="19"/>
      <c r="L205" s="19"/>
      <c r="M205" s="19"/>
      <c r="O205" s="46"/>
    </row>
    <row r="206" spans="1:15" s="18" customFormat="1" x14ac:dyDescent="0.2">
      <c r="A206" s="17">
        <v>42042012</v>
      </c>
      <c r="B206" s="18" t="s">
        <v>739</v>
      </c>
      <c r="D206" s="18">
        <v>5</v>
      </c>
      <c r="E206" s="18">
        <v>7</v>
      </c>
      <c r="F206" s="46" t="s">
        <v>220</v>
      </c>
      <c r="G206" s="46"/>
      <c r="H206" s="19" t="s">
        <v>324</v>
      </c>
      <c r="I206" s="19"/>
      <c r="J206" s="19"/>
      <c r="K206" s="19"/>
      <c r="L206" s="19"/>
      <c r="M206" s="19"/>
      <c r="O206" s="46"/>
    </row>
    <row r="207" spans="1:15" s="18" customFormat="1" x14ac:dyDescent="0.2">
      <c r="A207" s="17">
        <v>42042013</v>
      </c>
      <c r="B207" s="18" t="s">
        <v>740</v>
      </c>
      <c r="D207" s="18">
        <v>5</v>
      </c>
      <c r="E207" s="18">
        <v>7</v>
      </c>
      <c r="F207" s="46" t="s">
        <v>220</v>
      </c>
      <c r="G207" s="46"/>
      <c r="H207" s="19" t="s">
        <v>325</v>
      </c>
      <c r="I207" s="19"/>
      <c r="J207" s="19"/>
      <c r="K207" s="19"/>
      <c r="L207" s="19"/>
      <c r="M207" s="19"/>
      <c r="O207" s="46"/>
    </row>
    <row r="208" spans="1:15" s="18" customFormat="1" x14ac:dyDescent="0.2">
      <c r="A208" s="17">
        <v>42042014</v>
      </c>
      <c r="B208" s="18" t="s">
        <v>741</v>
      </c>
      <c r="D208" s="18">
        <v>5</v>
      </c>
      <c r="E208" s="18">
        <v>7</v>
      </c>
      <c r="F208" s="46" t="s">
        <v>220</v>
      </c>
      <c r="G208" s="46"/>
      <c r="H208" s="19" t="s">
        <v>325</v>
      </c>
      <c r="I208" s="19"/>
      <c r="J208" s="19"/>
      <c r="K208" s="19"/>
      <c r="L208" s="19"/>
      <c r="M208" s="19"/>
      <c r="O208" s="46"/>
    </row>
    <row r="209" spans="1:15" s="18" customFormat="1" x14ac:dyDescent="0.2">
      <c r="A209" s="17">
        <v>42042015</v>
      </c>
      <c r="B209" s="18" t="s">
        <v>742</v>
      </c>
      <c r="D209" s="18">
        <v>5</v>
      </c>
      <c r="E209" s="18">
        <v>7</v>
      </c>
      <c r="F209" s="46" t="s">
        <v>220</v>
      </c>
      <c r="G209" s="46"/>
      <c r="H209" s="19" t="s">
        <v>326</v>
      </c>
      <c r="I209" s="19"/>
      <c r="J209" s="19"/>
      <c r="K209" s="19"/>
      <c r="L209" s="19"/>
      <c r="M209" s="19"/>
      <c r="O209" s="46"/>
    </row>
    <row r="210" spans="1:15" s="18" customFormat="1" x14ac:dyDescent="0.2">
      <c r="A210" s="17">
        <v>42042016</v>
      </c>
      <c r="B210" s="18" t="s">
        <v>743</v>
      </c>
      <c r="D210" s="18">
        <v>5</v>
      </c>
      <c r="E210" s="18">
        <v>7</v>
      </c>
      <c r="F210" s="46" t="s">
        <v>220</v>
      </c>
      <c r="G210" s="46"/>
      <c r="H210" s="19" t="s">
        <v>372</v>
      </c>
      <c r="I210" s="19"/>
      <c r="J210" s="19"/>
      <c r="K210" s="19"/>
      <c r="L210" s="19"/>
      <c r="M210" s="19"/>
      <c r="O210" s="46"/>
    </row>
    <row r="211" spans="1:15" s="18" customFormat="1" x14ac:dyDescent="0.2">
      <c r="A211" s="17">
        <v>42042017</v>
      </c>
      <c r="B211" s="18" t="s">
        <v>744</v>
      </c>
      <c r="D211" s="18">
        <v>5</v>
      </c>
      <c r="E211" s="18">
        <v>7</v>
      </c>
      <c r="F211" s="46" t="s">
        <v>220</v>
      </c>
      <c r="G211" s="46"/>
      <c r="H211" s="19" t="s">
        <v>326</v>
      </c>
      <c r="I211" s="19"/>
      <c r="J211" s="19"/>
      <c r="K211" s="19"/>
      <c r="L211" s="19"/>
      <c r="M211" s="19"/>
      <c r="O211" s="46"/>
    </row>
    <row r="212" spans="1:15" s="18" customFormat="1" x14ac:dyDescent="0.2">
      <c r="A212" s="17">
        <v>42042018</v>
      </c>
      <c r="B212" s="18" t="s">
        <v>745</v>
      </c>
      <c r="D212" s="18">
        <v>5</v>
      </c>
      <c r="E212" s="18">
        <v>7</v>
      </c>
      <c r="F212" s="46" t="s">
        <v>220</v>
      </c>
      <c r="G212" s="46"/>
      <c r="H212" s="19" t="s">
        <v>326</v>
      </c>
      <c r="I212" s="19"/>
      <c r="J212" s="19"/>
      <c r="K212" s="19"/>
      <c r="L212" s="19"/>
      <c r="M212" s="19"/>
      <c r="O212" s="46"/>
    </row>
    <row r="213" spans="1:15" s="18" customFormat="1" x14ac:dyDescent="0.2">
      <c r="A213" s="17">
        <v>42042019</v>
      </c>
      <c r="B213" s="18" t="s">
        <v>746</v>
      </c>
      <c r="D213" s="18">
        <v>5</v>
      </c>
      <c r="E213" s="18">
        <v>7</v>
      </c>
      <c r="F213" s="46" t="s">
        <v>220</v>
      </c>
      <c r="G213" s="46"/>
      <c r="H213" s="19" t="s">
        <v>326</v>
      </c>
      <c r="I213" s="19"/>
      <c r="J213" s="19"/>
      <c r="K213" s="19"/>
      <c r="L213" s="19"/>
      <c r="M213" s="19"/>
      <c r="O213" s="4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"/>
  <sheetViews>
    <sheetView topLeftCell="A10" workbookViewId="0">
      <selection activeCell="M6" sqref="M6"/>
    </sheetView>
  </sheetViews>
  <sheetFormatPr defaultRowHeight="14.25" x14ac:dyDescent="0.2"/>
  <cols>
    <col min="2" max="2" width="20.75" customWidth="1"/>
    <col min="8" max="8" width="16.75" style="7" customWidth="1"/>
    <col min="14" max="14" width="19.875" customWidth="1"/>
    <col min="15" max="15" width="9.5" bestFit="1" customWidth="1"/>
    <col min="17" max="17" width="10.375" customWidth="1"/>
  </cols>
  <sheetData>
    <row r="1" spans="1:17" x14ac:dyDescent="0.2">
      <c r="A1" t="s">
        <v>112</v>
      </c>
      <c r="G1" s="7" t="s">
        <v>113</v>
      </c>
    </row>
    <row r="2" spans="1:17" x14ac:dyDescent="0.2">
      <c r="A2" t="s">
        <v>114</v>
      </c>
      <c r="C2" t="s">
        <v>115</v>
      </c>
      <c r="D2" t="s">
        <v>116</v>
      </c>
      <c r="E2" t="s">
        <v>117</v>
      </c>
      <c r="G2" s="7" t="s">
        <v>114</v>
      </c>
      <c r="I2" t="s">
        <v>115</v>
      </c>
      <c r="J2" t="s">
        <v>116</v>
      </c>
      <c r="K2" t="s">
        <v>118</v>
      </c>
      <c r="O2" t="s">
        <v>119</v>
      </c>
      <c r="P2" t="s">
        <v>120</v>
      </c>
      <c r="Q2" t="s">
        <v>118</v>
      </c>
    </row>
    <row r="3" spans="1:17" x14ac:dyDescent="0.2">
      <c r="A3">
        <v>1</v>
      </c>
      <c r="B3" t="s">
        <v>16</v>
      </c>
      <c r="C3">
        <f>VLOOKUP(B3,[1]爬塔宝箱价值!$B$46:$C$64,2,0)</f>
        <v>84.39</v>
      </c>
      <c r="D3">
        <f>C3*6</f>
        <v>506.34000000000003</v>
      </c>
      <c r="E3">
        <f>D3*20</f>
        <v>10126.800000000001</v>
      </c>
      <c r="G3">
        <v>1</v>
      </c>
      <c r="H3" s="7">
        <v>0</v>
      </c>
      <c r="I3">
        <f>IF(H3=0,0,VLOOKUP(H3,爬塔宝箱价值!$B$46:$C$64,2,0))</f>
        <v>0</v>
      </c>
      <c r="J3">
        <f>I3*6</f>
        <v>0</v>
      </c>
      <c r="K3">
        <f>J3*20</f>
        <v>0</v>
      </c>
      <c r="M3">
        <v>1</v>
      </c>
      <c r="N3" t="s">
        <v>35</v>
      </c>
      <c r="O3">
        <f>VLOOKUP(N3,符文精华宝箱价值!$B$36:$D$43,3,0)</f>
        <v>81.799499999999995</v>
      </c>
      <c r="P3">
        <f>O3*3</f>
        <v>245.39849999999998</v>
      </c>
      <c r="Q3">
        <f>P3*20</f>
        <v>4907.9699999999993</v>
      </c>
    </row>
    <row r="4" spans="1:17" x14ac:dyDescent="0.2">
      <c r="A4">
        <v>2</v>
      </c>
      <c r="B4" t="s">
        <v>16</v>
      </c>
      <c r="C4">
        <f>VLOOKUP(B4,[1]爬塔宝箱价值!$B$46:$C$64,2,0)</f>
        <v>84.39</v>
      </c>
      <c r="D4">
        <f t="shared" ref="D4:D67" si="0">C4*6</f>
        <v>506.34000000000003</v>
      </c>
      <c r="E4">
        <f t="shared" ref="E4:E67" si="1">D4*20</f>
        <v>10126.800000000001</v>
      </c>
      <c r="G4">
        <v>2</v>
      </c>
      <c r="H4" s="7">
        <v>0</v>
      </c>
      <c r="I4">
        <f>IF(H4=0,0,VLOOKUP(H4,爬塔宝箱价值!$B$46:$C$64,2,0))</f>
        <v>0</v>
      </c>
      <c r="J4">
        <f t="shared" ref="J4:J67" si="2">I4*6</f>
        <v>0</v>
      </c>
      <c r="K4">
        <f t="shared" ref="K4:K67" si="3">J4*20</f>
        <v>0</v>
      </c>
      <c r="M4">
        <v>2</v>
      </c>
      <c r="N4" t="s">
        <v>35</v>
      </c>
      <c r="O4">
        <f>VLOOKUP(N4,符文精华宝箱价值!$B$36:$D$43,3,0)</f>
        <v>81.799499999999995</v>
      </c>
      <c r="P4">
        <f t="shared" ref="P4:P67" si="4">O4*3</f>
        <v>245.39849999999998</v>
      </c>
      <c r="Q4">
        <f t="shared" ref="Q4:Q67" si="5">P4*20</f>
        <v>4907.9699999999993</v>
      </c>
    </row>
    <row r="5" spans="1:17" x14ac:dyDescent="0.2">
      <c r="A5">
        <v>3</v>
      </c>
      <c r="B5" t="s">
        <v>16</v>
      </c>
      <c r="C5">
        <f>VLOOKUP(B5,[1]爬塔宝箱价值!$B$46:$C$64,2,0)</f>
        <v>84.39</v>
      </c>
      <c r="D5">
        <f t="shared" si="0"/>
        <v>506.34000000000003</v>
      </c>
      <c r="E5">
        <f t="shared" si="1"/>
        <v>10126.800000000001</v>
      </c>
      <c r="G5">
        <v>3</v>
      </c>
      <c r="H5" s="7">
        <v>0</v>
      </c>
      <c r="I5">
        <f>IF(H5=0,0,VLOOKUP(H5,爬塔宝箱价值!$B$46:$C$64,2,0))</f>
        <v>0</v>
      </c>
      <c r="J5">
        <f t="shared" si="2"/>
        <v>0</v>
      </c>
      <c r="K5">
        <f t="shared" si="3"/>
        <v>0</v>
      </c>
      <c r="M5">
        <v>3</v>
      </c>
      <c r="N5" t="s">
        <v>35</v>
      </c>
      <c r="O5">
        <f>VLOOKUP(N5,符文精华宝箱价值!$B$36:$D$43,3,0)</f>
        <v>81.799499999999995</v>
      </c>
      <c r="P5">
        <f t="shared" si="4"/>
        <v>245.39849999999998</v>
      </c>
      <c r="Q5">
        <f t="shared" si="5"/>
        <v>4907.9699999999993</v>
      </c>
    </row>
    <row r="6" spans="1:17" x14ac:dyDescent="0.2">
      <c r="A6">
        <v>4</v>
      </c>
      <c r="B6" t="s">
        <v>17</v>
      </c>
      <c r="C6">
        <f>VLOOKUP(B6,[1]爬塔宝箱价值!$B$46:$C$64,2,0)</f>
        <v>93.325000000000003</v>
      </c>
      <c r="D6">
        <f t="shared" si="0"/>
        <v>559.95000000000005</v>
      </c>
      <c r="E6">
        <f t="shared" si="1"/>
        <v>11199</v>
      </c>
      <c r="G6">
        <v>4</v>
      </c>
      <c r="H6" s="7" t="s">
        <v>17</v>
      </c>
      <c r="I6">
        <f>IF(H6=0,0,VLOOKUP(H6,爬塔宝箱价值!$B$46:$C$64,2,0))</f>
        <v>24.157</v>
      </c>
      <c r="J6">
        <f t="shared" si="2"/>
        <v>144.94200000000001</v>
      </c>
      <c r="K6">
        <f t="shared" si="3"/>
        <v>2898.84</v>
      </c>
      <c r="M6">
        <v>4</v>
      </c>
      <c r="N6" t="s">
        <v>35</v>
      </c>
      <c r="O6">
        <f>VLOOKUP(N6,符文精华宝箱价值!$B$36:$D$43,3,0)</f>
        <v>81.799499999999995</v>
      </c>
      <c r="P6">
        <f t="shared" si="4"/>
        <v>245.39849999999998</v>
      </c>
      <c r="Q6">
        <f t="shared" si="5"/>
        <v>4907.9699999999993</v>
      </c>
    </row>
    <row r="7" spans="1:17" x14ac:dyDescent="0.2">
      <c r="A7">
        <v>5</v>
      </c>
      <c r="B7" t="s">
        <v>17</v>
      </c>
      <c r="C7">
        <f>VLOOKUP(B7,[1]爬塔宝箱价值!$B$46:$C$64,2,0)</f>
        <v>93.325000000000003</v>
      </c>
      <c r="D7">
        <f t="shared" si="0"/>
        <v>559.95000000000005</v>
      </c>
      <c r="E7">
        <f t="shared" si="1"/>
        <v>11199</v>
      </c>
      <c r="G7">
        <v>5</v>
      </c>
      <c r="H7" s="7">
        <v>0</v>
      </c>
      <c r="I7">
        <f>IF(H7=0,0,VLOOKUP(H7,爬塔宝箱价值!$B$46:$C$64,2,0))</f>
        <v>0</v>
      </c>
      <c r="J7">
        <f t="shared" si="2"/>
        <v>0</v>
      </c>
      <c r="K7">
        <f t="shared" si="3"/>
        <v>0</v>
      </c>
      <c r="M7">
        <v>5</v>
      </c>
      <c r="N7" t="s">
        <v>35</v>
      </c>
      <c r="O7">
        <f>VLOOKUP(N7,符文精华宝箱价值!$B$36:$D$43,3,0)</f>
        <v>81.799499999999995</v>
      </c>
      <c r="P7">
        <f t="shared" si="4"/>
        <v>245.39849999999998</v>
      </c>
      <c r="Q7">
        <f t="shared" si="5"/>
        <v>4907.9699999999993</v>
      </c>
    </row>
    <row r="8" spans="1:17" x14ac:dyDescent="0.2">
      <c r="A8">
        <v>6</v>
      </c>
      <c r="B8" t="s">
        <v>17</v>
      </c>
      <c r="C8">
        <f>VLOOKUP(B8,[1]爬塔宝箱价值!$B$46:$C$64,2,0)</f>
        <v>93.325000000000003</v>
      </c>
      <c r="D8">
        <f t="shared" si="0"/>
        <v>559.95000000000005</v>
      </c>
      <c r="E8">
        <f t="shared" si="1"/>
        <v>11199</v>
      </c>
      <c r="G8">
        <v>6</v>
      </c>
      <c r="H8" s="7">
        <v>0</v>
      </c>
      <c r="I8">
        <f>IF(H8=0,0,VLOOKUP(H8,爬塔宝箱价值!$B$46:$C$64,2,0))</f>
        <v>0</v>
      </c>
      <c r="J8">
        <f t="shared" si="2"/>
        <v>0</v>
      </c>
      <c r="K8">
        <f t="shared" si="3"/>
        <v>0</v>
      </c>
      <c r="M8">
        <v>6</v>
      </c>
      <c r="N8" t="s">
        <v>35</v>
      </c>
      <c r="O8">
        <f>VLOOKUP(N8,符文精华宝箱价值!$B$36:$D$43,3,0)</f>
        <v>81.799499999999995</v>
      </c>
      <c r="P8">
        <f t="shared" si="4"/>
        <v>245.39849999999998</v>
      </c>
      <c r="Q8">
        <f t="shared" si="5"/>
        <v>4907.9699999999993</v>
      </c>
    </row>
    <row r="9" spans="1:17" x14ac:dyDescent="0.2">
      <c r="A9">
        <v>7</v>
      </c>
      <c r="B9" t="s">
        <v>17</v>
      </c>
      <c r="C9">
        <f>VLOOKUP(B9,[1]爬塔宝箱价值!$B$46:$C$64,2,0)</f>
        <v>93.325000000000003</v>
      </c>
      <c r="D9">
        <f t="shared" si="0"/>
        <v>559.95000000000005</v>
      </c>
      <c r="E9">
        <f t="shared" si="1"/>
        <v>11199</v>
      </c>
      <c r="G9">
        <v>7</v>
      </c>
      <c r="H9" s="7">
        <v>0</v>
      </c>
      <c r="I9">
        <f>IF(H9=0,0,VLOOKUP(H9,爬塔宝箱价值!$B$46:$C$64,2,0))</f>
        <v>0</v>
      </c>
      <c r="J9">
        <f t="shared" si="2"/>
        <v>0</v>
      </c>
      <c r="K9">
        <f t="shared" si="3"/>
        <v>0</v>
      </c>
      <c r="M9">
        <v>7</v>
      </c>
      <c r="N9" t="s">
        <v>35</v>
      </c>
      <c r="O9">
        <f>VLOOKUP(N9,符文精华宝箱价值!$B$36:$D$43,3,0)</f>
        <v>81.799499999999995</v>
      </c>
      <c r="P9">
        <f t="shared" si="4"/>
        <v>245.39849999999998</v>
      </c>
      <c r="Q9">
        <f t="shared" si="5"/>
        <v>4907.9699999999993</v>
      </c>
    </row>
    <row r="10" spans="1:17" x14ac:dyDescent="0.2">
      <c r="A10">
        <v>8</v>
      </c>
      <c r="B10" t="s">
        <v>18</v>
      </c>
      <c r="C10">
        <f>VLOOKUP(B10,[1]爬塔宝箱价值!$B$46:$C$64,2,0)</f>
        <v>102.25776</v>
      </c>
      <c r="D10">
        <f t="shared" si="0"/>
        <v>613.54656</v>
      </c>
      <c r="E10">
        <f t="shared" si="1"/>
        <v>12270.931199999999</v>
      </c>
      <c r="G10">
        <v>8</v>
      </c>
      <c r="H10" s="7" t="s">
        <v>18</v>
      </c>
      <c r="I10">
        <f>IF(H10=0,0,VLOOKUP(H10,爬塔宝箱价值!$B$46:$C$64,2,0))</f>
        <v>24.764880000000002</v>
      </c>
      <c r="J10">
        <f t="shared" si="2"/>
        <v>148.58928</v>
      </c>
      <c r="K10">
        <f t="shared" si="3"/>
        <v>2971.7856000000002</v>
      </c>
      <c r="M10">
        <v>8</v>
      </c>
      <c r="N10" t="s">
        <v>36</v>
      </c>
      <c r="O10">
        <f>VLOOKUP(N10,符文精华宝箱价值!$B$36:$D$43,3,0)</f>
        <v>82.578000000000003</v>
      </c>
      <c r="P10">
        <f t="shared" si="4"/>
        <v>247.73400000000001</v>
      </c>
      <c r="Q10">
        <f t="shared" si="5"/>
        <v>4954.68</v>
      </c>
    </row>
    <row r="11" spans="1:17" x14ac:dyDescent="0.2">
      <c r="A11">
        <v>9</v>
      </c>
      <c r="B11" t="s">
        <v>18</v>
      </c>
      <c r="C11">
        <f>VLOOKUP(B11,[1]爬塔宝箱价值!$B$46:$C$64,2,0)</f>
        <v>102.25776</v>
      </c>
      <c r="D11">
        <f t="shared" si="0"/>
        <v>613.54656</v>
      </c>
      <c r="E11">
        <f t="shared" si="1"/>
        <v>12270.931199999999</v>
      </c>
      <c r="G11">
        <v>9</v>
      </c>
      <c r="H11" s="7">
        <v>0</v>
      </c>
      <c r="I11">
        <f>IF(H11=0,0,VLOOKUP(H11,爬塔宝箱价值!$B$46:$C$64,2,0))</f>
        <v>0</v>
      </c>
      <c r="J11">
        <f t="shared" si="2"/>
        <v>0</v>
      </c>
      <c r="K11">
        <f t="shared" si="3"/>
        <v>0</v>
      </c>
      <c r="M11">
        <v>9</v>
      </c>
      <c r="N11" t="s">
        <v>36</v>
      </c>
      <c r="O11">
        <f>VLOOKUP(N11,符文精华宝箱价值!$B$36:$D$43,3,0)</f>
        <v>82.578000000000003</v>
      </c>
      <c r="P11">
        <f t="shared" si="4"/>
        <v>247.73400000000001</v>
      </c>
      <c r="Q11">
        <f t="shared" si="5"/>
        <v>4954.68</v>
      </c>
    </row>
    <row r="12" spans="1:17" x14ac:dyDescent="0.2">
      <c r="A12">
        <v>10</v>
      </c>
      <c r="B12" t="s">
        <v>18</v>
      </c>
      <c r="C12">
        <f>VLOOKUP(B12,[1]爬塔宝箱价值!$B$46:$C$64,2,0)</f>
        <v>102.25776</v>
      </c>
      <c r="D12">
        <f t="shared" si="0"/>
        <v>613.54656</v>
      </c>
      <c r="E12">
        <f t="shared" si="1"/>
        <v>12270.931199999999</v>
      </c>
      <c r="G12">
        <v>10</v>
      </c>
      <c r="H12" s="7">
        <v>0</v>
      </c>
      <c r="I12">
        <f>IF(H12=0,0,VLOOKUP(H12,爬塔宝箱价值!$B$46:$C$64,2,0))</f>
        <v>0</v>
      </c>
      <c r="J12">
        <f t="shared" si="2"/>
        <v>0</v>
      </c>
      <c r="K12">
        <f t="shared" si="3"/>
        <v>0</v>
      </c>
      <c r="M12">
        <v>10</v>
      </c>
      <c r="N12" t="s">
        <v>36</v>
      </c>
      <c r="O12">
        <f>VLOOKUP(N12,符文精华宝箱价值!$B$36:$D$43,3,0)</f>
        <v>82.578000000000003</v>
      </c>
      <c r="P12">
        <f t="shared" si="4"/>
        <v>247.73400000000001</v>
      </c>
      <c r="Q12">
        <f t="shared" si="5"/>
        <v>4954.68</v>
      </c>
    </row>
    <row r="13" spans="1:17" x14ac:dyDescent="0.2">
      <c r="A13">
        <v>11</v>
      </c>
      <c r="B13" t="s">
        <v>18</v>
      </c>
      <c r="C13">
        <f>VLOOKUP(B13,[1]爬塔宝箱价值!$B$46:$C$64,2,0)</f>
        <v>102.25776</v>
      </c>
      <c r="D13">
        <f t="shared" si="0"/>
        <v>613.54656</v>
      </c>
      <c r="E13">
        <f t="shared" si="1"/>
        <v>12270.931199999999</v>
      </c>
      <c r="G13">
        <v>11</v>
      </c>
      <c r="H13" s="7">
        <v>0</v>
      </c>
      <c r="I13">
        <f>IF(H13=0,0,VLOOKUP(H13,爬塔宝箱价值!$B$46:$C$64,2,0))</f>
        <v>0</v>
      </c>
      <c r="J13">
        <f t="shared" si="2"/>
        <v>0</v>
      </c>
      <c r="K13">
        <f t="shared" si="3"/>
        <v>0</v>
      </c>
      <c r="M13">
        <v>11</v>
      </c>
      <c r="N13" t="s">
        <v>36</v>
      </c>
      <c r="O13">
        <f>VLOOKUP(N13,符文精华宝箱价值!$B$36:$D$43,3,0)</f>
        <v>82.578000000000003</v>
      </c>
      <c r="P13">
        <f t="shared" si="4"/>
        <v>247.73400000000001</v>
      </c>
      <c r="Q13">
        <f t="shared" si="5"/>
        <v>4954.68</v>
      </c>
    </row>
    <row r="14" spans="1:17" x14ac:dyDescent="0.2">
      <c r="A14">
        <v>12</v>
      </c>
      <c r="B14" t="s">
        <v>19</v>
      </c>
      <c r="C14">
        <f>VLOOKUP(B14,[1]爬塔宝箱价值!$B$46:$C$64,2,0)</f>
        <v>111.19255</v>
      </c>
      <c r="D14">
        <f t="shared" si="0"/>
        <v>667.15530000000001</v>
      </c>
      <c r="E14">
        <f t="shared" si="1"/>
        <v>13343.106</v>
      </c>
      <c r="G14">
        <v>12</v>
      </c>
      <c r="H14" s="7" t="s">
        <v>19</v>
      </c>
      <c r="I14">
        <f>IF(H14=0,0,VLOOKUP(H14,爬塔宝箱价值!$B$46:$C$64,2,0))</f>
        <v>25.297920000000001</v>
      </c>
      <c r="J14">
        <f t="shared" si="2"/>
        <v>151.78752</v>
      </c>
      <c r="K14">
        <f t="shared" si="3"/>
        <v>3035.7503999999999</v>
      </c>
      <c r="M14">
        <v>12</v>
      </c>
      <c r="N14" t="s">
        <v>36</v>
      </c>
      <c r="O14">
        <f>VLOOKUP(N14,符文精华宝箱价值!$B$36:$D$43,3,0)</f>
        <v>82.578000000000003</v>
      </c>
      <c r="P14">
        <f t="shared" si="4"/>
        <v>247.73400000000001</v>
      </c>
      <c r="Q14">
        <f t="shared" si="5"/>
        <v>4954.68</v>
      </c>
    </row>
    <row r="15" spans="1:17" x14ac:dyDescent="0.2">
      <c r="A15">
        <v>13</v>
      </c>
      <c r="B15" t="s">
        <v>19</v>
      </c>
      <c r="C15">
        <f>VLOOKUP(B15,[1]爬塔宝箱价值!$B$46:$C$64,2,0)</f>
        <v>111.19255</v>
      </c>
      <c r="D15">
        <f t="shared" si="0"/>
        <v>667.15530000000001</v>
      </c>
      <c r="E15">
        <f t="shared" si="1"/>
        <v>13343.106</v>
      </c>
      <c r="G15">
        <v>13</v>
      </c>
      <c r="H15" s="7">
        <v>0</v>
      </c>
      <c r="I15">
        <f>IF(H15=0,0,VLOOKUP(H15,爬塔宝箱价值!$B$46:$C$64,2,0))</f>
        <v>0</v>
      </c>
      <c r="J15">
        <f t="shared" si="2"/>
        <v>0</v>
      </c>
      <c r="K15">
        <f t="shared" si="3"/>
        <v>0</v>
      </c>
      <c r="M15">
        <v>13</v>
      </c>
      <c r="N15" t="s">
        <v>36</v>
      </c>
      <c r="O15">
        <f>VLOOKUP(N15,符文精华宝箱价值!$B$36:$D$43,3,0)</f>
        <v>82.578000000000003</v>
      </c>
      <c r="P15">
        <f t="shared" si="4"/>
        <v>247.73400000000001</v>
      </c>
      <c r="Q15">
        <f t="shared" si="5"/>
        <v>4954.68</v>
      </c>
    </row>
    <row r="16" spans="1:17" x14ac:dyDescent="0.2">
      <c r="A16">
        <v>14</v>
      </c>
      <c r="B16" t="s">
        <v>19</v>
      </c>
      <c r="C16">
        <f>VLOOKUP(B16,[1]爬塔宝箱价值!$B$46:$C$64,2,0)</f>
        <v>111.19255</v>
      </c>
      <c r="D16">
        <f t="shared" si="0"/>
        <v>667.15530000000001</v>
      </c>
      <c r="E16">
        <f t="shared" si="1"/>
        <v>13343.106</v>
      </c>
      <c r="G16">
        <v>14</v>
      </c>
      <c r="H16" s="7">
        <v>0</v>
      </c>
      <c r="I16">
        <f>IF(H16=0,0,VLOOKUP(H16,爬塔宝箱价值!$B$46:$C$64,2,0))</f>
        <v>0</v>
      </c>
      <c r="J16">
        <f t="shared" si="2"/>
        <v>0</v>
      </c>
      <c r="K16">
        <f t="shared" si="3"/>
        <v>0</v>
      </c>
      <c r="M16">
        <v>14</v>
      </c>
      <c r="N16" t="s">
        <v>36</v>
      </c>
      <c r="O16">
        <f>VLOOKUP(N16,符文精华宝箱价值!$B$36:$D$43,3,0)</f>
        <v>82.578000000000003</v>
      </c>
      <c r="P16">
        <f t="shared" si="4"/>
        <v>247.73400000000001</v>
      </c>
      <c r="Q16">
        <f t="shared" si="5"/>
        <v>4954.68</v>
      </c>
    </row>
    <row r="17" spans="1:17" x14ac:dyDescent="0.2">
      <c r="A17">
        <v>15</v>
      </c>
      <c r="B17" t="s">
        <v>19</v>
      </c>
      <c r="C17">
        <f>VLOOKUP(B17,[1]爬塔宝箱价值!$B$46:$C$64,2,0)</f>
        <v>111.19255</v>
      </c>
      <c r="D17">
        <f t="shared" si="0"/>
        <v>667.15530000000001</v>
      </c>
      <c r="E17">
        <f t="shared" si="1"/>
        <v>13343.106</v>
      </c>
      <c r="G17">
        <v>15</v>
      </c>
      <c r="H17" s="7">
        <v>0</v>
      </c>
      <c r="I17">
        <f>IF(H17=0,0,VLOOKUP(H17,爬塔宝箱价值!$B$46:$C$64,2,0))</f>
        <v>0</v>
      </c>
      <c r="J17">
        <f t="shared" si="2"/>
        <v>0</v>
      </c>
      <c r="K17">
        <f t="shared" si="3"/>
        <v>0</v>
      </c>
      <c r="M17">
        <v>15</v>
      </c>
      <c r="N17" t="s">
        <v>36</v>
      </c>
      <c r="O17">
        <f>VLOOKUP(N17,符文精华宝箱价值!$B$36:$D$43,3,0)</f>
        <v>82.578000000000003</v>
      </c>
      <c r="P17">
        <f t="shared" si="4"/>
        <v>247.73400000000001</v>
      </c>
      <c r="Q17">
        <f t="shared" si="5"/>
        <v>4954.68</v>
      </c>
    </row>
    <row r="18" spans="1:17" x14ac:dyDescent="0.2">
      <c r="A18">
        <v>16</v>
      </c>
      <c r="B18" t="s">
        <v>20</v>
      </c>
      <c r="C18">
        <f>VLOOKUP(B18,[1]爬塔宝箱价值!$B$46:$C$64,2,0)</f>
        <v>120.13</v>
      </c>
      <c r="D18">
        <f t="shared" si="0"/>
        <v>720.78</v>
      </c>
      <c r="E18">
        <f t="shared" si="1"/>
        <v>14415.599999999999</v>
      </c>
      <c r="G18">
        <v>16</v>
      </c>
      <c r="H18" s="7" t="s">
        <v>20</v>
      </c>
      <c r="I18">
        <f>IF(H18=0,0,VLOOKUP(H18,爬塔宝箱价值!$B$46:$C$64,2,0))</f>
        <v>25.838200000000001</v>
      </c>
      <c r="J18">
        <f t="shared" si="2"/>
        <v>155.0292</v>
      </c>
      <c r="K18">
        <f t="shared" si="3"/>
        <v>3100.5839999999998</v>
      </c>
      <c r="M18">
        <v>16</v>
      </c>
      <c r="N18" t="s">
        <v>36</v>
      </c>
      <c r="O18">
        <f>VLOOKUP(N18,符文精华宝箱价值!$B$36:$D$43,3,0)</f>
        <v>82.578000000000003</v>
      </c>
      <c r="P18">
        <f t="shared" si="4"/>
        <v>247.73400000000001</v>
      </c>
      <c r="Q18">
        <f t="shared" si="5"/>
        <v>4954.68</v>
      </c>
    </row>
    <row r="19" spans="1:17" x14ac:dyDescent="0.2">
      <c r="A19">
        <v>17</v>
      </c>
      <c r="B19" t="s">
        <v>20</v>
      </c>
      <c r="C19">
        <f>VLOOKUP(B19,[1]爬塔宝箱价值!$B$46:$C$64,2,0)</f>
        <v>120.13</v>
      </c>
      <c r="D19">
        <f t="shared" si="0"/>
        <v>720.78</v>
      </c>
      <c r="E19">
        <f t="shared" si="1"/>
        <v>14415.599999999999</v>
      </c>
      <c r="G19">
        <v>17</v>
      </c>
      <c r="H19" s="7">
        <v>0</v>
      </c>
      <c r="I19">
        <f>IF(H19=0,0,VLOOKUP(H19,爬塔宝箱价值!$B$46:$C$64,2,0))</f>
        <v>0</v>
      </c>
      <c r="J19">
        <f t="shared" si="2"/>
        <v>0</v>
      </c>
      <c r="K19">
        <f t="shared" si="3"/>
        <v>0</v>
      </c>
      <c r="M19">
        <v>17</v>
      </c>
      <c r="N19" t="s">
        <v>36</v>
      </c>
      <c r="O19">
        <f>VLOOKUP(N19,符文精华宝箱价值!$B$36:$D$43,3,0)</f>
        <v>82.578000000000003</v>
      </c>
      <c r="P19">
        <f t="shared" si="4"/>
        <v>247.73400000000001</v>
      </c>
      <c r="Q19">
        <f t="shared" si="5"/>
        <v>4954.68</v>
      </c>
    </row>
    <row r="20" spans="1:17" x14ac:dyDescent="0.2">
      <c r="A20">
        <v>18</v>
      </c>
      <c r="B20" t="s">
        <v>20</v>
      </c>
      <c r="C20">
        <f>VLOOKUP(B20,[1]爬塔宝箱价值!$B$46:$C$64,2,0)</f>
        <v>120.13</v>
      </c>
      <c r="D20">
        <f t="shared" si="0"/>
        <v>720.78</v>
      </c>
      <c r="E20">
        <f t="shared" si="1"/>
        <v>14415.599999999999</v>
      </c>
      <c r="G20">
        <v>18</v>
      </c>
      <c r="H20" s="7">
        <v>0</v>
      </c>
      <c r="I20">
        <f>IF(H20=0,0,VLOOKUP(H20,爬塔宝箱价值!$B$46:$C$64,2,0))</f>
        <v>0</v>
      </c>
      <c r="J20">
        <f t="shared" si="2"/>
        <v>0</v>
      </c>
      <c r="K20">
        <f t="shared" si="3"/>
        <v>0</v>
      </c>
      <c r="M20">
        <v>18</v>
      </c>
      <c r="N20" t="s">
        <v>36</v>
      </c>
      <c r="O20">
        <f>VLOOKUP(N20,符文精华宝箱价值!$B$36:$D$43,3,0)</f>
        <v>82.578000000000003</v>
      </c>
      <c r="P20">
        <f t="shared" si="4"/>
        <v>247.73400000000001</v>
      </c>
      <c r="Q20">
        <f t="shared" si="5"/>
        <v>4954.68</v>
      </c>
    </row>
    <row r="21" spans="1:17" x14ac:dyDescent="0.2">
      <c r="A21">
        <v>19</v>
      </c>
      <c r="B21" t="s">
        <v>20</v>
      </c>
      <c r="C21">
        <f>VLOOKUP(B21,[1]爬塔宝箱价值!$B$46:$C$64,2,0)</f>
        <v>120.13</v>
      </c>
      <c r="D21">
        <f t="shared" si="0"/>
        <v>720.78</v>
      </c>
      <c r="E21">
        <f t="shared" si="1"/>
        <v>14415.599999999999</v>
      </c>
      <c r="G21">
        <v>19</v>
      </c>
      <c r="H21" s="7">
        <v>0</v>
      </c>
      <c r="I21">
        <f>IF(H21=0,0,VLOOKUP(H21,爬塔宝箱价值!$B$46:$C$64,2,0))</f>
        <v>0</v>
      </c>
      <c r="J21">
        <f t="shared" si="2"/>
        <v>0</v>
      </c>
      <c r="K21">
        <f t="shared" si="3"/>
        <v>0</v>
      </c>
      <c r="M21">
        <v>19</v>
      </c>
      <c r="N21" t="s">
        <v>36</v>
      </c>
      <c r="O21">
        <f>VLOOKUP(N21,符文精华宝箱价值!$B$36:$D$43,3,0)</f>
        <v>82.578000000000003</v>
      </c>
      <c r="P21">
        <f t="shared" si="4"/>
        <v>247.73400000000001</v>
      </c>
      <c r="Q21">
        <f t="shared" si="5"/>
        <v>4954.68</v>
      </c>
    </row>
    <row r="22" spans="1:17" x14ac:dyDescent="0.2">
      <c r="A22">
        <v>20</v>
      </c>
      <c r="B22" t="s">
        <v>20</v>
      </c>
      <c r="C22">
        <f>VLOOKUP(B22,[1]爬塔宝箱价值!$B$46:$C$64,2,0)</f>
        <v>120.13</v>
      </c>
      <c r="D22">
        <f t="shared" si="0"/>
        <v>720.78</v>
      </c>
      <c r="E22">
        <f t="shared" si="1"/>
        <v>14415.599999999999</v>
      </c>
      <c r="G22">
        <v>20</v>
      </c>
      <c r="H22" s="7">
        <v>0</v>
      </c>
      <c r="I22">
        <f>IF(H22=0,0,VLOOKUP(H22,爬塔宝箱价值!$B$46:$C$64,2,0))</f>
        <v>0</v>
      </c>
      <c r="J22">
        <f t="shared" si="2"/>
        <v>0</v>
      </c>
      <c r="K22">
        <f t="shared" si="3"/>
        <v>0</v>
      </c>
      <c r="M22">
        <v>20</v>
      </c>
      <c r="N22" t="s">
        <v>36</v>
      </c>
      <c r="O22">
        <f>VLOOKUP(N22,符文精华宝箱价值!$B$36:$D$43,3,0)</f>
        <v>82.578000000000003</v>
      </c>
      <c r="P22">
        <f t="shared" si="4"/>
        <v>247.73400000000001</v>
      </c>
      <c r="Q22">
        <f t="shared" si="5"/>
        <v>4954.68</v>
      </c>
    </row>
    <row r="23" spans="1:17" x14ac:dyDescent="0.2">
      <c r="A23">
        <v>21</v>
      </c>
      <c r="B23" t="s">
        <v>20</v>
      </c>
      <c r="C23">
        <f>VLOOKUP(B23,[1]爬塔宝箱价值!$B$46:$C$64,2,0)</f>
        <v>120.13</v>
      </c>
      <c r="D23">
        <f t="shared" si="0"/>
        <v>720.78</v>
      </c>
      <c r="E23">
        <f t="shared" si="1"/>
        <v>14415.599999999999</v>
      </c>
      <c r="G23">
        <v>21</v>
      </c>
      <c r="H23" s="7">
        <v>0</v>
      </c>
      <c r="I23">
        <f>IF(H23=0,0,VLOOKUP(H23,爬塔宝箱价值!$B$46:$C$64,2,0))</f>
        <v>0</v>
      </c>
      <c r="J23">
        <f t="shared" si="2"/>
        <v>0</v>
      </c>
      <c r="K23">
        <f t="shared" si="3"/>
        <v>0</v>
      </c>
      <c r="M23">
        <v>21</v>
      </c>
      <c r="N23" t="s">
        <v>36</v>
      </c>
      <c r="O23">
        <f>VLOOKUP(N23,符文精华宝箱价值!$B$36:$D$43,3,0)</f>
        <v>82.578000000000003</v>
      </c>
      <c r="P23">
        <f t="shared" si="4"/>
        <v>247.73400000000001</v>
      </c>
      <c r="Q23">
        <f t="shared" si="5"/>
        <v>4954.68</v>
      </c>
    </row>
    <row r="24" spans="1:17" x14ac:dyDescent="0.2">
      <c r="A24">
        <v>22</v>
      </c>
      <c r="B24" t="s">
        <v>20</v>
      </c>
      <c r="C24">
        <f>VLOOKUP(B24,[1]爬塔宝箱价值!$B$46:$C$64,2,0)</f>
        <v>120.13</v>
      </c>
      <c r="D24">
        <f t="shared" si="0"/>
        <v>720.78</v>
      </c>
      <c r="E24">
        <f t="shared" si="1"/>
        <v>14415.599999999999</v>
      </c>
      <c r="G24">
        <v>22</v>
      </c>
      <c r="H24" s="7">
        <v>0</v>
      </c>
      <c r="I24">
        <f>IF(H24=0,0,VLOOKUP(H24,爬塔宝箱价值!$B$46:$C$64,2,0))</f>
        <v>0</v>
      </c>
      <c r="J24">
        <f t="shared" si="2"/>
        <v>0</v>
      </c>
      <c r="K24">
        <f t="shared" si="3"/>
        <v>0</v>
      </c>
      <c r="M24">
        <v>22</v>
      </c>
      <c r="N24" t="s">
        <v>36</v>
      </c>
      <c r="O24">
        <f>VLOOKUP(N24,符文精华宝箱价值!$B$36:$D$43,3,0)</f>
        <v>82.578000000000003</v>
      </c>
      <c r="P24">
        <f t="shared" si="4"/>
        <v>247.73400000000001</v>
      </c>
      <c r="Q24">
        <f t="shared" si="5"/>
        <v>4954.68</v>
      </c>
    </row>
    <row r="25" spans="1:17" x14ac:dyDescent="0.2">
      <c r="A25">
        <v>23</v>
      </c>
      <c r="B25" t="s">
        <v>20</v>
      </c>
      <c r="C25">
        <f>VLOOKUP(B25,[1]爬塔宝箱价值!$B$46:$C$64,2,0)</f>
        <v>120.13</v>
      </c>
      <c r="D25">
        <f t="shared" si="0"/>
        <v>720.78</v>
      </c>
      <c r="E25">
        <f t="shared" si="1"/>
        <v>14415.599999999999</v>
      </c>
      <c r="G25">
        <v>23</v>
      </c>
      <c r="H25" s="7">
        <v>0</v>
      </c>
      <c r="I25">
        <f>IF(H25=0,0,VLOOKUP(H25,爬塔宝箱价值!$B$46:$C$64,2,0))</f>
        <v>0</v>
      </c>
      <c r="J25">
        <f t="shared" si="2"/>
        <v>0</v>
      </c>
      <c r="K25">
        <f t="shared" si="3"/>
        <v>0</v>
      </c>
      <c r="M25">
        <v>23</v>
      </c>
      <c r="N25" t="s">
        <v>36</v>
      </c>
      <c r="O25">
        <f>VLOOKUP(N25,符文精华宝箱价值!$B$36:$D$43,3,0)</f>
        <v>82.578000000000003</v>
      </c>
      <c r="P25">
        <f t="shared" si="4"/>
        <v>247.73400000000001</v>
      </c>
      <c r="Q25">
        <f t="shared" si="5"/>
        <v>4954.68</v>
      </c>
    </row>
    <row r="26" spans="1:17" x14ac:dyDescent="0.2">
      <c r="A26">
        <v>24</v>
      </c>
      <c r="B26" t="s">
        <v>21</v>
      </c>
      <c r="C26">
        <f>VLOOKUP(B26,[1]爬塔宝箱价值!$B$46:$C$64,2,0)</f>
        <v>129.06</v>
      </c>
      <c r="D26">
        <f t="shared" si="0"/>
        <v>774.36</v>
      </c>
      <c r="E26">
        <f t="shared" si="1"/>
        <v>15487.2</v>
      </c>
      <c r="G26">
        <v>24</v>
      </c>
      <c r="H26" s="7" t="s">
        <v>21</v>
      </c>
      <c r="I26">
        <f>IF(H26=0,0,VLOOKUP(H26,爬塔宝箱价值!$B$46:$C$64,2,0))</f>
        <v>28.299990000000001</v>
      </c>
      <c r="J26">
        <f t="shared" si="2"/>
        <v>169.79993999999999</v>
      </c>
      <c r="K26">
        <f t="shared" si="3"/>
        <v>3395.9987999999998</v>
      </c>
      <c r="M26">
        <v>24</v>
      </c>
      <c r="N26" t="s">
        <v>37</v>
      </c>
      <c r="O26">
        <f>VLOOKUP(N26,符文精华宝箱价值!$B$36:$D$43,3,0)</f>
        <v>83.874930000000006</v>
      </c>
      <c r="P26">
        <f t="shared" si="4"/>
        <v>251.62479000000002</v>
      </c>
      <c r="Q26">
        <f t="shared" si="5"/>
        <v>5032.4958000000006</v>
      </c>
    </row>
    <row r="27" spans="1:17" x14ac:dyDescent="0.2">
      <c r="A27">
        <v>25</v>
      </c>
      <c r="B27" t="s">
        <v>21</v>
      </c>
      <c r="C27">
        <f>VLOOKUP(B27,[1]爬塔宝箱价值!$B$46:$C$64,2,0)</f>
        <v>129.06</v>
      </c>
      <c r="D27">
        <f t="shared" si="0"/>
        <v>774.36</v>
      </c>
      <c r="E27">
        <f t="shared" si="1"/>
        <v>15487.2</v>
      </c>
      <c r="G27">
        <v>25</v>
      </c>
      <c r="H27" s="7">
        <v>0</v>
      </c>
      <c r="I27">
        <f>IF(H27=0,0,VLOOKUP(H27,爬塔宝箱价值!$B$46:$C$64,2,0))</f>
        <v>0</v>
      </c>
      <c r="J27">
        <f t="shared" si="2"/>
        <v>0</v>
      </c>
      <c r="K27">
        <f t="shared" si="3"/>
        <v>0</v>
      </c>
      <c r="M27">
        <v>25</v>
      </c>
      <c r="N27" t="s">
        <v>37</v>
      </c>
      <c r="O27">
        <f>VLOOKUP(N27,符文精华宝箱价值!$B$36:$D$43,3,0)</f>
        <v>83.874930000000006</v>
      </c>
      <c r="P27">
        <f t="shared" si="4"/>
        <v>251.62479000000002</v>
      </c>
      <c r="Q27">
        <f t="shared" si="5"/>
        <v>5032.4958000000006</v>
      </c>
    </row>
    <row r="28" spans="1:17" x14ac:dyDescent="0.2">
      <c r="A28">
        <v>26</v>
      </c>
      <c r="B28" t="s">
        <v>21</v>
      </c>
      <c r="C28">
        <f>VLOOKUP(B28,[1]爬塔宝箱价值!$B$46:$C$64,2,0)</f>
        <v>129.06</v>
      </c>
      <c r="D28">
        <f t="shared" si="0"/>
        <v>774.36</v>
      </c>
      <c r="E28">
        <f t="shared" si="1"/>
        <v>15487.2</v>
      </c>
      <c r="G28">
        <v>26</v>
      </c>
      <c r="H28" s="7">
        <v>0</v>
      </c>
      <c r="I28">
        <f>IF(H28=0,0,VLOOKUP(H28,爬塔宝箱价值!$B$46:$C$64,2,0))</f>
        <v>0</v>
      </c>
      <c r="J28">
        <f t="shared" si="2"/>
        <v>0</v>
      </c>
      <c r="K28">
        <f t="shared" si="3"/>
        <v>0</v>
      </c>
      <c r="M28">
        <v>26</v>
      </c>
      <c r="N28" t="s">
        <v>37</v>
      </c>
      <c r="O28">
        <f>VLOOKUP(N28,符文精华宝箱价值!$B$36:$D$43,3,0)</f>
        <v>83.874930000000006</v>
      </c>
      <c r="P28">
        <f t="shared" si="4"/>
        <v>251.62479000000002</v>
      </c>
      <c r="Q28">
        <f t="shared" si="5"/>
        <v>5032.4958000000006</v>
      </c>
    </row>
    <row r="29" spans="1:17" x14ac:dyDescent="0.2">
      <c r="A29">
        <v>27</v>
      </c>
      <c r="B29" t="s">
        <v>21</v>
      </c>
      <c r="C29">
        <f>VLOOKUP(B29,[1]爬塔宝箱价值!$B$46:$C$64,2,0)</f>
        <v>129.06</v>
      </c>
      <c r="D29">
        <f t="shared" si="0"/>
        <v>774.36</v>
      </c>
      <c r="E29">
        <f t="shared" si="1"/>
        <v>15487.2</v>
      </c>
      <c r="G29">
        <v>27</v>
      </c>
      <c r="H29" s="7">
        <v>0</v>
      </c>
      <c r="I29">
        <f>IF(H29=0,0,VLOOKUP(H29,爬塔宝箱价值!$B$46:$C$64,2,0))</f>
        <v>0</v>
      </c>
      <c r="J29">
        <f t="shared" si="2"/>
        <v>0</v>
      </c>
      <c r="K29">
        <f t="shared" si="3"/>
        <v>0</v>
      </c>
      <c r="M29">
        <v>27</v>
      </c>
      <c r="N29" t="s">
        <v>37</v>
      </c>
      <c r="O29">
        <f>VLOOKUP(N29,符文精华宝箱价值!$B$36:$D$43,3,0)</f>
        <v>83.874930000000006</v>
      </c>
      <c r="P29">
        <f t="shared" si="4"/>
        <v>251.62479000000002</v>
      </c>
      <c r="Q29">
        <f t="shared" si="5"/>
        <v>5032.4958000000006</v>
      </c>
    </row>
    <row r="30" spans="1:17" x14ac:dyDescent="0.2">
      <c r="A30">
        <v>28</v>
      </c>
      <c r="B30" t="s">
        <v>21</v>
      </c>
      <c r="C30">
        <f>VLOOKUP(B30,[1]爬塔宝箱价值!$B$46:$C$64,2,0)</f>
        <v>129.06</v>
      </c>
      <c r="D30">
        <f t="shared" si="0"/>
        <v>774.36</v>
      </c>
      <c r="E30">
        <f t="shared" si="1"/>
        <v>15487.2</v>
      </c>
      <c r="G30">
        <v>28</v>
      </c>
      <c r="H30" s="7">
        <v>0</v>
      </c>
      <c r="I30">
        <f>IF(H30=0,0,VLOOKUP(H30,爬塔宝箱价值!$B$46:$C$64,2,0))</f>
        <v>0</v>
      </c>
      <c r="J30">
        <f t="shared" si="2"/>
        <v>0</v>
      </c>
      <c r="K30">
        <f t="shared" si="3"/>
        <v>0</v>
      </c>
      <c r="M30">
        <v>28</v>
      </c>
      <c r="N30" t="s">
        <v>37</v>
      </c>
      <c r="O30">
        <f>VLOOKUP(N30,符文精华宝箱价值!$B$36:$D$43,3,0)</f>
        <v>83.874930000000006</v>
      </c>
      <c r="P30">
        <f t="shared" si="4"/>
        <v>251.62479000000002</v>
      </c>
      <c r="Q30">
        <f t="shared" si="5"/>
        <v>5032.4958000000006</v>
      </c>
    </row>
    <row r="31" spans="1:17" x14ac:dyDescent="0.2">
      <c r="A31">
        <v>29</v>
      </c>
      <c r="B31" t="s">
        <v>21</v>
      </c>
      <c r="C31">
        <f>VLOOKUP(B31,[1]爬塔宝箱价值!$B$46:$C$64,2,0)</f>
        <v>129.06</v>
      </c>
      <c r="D31">
        <f t="shared" si="0"/>
        <v>774.36</v>
      </c>
      <c r="E31">
        <f t="shared" si="1"/>
        <v>15487.2</v>
      </c>
      <c r="G31">
        <v>29</v>
      </c>
      <c r="H31" s="7">
        <v>0</v>
      </c>
      <c r="I31">
        <f>IF(H31=0,0,VLOOKUP(H31,爬塔宝箱价值!$B$46:$C$64,2,0))</f>
        <v>0</v>
      </c>
      <c r="J31">
        <f t="shared" si="2"/>
        <v>0</v>
      </c>
      <c r="K31">
        <f t="shared" si="3"/>
        <v>0</v>
      </c>
      <c r="M31">
        <v>29</v>
      </c>
      <c r="N31" t="s">
        <v>37</v>
      </c>
      <c r="O31">
        <f>VLOOKUP(N31,符文精华宝箱价值!$B$36:$D$43,3,0)</f>
        <v>83.874930000000006</v>
      </c>
      <c r="P31">
        <f t="shared" si="4"/>
        <v>251.62479000000002</v>
      </c>
      <c r="Q31">
        <f t="shared" si="5"/>
        <v>5032.4958000000006</v>
      </c>
    </row>
    <row r="32" spans="1:17" x14ac:dyDescent="0.2">
      <c r="A32">
        <v>30</v>
      </c>
      <c r="B32" t="s">
        <v>21</v>
      </c>
      <c r="C32">
        <f>VLOOKUP(B32,[1]爬塔宝箱价值!$B$46:$C$64,2,0)</f>
        <v>129.06</v>
      </c>
      <c r="D32">
        <f t="shared" si="0"/>
        <v>774.36</v>
      </c>
      <c r="E32">
        <f t="shared" si="1"/>
        <v>15487.2</v>
      </c>
      <c r="G32">
        <v>30</v>
      </c>
      <c r="H32" s="7">
        <v>0</v>
      </c>
      <c r="I32">
        <f>IF(H32=0,0,VLOOKUP(H32,爬塔宝箱价值!$B$46:$C$64,2,0))</f>
        <v>0</v>
      </c>
      <c r="J32">
        <f t="shared" si="2"/>
        <v>0</v>
      </c>
      <c r="K32">
        <f t="shared" si="3"/>
        <v>0</v>
      </c>
      <c r="M32">
        <v>30</v>
      </c>
      <c r="N32" t="s">
        <v>37</v>
      </c>
      <c r="O32">
        <f>VLOOKUP(N32,符文精华宝箱价值!$B$36:$D$43,3,0)</f>
        <v>83.874930000000006</v>
      </c>
      <c r="P32">
        <f t="shared" si="4"/>
        <v>251.62479000000002</v>
      </c>
      <c r="Q32">
        <f t="shared" si="5"/>
        <v>5032.4958000000006</v>
      </c>
    </row>
    <row r="33" spans="1:17" x14ac:dyDescent="0.2">
      <c r="A33">
        <v>31</v>
      </c>
      <c r="B33" t="s">
        <v>21</v>
      </c>
      <c r="C33">
        <f>VLOOKUP(B33,[1]爬塔宝箱价值!$B$46:$C$64,2,0)</f>
        <v>129.06</v>
      </c>
      <c r="D33">
        <f t="shared" si="0"/>
        <v>774.36</v>
      </c>
      <c r="E33">
        <f t="shared" si="1"/>
        <v>15487.2</v>
      </c>
      <c r="G33">
        <v>31</v>
      </c>
      <c r="H33" s="7">
        <v>0</v>
      </c>
      <c r="I33">
        <f>IF(H33=0,0,VLOOKUP(H33,爬塔宝箱价值!$B$46:$C$64,2,0))</f>
        <v>0</v>
      </c>
      <c r="J33">
        <f t="shared" si="2"/>
        <v>0</v>
      </c>
      <c r="K33">
        <f t="shared" si="3"/>
        <v>0</v>
      </c>
      <c r="M33">
        <v>31</v>
      </c>
      <c r="N33" t="s">
        <v>37</v>
      </c>
      <c r="O33">
        <f>VLOOKUP(N33,符文精华宝箱价值!$B$36:$D$43,3,0)</f>
        <v>83.874930000000006</v>
      </c>
      <c r="P33">
        <f t="shared" si="4"/>
        <v>251.62479000000002</v>
      </c>
      <c r="Q33">
        <f t="shared" si="5"/>
        <v>5032.4958000000006</v>
      </c>
    </row>
    <row r="34" spans="1:17" x14ac:dyDescent="0.2">
      <c r="A34">
        <v>32</v>
      </c>
      <c r="B34" t="s">
        <v>22</v>
      </c>
      <c r="C34">
        <f>VLOOKUP(B34,[1]爬塔宝箱价值!$B$46:$C$64,2,0)</f>
        <v>138</v>
      </c>
      <c r="D34">
        <f t="shared" si="0"/>
        <v>828</v>
      </c>
      <c r="E34">
        <f t="shared" si="1"/>
        <v>16560</v>
      </c>
      <c r="G34">
        <v>32</v>
      </c>
      <c r="H34" s="7" t="s">
        <v>22</v>
      </c>
      <c r="I34">
        <f>IF(H34=0,0,VLOOKUP(H34,爬塔宝箱价值!$B$46:$C$64,2,0))</f>
        <v>28.838000000000001</v>
      </c>
      <c r="J34">
        <f t="shared" si="2"/>
        <v>173.02800000000002</v>
      </c>
      <c r="K34">
        <f t="shared" si="3"/>
        <v>3460.5600000000004</v>
      </c>
      <c r="M34">
        <v>32</v>
      </c>
      <c r="N34" t="s">
        <v>37</v>
      </c>
      <c r="O34">
        <f>VLOOKUP(N34,符文精华宝箱价值!$B$36:$D$43,3,0)</f>
        <v>83.874930000000006</v>
      </c>
      <c r="P34">
        <f t="shared" si="4"/>
        <v>251.62479000000002</v>
      </c>
      <c r="Q34">
        <f t="shared" si="5"/>
        <v>5032.4958000000006</v>
      </c>
    </row>
    <row r="35" spans="1:17" x14ac:dyDescent="0.2">
      <c r="A35">
        <v>33</v>
      </c>
      <c r="B35" t="s">
        <v>22</v>
      </c>
      <c r="C35">
        <f>VLOOKUP(B35,[1]爬塔宝箱价值!$B$46:$C$64,2,0)</f>
        <v>138</v>
      </c>
      <c r="D35">
        <f t="shared" si="0"/>
        <v>828</v>
      </c>
      <c r="E35">
        <f t="shared" si="1"/>
        <v>16560</v>
      </c>
      <c r="G35">
        <v>33</v>
      </c>
      <c r="H35" s="7">
        <v>0</v>
      </c>
      <c r="I35">
        <f>IF(H35=0,0,VLOOKUP(H35,爬塔宝箱价值!$B$46:$C$64,2,0))</f>
        <v>0</v>
      </c>
      <c r="J35">
        <f t="shared" si="2"/>
        <v>0</v>
      </c>
      <c r="K35">
        <f t="shared" si="3"/>
        <v>0</v>
      </c>
      <c r="M35">
        <v>33</v>
      </c>
      <c r="N35" t="s">
        <v>37</v>
      </c>
      <c r="O35">
        <f>VLOOKUP(N35,符文精华宝箱价值!$B$36:$D$43,3,0)</f>
        <v>83.874930000000006</v>
      </c>
      <c r="P35">
        <f t="shared" si="4"/>
        <v>251.62479000000002</v>
      </c>
      <c r="Q35">
        <f t="shared" si="5"/>
        <v>5032.4958000000006</v>
      </c>
    </row>
    <row r="36" spans="1:17" x14ac:dyDescent="0.2">
      <c r="A36">
        <v>34</v>
      </c>
      <c r="B36" t="s">
        <v>22</v>
      </c>
      <c r="C36">
        <f>VLOOKUP(B36,[1]爬塔宝箱价值!$B$46:$C$64,2,0)</f>
        <v>138</v>
      </c>
      <c r="D36">
        <f t="shared" si="0"/>
        <v>828</v>
      </c>
      <c r="E36">
        <f t="shared" si="1"/>
        <v>16560</v>
      </c>
      <c r="G36">
        <v>34</v>
      </c>
      <c r="H36" s="7">
        <v>0</v>
      </c>
      <c r="I36">
        <f>IF(H36=0,0,VLOOKUP(H36,爬塔宝箱价值!$B$46:$C$64,2,0))</f>
        <v>0</v>
      </c>
      <c r="J36">
        <f t="shared" si="2"/>
        <v>0</v>
      </c>
      <c r="K36">
        <f t="shared" si="3"/>
        <v>0</v>
      </c>
      <c r="M36">
        <v>34</v>
      </c>
      <c r="N36" t="s">
        <v>37</v>
      </c>
      <c r="O36">
        <f>VLOOKUP(N36,符文精华宝箱价值!$B$36:$D$43,3,0)</f>
        <v>83.874930000000006</v>
      </c>
      <c r="P36">
        <f t="shared" si="4"/>
        <v>251.62479000000002</v>
      </c>
      <c r="Q36">
        <f t="shared" si="5"/>
        <v>5032.4958000000006</v>
      </c>
    </row>
    <row r="37" spans="1:17" x14ac:dyDescent="0.2">
      <c r="A37">
        <v>35</v>
      </c>
      <c r="B37" t="s">
        <v>22</v>
      </c>
      <c r="C37">
        <f>VLOOKUP(B37,[1]爬塔宝箱价值!$B$46:$C$64,2,0)</f>
        <v>138</v>
      </c>
      <c r="D37">
        <f t="shared" si="0"/>
        <v>828</v>
      </c>
      <c r="E37">
        <f t="shared" si="1"/>
        <v>16560</v>
      </c>
      <c r="G37">
        <v>35</v>
      </c>
      <c r="H37" s="7">
        <v>0</v>
      </c>
      <c r="I37">
        <f>IF(H37=0,0,VLOOKUP(H37,爬塔宝箱价值!$B$46:$C$64,2,0))</f>
        <v>0</v>
      </c>
      <c r="J37">
        <f t="shared" si="2"/>
        <v>0</v>
      </c>
      <c r="K37">
        <f t="shared" si="3"/>
        <v>0</v>
      </c>
      <c r="M37">
        <v>35</v>
      </c>
      <c r="N37" t="s">
        <v>37</v>
      </c>
      <c r="O37">
        <f>VLOOKUP(N37,符文精华宝箱价值!$B$36:$D$43,3,0)</f>
        <v>83.874930000000006</v>
      </c>
      <c r="P37">
        <f t="shared" si="4"/>
        <v>251.62479000000002</v>
      </c>
      <c r="Q37">
        <f t="shared" si="5"/>
        <v>5032.4958000000006</v>
      </c>
    </row>
    <row r="38" spans="1:17" x14ac:dyDescent="0.2">
      <c r="A38">
        <v>36</v>
      </c>
      <c r="B38" t="s">
        <v>22</v>
      </c>
      <c r="C38">
        <f>VLOOKUP(B38,[1]爬塔宝箱价值!$B$46:$C$64,2,0)</f>
        <v>138</v>
      </c>
      <c r="D38">
        <f t="shared" si="0"/>
        <v>828</v>
      </c>
      <c r="E38">
        <f t="shared" si="1"/>
        <v>16560</v>
      </c>
      <c r="G38">
        <v>36</v>
      </c>
      <c r="H38" s="7">
        <v>0</v>
      </c>
      <c r="I38">
        <f>IF(H38=0,0,VLOOKUP(H38,爬塔宝箱价值!$B$46:$C$64,2,0))</f>
        <v>0</v>
      </c>
      <c r="J38">
        <f t="shared" si="2"/>
        <v>0</v>
      </c>
      <c r="K38">
        <f t="shared" si="3"/>
        <v>0</v>
      </c>
      <c r="M38">
        <v>36</v>
      </c>
      <c r="N38" t="s">
        <v>37</v>
      </c>
      <c r="O38">
        <f>VLOOKUP(N38,符文精华宝箱价值!$B$36:$D$43,3,0)</f>
        <v>83.874930000000006</v>
      </c>
      <c r="P38">
        <f t="shared" si="4"/>
        <v>251.62479000000002</v>
      </c>
      <c r="Q38">
        <f t="shared" si="5"/>
        <v>5032.4958000000006</v>
      </c>
    </row>
    <row r="39" spans="1:17" x14ac:dyDescent="0.2">
      <c r="A39">
        <v>37</v>
      </c>
      <c r="B39" t="s">
        <v>22</v>
      </c>
      <c r="C39">
        <f>VLOOKUP(B39,[1]爬塔宝箱价值!$B$46:$C$64,2,0)</f>
        <v>138</v>
      </c>
      <c r="D39">
        <f t="shared" si="0"/>
        <v>828</v>
      </c>
      <c r="E39">
        <f t="shared" si="1"/>
        <v>16560</v>
      </c>
      <c r="G39">
        <v>37</v>
      </c>
      <c r="H39" s="7">
        <v>0</v>
      </c>
      <c r="I39">
        <f>IF(H39=0,0,VLOOKUP(H39,爬塔宝箱价值!$B$46:$C$64,2,0))</f>
        <v>0</v>
      </c>
      <c r="J39">
        <f t="shared" si="2"/>
        <v>0</v>
      </c>
      <c r="K39">
        <f t="shared" si="3"/>
        <v>0</v>
      </c>
      <c r="M39">
        <v>37</v>
      </c>
      <c r="N39" t="s">
        <v>37</v>
      </c>
      <c r="O39">
        <f>VLOOKUP(N39,符文精华宝箱价值!$B$36:$D$43,3,0)</f>
        <v>83.874930000000006</v>
      </c>
      <c r="P39">
        <f t="shared" si="4"/>
        <v>251.62479000000002</v>
      </c>
      <c r="Q39">
        <f t="shared" si="5"/>
        <v>5032.4958000000006</v>
      </c>
    </row>
    <row r="40" spans="1:17" x14ac:dyDescent="0.2">
      <c r="A40">
        <v>38</v>
      </c>
      <c r="B40" t="s">
        <v>22</v>
      </c>
      <c r="C40">
        <f>VLOOKUP(B40,[1]爬塔宝箱价值!$B$46:$C$64,2,0)</f>
        <v>138</v>
      </c>
      <c r="D40">
        <f t="shared" si="0"/>
        <v>828</v>
      </c>
      <c r="E40">
        <f t="shared" si="1"/>
        <v>16560</v>
      </c>
      <c r="G40">
        <v>38</v>
      </c>
      <c r="H40" s="7">
        <v>0</v>
      </c>
      <c r="I40">
        <f>IF(H40=0,0,VLOOKUP(H40,爬塔宝箱价值!$B$46:$C$64,2,0))</f>
        <v>0</v>
      </c>
      <c r="J40">
        <f t="shared" si="2"/>
        <v>0</v>
      </c>
      <c r="K40">
        <f t="shared" si="3"/>
        <v>0</v>
      </c>
      <c r="M40">
        <v>38</v>
      </c>
      <c r="N40" t="s">
        <v>37</v>
      </c>
      <c r="O40">
        <f>VLOOKUP(N40,符文精华宝箱价值!$B$36:$D$43,3,0)</f>
        <v>83.874930000000006</v>
      </c>
      <c r="P40">
        <f t="shared" si="4"/>
        <v>251.62479000000002</v>
      </c>
      <c r="Q40">
        <f t="shared" si="5"/>
        <v>5032.4958000000006</v>
      </c>
    </row>
    <row r="41" spans="1:17" x14ac:dyDescent="0.2">
      <c r="A41">
        <v>39</v>
      </c>
      <c r="B41" t="s">
        <v>22</v>
      </c>
      <c r="C41">
        <f>VLOOKUP(B41,[1]爬塔宝箱价值!$B$46:$C$64,2,0)</f>
        <v>138</v>
      </c>
      <c r="D41">
        <f t="shared" si="0"/>
        <v>828</v>
      </c>
      <c r="E41">
        <f t="shared" si="1"/>
        <v>16560</v>
      </c>
      <c r="G41">
        <v>39</v>
      </c>
      <c r="H41" s="7">
        <v>0</v>
      </c>
      <c r="I41">
        <f>IF(H41=0,0,VLOOKUP(H41,爬塔宝箱价值!$B$46:$C$64,2,0))</f>
        <v>0</v>
      </c>
      <c r="J41">
        <f t="shared" si="2"/>
        <v>0</v>
      </c>
      <c r="K41">
        <f t="shared" si="3"/>
        <v>0</v>
      </c>
      <c r="M41">
        <v>39</v>
      </c>
      <c r="N41" t="s">
        <v>37</v>
      </c>
      <c r="O41">
        <f>VLOOKUP(N41,符文精华宝箱价值!$B$36:$D$43,3,0)</f>
        <v>83.874930000000006</v>
      </c>
      <c r="P41">
        <f t="shared" si="4"/>
        <v>251.62479000000002</v>
      </c>
      <c r="Q41">
        <f t="shared" si="5"/>
        <v>5032.4958000000006</v>
      </c>
    </row>
    <row r="42" spans="1:17" x14ac:dyDescent="0.2">
      <c r="A42">
        <v>40</v>
      </c>
      <c r="B42" t="s">
        <v>23</v>
      </c>
      <c r="C42">
        <f>VLOOKUP(B42,[1]爬塔宝箱价值!$B$46:$C$64,2,0)</f>
        <v>146.92787999999999</v>
      </c>
      <c r="D42">
        <f t="shared" si="0"/>
        <v>881.56727999999998</v>
      </c>
      <c r="E42">
        <f t="shared" si="1"/>
        <v>17631.345600000001</v>
      </c>
      <c r="G42">
        <v>40</v>
      </c>
      <c r="H42" s="7" t="s">
        <v>23</v>
      </c>
      <c r="I42">
        <f>IF(H42=0,0,VLOOKUP(H42,爬塔宝箱价值!$B$46:$C$64,2,0))</f>
        <v>29.364550000000001</v>
      </c>
      <c r="J42">
        <f t="shared" si="2"/>
        <v>176.18729999999999</v>
      </c>
      <c r="K42">
        <f t="shared" si="3"/>
        <v>3523.7460000000001</v>
      </c>
      <c r="M42">
        <v>40</v>
      </c>
      <c r="N42" t="s">
        <v>37</v>
      </c>
      <c r="O42">
        <f>VLOOKUP(N42,符文精华宝箱价值!$B$36:$D$43,3,0)</f>
        <v>83.874930000000006</v>
      </c>
      <c r="P42">
        <f t="shared" si="4"/>
        <v>251.62479000000002</v>
      </c>
      <c r="Q42">
        <f t="shared" si="5"/>
        <v>5032.4958000000006</v>
      </c>
    </row>
    <row r="43" spans="1:17" x14ac:dyDescent="0.2">
      <c r="A43">
        <v>41</v>
      </c>
      <c r="B43" t="s">
        <v>23</v>
      </c>
      <c r="C43">
        <f>VLOOKUP(B43,[1]爬塔宝箱价值!$B$46:$C$64,2,0)</f>
        <v>146.92787999999999</v>
      </c>
      <c r="D43">
        <f t="shared" si="0"/>
        <v>881.56727999999998</v>
      </c>
      <c r="E43">
        <f t="shared" si="1"/>
        <v>17631.345600000001</v>
      </c>
      <c r="G43">
        <v>41</v>
      </c>
      <c r="H43" s="7">
        <v>0</v>
      </c>
      <c r="I43">
        <f>IF(H43=0,0,VLOOKUP(H43,爬塔宝箱价值!$B$46:$C$64,2,0))</f>
        <v>0</v>
      </c>
      <c r="J43">
        <f t="shared" si="2"/>
        <v>0</v>
      </c>
      <c r="K43">
        <f t="shared" si="3"/>
        <v>0</v>
      </c>
      <c r="M43">
        <v>41</v>
      </c>
      <c r="N43" t="s">
        <v>37</v>
      </c>
      <c r="O43">
        <f>VLOOKUP(N43,符文精华宝箱价值!$B$36:$D$43,3,0)</f>
        <v>83.874930000000006</v>
      </c>
      <c r="P43">
        <f t="shared" si="4"/>
        <v>251.62479000000002</v>
      </c>
      <c r="Q43">
        <f t="shared" si="5"/>
        <v>5032.4958000000006</v>
      </c>
    </row>
    <row r="44" spans="1:17" x14ac:dyDescent="0.2">
      <c r="A44">
        <v>42</v>
      </c>
      <c r="B44" t="s">
        <v>23</v>
      </c>
      <c r="C44">
        <f>VLOOKUP(B44,[1]爬塔宝箱价值!$B$46:$C$64,2,0)</f>
        <v>146.92787999999999</v>
      </c>
      <c r="D44">
        <f t="shared" si="0"/>
        <v>881.56727999999998</v>
      </c>
      <c r="E44">
        <f t="shared" si="1"/>
        <v>17631.345600000001</v>
      </c>
      <c r="G44">
        <v>42</v>
      </c>
      <c r="H44" s="7">
        <v>0</v>
      </c>
      <c r="I44">
        <f>IF(H44=0,0,VLOOKUP(H44,爬塔宝箱价值!$B$46:$C$64,2,0))</f>
        <v>0</v>
      </c>
      <c r="J44">
        <f t="shared" si="2"/>
        <v>0</v>
      </c>
      <c r="K44">
        <f t="shared" si="3"/>
        <v>0</v>
      </c>
      <c r="M44">
        <v>42</v>
      </c>
      <c r="N44" t="s">
        <v>37</v>
      </c>
      <c r="O44">
        <f>VLOOKUP(N44,符文精华宝箱价值!$B$36:$D$43,3,0)</f>
        <v>83.874930000000006</v>
      </c>
      <c r="P44">
        <f t="shared" si="4"/>
        <v>251.62479000000002</v>
      </c>
      <c r="Q44">
        <f t="shared" si="5"/>
        <v>5032.4958000000006</v>
      </c>
    </row>
    <row r="45" spans="1:17" x14ac:dyDescent="0.2">
      <c r="A45">
        <v>43</v>
      </c>
      <c r="B45" t="s">
        <v>23</v>
      </c>
      <c r="C45">
        <f>VLOOKUP(B45,[1]爬塔宝箱价值!$B$46:$C$64,2,0)</f>
        <v>146.92787999999999</v>
      </c>
      <c r="D45">
        <f t="shared" si="0"/>
        <v>881.56727999999998</v>
      </c>
      <c r="E45">
        <f t="shared" si="1"/>
        <v>17631.345600000001</v>
      </c>
      <c r="G45">
        <v>43</v>
      </c>
      <c r="H45" s="7">
        <v>0</v>
      </c>
      <c r="I45">
        <f>IF(H45=0,0,VLOOKUP(H45,爬塔宝箱价值!$B$46:$C$64,2,0))</f>
        <v>0</v>
      </c>
      <c r="J45">
        <f t="shared" si="2"/>
        <v>0</v>
      </c>
      <c r="K45">
        <f t="shared" si="3"/>
        <v>0</v>
      </c>
      <c r="M45">
        <v>43</v>
      </c>
      <c r="N45" t="s">
        <v>37</v>
      </c>
      <c r="O45">
        <f>VLOOKUP(N45,符文精华宝箱价值!$B$36:$D$43,3,0)</f>
        <v>83.874930000000006</v>
      </c>
      <c r="P45">
        <f t="shared" si="4"/>
        <v>251.62479000000002</v>
      </c>
      <c r="Q45">
        <f t="shared" si="5"/>
        <v>5032.4958000000006</v>
      </c>
    </row>
    <row r="46" spans="1:17" x14ac:dyDescent="0.2">
      <c r="A46">
        <v>44</v>
      </c>
      <c r="B46" t="s">
        <v>23</v>
      </c>
      <c r="C46">
        <f>VLOOKUP(B46,[1]爬塔宝箱价值!$B$46:$C$64,2,0)</f>
        <v>146.92787999999999</v>
      </c>
      <c r="D46">
        <f t="shared" si="0"/>
        <v>881.56727999999998</v>
      </c>
      <c r="E46">
        <f t="shared" si="1"/>
        <v>17631.345600000001</v>
      </c>
      <c r="G46">
        <v>44</v>
      </c>
      <c r="H46" s="7">
        <v>0</v>
      </c>
      <c r="I46">
        <f>IF(H46=0,0,VLOOKUP(H46,爬塔宝箱价值!$B$46:$C$64,2,0))</f>
        <v>0</v>
      </c>
      <c r="J46">
        <f t="shared" si="2"/>
        <v>0</v>
      </c>
      <c r="K46">
        <f t="shared" si="3"/>
        <v>0</v>
      </c>
      <c r="M46">
        <v>44</v>
      </c>
      <c r="N46" t="s">
        <v>37</v>
      </c>
      <c r="O46">
        <f>VLOOKUP(N46,符文精华宝箱价值!$B$36:$D$43,3,0)</f>
        <v>83.874930000000006</v>
      </c>
      <c r="P46">
        <f t="shared" si="4"/>
        <v>251.62479000000002</v>
      </c>
      <c r="Q46">
        <f t="shared" si="5"/>
        <v>5032.4958000000006</v>
      </c>
    </row>
    <row r="47" spans="1:17" x14ac:dyDescent="0.2">
      <c r="A47">
        <v>45</v>
      </c>
      <c r="B47" t="s">
        <v>23</v>
      </c>
      <c r="C47">
        <f>VLOOKUP(B47,[1]爬塔宝箱价值!$B$46:$C$64,2,0)</f>
        <v>146.92787999999999</v>
      </c>
      <c r="D47">
        <f t="shared" si="0"/>
        <v>881.56727999999998</v>
      </c>
      <c r="E47">
        <f t="shared" si="1"/>
        <v>17631.345600000001</v>
      </c>
      <c r="G47">
        <v>45</v>
      </c>
      <c r="H47" s="7">
        <v>0</v>
      </c>
      <c r="I47">
        <f>IF(H47=0,0,VLOOKUP(H47,爬塔宝箱价值!$B$46:$C$64,2,0))</f>
        <v>0</v>
      </c>
      <c r="J47">
        <f t="shared" si="2"/>
        <v>0</v>
      </c>
      <c r="K47">
        <f t="shared" si="3"/>
        <v>0</v>
      </c>
      <c r="M47">
        <v>45</v>
      </c>
      <c r="N47" t="s">
        <v>37</v>
      </c>
      <c r="O47">
        <f>VLOOKUP(N47,符文精华宝箱价值!$B$36:$D$43,3,0)</f>
        <v>83.874930000000006</v>
      </c>
      <c r="P47">
        <f t="shared" si="4"/>
        <v>251.62479000000002</v>
      </c>
      <c r="Q47">
        <f t="shared" si="5"/>
        <v>5032.4958000000006</v>
      </c>
    </row>
    <row r="48" spans="1:17" x14ac:dyDescent="0.2">
      <c r="A48">
        <v>46</v>
      </c>
      <c r="B48" t="s">
        <v>23</v>
      </c>
      <c r="C48">
        <f>VLOOKUP(B48,[1]爬塔宝箱价值!$B$46:$C$64,2,0)</f>
        <v>146.92787999999999</v>
      </c>
      <c r="D48">
        <f t="shared" si="0"/>
        <v>881.56727999999998</v>
      </c>
      <c r="E48">
        <f t="shared" si="1"/>
        <v>17631.345600000001</v>
      </c>
      <c r="G48">
        <v>46</v>
      </c>
      <c r="H48" s="7">
        <v>0</v>
      </c>
      <c r="I48">
        <f>IF(H48=0,0,VLOOKUP(H48,爬塔宝箱价值!$B$46:$C$64,2,0))</f>
        <v>0</v>
      </c>
      <c r="J48">
        <f t="shared" si="2"/>
        <v>0</v>
      </c>
      <c r="K48">
        <f t="shared" si="3"/>
        <v>0</v>
      </c>
      <c r="M48">
        <v>46</v>
      </c>
      <c r="N48" t="s">
        <v>37</v>
      </c>
      <c r="O48">
        <f>VLOOKUP(N48,符文精华宝箱价值!$B$36:$D$43,3,0)</f>
        <v>83.874930000000006</v>
      </c>
      <c r="P48">
        <f t="shared" si="4"/>
        <v>251.62479000000002</v>
      </c>
      <c r="Q48">
        <f t="shared" si="5"/>
        <v>5032.4958000000006</v>
      </c>
    </row>
    <row r="49" spans="1:17" x14ac:dyDescent="0.2">
      <c r="A49">
        <v>47</v>
      </c>
      <c r="B49" t="s">
        <v>23</v>
      </c>
      <c r="C49">
        <f>VLOOKUP(B49,[1]爬塔宝箱价值!$B$46:$C$64,2,0)</f>
        <v>146.92787999999999</v>
      </c>
      <c r="D49">
        <f t="shared" si="0"/>
        <v>881.56727999999998</v>
      </c>
      <c r="E49">
        <f t="shared" si="1"/>
        <v>17631.345600000001</v>
      </c>
      <c r="G49">
        <v>47</v>
      </c>
      <c r="H49" s="7">
        <v>0</v>
      </c>
      <c r="I49">
        <f>IF(H49=0,0,VLOOKUP(H49,爬塔宝箱价值!$B$46:$C$64,2,0))</f>
        <v>0</v>
      </c>
      <c r="J49">
        <f t="shared" si="2"/>
        <v>0</v>
      </c>
      <c r="K49">
        <f t="shared" si="3"/>
        <v>0</v>
      </c>
      <c r="M49">
        <v>47</v>
      </c>
      <c r="N49" t="s">
        <v>37</v>
      </c>
      <c r="O49">
        <f>VLOOKUP(N49,符文精华宝箱价值!$B$36:$D$43,3,0)</f>
        <v>83.874930000000006</v>
      </c>
      <c r="P49">
        <f t="shared" si="4"/>
        <v>251.62479000000002</v>
      </c>
      <c r="Q49">
        <f t="shared" si="5"/>
        <v>5032.4958000000006</v>
      </c>
    </row>
    <row r="50" spans="1:17" x14ac:dyDescent="0.2">
      <c r="A50">
        <v>48</v>
      </c>
      <c r="B50" t="s">
        <v>24</v>
      </c>
      <c r="C50">
        <f>VLOOKUP(B50,[1]爬塔宝箱价值!$B$46:$C$64,2,0)</f>
        <v>155.8614</v>
      </c>
      <c r="D50">
        <f t="shared" si="0"/>
        <v>935.16840000000002</v>
      </c>
      <c r="E50">
        <f t="shared" si="1"/>
        <v>18703.368000000002</v>
      </c>
      <c r="G50">
        <v>48</v>
      </c>
      <c r="H50" s="7" t="s">
        <v>24</v>
      </c>
      <c r="I50">
        <f>IF(H50=0,0,VLOOKUP(H50,爬塔宝箱价值!$B$46:$C$64,2,0))</f>
        <v>30.06288</v>
      </c>
      <c r="J50">
        <f t="shared" si="2"/>
        <v>180.37727999999998</v>
      </c>
      <c r="K50">
        <f t="shared" si="3"/>
        <v>3607.5455999999995</v>
      </c>
      <c r="M50">
        <v>48</v>
      </c>
      <c r="N50" t="s">
        <v>38</v>
      </c>
      <c r="O50">
        <f>VLOOKUP(N50,符文精华宝箱价值!$B$36:$D$43,3,0)</f>
        <v>85.692000000000007</v>
      </c>
      <c r="P50">
        <f t="shared" si="4"/>
        <v>257.07600000000002</v>
      </c>
      <c r="Q50">
        <f t="shared" si="5"/>
        <v>5141.5200000000004</v>
      </c>
    </row>
    <row r="51" spans="1:17" x14ac:dyDescent="0.2">
      <c r="A51">
        <v>49</v>
      </c>
      <c r="B51" t="s">
        <v>24</v>
      </c>
      <c r="C51">
        <f>VLOOKUP(B51,[1]爬塔宝箱价值!$B$46:$C$64,2,0)</f>
        <v>155.8614</v>
      </c>
      <c r="D51">
        <f t="shared" si="0"/>
        <v>935.16840000000002</v>
      </c>
      <c r="E51">
        <f t="shared" si="1"/>
        <v>18703.368000000002</v>
      </c>
      <c r="G51">
        <v>49</v>
      </c>
      <c r="H51" s="7">
        <v>0</v>
      </c>
      <c r="I51">
        <f>IF(H51=0,0,VLOOKUP(H51,爬塔宝箱价值!$B$46:$C$64,2,0))</f>
        <v>0</v>
      </c>
      <c r="J51">
        <f t="shared" si="2"/>
        <v>0</v>
      </c>
      <c r="K51">
        <f t="shared" si="3"/>
        <v>0</v>
      </c>
      <c r="M51">
        <v>49</v>
      </c>
      <c r="N51" t="s">
        <v>38</v>
      </c>
      <c r="O51">
        <f>VLOOKUP(N51,符文精华宝箱价值!$B$36:$D$43,3,0)</f>
        <v>85.692000000000007</v>
      </c>
      <c r="P51">
        <f t="shared" si="4"/>
        <v>257.07600000000002</v>
      </c>
      <c r="Q51">
        <f t="shared" si="5"/>
        <v>5141.5200000000004</v>
      </c>
    </row>
    <row r="52" spans="1:17" x14ac:dyDescent="0.2">
      <c r="A52">
        <v>50</v>
      </c>
      <c r="B52" t="s">
        <v>24</v>
      </c>
      <c r="C52">
        <f>VLOOKUP(B52,[1]爬塔宝箱价值!$B$46:$C$64,2,0)</f>
        <v>155.8614</v>
      </c>
      <c r="D52">
        <f t="shared" si="0"/>
        <v>935.16840000000002</v>
      </c>
      <c r="E52">
        <f t="shared" si="1"/>
        <v>18703.368000000002</v>
      </c>
      <c r="G52">
        <v>50</v>
      </c>
      <c r="H52" s="7">
        <v>0</v>
      </c>
      <c r="I52">
        <f>IF(H52=0,0,VLOOKUP(H52,爬塔宝箱价值!$B$46:$C$64,2,0))</f>
        <v>0</v>
      </c>
      <c r="J52">
        <f t="shared" si="2"/>
        <v>0</v>
      </c>
      <c r="K52">
        <f t="shared" si="3"/>
        <v>0</v>
      </c>
      <c r="M52">
        <v>50</v>
      </c>
      <c r="N52" t="s">
        <v>38</v>
      </c>
      <c r="O52">
        <f>VLOOKUP(N52,符文精华宝箱价值!$B$36:$D$43,3,0)</f>
        <v>85.692000000000007</v>
      </c>
      <c r="P52">
        <f t="shared" si="4"/>
        <v>257.07600000000002</v>
      </c>
      <c r="Q52">
        <f t="shared" si="5"/>
        <v>5141.5200000000004</v>
      </c>
    </row>
    <row r="53" spans="1:17" x14ac:dyDescent="0.2">
      <c r="A53">
        <v>51</v>
      </c>
      <c r="B53" t="s">
        <v>24</v>
      </c>
      <c r="C53">
        <f>VLOOKUP(B53,[1]爬塔宝箱价值!$B$46:$C$64,2,0)</f>
        <v>155.8614</v>
      </c>
      <c r="D53">
        <f t="shared" si="0"/>
        <v>935.16840000000002</v>
      </c>
      <c r="E53">
        <f t="shared" si="1"/>
        <v>18703.368000000002</v>
      </c>
      <c r="G53">
        <v>51</v>
      </c>
      <c r="H53" s="7">
        <v>0</v>
      </c>
      <c r="I53">
        <f>IF(H53=0,0,VLOOKUP(H53,爬塔宝箱价值!$B$46:$C$64,2,0))</f>
        <v>0</v>
      </c>
      <c r="J53">
        <f t="shared" si="2"/>
        <v>0</v>
      </c>
      <c r="K53">
        <f t="shared" si="3"/>
        <v>0</v>
      </c>
      <c r="M53">
        <v>51</v>
      </c>
      <c r="N53" t="s">
        <v>38</v>
      </c>
      <c r="O53">
        <f>VLOOKUP(N53,符文精华宝箱价值!$B$36:$D$43,3,0)</f>
        <v>85.692000000000007</v>
      </c>
      <c r="P53">
        <f t="shared" si="4"/>
        <v>257.07600000000002</v>
      </c>
      <c r="Q53">
        <f t="shared" si="5"/>
        <v>5141.5200000000004</v>
      </c>
    </row>
    <row r="54" spans="1:17" x14ac:dyDescent="0.2">
      <c r="A54">
        <v>52</v>
      </c>
      <c r="B54" t="s">
        <v>24</v>
      </c>
      <c r="C54">
        <f>VLOOKUP(B54,[1]爬塔宝箱价值!$B$46:$C$64,2,0)</f>
        <v>155.8614</v>
      </c>
      <c r="D54">
        <f t="shared" si="0"/>
        <v>935.16840000000002</v>
      </c>
      <c r="E54">
        <f t="shared" si="1"/>
        <v>18703.368000000002</v>
      </c>
      <c r="G54">
        <v>52</v>
      </c>
      <c r="H54" s="7">
        <v>0</v>
      </c>
      <c r="I54">
        <f>IF(H54=0,0,VLOOKUP(H54,爬塔宝箱价值!$B$46:$C$64,2,0))</f>
        <v>0</v>
      </c>
      <c r="J54">
        <f t="shared" si="2"/>
        <v>0</v>
      </c>
      <c r="K54">
        <f t="shared" si="3"/>
        <v>0</v>
      </c>
      <c r="M54">
        <v>52</v>
      </c>
      <c r="N54" t="s">
        <v>38</v>
      </c>
      <c r="O54">
        <f>VLOOKUP(N54,符文精华宝箱价值!$B$36:$D$43,3,0)</f>
        <v>85.692000000000007</v>
      </c>
      <c r="P54">
        <f t="shared" si="4"/>
        <v>257.07600000000002</v>
      </c>
      <c r="Q54">
        <f t="shared" si="5"/>
        <v>5141.5200000000004</v>
      </c>
    </row>
    <row r="55" spans="1:17" x14ac:dyDescent="0.2">
      <c r="A55">
        <v>53</v>
      </c>
      <c r="B55" t="s">
        <v>24</v>
      </c>
      <c r="C55">
        <f>VLOOKUP(B55,[1]爬塔宝箱价值!$B$46:$C$64,2,0)</f>
        <v>155.8614</v>
      </c>
      <c r="D55">
        <f t="shared" si="0"/>
        <v>935.16840000000002</v>
      </c>
      <c r="E55">
        <f t="shared" si="1"/>
        <v>18703.368000000002</v>
      </c>
      <c r="G55">
        <v>53</v>
      </c>
      <c r="H55" s="7">
        <v>0</v>
      </c>
      <c r="I55">
        <f>IF(H55=0,0,VLOOKUP(H55,爬塔宝箱价值!$B$46:$C$64,2,0))</f>
        <v>0</v>
      </c>
      <c r="J55">
        <f t="shared" si="2"/>
        <v>0</v>
      </c>
      <c r="K55">
        <f t="shared" si="3"/>
        <v>0</v>
      </c>
      <c r="M55">
        <v>53</v>
      </c>
      <c r="N55" t="s">
        <v>38</v>
      </c>
      <c r="O55">
        <f>VLOOKUP(N55,符文精华宝箱价值!$B$36:$D$43,3,0)</f>
        <v>85.692000000000007</v>
      </c>
      <c r="P55">
        <f t="shared" si="4"/>
        <v>257.07600000000002</v>
      </c>
      <c r="Q55">
        <f t="shared" si="5"/>
        <v>5141.5200000000004</v>
      </c>
    </row>
    <row r="56" spans="1:17" x14ac:dyDescent="0.2">
      <c r="A56">
        <v>54</v>
      </c>
      <c r="B56" t="s">
        <v>24</v>
      </c>
      <c r="C56">
        <f>VLOOKUP(B56,[1]爬塔宝箱价值!$B$46:$C$64,2,0)</f>
        <v>155.8614</v>
      </c>
      <c r="D56">
        <f t="shared" si="0"/>
        <v>935.16840000000002</v>
      </c>
      <c r="E56">
        <f t="shared" si="1"/>
        <v>18703.368000000002</v>
      </c>
      <c r="G56">
        <v>54</v>
      </c>
      <c r="H56" s="7">
        <v>0</v>
      </c>
      <c r="I56">
        <f>IF(H56=0,0,VLOOKUP(H56,爬塔宝箱价值!$B$46:$C$64,2,0))</f>
        <v>0</v>
      </c>
      <c r="J56">
        <f t="shared" si="2"/>
        <v>0</v>
      </c>
      <c r="K56">
        <f t="shared" si="3"/>
        <v>0</v>
      </c>
      <c r="M56">
        <v>54</v>
      </c>
      <c r="N56" t="s">
        <v>38</v>
      </c>
      <c r="O56">
        <f>VLOOKUP(N56,符文精华宝箱价值!$B$36:$D$43,3,0)</f>
        <v>85.692000000000007</v>
      </c>
      <c r="P56">
        <f t="shared" si="4"/>
        <v>257.07600000000002</v>
      </c>
      <c r="Q56">
        <f t="shared" si="5"/>
        <v>5141.5200000000004</v>
      </c>
    </row>
    <row r="57" spans="1:17" x14ac:dyDescent="0.2">
      <c r="A57">
        <v>55</v>
      </c>
      <c r="B57" t="s">
        <v>24</v>
      </c>
      <c r="C57">
        <f>VLOOKUP(B57,[1]爬塔宝箱价值!$B$46:$C$64,2,0)</f>
        <v>155.8614</v>
      </c>
      <c r="D57">
        <f t="shared" si="0"/>
        <v>935.16840000000002</v>
      </c>
      <c r="E57">
        <f t="shared" si="1"/>
        <v>18703.368000000002</v>
      </c>
      <c r="G57">
        <v>55</v>
      </c>
      <c r="H57" s="7">
        <v>0</v>
      </c>
      <c r="I57">
        <f>IF(H57=0,0,VLOOKUP(H57,爬塔宝箱价值!$B$46:$C$64,2,0))</f>
        <v>0</v>
      </c>
      <c r="J57">
        <f t="shared" si="2"/>
        <v>0</v>
      </c>
      <c r="K57">
        <f t="shared" si="3"/>
        <v>0</v>
      </c>
      <c r="M57">
        <v>55</v>
      </c>
      <c r="N57" t="s">
        <v>38</v>
      </c>
      <c r="O57">
        <f>VLOOKUP(N57,符文精华宝箱价值!$B$36:$D$43,3,0)</f>
        <v>85.692000000000007</v>
      </c>
      <c r="P57">
        <f t="shared" si="4"/>
        <v>257.07600000000002</v>
      </c>
      <c r="Q57">
        <f t="shared" si="5"/>
        <v>5141.5200000000004</v>
      </c>
    </row>
    <row r="58" spans="1:17" x14ac:dyDescent="0.2">
      <c r="A58">
        <v>56</v>
      </c>
      <c r="B58" t="s">
        <v>25</v>
      </c>
      <c r="C58">
        <f>VLOOKUP(B58,[1]爬塔宝箱价值!$B$46:$C$64,2,0)</f>
        <v>164.79644999999999</v>
      </c>
      <c r="D58">
        <f t="shared" si="0"/>
        <v>988.77869999999996</v>
      </c>
      <c r="E58">
        <f t="shared" si="1"/>
        <v>19775.574000000001</v>
      </c>
      <c r="G58">
        <v>56</v>
      </c>
      <c r="H58" s="7" t="s">
        <v>25</v>
      </c>
      <c r="I58">
        <f>IF(H58=0,0,VLOOKUP(H58,爬塔宝箱价值!$B$46:$C$64,2,0))</f>
        <v>30.59413</v>
      </c>
      <c r="J58">
        <f t="shared" si="2"/>
        <v>183.56477999999998</v>
      </c>
      <c r="K58">
        <f t="shared" si="3"/>
        <v>3671.2955999999995</v>
      </c>
      <c r="M58">
        <v>56</v>
      </c>
      <c r="N58" t="s">
        <v>38</v>
      </c>
      <c r="O58">
        <f>VLOOKUP(N58,符文精华宝箱价值!$B$36:$D$43,3,0)</f>
        <v>85.692000000000007</v>
      </c>
      <c r="P58">
        <f t="shared" si="4"/>
        <v>257.07600000000002</v>
      </c>
      <c r="Q58">
        <f t="shared" si="5"/>
        <v>5141.5200000000004</v>
      </c>
    </row>
    <row r="59" spans="1:17" x14ac:dyDescent="0.2">
      <c r="A59">
        <v>57</v>
      </c>
      <c r="B59" t="s">
        <v>25</v>
      </c>
      <c r="C59">
        <f>VLOOKUP(B59,[1]爬塔宝箱价值!$B$46:$C$64,2,0)</f>
        <v>164.79644999999999</v>
      </c>
      <c r="D59">
        <f t="shared" si="0"/>
        <v>988.77869999999996</v>
      </c>
      <c r="E59">
        <f t="shared" si="1"/>
        <v>19775.574000000001</v>
      </c>
      <c r="G59">
        <v>57</v>
      </c>
      <c r="H59" s="7">
        <v>0</v>
      </c>
      <c r="I59">
        <f>IF(H59=0,0,VLOOKUP(H59,爬塔宝箱价值!$B$46:$C$64,2,0))</f>
        <v>0</v>
      </c>
      <c r="J59">
        <f t="shared" si="2"/>
        <v>0</v>
      </c>
      <c r="K59">
        <f t="shared" si="3"/>
        <v>0</v>
      </c>
      <c r="M59">
        <v>57</v>
      </c>
      <c r="N59" t="s">
        <v>38</v>
      </c>
      <c r="O59">
        <f>VLOOKUP(N59,符文精华宝箱价值!$B$36:$D$43,3,0)</f>
        <v>85.692000000000007</v>
      </c>
      <c r="P59">
        <f t="shared" si="4"/>
        <v>257.07600000000002</v>
      </c>
      <c r="Q59">
        <f t="shared" si="5"/>
        <v>5141.5200000000004</v>
      </c>
    </row>
    <row r="60" spans="1:17" x14ac:dyDescent="0.2">
      <c r="A60">
        <v>58</v>
      </c>
      <c r="B60" t="s">
        <v>25</v>
      </c>
      <c r="C60">
        <f>VLOOKUP(B60,[1]爬塔宝箱价值!$B$46:$C$64,2,0)</f>
        <v>164.79644999999999</v>
      </c>
      <c r="D60">
        <f t="shared" si="0"/>
        <v>988.77869999999996</v>
      </c>
      <c r="E60">
        <f t="shared" si="1"/>
        <v>19775.574000000001</v>
      </c>
      <c r="G60">
        <v>58</v>
      </c>
      <c r="H60" s="7">
        <v>0</v>
      </c>
      <c r="I60">
        <f>IF(H60=0,0,VLOOKUP(H60,爬塔宝箱价值!$B$46:$C$64,2,0))</f>
        <v>0</v>
      </c>
      <c r="J60">
        <f t="shared" si="2"/>
        <v>0</v>
      </c>
      <c r="K60">
        <f t="shared" si="3"/>
        <v>0</v>
      </c>
      <c r="M60">
        <v>58</v>
      </c>
      <c r="N60" t="s">
        <v>38</v>
      </c>
      <c r="O60">
        <f>VLOOKUP(N60,符文精华宝箱价值!$B$36:$D$43,3,0)</f>
        <v>85.692000000000007</v>
      </c>
      <c r="P60">
        <f t="shared" si="4"/>
        <v>257.07600000000002</v>
      </c>
      <c r="Q60">
        <f t="shared" si="5"/>
        <v>5141.5200000000004</v>
      </c>
    </row>
    <row r="61" spans="1:17" x14ac:dyDescent="0.2">
      <c r="A61">
        <v>59</v>
      </c>
      <c r="B61" t="s">
        <v>25</v>
      </c>
      <c r="C61">
        <f>VLOOKUP(B61,[1]爬塔宝箱价值!$B$46:$C$64,2,0)</f>
        <v>164.79644999999999</v>
      </c>
      <c r="D61">
        <f t="shared" si="0"/>
        <v>988.77869999999996</v>
      </c>
      <c r="E61">
        <f t="shared" si="1"/>
        <v>19775.574000000001</v>
      </c>
      <c r="G61">
        <v>59</v>
      </c>
      <c r="H61" s="7">
        <v>0</v>
      </c>
      <c r="I61">
        <f>IF(H61=0,0,VLOOKUP(H61,爬塔宝箱价值!$B$46:$C$64,2,0))</f>
        <v>0</v>
      </c>
      <c r="J61">
        <f t="shared" si="2"/>
        <v>0</v>
      </c>
      <c r="K61">
        <f t="shared" si="3"/>
        <v>0</v>
      </c>
      <c r="M61">
        <v>59</v>
      </c>
      <c r="N61" t="s">
        <v>38</v>
      </c>
      <c r="O61">
        <f>VLOOKUP(N61,符文精华宝箱价值!$B$36:$D$43,3,0)</f>
        <v>85.692000000000007</v>
      </c>
      <c r="P61">
        <f t="shared" si="4"/>
        <v>257.07600000000002</v>
      </c>
      <c r="Q61">
        <f t="shared" si="5"/>
        <v>5141.5200000000004</v>
      </c>
    </row>
    <row r="62" spans="1:17" x14ac:dyDescent="0.2">
      <c r="A62">
        <v>60</v>
      </c>
      <c r="B62" t="s">
        <v>25</v>
      </c>
      <c r="C62">
        <f>VLOOKUP(B62,[1]爬塔宝箱价值!$B$46:$C$64,2,0)</f>
        <v>164.79644999999999</v>
      </c>
      <c r="D62">
        <f t="shared" si="0"/>
        <v>988.77869999999996</v>
      </c>
      <c r="E62">
        <f t="shared" si="1"/>
        <v>19775.574000000001</v>
      </c>
      <c r="G62">
        <v>60</v>
      </c>
      <c r="H62" s="7">
        <v>0</v>
      </c>
      <c r="I62">
        <f>IF(H62=0,0,VLOOKUP(H62,爬塔宝箱价值!$B$46:$C$64,2,0))</f>
        <v>0</v>
      </c>
      <c r="J62">
        <f t="shared" si="2"/>
        <v>0</v>
      </c>
      <c r="K62">
        <f t="shared" si="3"/>
        <v>0</v>
      </c>
      <c r="M62">
        <v>60</v>
      </c>
      <c r="N62" t="s">
        <v>38</v>
      </c>
      <c r="O62">
        <f>VLOOKUP(N62,符文精华宝箱价值!$B$36:$D$43,3,0)</f>
        <v>85.692000000000007</v>
      </c>
      <c r="P62">
        <f t="shared" si="4"/>
        <v>257.07600000000002</v>
      </c>
      <c r="Q62">
        <f t="shared" si="5"/>
        <v>5141.5200000000004</v>
      </c>
    </row>
    <row r="63" spans="1:17" x14ac:dyDescent="0.2">
      <c r="A63">
        <v>61</v>
      </c>
      <c r="B63" t="s">
        <v>25</v>
      </c>
      <c r="C63">
        <f>VLOOKUP(B63,[1]爬塔宝箱价值!$B$46:$C$64,2,0)</f>
        <v>164.79644999999999</v>
      </c>
      <c r="D63">
        <f t="shared" si="0"/>
        <v>988.77869999999996</v>
      </c>
      <c r="E63">
        <f t="shared" si="1"/>
        <v>19775.574000000001</v>
      </c>
      <c r="G63">
        <v>61</v>
      </c>
      <c r="H63" s="7">
        <v>0</v>
      </c>
      <c r="I63">
        <f>IF(H63=0,0,VLOOKUP(H63,爬塔宝箱价值!$B$46:$C$64,2,0))</f>
        <v>0</v>
      </c>
      <c r="J63">
        <f t="shared" si="2"/>
        <v>0</v>
      </c>
      <c r="K63">
        <f t="shared" si="3"/>
        <v>0</v>
      </c>
      <c r="M63">
        <v>61</v>
      </c>
      <c r="N63" t="s">
        <v>38</v>
      </c>
      <c r="O63">
        <f>VLOOKUP(N63,符文精华宝箱价值!$B$36:$D$43,3,0)</f>
        <v>85.692000000000007</v>
      </c>
      <c r="P63">
        <f t="shared" si="4"/>
        <v>257.07600000000002</v>
      </c>
      <c r="Q63">
        <f t="shared" si="5"/>
        <v>5141.5200000000004</v>
      </c>
    </row>
    <row r="64" spans="1:17" x14ac:dyDescent="0.2">
      <c r="A64">
        <v>62</v>
      </c>
      <c r="B64" t="s">
        <v>25</v>
      </c>
      <c r="C64">
        <f>VLOOKUP(B64,[1]爬塔宝箱价值!$B$46:$C$64,2,0)</f>
        <v>164.79644999999999</v>
      </c>
      <c r="D64">
        <f t="shared" si="0"/>
        <v>988.77869999999996</v>
      </c>
      <c r="E64">
        <f t="shared" si="1"/>
        <v>19775.574000000001</v>
      </c>
      <c r="G64">
        <v>62</v>
      </c>
      <c r="H64" s="7">
        <v>0</v>
      </c>
      <c r="I64">
        <f>IF(H64=0,0,VLOOKUP(H64,爬塔宝箱价值!$B$46:$C$64,2,0))</f>
        <v>0</v>
      </c>
      <c r="J64">
        <f t="shared" si="2"/>
        <v>0</v>
      </c>
      <c r="K64">
        <f t="shared" si="3"/>
        <v>0</v>
      </c>
      <c r="M64">
        <v>62</v>
      </c>
      <c r="N64" t="s">
        <v>38</v>
      </c>
      <c r="O64">
        <f>VLOOKUP(N64,符文精华宝箱价值!$B$36:$D$43,3,0)</f>
        <v>85.692000000000007</v>
      </c>
      <c r="P64">
        <f t="shared" si="4"/>
        <v>257.07600000000002</v>
      </c>
      <c r="Q64">
        <f t="shared" si="5"/>
        <v>5141.5200000000004</v>
      </c>
    </row>
    <row r="65" spans="1:17" x14ac:dyDescent="0.2">
      <c r="A65">
        <v>63</v>
      </c>
      <c r="B65" t="s">
        <v>25</v>
      </c>
      <c r="C65">
        <f>VLOOKUP(B65,[1]爬塔宝箱价值!$B$46:$C$64,2,0)</f>
        <v>164.79644999999999</v>
      </c>
      <c r="D65">
        <f t="shared" si="0"/>
        <v>988.77869999999996</v>
      </c>
      <c r="E65">
        <f t="shared" si="1"/>
        <v>19775.574000000001</v>
      </c>
      <c r="G65">
        <v>63</v>
      </c>
      <c r="H65" s="7">
        <v>0</v>
      </c>
      <c r="I65">
        <f>IF(H65=0,0,VLOOKUP(H65,爬塔宝箱价值!$B$46:$C$64,2,0))</f>
        <v>0</v>
      </c>
      <c r="J65">
        <f t="shared" si="2"/>
        <v>0</v>
      </c>
      <c r="K65">
        <f t="shared" si="3"/>
        <v>0</v>
      </c>
      <c r="M65">
        <v>63</v>
      </c>
      <c r="N65" t="s">
        <v>38</v>
      </c>
      <c r="O65">
        <f>VLOOKUP(N65,符文精华宝箱价值!$B$36:$D$43,3,0)</f>
        <v>85.692000000000007</v>
      </c>
      <c r="P65">
        <f t="shared" si="4"/>
        <v>257.07600000000002</v>
      </c>
      <c r="Q65">
        <f t="shared" si="5"/>
        <v>5141.5200000000004</v>
      </c>
    </row>
    <row r="66" spans="1:17" x14ac:dyDescent="0.2">
      <c r="A66">
        <v>64</v>
      </c>
      <c r="B66" t="s">
        <v>26</v>
      </c>
      <c r="C66">
        <f>VLOOKUP(B66,[1]爬塔宝箱价值!$B$46:$C$64,2,0)</f>
        <v>173.73622</v>
      </c>
      <c r="D66">
        <f t="shared" si="0"/>
        <v>1042.41732</v>
      </c>
      <c r="E66">
        <f t="shared" si="1"/>
        <v>20848.346400000002</v>
      </c>
      <c r="G66">
        <v>64</v>
      </c>
      <c r="H66" s="7" t="s">
        <v>26</v>
      </c>
      <c r="I66">
        <f>IF(H66=0,0,VLOOKUP(H66,爬塔宝箱价值!$B$46:$C$64,2,0))</f>
        <v>31.130140000000001</v>
      </c>
      <c r="J66">
        <f t="shared" si="2"/>
        <v>186.78084000000001</v>
      </c>
      <c r="K66">
        <f t="shared" si="3"/>
        <v>3735.6168000000002</v>
      </c>
      <c r="M66">
        <v>64</v>
      </c>
      <c r="N66" t="s">
        <v>38</v>
      </c>
      <c r="O66">
        <f>VLOOKUP(N66,符文精华宝箱价值!$B$36:$D$43,3,0)</f>
        <v>85.692000000000007</v>
      </c>
      <c r="P66">
        <f t="shared" si="4"/>
        <v>257.07600000000002</v>
      </c>
      <c r="Q66">
        <f t="shared" si="5"/>
        <v>5141.5200000000004</v>
      </c>
    </row>
    <row r="67" spans="1:17" x14ac:dyDescent="0.2">
      <c r="A67">
        <v>65</v>
      </c>
      <c r="B67" t="s">
        <v>26</v>
      </c>
      <c r="C67">
        <f>VLOOKUP(B67,[1]爬塔宝箱价值!$B$46:$C$64,2,0)</f>
        <v>173.73622</v>
      </c>
      <c r="D67">
        <f t="shared" si="0"/>
        <v>1042.41732</v>
      </c>
      <c r="E67">
        <f t="shared" si="1"/>
        <v>20848.346400000002</v>
      </c>
      <c r="G67">
        <v>65</v>
      </c>
      <c r="H67" s="7">
        <v>0</v>
      </c>
      <c r="I67">
        <f>IF(H67=0,0,VLOOKUP(H67,爬塔宝箱价值!$B$46:$C$64,2,0))</f>
        <v>0</v>
      </c>
      <c r="J67">
        <f t="shared" si="2"/>
        <v>0</v>
      </c>
      <c r="K67">
        <f t="shared" si="3"/>
        <v>0</v>
      </c>
      <c r="M67">
        <v>65</v>
      </c>
      <c r="N67" t="s">
        <v>38</v>
      </c>
      <c r="O67">
        <f>VLOOKUP(N67,符文精华宝箱价值!$B$36:$D$43,3,0)</f>
        <v>85.692000000000007</v>
      </c>
      <c r="P67">
        <f t="shared" si="4"/>
        <v>257.07600000000002</v>
      </c>
      <c r="Q67">
        <f t="shared" si="5"/>
        <v>5141.5200000000004</v>
      </c>
    </row>
    <row r="68" spans="1:17" x14ac:dyDescent="0.2">
      <c r="A68">
        <v>66</v>
      </c>
      <c r="B68" t="s">
        <v>26</v>
      </c>
      <c r="C68">
        <f>VLOOKUP(B68,[1]爬塔宝箱价值!$B$46:$C$64,2,0)</f>
        <v>173.73622</v>
      </c>
      <c r="D68">
        <f t="shared" ref="D68:D102" si="6">C68*6</f>
        <v>1042.41732</v>
      </c>
      <c r="E68">
        <f t="shared" ref="E68:E102" si="7">D68*20</f>
        <v>20848.346400000002</v>
      </c>
      <c r="G68">
        <v>66</v>
      </c>
      <c r="H68" s="7">
        <v>0</v>
      </c>
      <c r="I68">
        <f>IF(H68=0,0,VLOOKUP(H68,爬塔宝箱价值!$B$46:$C$64,2,0))</f>
        <v>0</v>
      </c>
      <c r="J68">
        <f t="shared" ref="J68:J102" si="8">I68*6</f>
        <v>0</v>
      </c>
      <c r="K68">
        <f t="shared" ref="K68:K102" si="9">J68*20</f>
        <v>0</v>
      </c>
      <c r="M68">
        <v>66</v>
      </c>
      <c r="N68" t="s">
        <v>38</v>
      </c>
      <c r="O68">
        <f>VLOOKUP(N68,符文精华宝箱价值!$B$36:$D$43,3,0)</f>
        <v>85.692000000000007</v>
      </c>
      <c r="P68">
        <f t="shared" ref="P68:P102" si="10">O68*3</f>
        <v>257.07600000000002</v>
      </c>
      <c r="Q68">
        <f t="shared" ref="Q68:Q102" si="11">P68*20</f>
        <v>5141.5200000000004</v>
      </c>
    </row>
    <row r="69" spans="1:17" x14ac:dyDescent="0.2">
      <c r="A69">
        <v>67</v>
      </c>
      <c r="B69" t="s">
        <v>26</v>
      </c>
      <c r="C69">
        <f>VLOOKUP(B69,[1]爬塔宝箱价值!$B$46:$C$64,2,0)</f>
        <v>173.73622</v>
      </c>
      <c r="D69">
        <f t="shared" si="6"/>
        <v>1042.41732</v>
      </c>
      <c r="E69">
        <f t="shared" si="7"/>
        <v>20848.346400000002</v>
      </c>
      <c r="G69">
        <v>67</v>
      </c>
      <c r="H69" s="7">
        <v>0</v>
      </c>
      <c r="I69">
        <f>IF(H69=0,0,VLOOKUP(H69,爬塔宝箱价值!$B$46:$C$64,2,0))</f>
        <v>0</v>
      </c>
      <c r="J69">
        <f t="shared" si="8"/>
        <v>0</v>
      </c>
      <c r="K69">
        <f t="shared" si="9"/>
        <v>0</v>
      </c>
      <c r="M69">
        <v>67</v>
      </c>
      <c r="N69" t="s">
        <v>38</v>
      </c>
      <c r="O69">
        <f>VLOOKUP(N69,符文精华宝箱价值!$B$36:$D$43,3,0)</f>
        <v>85.692000000000007</v>
      </c>
      <c r="P69">
        <f t="shared" si="10"/>
        <v>257.07600000000002</v>
      </c>
      <c r="Q69">
        <f t="shared" si="11"/>
        <v>5141.5200000000004</v>
      </c>
    </row>
    <row r="70" spans="1:17" x14ac:dyDescent="0.2">
      <c r="A70">
        <v>68</v>
      </c>
      <c r="B70" t="s">
        <v>26</v>
      </c>
      <c r="C70">
        <f>VLOOKUP(B70,[1]爬塔宝箱价值!$B$46:$C$64,2,0)</f>
        <v>173.73622</v>
      </c>
      <c r="D70">
        <f t="shared" si="6"/>
        <v>1042.41732</v>
      </c>
      <c r="E70">
        <f t="shared" si="7"/>
        <v>20848.346400000002</v>
      </c>
      <c r="G70">
        <v>68</v>
      </c>
      <c r="H70" s="7">
        <v>0</v>
      </c>
      <c r="I70">
        <f>IF(H70=0,0,VLOOKUP(H70,爬塔宝箱价值!$B$46:$C$64,2,0))</f>
        <v>0</v>
      </c>
      <c r="J70">
        <f t="shared" si="8"/>
        <v>0</v>
      </c>
      <c r="K70">
        <f t="shared" si="9"/>
        <v>0</v>
      </c>
      <c r="M70">
        <v>68</v>
      </c>
      <c r="N70" t="s">
        <v>38</v>
      </c>
      <c r="O70">
        <f>VLOOKUP(N70,符文精华宝箱价值!$B$36:$D$43,3,0)</f>
        <v>85.692000000000007</v>
      </c>
      <c r="P70">
        <f t="shared" si="10"/>
        <v>257.07600000000002</v>
      </c>
      <c r="Q70">
        <f t="shared" si="11"/>
        <v>5141.5200000000004</v>
      </c>
    </row>
    <row r="71" spans="1:17" x14ac:dyDescent="0.2">
      <c r="A71">
        <v>69</v>
      </c>
      <c r="B71" t="s">
        <v>26</v>
      </c>
      <c r="C71">
        <f>VLOOKUP(B71,[1]爬塔宝箱价值!$B$46:$C$64,2,0)</f>
        <v>173.73622</v>
      </c>
      <c r="D71">
        <f t="shared" si="6"/>
        <v>1042.41732</v>
      </c>
      <c r="E71">
        <f t="shared" si="7"/>
        <v>20848.346400000002</v>
      </c>
      <c r="G71">
        <v>69</v>
      </c>
      <c r="H71" s="7">
        <v>0</v>
      </c>
      <c r="I71">
        <f>IF(H71=0,0,VLOOKUP(H71,爬塔宝箱价值!$B$46:$C$64,2,0))</f>
        <v>0</v>
      </c>
      <c r="J71">
        <f t="shared" si="8"/>
        <v>0</v>
      </c>
      <c r="K71">
        <f t="shared" si="9"/>
        <v>0</v>
      </c>
      <c r="M71">
        <v>69</v>
      </c>
      <c r="N71" t="s">
        <v>38</v>
      </c>
      <c r="O71">
        <f>VLOOKUP(N71,符文精华宝箱价值!$B$36:$D$43,3,0)</f>
        <v>85.692000000000007</v>
      </c>
      <c r="P71">
        <f t="shared" si="10"/>
        <v>257.07600000000002</v>
      </c>
      <c r="Q71">
        <f t="shared" si="11"/>
        <v>5141.5200000000004</v>
      </c>
    </row>
    <row r="72" spans="1:17" x14ac:dyDescent="0.2">
      <c r="A72">
        <v>70</v>
      </c>
      <c r="B72" t="s">
        <v>26</v>
      </c>
      <c r="C72">
        <f>VLOOKUP(B72,[1]爬塔宝箱价值!$B$46:$C$64,2,0)</f>
        <v>173.73622</v>
      </c>
      <c r="D72">
        <f t="shared" si="6"/>
        <v>1042.41732</v>
      </c>
      <c r="E72">
        <f t="shared" si="7"/>
        <v>20848.346400000002</v>
      </c>
      <c r="G72">
        <v>70</v>
      </c>
      <c r="H72" s="7">
        <v>0</v>
      </c>
      <c r="I72">
        <f>IF(H72=0,0,VLOOKUP(H72,爬塔宝箱价值!$B$46:$C$64,2,0))</f>
        <v>0</v>
      </c>
      <c r="J72">
        <f t="shared" si="8"/>
        <v>0</v>
      </c>
      <c r="K72">
        <f t="shared" si="9"/>
        <v>0</v>
      </c>
      <c r="M72">
        <v>70</v>
      </c>
      <c r="N72" t="s">
        <v>38</v>
      </c>
      <c r="O72">
        <f>VLOOKUP(N72,符文精华宝箱价值!$B$36:$D$43,3,0)</f>
        <v>85.692000000000007</v>
      </c>
      <c r="P72">
        <f t="shared" si="10"/>
        <v>257.07600000000002</v>
      </c>
      <c r="Q72">
        <f t="shared" si="11"/>
        <v>5141.5200000000004</v>
      </c>
    </row>
    <row r="73" spans="1:17" x14ac:dyDescent="0.2">
      <c r="A73">
        <v>71</v>
      </c>
      <c r="B73" t="s">
        <v>26</v>
      </c>
      <c r="C73">
        <f>VLOOKUP(B73,[1]爬塔宝箱价值!$B$46:$C$64,2,0)</f>
        <v>173.73622</v>
      </c>
      <c r="D73">
        <f t="shared" si="6"/>
        <v>1042.41732</v>
      </c>
      <c r="E73">
        <f t="shared" si="7"/>
        <v>20848.346400000002</v>
      </c>
      <c r="G73">
        <v>71</v>
      </c>
      <c r="H73" s="7">
        <v>0</v>
      </c>
      <c r="I73">
        <f>IF(H73=0,0,VLOOKUP(H73,爬塔宝箱价值!$B$46:$C$64,2,0))</f>
        <v>0</v>
      </c>
      <c r="J73">
        <f t="shared" si="8"/>
        <v>0</v>
      </c>
      <c r="K73">
        <f t="shared" si="9"/>
        <v>0</v>
      </c>
      <c r="M73">
        <v>71</v>
      </c>
      <c r="N73" t="s">
        <v>38</v>
      </c>
      <c r="O73">
        <f>VLOOKUP(N73,符文精华宝箱价值!$B$36:$D$43,3,0)</f>
        <v>85.692000000000007</v>
      </c>
      <c r="P73">
        <f t="shared" si="10"/>
        <v>257.07600000000002</v>
      </c>
      <c r="Q73">
        <f t="shared" si="11"/>
        <v>5141.5200000000004</v>
      </c>
    </row>
    <row r="74" spans="1:17" x14ac:dyDescent="0.2">
      <c r="A74">
        <v>72</v>
      </c>
      <c r="B74" t="s">
        <v>27</v>
      </c>
      <c r="C74">
        <f>VLOOKUP(B74,[1]爬塔宝箱价值!$B$46:$C$64,2,0)</f>
        <v>182.6694</v>
      </c>
      <c r="D74">
        <f t="shared" si="6"/>
        <v>1096.0164</v>
      </c>
      <c r="E74">
        <f t="shared" si="7"/>
        <v>21920.328000000001</v>
      </c>
      <c r="G74">
        <v>72</v>
      </c>
      <c r="H74" s="7" t="s">
        <v>27</v>
      </c>
      <c r="I74">
        <f>IF(H74=0,0,VLOOKUP(H74,爬塔宝箱价值!$B$46:$C$64,2,0))</f>
        <v>31.832699999999999</v>
      </c>
      <c r="J74">
        <f t="shared" si="8"/>
        <v>190.99619999999999</v>
      </c>
      <c r="K74">
        <f t="shared" si="9"/>
        <v>3819.924</v>
      </c>
      <c r="M74">
        <v>72</v>
      </c>
      <c r="N74" t="s">
        <v>38</v>
      </c>
      <c r="O74">
        <f>VLOOKUP(N74,符文精华宝箱价值!$B$36:$D$43,3,0)</f>
        <v>85.692000000000007</v>
      </c>
      <c r="P74">
        <f t="shared" si="10"/>
        <v>257.07600000000002</v>
      </c>
      <c r="Q74">
        <f t="shared" si="11"/>
        <v>5141.5200000000004</v>
      </c>
    </row>
    <row r="75" spans="1:17" x14ac:dyDescent="0.2">
      <c r="A75">
        <v>73</v>
      </c>
      <c r="B75" t="s">
        <v>27</v>
      </c>
      <c r="C75">
        <f>VLOOKUP(B75,[1]爬塔宝箱价值!$B$46:$C$64,2,0)</f>
        <v>182.6694</v>
      </c>
      <c r="D75">
        <f t="shared" si="6"/>
        <v>1096.0164</v>
      </c>
      <c r="E75">
        <f t="shared" si="7"/>
        <v>21920.328000000001</v>
      </c>
      <c r="G75">
        <v>73</v>
      </c>
      <c r="H75" s="7">
        <v>0</v>
      </c>
      <c r="I75">
        <f>IF(H75=0,0,VLOOKUP(H75,爬塔宝箱价值!$B$46:$C$64,2,0))</f>
        <v>0</v>
      </c>
      <c r="J75">
        <f t="shared" si="8"/>
        <v>0</v>
      </c>
      <c r="K75">
        <f t="shared" si="9"/>
        <v>0</v>
      </c>
      <c r="M75">
        <v>73</v>
      </c>
      <c r="N75" t="s">
        <v>38</v>
      </c>
      <c r="O75">
        <f>VLOOKUP(N75,符文精华宝箱价值!$B$36:$D$43,3,0)</f>
        <v>85.692000000000007</v>
      </c>
      <c r="P75">
        <f t="shared" si="10"/>
        <v>257.07600000000002</v>
      </c>
      <c r="Q75">
        <f t="shared" si="11"/>
        <v>5141.5200000000004</v>
      </c>
    </row>
    <row r="76" spans="1:17" x14ac:dyDescent="0.2">
      <c r="A76">
        <v>74</v>
      </c>
      <c r="B76" t="s">
        <v>27</v>
      </c>
      <c r="C76">
        <f>VLOOKUP(B76,[1]爬塔宝箱价值!$B$46:$C$64,2,0)</f>
        <v>182.6694</v>
      </c>
      <c r="D76">
        <f t="shared" si="6"/>
        <v>1096.0164</v>
      </c>
      <c r="E76">
        <f t="shared" si="7"/>
        <v>21920.328000000001</v>
      </c>
      <c r="G76">
        <v>74</v>
      </c>
      <c r="H76" s="7">
        <v>0</v>
      </c>
      <c r="I76">
        <f>IF(H76=0,0,VLOOKUP(H76,爬塔宝箱价值!$B$46:$C$64,2,0))</f>
        <v>0</v>
      </c>
      <c r="J76">
        <f t="shared" si="8"/>
        <v>0</v>
      </c>
      <c r="K76">
        <f t="shared" si="9"/>
        <v>0</v>
      </c>
      <c r="M76">
        <v>74</v>
      </c>
      <c r="N76" t="s">
        <v>38</v>
      </c>
      <c r="O76">
        <f>VLOOKUP(N76,符文精华宝箱价值!$B$36:$D$43,3,0)</f>
        <v>85.692000000000007</v>
      </c>
      <c r="P76">
        <f t="shared" si="10"/>
        <v>257.07600000000002</v>
      </c>
      <c r="Q76">
        <f t="shared" si="11"/>
        <v>5141.5200000000004</v>
      </c>
    </row>
    <row r="77" spans="1:17" x14ac:dyDescent="0.2">
      <c r="A77">
        <v>75</v>
      </c>
      <c r="B77" t="s">
        <v>27</v>
      </c>
      <c r="C77">
        <f>VLOOKUP(B77,[1]爬塔宝箱价值!$B$46:$C$64,2,0)</f>
        <v>182.6694</v>
      </c>
      <c r="D77">
        <f t="shared" si="6"/>
        <v>1096.0164</v>
      </c>
      <c r="E77">
        <f t="shared" si="7"/>
        <v>21920.328000000001</v>
      </c>
      <c r="G77">
        <v>75</v>
      </c>
      <c r="H77" s="7">
        <v>0</v>
      </c>
      <c r="I77">
        <f>IF(H77=0,0,VLOOKUP(H77,爬塔宝箱价值!$B$46:$C$64,2,0))</f>
        <v>0</v>
      </c>
      <c r="J77">
        <f t="shared" si="8"/>
        <v>0</v>
      </c>
      <c r="K77">
        <f t="shared" si="9"/>
        <v>0</v>
      </c>
      <c r="M77">
        <v>75</v>
      </c>
      <c r="N77" t="s">
        <v>38</v>
      </c>
      <c r="O77">
        <f>VLOOKUP(N77,符文精华宝箱价值!$B$36:$D$43,3,0)</f>
        <v>85.692000000000007</v>
      </c>
      <c r="P77">
        <f t="shared" si="10"/>
        <v>257.07600000000002</v>
      </c>
      <c r="Q77">
        <f t="shared" si="11"/>
        <v>5141.5200000000004</v>
      </c>
    </row>
    <row r="78" spans="1:17" x14ac:dyDescent="0.2">
      <c r="A78">
        <v>76</v>
      </c>
      <c r="B78" t="s">
        <v>27</v>
      </c>
      <c r="C78">
        <f>VLOOKUP(B78,[1]爬塔宝箱价值!$B$46:$C$64,2,0)</f>
        <v>182.6694</v>
      </c>
      <c r="D78">
        <f t="shared" si="6"/>
        <v>1096.0164</v>
      </c>
      <c r="E78">
        <f t="shared" si="7"/>
        <v>21920.328000000001</v>
      </c>
      <c r="G78">
        <v>76</v>
      </c>
      <c r="H78" s="7">
        <v>0</v>
      </c>
      <c r="I78">
        <f>IF(H78=0,0,VLOOKUP(H78,爬塔宝箱价值!$B$46:$C$64,2,0))</f>
        <v>0</v>
      </c>
      <c r="J78">
        <f t="shared" si="8"/>
        <v>0</v>
      </c>
      <c r="K78">
        <f t="shared" si="9"/>
        <v>0</v>
      </c>
      <c r="M78">
        <v>76</v>
      </c>
      <c r="N78" t="s">
        <v>38</v>
      </c>
      <c r="O78">
        <f>VLOOKUP(N78,符文精华宝箱价值!$B$36:$D$43,3,0)</f>
        <v>85.692000000000007</v>
      </c>
      <c r="P78">
        <f t="shared" si="10"/>
        <v>257.07600000000002</v>
      </c>
      <c r="Q78">
        <f t="shared" si="11"/>
        <v>5141.5200000000004</v>
      </c>
    </row>
    <row r="79" spans="1:17" x14ac:dyDescent="0.2">
      <c r="A79">
        <v>77</v>
      </c>
      <c r="B79" t="s">
        <v>27</v>
      </c>
      <c r="C79">
        <f>VLOOKUP(B79,[1]爬塔宝箱价值!$B$46:$C$64,2,0)</f>
        <v>182.6694</v>
      </c>
      <c r="D79">
        <f t="shared" si="6"/>
        <v>1096.0164</v>
      </c>
      <c r="E79">
        <f t="shared" si="7"/>
        <v>21920.328000000001</v>
      </c>
      <c r="G79">
        <v>77</v>
      </c>
      <c r="H79" s="7">
        <v>0</v>
      </c>
      <c r="I79">
        <f>IF(H79=0,0,VLOOKUP(H79,爬塔宝箱价值!$B$46:$C$64,2,0))</f>
        <v>0</v>
      </c>
      <c r="J79">
        <f t="shared" si="8"/>
        <v>0</v>
      </c>
      <c r="K79">
        <f t="shared" si="9"/>
        <v>0</v>
      </c>
      <c r="M79">
        <v>77</v>
      </c>
      <c r="N79" t="s">
        <v>38</v>
      </c>
      <c r="O79">
        <f>VLOOKUP(N79,符文精华宝箱价值!$B$36:$D$43,3,0)</f>
        <v>85.692000000000007</v>
      </c>
      <c r="P79">
        <f t="shared" si="10"/>
        <v>257.07600000000002</v>
      </c>
      <c r="Q79">
        <f t="shared" si="11"/>
        <v>5141.5200000000004</v>
      </c>
    </row>
    <row r="80" spans="1:17" x14ac:dyDescent="0.2">
      <c r="A80">
        <v>78</v>
      </c>
      <c r="B80" t="s">
        <v>27</v>
      </c>
      <c r="C80">
        <f>VLOOKUP(B80,[1]爬塔宝箱价值!$B$46:$C$64,2,0)</f>
        <v>182.6694</v>
      </c>
      <c r="D80">
        <f t="shared" si="6"/>
        <v>1096.0164</v>
      </c>
      <c r="E80">
        <f t="shared" si="7"/>
        <v>21920.328000000001</v>
      </c>
      <c r="G80">
        <v>78</v>
      </c>
      <c r="H80" s="7">
        <v>0</v>
      </c>
      <c r="I80">
        <f>IF(H80=0,0,VLOOKUP(H80,爬塔宝箱价值!$B$46:$C$64,2,0))</f>
        <v>0</v>
      </c>
      <c r="J80">
        <f t="shared" si="8"/>
        <v>0</v>
      </c>
      <c r="K80">
        <f t="shared" si="9"/>
        <v>0</v>
      </c>
      <c r="M80">
        <v>78</v>
      </c>
      <c r="N80" t="s">
        <v>38</v>
      </c>
      <c r="O80">
        <f>VLOOKUP(N80,符文精华宝箱价值!$B$36:$D$43,3,0)</f>
        <v>85.692000000000007</v>
      </c>
      <c r="P80">
        <f t="shared" si="10"/>
        <v>257.07600000000002</v>
      </c>
      <c r="Q80">
        <f t="shared" si="11"/>
        <v>5141.5200000000004</v>
      </c>
    </row>
    <row r="81" spans="1:17" x14ac:dyDescent="0.2">
      <c r="A81">
        <v>79</v>
      </c>
      <c r="B81" t="s">
        <v>27</v>
      </c>
      <c r="C81">
        <f>VLOOKUP(B81,[1]爬塔宝箱价值!$B$46:$C$64,2,0)</f>
        <v>182.6694</v>
      </c>
      <c r="D81">
        <f t="shared" si="6"/>
        <v>1096.0164</v>
      </c>
      <c r="E81">
        <f t="shared" si="7"/>
        <v>21920.328000000001</v>
      </c>
      <c r="G81">
        <v>79</v>
      </c>
      <c r="H81" s="7">
        <v>0</v>
      </c>
      <c r="I81">
        <f>IF(H81=0,0,VLOOKUP(H81,爬塔宝箱价值!$B$46:$C$64,2,0))</f>
        <v>0</v>
      </c>
      <c r="J81">
        <f t="shared" si="8"/>
        <v>0</v>
      </c>
      <c r="K81">
        <f t="shared" si="9"/>
        <v>0</v>
      </c>
      <c r="M81">
        <v>79</v>
      </c>
      <c r="N81" t="s">
        <v>38</v>
      </c>
      <c r="O81">
        <f>VLOOKUP(N81,符文精华宝箱价值!$B$36:$D$43,3,0)</f>
        <v>85.692000000000007</v>
      </c>
      <c r="P81">
        <f t="shared" si="10"/>
        <v>257.07600000000002</v>
      </c>
      <c r="Q81">
        <f t="shared" si="11"/>
        <v>5141.5200000000004</v>
      </c>
    </row>
    <row r="82" spans="1:17" x14ac:dyDescent="0.2">
      <c r="A82">
        <v>80</v>
      </c>
      <c r="B82" t="s">
        <v>28</v>
      </c>
      <c r="C82">
        <f>VLOOKUP(B82,[1]爬塔宝箱价值!$B$46:$C$64,2,0)</f>
        <v>191.60272000000001</v>
      </c>
      <c r="D82">
        <f t="shared" si="6"/>
        <v>1149.6163200000001</v>
      </c>
      <c r="E82">
        <f t="shared" si="7"/>
        <v>22992.326400000002</v>
      </c>
      <c r="G82">
        <v>80</v>
      </c>
      <c r="H82" s="7" t="s">
        <v>28</v>
      </c>
      <c r="I82">
        <f>IF(H82=0,0,VLOOKUP(H82,爬塔宝箱价值!$B$46:$C$64,2,0))</f>
        <v>32.374400000000001</v>
      </c>
      <c r="J82">
        <f t="shared" si="8"/>
        <v>194.24639999999999</v>
      </c>
      <c r="K82">
        <f t="shared" si="9"/>
        <v>3884.9279999999999</v>
      </c>
      <c r="M82">
        <v>80</v>
      </c>
      <c r="N82" t="s">
        <v>39</v>
      </c>
      <c r="O82">
        <f>VLOOKUP(N82,符文精华宝箱价值!$B$36:$D$43,3,0)</f>
        <v>88.027500000000003</v>
      </c>
      <c r="P82">
        <f t="shared" si="10"/>
        <v>264.08249999999998</v>
      </c>
      <c r="Q82">
        <f t="shared" si="11"/>
        <v>5281.65</v>
      </c>
    </row>
    <row r="83" spans="1:17" x14ac:dyDescent="0.2">
      <c r="A83">
        <v>81</v>
      </c>
      <c r="B83" t="s">
        <v>28</v>
      </c>
      <c r="C83">
        <f>VLOOKUP(B83,[1]爬塔宝箱价值!$B$46:$C$64,2,0)</f>
        <v>191.60272000000001</v>
      </c>
      <c r="D83">
        <f t="shared" si="6"/>
        <v>1149.6163200000001</v>
      </c>
      <c r="E83">
        <f t="shared" si="7"/>
        <v>22992.326400000002</v>
      </c>
      <c r="G83">
        <v>81</v>
      </c>
      <c r="H83" s="7">
        <v>0</v>
      </c>
      <c r="I83">
        <f>IF(H83=0,0,VLOOKUP(H83,爬塔宝箱价值!$B$46:$C$64,2,0))</f>
        <v>0</v>
      </c>
      <c r="J83">
        <f t="shared" si="8"/>
        <v>0</v>
      </c>
      <c r="K83">
        <f t="shared" si="9"/>
        <v>0</v>
      </c>
      <c r="M83">
        <v>81</v>
      </c>
      <c r="N83" t="s">
        <v>39</v>
      </c>
      <c r="O83">
        <f>VLOOKUP(N83,符文精华宝箱价值!$B$36:$D$43,3,0)</f>
        <v>88.027500000000003</v>
      </c>
      <c r="P83">
        <f t="shared" si="10"/>
        <v>264.08249999999998</v>
      </c>
      <c r="Q83">
        <f t="shared" si="11"/>
        <v>5281.65</v>
      </c>
    </row>
    <row r="84" spans="1:17" x14ac:dyDescent="0.2">
      <c r="A84">
        <v>82</v>
      </c>
      <c r="B84" t="s">
        <v>28</v>
      </c>
      <c r="C84">
        <f>VLOOKUP(B84,[1]爬塔宝箱价值!$B$46:$C$64,2,0)</f>
        <v>191.60272000000001</v>
      </c>
      <c r="D84">
        <f t="shared" si="6"/>
        <v>1149.6163200000001</v>
      </c>
      <c r="E84">
        <f t="shared" si="7"/>
        <v>22992.326400000002</v>
      </c>
      <c r="G84">
        <v>82</v>
      </c>
      <c r="H84" s="7">
        <v>0</v>
      </c>
      <c r="I84">
        <f>IF(H84=0,0,VLOOKUP(H84,爬塔宝箱价值!$B$46:$C$64,2,0))</f>
        <v>0</v>
      </c>
      <c r="J84">
        <f t="shared" si="8"/>
        <v>0</v>
      </c>
      <c r="K84">
        <f t="shared" si="9"/>
        <v>0</v>
      </c>
      <c r="M84">
        <v>82</v>
      </c>
      <c r="N84" t="s">
        <v>39</v>
      </c>
      <c r="O84">
        <f>VLOOKUP(N84,符文精华宝箱价值!$B$36:$D$43,3,0)</f>
        <v>88.027500000000003</v>
      </c>
      <c r="P84">
        <f t="shared" si="10"/>
        <v>264.08249999999998</v>
      </c>
      <c r="Q84">
        <f t="shared" si="11"/>
        <v>5281.65</v>
      </c>
    </row>
    <row r="85" spans="1:17" x14ac:dyDescent="0.2">
      <c r="A85">
        <v>83</v>
      </c>
      <c r="B85" t="s">
        <v>28</v>
      </c>
      <c r="C85">
        <f>VLOOKUP(B85,[1]爬塔宝箱价值!$B$46:$C$64,2,0)</f>
        <v>191.60272000000001</v>
      </c>
      <c r="D85">
        <f t="shared" si="6"/>
        <v>1149.6163200000001</v>
      </c>
      <c r="E85">
        <f t="shared" si="7"/>
        <v>22992.326400000002</v>
      </c>
      <c r="G85">
        <v>83</v>
      </c>
      <c r="H85" s="7">
        <v>0</v>
      </c>
      <c r="I85">
        <f>IF(H85=0,0,VLOOKUP(H85,爬塔宝箱价值!$B$46:$C$64,2,0))</f>
        <v>0</v>
      </c>
      <c r="J85">
        <f t="shared" si="8"/>
        <v>0</v>
      </c>
      <c r="K85">
        <f t="shared" si="9"/>
        <v>0</v>
      </c>
      <c r="M85">
        <v>83</v>
      </c>
      <c r="N85" t="s">
        <v>39</v>
      </c>
      <c r="O85">
        <f>VLOOKUP(N85,符文精华宝箱价值!$B$36:$D$43,3,0)</f>
        <v>88.027500000000003</v>
      </c>
      <c r="P85">
        <f t="shared" si="10"/>
        <v>264.08249999999998</v>
      </c>
      <c r="Q85">
        <f t="shared" si="11"/>
        <v>5281.65</v>
      </c>
    </row>
    <row r="86" spans="1:17" x14ac:dyDescent="0.2">
      <c r="A86">
        <v>84</v>
      </c>
      <c r="B86" t="s">
        <v>29</v>
      </c>
      <c r="C86">
        <f>VLOOKUP(B86,[1]爬塔宝箱价值!$B$46:$C$64,2,0)</f>
        <v>191.60272000000001</v>
      </c>
      <c r="D86">
        <f t="shared" si="6"/>
        <v>1149.6163200000001</v>
      </c>
      <c r="E86">
        <f t="shared" si="7"/>
        <v>22992.326400000002</v>
      </c>
      <c r="G86">
        <v>84</v>
      </c>
      <c r="H86" s="7" t="s">
        <v>29</v>
      </c>
      <c r="I86">
        <f>IF(H86=0,0,VLOOKUP(H86,爬塔宝箱价值!$B$46:$C$64,2,0))</f>
        <v>32.374400000000001</v>
      </c>
      <c r="J86">
        <f t="shared" si="8"/>
        <v>194.24639999999999</v>
      </c>
      <c r="K86">
        <f t="shared" si="9"/>
        <v>3884.9279999999999</v>
      </c>
      <c r="M86">
        <v>84</v>
      </c>
      <c r="N86" t="s">
        <v>39</v>
      </c>
      <c r="O86">
        <f>VLOOKUP(N86,符文精华宝箱价值!$B$36:$D$43,3,0)</f>
        <v>88.027500000000003</v>
      </c>
      <c r="P86">
        <f t="shared" si="10"/>
        <v>264.08249999999998</v>
      </c>
      <c r="Q86">
        <f t="shared" si="11"/>
        <v>5281.65</v>
      </c>
    </row>
    <row r="87" spans="1:17" x14ac:dyDescent="0.2">
      <c r="A87">
        <v>85</v>
      </c>
      <c r="B87" t="s">
        <v>30</v>
      </c>
      <c r="C87">
        <f>VLOOKUP(B87,[1]爬塔宝箱价值!$B$46:$C$64,2,0)</f>
        <v>191.60272000000001</v>
      </c>
      <c r="D87">
        <f t="shared" si="6"/>
        <v>1149.6163200000001</v>
      </c>
      <c r="E87">
        <f t="shared" si="7"/>
        <v>22992.326400000002</v>
      </c>
      <c r="G87">
        <v>85</v>
      </c>
      <c r="H87" s="7">
        <v>0</v>
      </c>
      <c r="I87">
        <f>IF(H87=0,0,VLOOKUP(H87,爬塔宝箱价值!$B$46:$C$64,2,0))</f>
        <v>0</v>
      </c>
      <c r="J87">
        <f t="shared" si="8"/>
        <v>0</v>
      </c>
      <c r="K87">
        <f t="shared" si="9"/>
        <v>0</v>
      </c>
      <c r="M87">
        <v>85</v>
      </c>
      <c r="N87" t="s">
        <v>40</v>
      </c>
      <c r="O87">
        <f>VLOOKUP(N87,符文精华宝箱价值!$B$36:$D$43,3,0)</f>
        <v>90.881448000000006</v>
      </c>
      <c r="P87">
        <f t="shared" si="10"/>
        <v>272.64434400000005</v>
      </c>
      <c r="Q87">
        <f t="shared" si="11"/>
        <v>5452.8868800000009</v>
      </c>
    </row>
    <row r="88" spans="1:17" x14ac:dyDescent="0.2">
      <c r="A88">
        <v>86</v>
      </c>
      <c r="B88" t="s">
        <v>30</v>
      </c>
      <c r="C88">
        <f>VLOOKUP(B88,[1]爬塔宝箱价值!$B$46:$C$64,2,0)</f>
        <v>191.60272000000001</v>
      </c>
      <c r="D88">
        <f t="shared" si="6"/>
        <v>1149.6163200000001</v>
      </c>
      <c r="E88">
        <f t="shared" si="7"/>
        <v>22992.326400000002</v>
      </c>
      <c r="G88">
        <v>86</v>
      </c>
      <c r="H88" s="7">
        <v>0</v>
      </c>
      <c r="I88">
        <f>IF(H88=0,0,VLOOKUP(H88,爬塔宝箱价值!$B$46:$C$64,2,0))</f>
        <v>0</v>
      </c>
      <c r="J88">
        <f t="shared" si="8"/>
        <v>0</v>
      </c>
      <c r="K88">
        <f t="shared" si="9"/>
        <v>0</v>
      </c>
      <c r="M88">
        <v>86</v>
      </c>
      <c r="N88" t="s">
        <v>40</v>
      </c>
      <c r="O88">
        <f>VLOOKUP(N88,符文精华宝箱价值!$B$36:$D$43,3,0)</f>
        <v>90.881448000000006</v>
      </c>
      <c r="P88">
        <f t="shared" si="10"/>
        <v>272.64434400000005</v>
      </c>
      <c r="Q88">
        <f t="shared" si="11"/>
        <v>5452.8868800000009</v>
      </c>
    </row>
    <row r="89" spans="1:17" x14ac:dyDescent="0.2">
      <c r="A89">
        <v>87</v>
      </c>
      <c r="B89" t="s">
        <v>30</v>
      </c>
      <c r="C89">
        <f>VLOOKUP(B89,[1]爬塔宝箱价值!$B$46:$C$64,2,0)</f>
        <v>191.60272000000001</v>
      </c>
      <c r="D89">
        <f t="shared" si="6"/>
        <v>1149.6163200000001</v>
      </c>
      <c r="E89">
        <f t="shared" si="7"/>
        <v>22992.326400000002</v>
      </c>
      <c r="G89">
        <v>87</v>
      </c>
      <c r="H89" s="7">
        <v>0</v>
      </c>
      <c r="I89">
        <f>IF(H89=0,0,VLOOKUP(H89,爬塔宝箱价值!$B$46:$C$64,2,0))</f>
        <v>0</v>
      </c>
      <c r="J89">
        <f t="shared" si="8"/>
        <v>0</v>
      </c>
      <c r="K89">
        <f t="shared" si="9"/>
        <v>0</v>
      </c>
      <c r="M89">
        <v>87</v>
      </c>
      <c r="N89" t="s">
        <v>40</v>
      </c>
      <c r="O89">
        <f>VLOOKUP(N89,符文精华宝箱价值!$B$36:$D$43,3,0)</f>
        <v>90.881448000000006</v>
      </c>
      <c r="P89">
        <f t="shared" si="10"/>
        <v>272.64434400000005</v>
      </c>
      <c r="Q89">
        <f t="shared" si="11"/>
        <v>5452.8868800000009</v>
      </c>
    </row>
    <row r="90" spans="1:17" x14ac:dyDescent="0.2">
      <c r="A90">
        <v>88</v>
      </c>
      <c r="B90" t="s">
        <v>31</v>
      </c>
      <c r="C90">
        <f>VLOOKUP(B90,[1]爬塔宝箱价值!$B$46:$C$64,2,0)</f>
        <v>191.60272000000001</v>
      </c>
      <c r="D90">
        <f t="shared" si="6"/>
        <v>1149.6163200000001</v>
      </c>
      <c r="E90">
        <f t="shared" si="7"/>
        <v>22992.326400000002</v>
      </c>
      <c r="G90">
        <v>88</v>
      </c>
      <c r="H90" s="7" t="s">
        <v>31</v>
      </c>
      <c r="I90">
        <f>IF(H90=0,0,VLOOKUP(H90,爬塔宝箱价值!$B$46:$C$64,2,0))</f>
        <v>32.5364</v>
      </c>
      <c r="J90">
        <f t="shared" si="8"/>
        <v>195.2184</v>
      </c>
      <c r="K90">
        <f t="shared" si="9"/>
        <v>3904.3679999999999</v>
      </c>
      <c r="M90">
        <v>88</v>
      </c>
      <c r="N90" t="s">
        <v>40</v>
      </c>
      <c r="O90">
        <f>VLOOKUP(N90,符文精华宝箱价值!$B$36:$D$43,3,0)</f>
        <v>90.881448000000006</v>
      </c>
      <c r="P90">
        <f t="shared" si="10"/>
        <v>272.64434400000005</v>
      </c>
      <c r="Q90">
        <f t="shared" si="11"/>
        <v>5452.8868800000009</v>
      </c>
    </row>
    <row r="91" spans="1:17" x14ac:dyDescent="0.2">
      <c r="A91">
        <v>89</v>
      </c>
      <c r="B91" t="s">
        <v>31</v>
      </c>
      <c r="C91">
        <f>VLOOKUP(B91,[1]爬塔宝箱价值!$B$46:$C$64,2,0)</f>
        <v>191.60272000000001</v>
      </c>
      <c r="D91">
        <f t="shared" si="6"/>
        <v>1149.6163200000001</v>
      </c>
      <c r="E91">
        <f t="shared" si="7"/>
        <v>22992.326400000002</v>
      </c>
      <c r="G91">
        <v>89</v>
      </c>
      <c r="H91" s="7">
        <v>0</v>
      </c>
      <c r="I91">
        <f>IF(H91=0,0,VLOOKUP(H91,爬塔宝箱价值!$B$46:$C$64,2,0))</f>
        <v>0</v>
      </c>
      <c r="J91">
        <f t="shared" si="8"/>
        <v>0</v>
      </c>
      <c r="K91">
        <f t="shared" si="9"/>
        <v>0</v>
      </c>
      <c r="M91">
        <v>89</v>
      </c>
      <c r="N91" t="s">
        <v>40</v>
      </c>
      <c r="O91">
        <f>VLOOKUP(N91,符文精华宝箱价值!$B$36:$D$43,3,0)</f>
        <v>90.881448000000006</v>
      </c>
      <c r="P91">
        <f t="shared" si="10"/>
        <v>272.64434400000005</v>
      </c>
      <c r="Q91">
        <f t="shared" si="11"/>
        <v>5452.8868800000009</v>
      </c>
    </row>
    <row r="92" spans="1:17" x14ac:dyDescent="0.2">
      <c r="A92">
        <v>90</v>
      </c>
      <c r="B92" t="s">
        <v>31</v>
      </c>
      <c r="C92">
        <f>VLOOKUP(B92,[1]爬塔宝箱价值!$B$46:$C$64,2,0)</f>
        <v>191.60272000000001</v>
      </c>
      <c r="D92">
        <f t="shared" si="6"/>
        <v>1149.6163200000001</v>
      </c>
      <c r="E92">
        <f t="shared" si="7"/>
        <v>22992.326400000002</v>
      </c>
      <c r="G92">
        <v>90</v>
      </c>
      <c r="H92" s="7">
        <v>0</v>
      </c>
      <c r="I92">
        <f>IF(H92=0,0,VLOOKUP(H92,爬塔宝箱价值!$B$46:$C$64,2,0))</f>
        <v>0</v>
      </c>
      <c r="J92">
        <f t="shared" si="8"/>
        <v>0</v>
      </c>
      <c r="K92">
        <f t="shared" si="9"/>
        <v>0</v>
      </c>
      <c r="M92">
        <v>90</v>
      </c>
      <c r="N92" t="s">
        <v>41</v>
      </c>
      <c r="O92">
        <f>VLOOKUP(N92,符文精华宝箱价值!$B$36:$D$43,3,0)</f>
        <v>94.254024000000001</v>
      </c>
      <c r="P92">
        <f t="shared" si="10"/>
        <v>282.76207199999999</v>
      </c>
      <c r="Q92">
        <f t="shared" si="11"/>
        <v>5655.2414399999998</v>
      </c>
    </row>
    <row r="93" spans="1:17" x14ac:dyDescent="0.2">
      <c r="A93">
        <v>91</v>
      </c>
      <c r="B93" t="s">
        <v>31</v>
      </c>
      <c r="C93">
        <f>VLOOKUP(B93,[1]爬塔宝箱价值!$B$46:$C$64,2,0)</f>
        <v>191.60272000000001</v>
      </c>
      <c r="D93">
        <f t="shared" si="6"/>
        <v>1149.6163200000001</v>
      </c>
      <c r="E93">
        <f t="shared" si="7"/>
        <v>22992.326400000002</v>
      </c>
      <c r="G93">
        <v>91</v>
      </c>
      <c r="H93" s="7">
        <v>0</v>
      </c>
      <c r="I93">
        <f>IF(H93=0,0,VLOOKUP(H93,爬塔宝箱价值!$B$46:$C$64,2,0))</f>
        <v>0</v>
      </c>
      <c r="J93">
        <f t="shared" si="8"/>
        <v>0</v>
      </c>
      <c r="K93">
        <f t="shared" si="9"/>
        <v>0</v>
      </c>
      <c r="M93">
        <v>91</v>
      </c>
      <c r="N93" t="s">
        <v>41</v>
      </c>
      <c r="O93">
        <f>VLOOKUP(N93,符文精华宝箱价值!$B$36:$D$43,3,0)</f>
        <v>94.254024000000001</v>
      </c>
      <c r="P93">
        <f t="shared" si="10"/>
        <v>282.76207199999999</v>
      </c>
      <c r="Q93">
        <f t="shared" si="11"/>
        <v>5655.2414399999998</v>
      </c>
    </row>
    <row r="94" spans="1:17" x14ac:dyDescent="0.2">
      <c r="A94">
        <v>92</v>
      </c>
      <c r="B94" t="s">
        <v>32</v>
      </c>
      <c r="C94">
        <f>VLOOKUP(B94,[1]爬塔宝箱价值!$B$46:$C$64,2,0)</f>
        <v>191.60272000000001</v>
      </c>
      <c r="D94">
        <f t="shared" si="6"/>
        <v>1149.6163200000001</v>
      </c>
      <c r="E94">
        <f t="shared" si="7"/>
        <v>22992.326400000002</v>
      </c>
      <c r="G94">
        <v>92</v>
      </c>
      <c r="H94" s="7" t="s">
        <v>32</v>
      </c>
      <c r="I94">
        <f>IF(H94=0,0,VLOOKUP(H94,爬塔宝箱价值!$B$46:$C$64,2,0))</f>
        <v>32.5364</v>
      </c>
      <c r="J94">
        <f t="shared" si="8"/>
        <v>195.2184</v>
      </c>
      <c r="K94">
        <f t="shared" si="9"/>
        <v>3904.3679999999999</v>
      </c>
      <c r="M94">
        <v>92</v>
      </c>
      <c r="N94" t="s">
        <v>41</v>
      </c>
      <c r="O94">
        <f>VLOOKUP(N94,符文精华宝箱价值!$B$36:$D$43,3,0)</f>
        <v>94.254024000000001</v>
      </c>
      <c r="P94">
        <f t="shared" si="10"/>
        <v>282.76207199999999</v>
      </c>
      <c r="Q94">
        <f t="shared" si="11"/>
        <v>5655.2414399999998</v>
      </c>
    </row>
    <row r="95" spans="1:17" x14ac:dyDescent="0.2">
      <c r="A95">
        <v>93</v>
      </c>
      <c r="B95" t="s">
        <v>32</v>
      </c>
      <c r="C95">
        <f>VLOOKUP(B95,[1]爬塔宝箱价值!$B$46:$C$64,2,0)</f>
        <v>191.60272000000001</v>
      </c>
      <c r="D95">
        <f t="shared" si="6"/>
        <v>1149.6163200000001</v>
      </c>
      <c r="E95">
        <f t="shared" si="7"/>
        <v>22992.326400000002</v>
      </c>
      <c r="G95">
        <v>93</v>
      </c>
      <c r="H95" s="7">
        <v>0</v>
      </c>
      <c r="I95">
        <f>IF(H95=0,0,VLOOKUP(H95,爬塔宝箱价值!$B$46:$C$64,2,0))</f>
        <v>0</v>
      </c>
      <c r="J95">
        <f t="shared" si="8"/>
        <v>0</v>
      </c>
      <c r="K95">
        <f t="shared" si="9"/>
        <v>0</v>
      </c>
      <c r="M95">
        <v>93</v>
      </c>
      <c r="N95" t="s">
        <v>41</v>
      </c>
      <c r="O95">
        <f>VLOOKUP(N95,符文精华宝箱价值!$B$36:$D$43,3,0)</f>
        <v>94.254024000000001</v>
      </c>
      <c r="P95">
        <f t="shared" si="10"/>
        <v>282.76207199999999</v>
      </c>
      <c r="Q95">
        <f t="shared" si="11"/>
        <v>5655.2414399999998</v>
      </c>
    </row>
    <row r="96" spans="1:17" x14ac:dyDescent="0.2">
      <c r="A96">
        <v>94</v>
      </c>
      <c r="B96" t="s">
        <v>32</v>
      </c>
      <c r="C96">
        <f>VLOOKUP(B96,[1]爬塔宝箱价值!$B$46:$C$64,2,0)</f>
        <v>191.60272000000001</v>
      </c>
      <c r="D96">
        <f t="shared" si="6"/>
        <v>1149.6163200000001</v>
      </c>
      <c r="E96">
        <f t="shared" si="7"/>
        <v>22992.326400000002</v>
      </c>
      <c r="G96">
        <v>94</v>
      </c>
      <c r="H96" s="7">
        <v>0</v>
      </c>
      <c r="I96">
        <f>IF(H96=0,0,VLOOKUP(H96,爬塔宝箱价值!$B$46:$C$64,2,0))</f>
        <v>0</v>
      </c>
      <c r="J96">
        <f t="shared" si="8"/>
        <v>0</v>
      </c>
      <c r="K96">
        <f t="shared" si="9"/>
        <v>0</v>
      </c>
      <c r="M96">
        <v>94</v>
      </c>
      <c r="N96" t="s">
        <v>41</v>
      </c>
      <c r="O96">
        <f>VLOOKUP(N96,符文精华宝箱价值!$B$36:$D$43,3,0)</f>
        <v>94.254024000000001</v>
      </c>
      <c r="P96">
        <f t="shared" si="10"/>
        <v>282.76207199999999</v>
      </c>
      <c r="Q96">
        <f t="shared" si="11"/>
        <v>5655.2414399999998</v>
      </c>
    </row>
    <row r="97" spans="1:17" x14ac:dyDescent="0.2">
      <c r="A97">
        <v>95</v>
      </c>
      <c r="B97" t="s">
        <v>32</v>
      </c>
      <c r="C97">
        <f>VLOOKUP(B97,[1]爬塔宝箱价值!$B$46:$C$64,2,0)</f>
        <v>191.60272000000001</v>
      </c>
      <c r="D97">
        <f t="shared" si="6"/>
        <v>1149.6163200000001</v>
      </c>
      <c r="E97">
        <f t="shared" si="7"/>
        <v>22992.326400000002</v>
      </c>
      <c r="G97">
        <v>95</v>
      </c>
      <c r="H97" s="7">
        <v>0</v>
      </c>
      <c r="I97">
        <f>IF(H97=0,0,VLOOKUP(H97,爬塔宝箱价值!$B$46:$C$64,2,0))</f>
        <v>0</v>
      </c>
      <c r="J97">
        <f t="shared" si="8"/>
        <v>0</v>
      </c>
      <c r="K97">
        <f t="shared" si="9"/>
        <v>0</v>
      </c>
      <c r="M97">
        <v>95</v>
      </c>
      <c r="N97" t="s">
        <v>41</v>
      </c>
      <c r="O97">
        <f>VLOOKUP(N97,符文精华宝箱价值!$B$36:$D$43,3,0)</f>
        <v>94.254024000000001</v>
      </c>
      <c r="P97">
        <f t="shared" si="10"/>
        <v>282.76207199999999</v>
      </c>
      <c r="Q97">
        <f t="shared" si="11"/>
        <v>5655.2414399999998</v>
      </c>
    </row>
    <row r="98" spans="1:17" x14ac:dyDescent="0.2">
      <c r="A98">
        <v>96</v>
      </c>
      <c r="B98" t="s">
        <v>33</v>
      </c>
      <c r="C98">
        <f>VLOOKUP(B98,[1]爬塔宝箱价值!$B$46:$C$64,2,0)</f>
        <v>191.60272000000001</v>
      </c>
      <c r="D98">
        <f t="shared" si="6"/>
        <v>1149.6163200000001</v>
      </c>
      <c r="E98">
        <f t="shared" si="7"/>
        <v>22992.326400000002</v>
      </c>
      <c r="G98">
        <v>96</v>
      </c>
      <c r="H98" s="7" t="s">
        <v>33</v>
      </c>
      <c r="I98">
        <f>IF(H98=0,0,VLOOKUP(H98,爬塔宝箱价值!$B$46:$C$64,2,0))</f>
        <v>32.698399999999999</v>
      </c>
      <c r="J98">
        <f t="shared" si="8"/>
        <v>196.19040000000001</v>
      </c>
      <c r="K98">
        <f t="shared" si="9"/>
        <v>3923.808</v>
      </c>
      <c r="M98">
        <v>96</v>
      </c>
      <c r="N98" t="s">
        <v>41</v>
      </c>
      <c r="O98">
        <f>VLOOKUP(N98,符文精华宝箱价值!$B$36:$D$43,3,0)</f>
        <v>94.254024000000001</v>
      </c>
      <c r="P98">
        <f t="shared" si="10"/>
        <v>282.76207199999999</v>
      </c>
      <c r="Q98">
        <f t="shared" si="11"/>
        <v>5655.2414399999998</v>
      </c>
    </row>
    <row r="99" spans="1:17" x14ac:dyDescent="0.2">
      <c r="A99">
        <v>97</v>
      </c>
      <c r="B99" t="s">
        <v>33</v>
      </c>
      <c r="C99">
        <f>VLOOKUP(B99,[1]爬塔宝箱价值!$B$46:$C$64,2,0)</f>
        <v>191.60272000000001</v>
      </c>
      <c r="D99">
        <f t="shared" si="6"/>
        <v>1149.6163200000001</v>
      </c>
      <c r="E99">
        <f t="shared" si="7"/>
        <v>22992.326400000002</v>
      </c>
      <c r="G99">
        <v>97</v>
      </c>
      <c r="H99" s="7">
        <v>0</v>
      </c>
      <c r="I99">
        <f>IF(H99=0,0,VLOOKUP(H99,爬塔宝箱价值!$B$46:$C$64,2,0))</f>
        <v>0</v>
      </c>
      <c r="J99">
        <f t="shared" si="8"/>
        <v>0</v>
      </c>
      <c r="K99">
        <f t="shared" si="9"/>
        <v>0</v>
      </c>
      <c r="M99">
        <v>97</v>
      </c>
      <c r="N99" t="s">
        <v>41</v>
      </c>
      <c r="O99">
        <f>VLOOKUP(N99,符文精华宝箱价值!$B$36:$D$43,3,0)</f>
        <v>94.254024000000001</v>
      </c>
      <c r="P99">
        <f t="shared" si="10"/>
        <v>282.76207199999999</v>
      </c>
      <c r="Q99">
        <f t="shared" si="11"/>
        <v>5655.2414399999998</v>
      </c>
    </row>
    <row r="100" spans="1:17" x14ac:dyDescent="0.2">
      <c r="A100">
        <v>98</v>
      </c>
      <c r="B100" t="s">
        <v>33</v>
      </c>
      <c r="C100">
        <f>VLOOKUP(B100,[1]爬塔宝箱价值!$B$46:$C$64,2,0)</f>
        <v>191.60272000000001</v>
      </c>
      <c r="D100">
        <f t="shared" si="6"/>
        <v>1149.6163200000001</v>
      </c>
      <c r="E100">
        <f t="shared" si="7"/>
        <v>22992.326400000002</v>
      </c>
      <c r="G100">
        <v>98</v>
      </c>
      <c r="H100" s="7">
        <v>0</v>
      </c>
      <c r="I100">
        <f>IF(H100=0,0,VLOOKUP(H100,爬塔宝箱价值!$B$46:$C$64,2,0))</f>
        <v>0</v>
      </c>
      <c r="J100">
        <f t="shared" si="8"/>
        <v>0</v>
      </c>
      <c r="K100">
        <f t="shared" si="9"/>
        <v>0</v>
      </c>
      <c r="M100">
        <v>98</v>
      </c>
      <c r="N100" t="s">
        <v>41</v>
      </c>
      <c r="O100">
        <f>VLOOKUP(N100,符文精华宝箱价值!$B$36:$D$43,3,0)</f>
        <v>94.254024000000001</v>
      </c>
      <c r="P100">
        <f t="shared" si="10"/>
        <v>282.76207199999999</v>
      </c>
      <c r="Q100">
        <f t="shared" si="11"/>
        <v>5655.2414399999998</v>
      </c>
    </row>
    <row r="101" spans="1:17" x14ac:dyDescent="0.2">
      <c r="A101">
        <v>99</v>
      </c>
      <c r="B101" t="s">
        <v>33</v>
      </c>
      <c r="C101">
        <f>VLOOKUP(B101,[1]爬塔宝箱价值!$B$46:$C$64,2,0)</f>
        <v>191.60272000000001</v>
      </c>
      <c r="D101">
        <f t="shared" si="6"/>
        <v>1149.6163200000001</v>
      </c>
      <c r="E101">
        <f t="shared" si="7"/>
        <v>22992.326400000002</v>
      </c>
      <c r="G101">
        <v>99</v>
      </c>
      <c r="H101" s="7">
        <v>0</v>
      </c>
      <c r="I101">
        <f>IF(H101=0,0,VLOOKUP(H101,爬塔宝箱价值!$B$46:$C$64,2,0))</f>
        <v>0</v>
      </c>
      <c r="J101">
        <f t="shared" si="8"/>
        <v>0</v>
      </c>
      <c r="K101">
        <f t="shared" si="9"/>
        <v>0</v>
      </c>
      <c r="M101">
        <v>99</v>
      </c>
      <c r="N101" t="s">
        <v>41</v>
      </c>
      <c r="O101">
        <f>VLOOKUP(N101,符文精华宝箱价值!$B$36:$D$43,3,0)</f>
        <v>94.254024000000001</v>
      </c>
      <c r="P101">
        <f t="shared" si="10"/>
        <v>282.76207199999999</v>
      </c>
      <c r="Q101">
        <f t="shared" si="11"/>
        <v>5655.2414399999998</v>
      </c>
    </row>
    <row r="102" spans="1:17" x14ac:dyDescent="0.2">
      <c r="A102">
        <v>100</v>
      </c>
      <c r="B102" t="s">
        <v>34</v>
      </c>
      <c r="C102">
        <f>VLOOKUP(B102,[1]爬塔宝箱价值!$B$46:$C$64,2,0)</f>
        <v>191.60272000000001</v>
      </c>
      <c r="D102">
        <f t="shared" si="6"/>
        <v>1149.6163200000001</v>
      </c>
      <c r="E102">
        <f t="shared" si="7"/>
        <v>22992.326400000002</v>
      </c>
      <c r="G102">
        <v>100</v>
      </c>
      <c r="H102" s="7">
        <v>0</v>
      </c>
      <c r="I102">
        <f>IF(H102=0,0,VLOOKUP(H102,爬塔宝箱价值!$B$46:$C$64,2,0))</f>
        <v>0</v>
      </c>
      <c r="J102">
        <f t="shared" si="8"/>
        <v>0</v>
      </c>
      <c r="K102">
        <f t="shared" si="9"/>
        <v>0</v>
      </c>
      <c r="M102">
        <v>100</v>
      </c>
      <c r="N102" t="s">
        <v>42</v>
      </c>
      <c r="O102">
        <f>VLOOKUP(N102,符文精华宝箱价值!$B$36:$D$43,3,0)</f>
        <v>98.147999999999996</v>
      </c>
      <c r="P102">
        <f t="shared" si="10"/>
        <v>294.44399999999996</v>
      </c>
      <c r="Q102">
        <f t="shared" si="11"/>
        <v>5888.8799999999992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D22"/>
  <sheetViews>
    <sheetView workbookViewId="0">
      <selection activeCell="C4" sqref="C4"/>
    </sheetView>
  </sheetViews>
  <sheetFormatPr defaultRowHeight="14.25" x14ac:dyDescent="0.2"/>
  <cols>
    <col min="3" max="4" width="9.5" bestFit="1" customWidth="1"/>
    <col min="8" max="8" width="9.5" bestFit="1" customWidth="1"/>
    <col min="13" max="13" width="9.5" bestFit="1" customWidth="1"/>
    <col min="18" max="18" width="9.5" bestFit="1" customWidth="1"/>
    <col min="23" max="23" width="9.5" bestFit="1" customWidth="1"/>
    <col min="28" max="28" width="9.5" bestFit="1" customWidth="1"/>
    <col min="33" max="33" width="9.5" bestFit="1" customWidth="1"/>
    <col min="38" max="39" width="9.5" bestFit="1" customWidth="1"/>
    <col min="43" max="43" width="9.5" bestFit="1" customWidth="1"/>
    <col min="48" max="48" width="9.5" bestFit="1" customWidth="1"/>
    <col min="53" max="53" width="9.5" bestFit="1" customWidth="1"/>
    <col min="58" max="58" width="9.5" bestFit="1" customWidth="1"/>
    <col min="63" max="63" width="9.5" bestFit="1" customWidth="1"/>
    <col min="68" max="68" width="9.5" bestFit="1" customWidth="1"/>
    <col min="73" max="73" width="9.5" bestFit="1" customWidth="1"/>
    <col min="78" max="78" width="9.5" bestFit="1" customWidth="1"/>
  </cols>
  <sheetData>
    <row r="2" spans="2:82" x14ac:dyDescent="0.2">
      <c r="C2">
        <v>1</v>
      </c>
      <c r="H2">
        <f>C2+1</f>
        <v>2</v>
      </c>
      <c r="M2">
        <f>H2+1</f>
        <v>3</v>
      </c>
      <c r="R2">
        <f>M2+1</f>
        <v>4</v>
      </c>
      <c r="W2">
        <f>R2+1</f>
        <v>5</v>
      </c>
      <c r="AB2">
        <f>W2+1</f>
        <v>6</v>
      </c>
      <c r="AG2">
        <f>AB2+1</f>
        <v>7</v>
      </c>
      <c r="AL2">
        <f>AG2+1</f>
        <v>8</v>
      </c>
      <c r="AQ2">
        <f>AL2+1</f>
        <v>9</v>
      </c>
      <c r="AV2">
        <f>AQ2+1</f>
        <v>10</v>
      </c>
      <c r="BA2">
        <f>AV2+1</f>
        <v>11</v>
      </c>
      <c r="BF2">
        <f>BA2+1</f>
        <v>12</v>
      </c>
      <c r="BK2">
        <f>BF2+1</f>
        <v>13</v>
      </c>
      <c r="BP2">
        <f>BK2+1</f>
        <v>14</v>
      </c>
      <c r="BU2">
        <f>BP2+1</f>
        <v>15</v>
      </c>
      <c r="BZ2">
        <f>BU2+1</f>
        <v>16</v>
      </c>
    </row>
    <row r="3" spans="2:82" x14ac:dyDescent="0.2">
      <c r="C3" t="s">
        <v>121</v>
      </c>
      <c r="H3" t="s">
        <v>121</v>
      </c>
      <c r="M3" t="s">
        <v>121</v>
      </c>
      <c r="R3" t="s">
        <v>121</v>
      </c>
      <c r="W3" t="s">
        <v>121</v>
      </c>
      <c r="AB3" t="s">
        <v>121</v>
      </c>
      <c r="AG3" t="s">
        <v>121</v>
      </c>
      <c r="AL3" t="s">
        <v>121</v>
      </c>
      <c r="AQ3" t="s">
        <v>121</v>
      </c>
      <c r="AV3" t="s">
        <v>121</v>
      </c>
      <c r="BA3" t="s">
        <v>121</v>
      </c>
      <c r="BF3" t="s">
        <v>121</v>
      </c>
      <c r="BK3" t="s">
        <v>121</v>
      </c>
      <c r="BP3" t="s">
        <v>121</v>
      </c>
      <c r="BU3" t="s">
        <v>121</v>
      </c>
      <c r="BZ3" t="s">
        <v>121</v>
      </c>
    </row>
    <row r="4" spans="2:82" x14ac:dyDescent="0.2">
      <c r="B4">
        <v>1</v>
      </c>
      <c r="C4">
        <v>80100011</v>
      </c>
      <c r="D4">
        <f>C4+1</f>
        <v>80100012</v>
      </c>
      <c r="E4">
        <f t="shared" ref="E4:G4" si="0">D4+1</f>
        <v>80100013</v>
      </c>
      <c r="F4">
        <f t="shared" si="0"/>
        <v>80100014</v>
      </c>
      <c r="G4">
        <f t="shared" si="0"/>
        <v>80100015</v>
      </c>
      <c r="H4">
        <v>80100031</v>
      </c>
      <c r="I4">
        <f>H4+1</f>
        <v>80100032</v>
      </c>
      <c r="J4">
        <f t="shared" ref="J4:L4" si="1">I4+1</f>
        <v>80100033</v>
      </c>
      <c r="K4">
        <f t="shared" si="1"/>
        <v>80100034</v>
      </c>
      <c r="L4">
        <f t="shared" si="1"/>
        <v>80100035</v>
      </c>
      <c r="M4">
        <v>80100041</v>
      </c>
      <c r="N4">
        <f>M4+1</f>
        <v>80100042</v>
      </c>
      <c r="O4">
        <f t="shared" ref="O4:Q4" si="2">N4+1</f>
        <v>80100043</v>
      </c>
      <c r="P4">
        <f t="shared" si="2"/>
        <v>80100044</v>
      </c>
      <c r="Q4">
        <f t="shared" si="2"/>
        <v>80100045</v>
      </c>
      <c r="R4">
        <v>80100061</v>
      </c>
      <c r="S4">
        <f>R4+1</f>
        <v>80100062</v>
      </c>
      <c r="T4">
        <f t="shared" ref="T4:V4" si="3">S4+1</f>
        <v>80100063</v>
      </c>
      <c r="U4">
        <f t="shared" si="3"/>
        <v>80100064</v>
      </c>
      <c r="V4">
        <f t="shared" si="3"/>
        <v>80100065</v>
      </c>
    </row>
    <row r="5" spans="2:82" x14ac:dyDescent="0.2">
      <c r="B5">
        <v>2</v>
      </c>
      <c r="C5">
        <f>C4</f>
        <v>80100011</v>
      </c>
      <c r="D5">
        <f t="shared" ref="D5:G20" si="4">C5+1</f>
        <v>80100012</v>
      </c>
      <c r="E5">
        <f t="shared" si="4"/>
        <v>80100013</v>
      </c>
      <c r="F5">
        <f t="shared" si="4"/>
        <v>80100014</v>
      </c>
      <c r="G5">
        <f t="shared" si="4"/>
        <v>80100015</v>
      </c>
      <c r="H5">
        <f>H4</f>
        <v>80100031</v>
      </c>
      <c r="I5">
        <f t="shared" ref="I5:L20" si="5">H5+1</f>
        <v>80100032</v>
      </c>
      <c r="J5">
        <f t="shared" si="5"/>
        <v>80100033</v>
      </c>
      <c r="K5">
        <f t="shared" si="5"/>
        <v>80100034</v>
      </c>
      <c r="L5">
        <f t="shared" si="5"/>
        <v>80100035</v>
      </c>
      <c r="M5">
        <f>M4</f>
        <v>80100041</v>
      </c>
      <c r="N5">
        <f t="shared" ref="N5:Q20" si="6">M5+1</f>
        <v>80100042</v>
      </c>
      <c r="O5">
        <f t="shared" si="6"/>
        <v>80100043</v>
      </c>
      <c r="P5">
        <f t="shared" si="6"/>
        <v>80100044</v>
      </c>
      <c r="Q5">
        <f t="shared" si="6"/>
        <v>80100045</v>
      </c>
      <c r="R5">
        <f>R4</f>
        <v>80100061</v>
      </c>
      <c r="S5">
        <f t="shared" ref="S5:V20" si="7">R5+1</f>
        <v>80100062</v>
      </c>
      <c r="T5">
        <f t="shared" si="7"/>
        <v>80100063</v>
      </c>
      <c r="U5">
        <f t="shared" si="7"/>
        <v>80100064</v>
      </c>
      <c r="V5">
        <f t="shared" si="7"/>
        <v>80100065</v>
      </c>
      <c r="W5">
        <v>80100051</v>
      </c>
      <c r="X5">
        <f t="shared" ref="X5:AA20" si="8">W5+1</f>
        <v>80100052</v>
      </c>
      <c r="Y5">
        <f t="shared" si="8"/>
        <v>80100053</v>
      </c>
      <c r="Z5">
        <f t="shared" si="8"/>
        <v>80100054</v>
      </c>
      <c r="AA5">
        <f t="shared" si="8"/>
        <v>80100055</v>
      </c>
    </row>
    <row r="6" spans="2:82" x14ac:dyDescent="0.2">
      <c r="B6">
        <v>3</v>
      </c>
      <c r="C6">
        <f t="shared" ref="C6:C22" si="9">C5</f>
        <v>80100011</v>
      </c>
      <c r="D6">
        <f t="shared" si="4"/>
        <v>80100012</v>
      </c>
      <c r="E6">
        <f t="shared" si="4"/>
        <v>80100013</v>
      </c>
      <c r="F6">
        <f t="shared" si="4"/>
        <v>80100014</v>
      </c>
      <c r="G6">
        <f t="shared" si="4"/>
        <v>80100015</v>
      </c>
      <c r="H6">
        <f t="shared" ref="H6:H22" si="10">H5</f>
        <v>80100031</v>
      </c>
      <c r="I6">
        <f t="shared" si="5"/>
        <v>80100032</v>
      </c>
      <c r="J6">
        <f t="shared" si="5"/>
        <v>80100033</v>
      </c>
      <c r="K6">
        <f t="shared" si="5"/>
        <v>80100034</v>
      </c>
      <c r="L6">
        <f t="shared" si="5"/>
        <v>80100035</v>
      </c>
      <c r="M6">
        <f t="shared" ref="M6:M22" si="11">M5</f>
        <v>80100041</v>
      </c>
      <c r="N6">
        <f t="shared" si="6"/>
        <v>80100042</v>
      </c>
      <c r="O6">
        <f t="shared" si="6"/>
        <v>80100043</v>
      </c>
      <c r="P6">
        <f t="shared" si="6"/>
        <v>80100044</v>
      </c>
      <c r="Q6">
        <f t="shared" si="6"/>
        <v>80100045</v>
      </c>
      <c r="R6">
        <f t="shared" ref="R6:R22" si="12">R5</f>
        <v>80100061</v>
      </c>
      <c r="S6">
        <f t="shared" si="7"/>
        <v>80100062</v>
      </c>
      <c r="T6">
        <f t="shared" si="7"/>
        <v>80100063</v>
      </c>
      <c r="U6">
        <f t="shared" si="7"/>
        <v>80100064</v>
      </c>
      <c r="V6">
        <f t="shared" si="7"/>
        <v>80100065</v>
      </c>
      <c r="W6">
        <f>W5</f>
        <v>80100051</v>
      </c>
      <c r="X6">
        <f t="shared" si="8"/>
        <v>80100052</v>
      </c>
      <c r="Y6">
        <f t="shared" si="8"/>
        <v>80100053</v>
      </c>
      <c r="Z6">
        <f t="shared" si="8"/>
        <v>80100054</v>
      </c>
      <c r="AA6">
        <f t="shared" si="8"/>
        <v>80100055</v>
      </c>
      <c r="AB6">
        <v>80100081</v>
      </c>
      <c r="AC6">
        <f t="shared" ref="AC6:AF21" si="13">AB6+1</f>
        <v>80100082</v>
      </c>
      <c r="AD6">
        <f t="shared" si="13"/>
        <v>80100083</v>
      </c>
      <c r="AE6">
        <f t="shared" si="13"/>
        <v>80100084</v>
      </c>
      <c r="AF6">
        <f t="shared" si="13"/>
        <v>80100085</v>
      </c>
    </row>
    <row r="7" spans="2:82" x14ac:dyDescent="0.2">
      <c r="B7">
        <v>4</v>
      </c>
      <c r="C7">
        <f t="shared" si="9"/>
        <v>80100011</v>
      </c>
      <c r="D7">
        <f t="shared" si="4"/>
        <v>80100012</v>
      </c>
      <c r="E7">
        <f t="shared" si="4"/>
        <v>80100013</v>
      </c>
      <c r="F7">
        <f t="shared" si="4"/>
        <v>80100014</v>
      </c>
      <c r="G7">
        <f t="shared" si="4"/>
        <v>80100015</v>
      </c>
      <c r="H7">
        <f t="shared" si="10"/>
        <v>80100031</v>
      </c>
      <c r="I7">
        <f t="shared" si="5"/>
        <v>80100032</v>
      </c>
      <c r="J7">
        <f t="shared" si="5"/>
        <v>80100033</v>
      </c>
      <c r="K7">
        <f t="shared" si="5"/>
        <v>80100034</v>
      </c>
      <c r="L7">
        <f t="shared" si="5"/>
        <v>80100035</v>
      </c>
      <c r="M7">
        <f t="shared" si="11"/>
        <v>80100041</v>
      </c>
      <c r="N7">
        <f t="shared" si="6"/>
        <v>80100042</v>
      </c>
      <c r="O7">
        <f t="shared" si="6"/>
        <v>80100043</v>
      </c>
      <c r="P7">
        <f t="shared" si="6"/>
        <v>80100044</v>
      </c>
      <c r="Q7">
        <f t="shared" si="6"/>
        <v>80100045</v>
      </c>
      <c r="R7">
        <f t="shared" si="12"/>
        <v>80100061</v>
      </c>
      <c r="S7">
        <f t="shared" si="7"/>
        <v>80100062</v>
      </c>
      <c r="T7">
        <f t="shared" si="7"/>
        <v>80100063</v>
      </c>
      <c r="U7">
        <f t="shared" si="7"/>
        <v>80100064</v>
      </c>
      <c r="V7">
        <f t="shared" si="7"/>
        <v>80100065</v>
      </c>
      <c r="W7">
        <f t="shared" ref="W7:W22" si="14">W6</f>
        <v>80100051</v>
      </c>
      <c r="X7">
        <f t="shared" si="8"/>
        <v>80100052</v>
      </c>
      <c r="Y7">
        <f t="shared" si="8"/>
        <v>80100053</v>
      </c>
      <c r="Z7">
        <f t="shared" si="8"/>
        <v>80100054</v>
      </c>
      <c r="AA7">
        <f t="shared" si="8"/>
        <v>80100055</v>
      </c>
      <c r="AB7">
        <f>AB6</f>
        <v>80100081</v>
      </c>
      <c r="AC7">
        <f t="shared" si="13"/>
        <v>80100082</v>
      </c>
      <c r="AD7">
        <f t="shared" si="13"/>
        <v>80100083</v>
      </c>
      <c r="AE7">
        <f t="shared" si="13"/>
        <v>80100084</v>
      </c>
      <c r="AF7">
        <f t="shared" si="13"/>
        <v>80100085</v>
      </c>
      <c r="AG7">
        <v>80100071</v>
      </c>
      <c r="AH7">
        <f t="shared" ref="AH7:AK22" si="15">AG7+1</f>
        <v>80100072</v>
      </c>
      <c r="AI7">
        <f t="shared" si="15"/>
        <v>80100073</v>
      </c>
      <c r="AJ7">
        <f t="shared" si="15"/>
        <v>80100074</v>
      </c>
      <c r="AK7">
        <f t="shared" si="15"/>
        <v>80100075</v>
      </c>
    </row>
    <row r="8" spans="2:82" x14ac:dyDescent="0.2">
      <c r="B8">
        <v>5</v>
      </c>
      <c r="C8">
        <f t="shared" si="9"/>
        <v>80100011</v>
      </c>
      <c r="D8">
        <f t="shared" si="4"/>
        <v>80100012</v>
      </c>
      <c r="E8">
        <f t="shared" si="4"/>
        <v>80100013</v>
      </c>
      <c r="F8">
        <f t="shared" si="4"/>
        <v>80100014</v>
      </c>
      <c r="G8">
        <f t="shared" si="4"/>
        <v>80100015</v>
      </c>
      <c r="H8">
        <f t="shared" si="10"/>
        <v>80100031</v>
      </c>
      <c r="I8">
        <f t="shared" si="5"/>
        <v>80100032</v>
      </c>
      <c r="J8">
        <f t="shared" si="5"/>
        <v>80100033</v>
      </c>
      <c r="K8">
        <f t="shared" si="5"/>
        <v>80100034</v>
      </c>
      <c r="L8">
        <f t="shared" si="5"/>
        <v>80100035</v>
      </c>
      <c r="M8">
        <f t="shared" si="11"/>
        <v>80100041</v>
      </c>
      <c r="N8">
        <f t="shared" si="6"/>
        <v>80100042</v>
      </c>
      <c r="O8">
        <f t="shared" si="6"/>
        <v>80100043</v>
      </c>
      <c r="P8">
        <f t="shared" si="6"/>
        <v>80100044</v>
      </c>
      <c r="Q8">
        <f t="shared" si="6"/>
        <v>80100045</v>
      </c>
      <c r="R8">
        <f t="shared" si="12"/>
        <v>80100061</v>
      </c>
      <c r="S8">
        <f t="shared" si="7"/>
        <v>80100062</v>
      </c>
      <c r="T8">
        <f t="shared" si="7"/>
        <v>80100063</v>
      </c>
      <c r="U8">
        <f t="shared" si="7"/>
        <v>80100064</v>
      </c>
      <c r="V8">
        <f t="shared" si="7"/>
        <v>80100065</v>
      </c>
      <c r="W8">
        <f t="shared" si="14"/>
        <v>80100051</v>
      </c>
      <c r="X8">
        <f t="shared" si="8"/>
        <v>80100052</v>
      </c>
      <c r="Y8">
        <f t="shared" si="8"/>
        <v>80100053</v>
      </c>
      <c r="Z8">
        <f t="shared" si="8"/>
        <v>80100054</v>
      </c>
      <c r="AA8">
        <f t="shared" si="8"/>
        <v>80100055</v>
      </c>
      <c r="AB8">
        <f t="shared" ref="AB8:AB22" si="16">AB7</f>
        <v>80100081</v>
      </c>
      <c r="AC8">
        <f t="shared" si="13"/>
        <v>80100082</v>
      </c>
      <c r="AD8">
        <f t="shared" si="13"/>
        <v>80100083</v>
      </c>
      <c r="AE8">
        <f t="shared" si="13"/>
        <v>80100084</v>
      </c>
      <c r="AF8">
        <f t="shared" si="13"/>
        <v>80100085</v>
      </c>
      <c r="AG8">
        <f>AG7</f>
        <v>80100071</v>
      </c>
      <c r="AH8">
        <f t="shared" si="15"/>
        <v>80100072</v>
      </c>
      <c r="AI8">
        <f t="shared" si="15"/>
        <v>80100073</v>
      </c>
      <c r="AJ8">
        <f t="shared" si="15"/>
        <v>80100074</v>
      </c>
      <c r="AK8">
        <f t="shared" si="15"/>
        <v>80100075</v>
      </c>
      <c r="AL8">
        <v>80100021</v>
      </c>
      <c r="AM8">
        <f t="shared" ref="AM8:AP22" si="17">AL8+1</f>
        <v>80100022</v>
      </c>
      <c r="AN8">
        <f t="shared" si="17"/>
        <v>80100023</v>
      </c>
      <c r="AO8">
        <f t="shared" si="17"/>
        <v>80100024</v>
      </c>
      <c r="AP8">
        <f t="shared" si="17"/>
        <v>80100025</v>
      </c>
    </row>
    <row r="9" spans="2:82" x14ac:dyDescent="0.2">
      <c r="B9">
        <v>6</v>
      </c>
      <c r="C9">
        <f t="shared" si="9"/>
        <v>80100011</v>
      </c>
      <c r="D9">
        <f t="shared" si="4"/>
        <v>80100012</v>
      </c>
      <c r="E9">
        <f t="shared" si="4"/>
        <v>80100013</v>
      </c>
      <c r="F9">
        <f t="shared" si="4"/>
        <v>80100014</v>
      </c>
      <c r="G9">
        <f t="shared" si="4"/>
        <v>80100015</v>
      </c>
      <c r="H9">
        <f t="shared" si="10"/>
        <v>80100031</v>
      </c>
      <c r="I9">
        <f t="shared" si="5"/>
        <v>80100032</v>
      </c>
      <c r="J9">
        <f t="shared" si="5"/>
        <v>80100033</v>
      </c>
      <c r="K9">
        <f t="shared" si="5"/>
        <v>80100034</v>
      </c>
      <c r="L9">
        <f t="shared" si="5"/>
        <v>80100035</v>
      </c>
      <c r="M9">
        <f t="shared" si="11"/>
        <v>80100041</v>
      </c>
      <c r="N9">
        <f t="shared" si="6"/>
        <v>80100042</v>
      </c>
      <c r="O9">
        <f t="shared" si="6"/>
        <v>80100043</v>
      </c>
      <c r="P9">
        <f t="shared" si="6"/>
        <v>80100044</v>
      </c>
      <c r="Q9">
        <f t="shared" si="6"/>
        <v>80100045</v>
      </c>
      <c r="R9">
        <f t="shared" si="12"/>
        <v>80100061</v>
      </c>
      <c r="S9">
        <f t="shared" si="7"/>
        <v>80100062</v>
      </c>
      <c r="T9">
        <f t="shared" si="7"/>
        <v>80100063</v>
      </c>
      <c r="U9">
        <f t="shared" si="7"/>
        <v>80100064</v>
      </c>
      <c r="V9">
        <f t="shared" si="7"/>
        <v>80100065</v>
      </c>
      <c r="W9">
        <f t="shared" si="14"/>
        <v>80100051</v>
      </c>
      <c r="X9">
        <f t="shared" si="8"/>
        <v>80100052</v>
      </c>
      <c r="Y9">
        <f t="shared" si="8"/>
        <v>80100053</v>
      </c>
      <c r="Z9">
        <f t="shared" si="8"/>
        <v>80100054</v>
      </c>
      <c r="AA9">
        <f t="shared" si="8"/>
        <v>80100055</v>
      </c>
      <c r="AB9">
        <f t="shared" si="16"/>
        <v>80100081</v>
      </c>
      <c r="AC9">
        <f t="shared" si="13"/>
        <v>80100082</v>
      </c>
      <c r="AD9">
        <f t="shared" si="13"/>
        <v>80100083</v>
      </c>
      <c r="AE9">
        <f t="shared" si="13"/>
        <v>80100084</v>
      </c>
      <c r="AF9">
        <f t="shared" si="13"/>
        <v>80100085</v>
      </c>
      <c r="AG9">
        <f t="shared" ref="AG9:AG22" si="18">AG8</f>
        <v>80100071</v>
      </c>
      <c r="AH9">
        <f t="shared" si="15"/>
        <v>80100072</v>
      </c>
      <c r="AI9">
        <f t="shared" si="15"/>
        <v>80100073</v>
      </c>
      <c r="AJ9">
        <f t="shared" si="15"/>
        <v>80100074</v>
      </c>
      <c r="AK9">
        <f t="shared" si="15"/>
        <v>80100075</v>
      </c>
      <c r="AL9">
        <f>AL8</f>
        <v>80100021</v>
      </c>
      <c r="AM9">
        <f>AM8</f>
        <v>80100022</v>
      </c>
      <c r="AN9">
        <f t="shared" si="17"/>
        <v>80100023</v>
      </c>
      <c r="AO9">
        <f t="shared" si="17"/>
        <v>80100024</v>
      </c>
      <c r="AP9">
        <f t="shared" si="17"/>
        <v>80100025</v>
      </c>
      <c r="AQ9">
        <v>80100091</v>
      </c>
      <c r="AR9">
        <f t="shared" ref="AR9:AU22" si="19">AQ9+1</f>
        <v>80100092</v>
      </c>
      <c r="AS9">
        <f t="shared" si="19"/>
        <v>80100093</v>
      </c>
      <c r="AT9">
        <f t="shared" si="19"/>
        <v>80100094</v>
      </c>
      <c r="AU9">
        <f t="shared" si="19"/>
        <v>80100095</v>
      </c>
    </row>
    <row r="10" spans="2:82" x14ac:dyDescent="0.2">
      <c r="B10">
        <v>7</v>
      </c>
      <c r="C10">
        <f t="shared" si="9"/>
        <v>80100011</v>
      </c>
      <c r="D10">
        <f t="shared" si="4"/>
        <v>80100012</v>
      </c>
      <c r="E10">
        <f t="shared" si="4"/>
        <v>80100013</v>
      </c>
      <c r="F10">
        <f t="shared" si="4"/>
        <v>80100014</v>
      </c>
      <c r="G10">
        <f t="shared" si="4"/>
        <v>80100015</v>
      </c>
      <c r="H10">
        <f t="shared" si="10"/>
        <v>80100031</v>
      </c>
      <c r="I10">
        <f t="shared" si="5"/>
        <v>80100032</v>
      </c>
      <c r="J10">
        <f t="shared" si="5"/>
        <v>80100033</v>
      </c>
      <c r="K10">
        <f t="shared" si="5"/>
        <v>80100034</v>
      </c>
      <c r="L10">
        <f t="shared" si="5"/>
        <v>80100035</v>
      </c>
      <c r="M10">
        <f t="shared" si="11"/>
        <v>80100041</v>
      </c>
      <c r="N10">
        <f t="shared" si="6"/>
        <v>80100042</v>
      </c>
      <c r="O10">
        <f t="shared" si="6"/>
        <v>80100043</v>
      </c>
      <c r="P10">
        <f t="shared" si="6"/>
        <v>80100044</v>
      </c>
      <c r="Q10">
        <f t="shared" si="6"/>
        <v>80100045</v>
      </c>
      <c r="R10">
        <f t="shared" si="12"/>
        <v>80100061</v>
      </c>
      <c r="S10">
        <f t="shared" si="7"/>
        <v>80100062</v>
      </c>
      <c r="T10">
        <f t="shared" si="7"/>
        <v>80100063</v>
      </c>
      <c r="U10">
        <f t="shared" si="7"/>
        <v>80100064</v>
      </c>
      <c r="V10">
        <f t="shared" si="7"/>
        <v>80100065</v>
      </c>
      <c r="W10">
        <f t="shared" si="14"/>
        <v>80100051</v>
      </c>
      <c r="X10">
        <f t="shared" si="8"/>
        <v>80100052</v>
      </c>
      <c r="Y10">
        <f t="shared" si="8"/>
        <v>80100053</v>
      </c>
      <c r="Z10">
        <f t="shared" si="8"/>
        <v>80100054</v>
      </c>
      <c r="AA10">
        <f t="shared" si="8"/>
        <v>80100055</v>
      </c>
      <c r="AB10">
        <f t="shared" si="16"/>
        <v>80100081</v>
      </c>
      <c r="AC10">
        <f t="shared" si="13"/>
        <v>80100082</v>
      </c>
      <c r="AD10">
        <f t="shared" si="13"/>
        <v>80100083</v>
      </c>
      <c r="AE10">
        <f t="shared" si="13"/>
        <v>80100084</v>
      </c>
      <c r="AF10">
        <f t="shared" si="13"/>
        <v>80100085</v>
      </c>
      <c r="AG10">
        <f t="shared" si="18"/>
        <v>80100071</v>
      </c>
      <c r="AH10">
        <f t="shared" si="15"/>
        <v>80100072</v>
      </c>
      <c r="AI10">
        <f t="shared" si="15"/>
        <v>80100073</v>
      </c>
      <c r="AJ10">
        <f t="shared" si="15"/>
        <v>80100074</v>
      </c>
      <c r="AK10">
        <f t="shared" si="15"/>
        <v>80100075</v>
      </c>
      <c r="AL10">
        <f t="shared" ref="AL10:AM22" si="20">AL9</f>
        <v>80100021</v>
      </c>
      <c r="AM10">
        <f t="shared" si="20"/>
        <v>80100022</v>
      </c>
      <c r="AN10">
        <f t="shared" si="17"/>
        <v>80100023</v>
      </c>
      <c r="AO10">
        <f t="shared" si="17"/>
        <v>80100024</v>
      </c>
      <c r="AP10">
        <f t="shared" si="17"/>
        <v>80100025</v>
      </c>
      <c r="AQ10">
        <f>AQ9</f>
        <v>80100091</v>
      </c>
      <c r="AR10">
        <f t="shared" si="19"/>
        <v>80100092</v>
      </c>
      <c r="AS10">
        <f t="shared" si="19"/>
        <v>80100093</v>
      </c>
      <c r="AT10">
        <f t="shared" si="19"/>
        <v>80100094</v>
      </c>
      <c r="AU10">
        <f t="shared" si="19"/>
        <v>80100095</v>
      </c>
      <c r="AV10">
        <v>80100101</v>
      </c>
      <c r="AW10">
        <f t="shared" ref="AW10:AZ22" si="21">AV10+1</f>
        <v>80100102</v>
      </c>
      <c r="AX10">
        <f t="shared" si="21"/>
        <v>80100103</v>
      </c>
      <c r="AY10">
        <f t="shared" si="21"/>
        <v>80100104</v>
      </c>
      <c r="AZ10">
        <f t="shared" si="21"/>
        <v>80100105</v>
      </c>
    </row>
    <row r="11" spans="2:82" x14ac:dyDescent="0.2">
      <c r="B11">
        <v>8</v>
      </c>
      <c r="C11">
        <f t="shared" si="9"/>
        <v>80100011</v>
      </c>
      <c r="D11">
        <f t="shared" si="4"/>
        <v>80100012</v>
      </c>
      <c r="E11">
        <f t="shared" si="4"/>
        <v>80100013</v>
      </c>
      <c r="F11">
        <f t="shared" si="4"/>
        <v>80100014</v>
      </c>
      <c r="G11">
        <f t="shared" si="4"/>
        <v>80100015</v>
      </c>
      <c r="H11">
        <f t="shared" si="10"/>
        <v>80100031</v>
      </c>
      <c r="I11">
        <f t="shared" si="5"/>
        <v>80100032</v>
      </c>
      <c r="J11">
        <f t="shared" si="5"/>
        <v>80100033</v>
      </c>
      <c r="K11">
        <f t="shared" si="5"/>
        <v>80100034</v>
      </c>
      <c r="L11">
        <f t="shared" si="5"/>
        <v>80100035</v>
      </c>
      <c r="M11">
        <f t="shared" si="11"/>
        <v>80100041</v>
      </c>
      <c r="N11">
        <f t="shared" si="6"/>
        <v>80100042</v>
      </c>
      <c r="O11">
        <f t="shared" si="6"/>
        <v>80100043</v>
      </c>
      <c r="P11">
        <f t="shared" si="6"/>
        <v>80100044</v>
      </c>
      <c r="Q11">
        <f t="shared" si="6"/>
        <v>80100045</v>
      </c>
      <c r="R11">
        <f t="shared" si="12"/>
        <v>80100061</v>
      </c>
      <c r="S11">
        <f t="shared" si="7"/>
        <v>80100062</v>
      </c>
      <c r="T11">
        <f t="shared" si="7"/>
        <v>80100063</v>
      </c>
      <c r="U11">
        <f t="shared" si="7"/>
        <v>80100064</v>
      </c>
      <c r="V11">
        <f t="shared" si="7"/>
        <v>80100065</v>
      </c>
      <c r="W11">
        <f t="shared" si="14"/>
        <v>80100051</v>
      </c>
      <c r="X11">
        <f t="shared" si="8"/>
        <v>80100052</v>
      </c>
      <c r="Y11">
        <f t="shared" si="8"/>
        <v>80100053</v>
      </c>
      <c r="Z11">
        <f t="shared" si="8"/>
        <v>80100054</v>
      </c>
      <c r="AA11">
        <f t="shared" si="8"/>
        <v>80100055</v>
      </c>
      <c r="AB11">
        <f t="shared" si="16"/>
        <v>80100081</v>
      </c>
      <c r="AC11">
        <f t="shared" si="13"/>
        <v>80100082</v>
      </c>
      <c r="AD11">
        <f t="shared" si="13"/>
        <v>80100083</v>
      </c>
      <c r="AE11">
        <f t="shared" si="13"/>
        <v>80100084</v>
      </c>
      <c r="AF11">
        <f t="shared" si="13"/>
        <v>80100085</v>
      </c>
      <c r="AG11">
        <f t="shared" si="18"/>
        <v>80100071</v>
      </c>
      <c r="AH11">
        <f t="shared" si="15"/>
        <v>80100072</v>
      </c>
      <c r="AI11">
        <f t="shared" si="15"/>
        <v>80100073</v>
      </c>
      <c r="AJ11">
        <f t="shared" si="15"/>
        <v>80100074</v>
      </c>
      <c r="AK11">
        <f t="shared" si="15"/>
        <v>80100075</v>
      </c>
      <c r="AL11">
        <f t="shared" si="20"/>
        <v>80100021</v>
      </c>
      <c r="AM11">
        <f t="shared" si="20"/>
        <v>80100022</v>
      </c>
      <c r="AN11">
        <f t="shared" si="17"/>
        <v>80100023</v>
      </c>
      <c r="AO11">
        <f t="shared" si="17"/>
        <v>80100024</v>
      </c>
      <c r="AP11">
        <f t="shared" si="17"/>
        <v>80100025</v>
      </c>
      <c r="AQ11">
        <f t="shared" ref="AQ11:AQ22" si="22">AQ10</f>
        <v>80100091</v>
      </c>
      <c r="AR11">
        <f t="shared" si="19"/>
        <v>80100092</v>
      </c>
      <c r="AS11">
        <f t="shared" si="19"/>
        <v>80100093</v>
      </c>
      <c r="AT11">
        <f t="shared" si="19"/>
        <v>80100094</v>
      </c>
      <c r="AU11">
        <f t="shared" si="19"/>
        <v>80100095</v>
      </c>
      <c r="AV11">
        <f>AV10</f>
        <v>80100101</v>
      </c>
      <c r="AW11">
        <f t="shared" si="21"/>
        <v>80100102</v>
      </c>
      <c r="AX11">
        <f t="shared" si="21"/>
        <v>80100103</v>
      </c>
      <c r="AY11">
        <f t="shared" si="21"/>
        <v>80100104</v>
      </c>
      <c r="AZ11">
        <f t="shared" si="21"/>
        <v>80100105</v>
      </c>
      <c r="BA11">
        <v>80100111</v>
      </c>
      <c r="BB11">
        <f t="shared" ref="BB11:BE22" si="23">BA11+1</f>
        <v>80100112</v>
      </c>
      <c r="BC11">
        <f t="shared" si="23"/>
        <v>80100113</v>
      </c>
      <c r="BD11">
        <f t="shared" si="23"/>
        <v>80100114</v>
      </c>
      <c r="BE11">
        <f t="shared" si="23"/>
        <v>80100115</v>
      </c>
    </row>
    <row r="12" spans="2:82" x14ac:dyDescent="0.2">
      <c r="B12">
        <v>9</v>
      </c>
      <c r="C12">
        <f t="shared" si="9"/>
        <v>80100011</v>
      </c>
      <c r="D12">
        <f t="shared" si="4"/>
        <v>80100012</v>
      </c>
      <c r="E12">
        <f t="shared" si="4"/>
        <v>80100013</v>
      </c>
      <c r="F12">
        <f t="shared" si="4"/>
        <v>80100014</v>
      </c>
      <c r="G12">
        <f t="shared" si="4"/>
        <v>80100015</v>
      </c>
      <c r="H12">
        <f t="shared" si="10"/>
        <v>80100031</v>
      </c>
      <c r="I12">
        <f t="shared" si="5"/>
        <v>80100032</v>
      </c>
      <c r="J12">
        <f t="shared" si="5"/>
        <v>80100033</v>
      </c>
      <c r="K12">
        <f t="shared" si="5"/>
        <v>80100034</v>
      </c>
      <c r="L12">
        <f t="shared" si="5"/>
        <v>80100035</v>
      </c>
      <c r="M12">
        <f t="shared" si="11"/>
        <v>80100041</v>
      </c>
      <c r="N12">
        <f t="shared" si="6"/>
        <v>80100042</v>
      </c>
      <c r="O12">
        <f t="shared" si="6"/>
        <v>80100043</v>
      </c>
      <c r="P12">
        <f t="shared" si="6"/>
        <v>80100044</v>
      </c>
      <c r="Q12">
        <f t="shared" si="6"/>
        <v>80100045</v>
      </c>
      <c r="R12">
        <f t="shared" si="12"/>
        <v>80100061</v>
      </c>
      <c r="S12">
        <f t="shared" si="7"/>
        <v>80100062</v>
      </c>
      <c r="T12">
        <f t="shared" si="7"/>
        <v>80100063</v>
      </c>
      <c r="U12">
        <f t="shared" si="7"/>
        <v>80100064</v>
      </c>
      <c r="V12">
        <f t="shared" si="7"/>
        <v>80100065</v>
      </c>
      <c r="W12">
        <f t="shared" si="14"/>
        <v>80100051</v>
      </c>
      <c r="X12">
        <f t="shared" si="8"/>
        <v>80100052</v>
      </c>
      <c r="Y12">
        <f t="shared" si="8"/>
        <v>80100053</v>
      </c>
      <c r="Z12">
        <f t="shared" si="8"/>
        <v>80100054</v>
      </c>
      <c r="AA12">
        <f t="shared" si="8"/>
        <v>80100055</v>
      </c>
      <c r="AB12">
        <f t="shared" si="16"/>
        <v>80100081</v>
      </c>
      <c r="AC12">
        <f t="shared" si="13"/>
        <v>80100082</v>
      </c>
      <c r="AD12">
        <f t="shared" si="13"/>
        <v>80100083</v>
      </c>
      <c r="AE12">
        <f t="shared" si="13"/>
        <v>80100084</v>
      </c>
      <c r="AF12">
        <f t="shared" si="13"/>
        <v>80100085</v>
      </c>
      <c r="AG12">
        <f t="shared" si="18"/>
        <v>80100071</v>
      </c>
      <c r="AH12">
        <f t="shared" si="15"/>
        <v>80100072</v>
      </c>
      <c r="AI12">
        <f t="shared" si="15"/>
        <v>80100073</v>
      </c>
      <c r="AJ12">
        <f t="shared" si="15"/>
        <v>80100074</v>
      </c>
      <c r="AK12">
        <f t="shared" si="15"/>
        <v>80100075</v>
      </c>
      <c r="AL12">
        <f t="shared" si="20"/>
        <v>80100021</v>
      </c>
      <c r="AM12">
        <f t="shared" si="20"/>
        <v>80100022</v>
      </c>
      <c r="AN12">
        <f t="shared" si="17"/>
        <v>80100023</v>
      </c>
      <c r="AO12">
        <f t="shared" si="17"/>
        <v>80100024</v>
      </c>
      <c r="AP12">
        <f t="shared" si="17"/>
        <v>80100025</v>
      </c>
      <c r="AQ12">
        <f t="shared" si="22"/>
        <v>80100091</v>
      </c>
      <c r="AR12">
        <f t="shared" si="19"/>
        <v>80100092</v>
      </c>
      <c r="AS12">
        <f t="shared" si="19"/>
        <v>80100093</v>
      </c>
      <c r="AT12">
        <f t="shared" si="19"/>
        <v>80100094</v>
      </c>
      <c r="AU12">
        <f t="shared" si="19"/>
        <v>80100095</v>
      </c>
      <c r="AV12">
        <f t="shared" ref="AV12:AV22" si="24">AV11</f>
        <v>80100101</v>
      </c>
      <c r="AW12">
        <f t="shared" si="21"/>
        <v>80100102</v>
      </c>
      <c r="AX12">
        <f t="shared" si="21"/>
        <v>80100103</v>
      </c>
      <c r="AY12">
        <f t="shared" si="21"/>
        <v>80100104</v>
      </c>
      <c r="AZ12">
        <f t="shared" si="21"/>
        <v>80100105</v>
      </c>
      <c r="BA12">
        <f>BA11</f>
        <v>80100111</v>
      </c>
      <c r="BB12">
        <f t="shared" si="23"/>
        <v>80100112</v>
      </c>
      <c r="BC12">
        <f t="shared" si="23"/>
        <v>80100113</v>
      </c>
      <c r="BD12">
        <f t="shared" si="23"/>
        <v>80100114</v>
      </c>
      <c r="BE12">
        <f t="shared" si="23"/>
        <v>80100115</v>
      </c>
      <c r="BF12">
        <v>80100121</v>
      </c>
      <c r="BG12">
        <f t="shared" ref="BG12:BJ22" si="25">BF12+1</f>
        <v>80100122</v>
      </c>
      <c r="BH12">
        <f t="shared" si="25"/>
        <v>80100123</v>
      </c>
      <c r="BI12">
        <f t="shared" si="25"/>
        <v>80100124</v>
      </c>
      <c r="BJ12">
        <f t="shared" si="25"/>
        <v>80100125</v>
      </c>
    </row>
    <row r="13" spans="2:82" x14ac:dyDescent="0.2">
      <c r="B13">
        <v>10</v>
      </c>
      <c r="C13">
        <f t="shared" si="9"/>
        <v>80100011</v>
      </c>
      <c r="D13">
        <f t="shared" si="4"/>
        <v>80100012</v>
      </c>
      <c r="E13">
        <f t="shared" si="4"/>
        <v>80100013</v>
      </c>
      <c r="F13">
        <f t="shared" si="4"/>
        <v>80100014</v>
      </c>
      <c r="G13">
        <f t="shared" si="4"/>
        <v>80100015</v>
      </c>
      <c r="H13">
        <f t="shared" si="10"/>
        <v>80100031</v>
      </c>
      <c r="I13">
        <f t="shared" si="5"/>
        <v>80100032</v>
      </c>
      <c r="J13">
        <f t="shared" si="5"/>
        <v>80100033</v>
      </c>
      <c r="K13">
        <f t="shared" si="5"/>
        <v>80100034</v>
      </c>
      <c r="L13">
        <f t="shared" si="5"/>
        <v>80100035</v>
      </c>
      <c r="M13">
        <f t="shared" si="11"/>
        <v>80100041</v>
      </c>
      <c r="N13">
        <f t="shared" si="6"/>
        <v>80100042</v>
      </c>
      <c r="O13">
        <f t="shared" si="6"/>
        <v>80100043</v>
      </c>
      <c r="P13">
        <f t="shared" si="6"/>
        <v>80100044</v>
      </c>
      <c r="Q13">
        <f t="shared" si="6"/>
        <v>80100045</v>
      </c>
      <c r="R13">
        <f t="shared" si="12"/>
        <v>80100061</v>
      </c>
      <c r="S13">
        <f t="shared" si="7"/>
        <v>80100062</v>
      </c>
      <c r="T13">
        <f t="shared" si="7"/>
        <v>80100063</v>
      </c>
      <c r="U13">
        <f t="shared" si="7"/>
        <v>80100064</v>
      </c>
      <c r="V13">
        <f t="shared" si="7"/>
        <v>80100065</v>
      </c>
      <c r="W13">
        <f t="shared" si="14"/>
        <v>80100051</v>
      </c>
      <c r="X13">
        <f t="shared" si="8"/>
        <v>80100052</v>
      </c>
      <c r="Y13">
        <f t="shared" si="8"/>
        <v>80100053</v>
      </c>
      <c r="Z13">
        <f t="shared" si="8"/>
        <v>80100054</v>
      </c>
      <c r="AA13">
        <f t="shared" si="8"/>
        <v>80100055</v>
      </c>
      <c r="AB13">
        <f t="shared" si="16"/>
        <v>80100081</v>
      </c>
      <c r="AC13">
        <f t="shared" si="13"/>
        <v>80100082</v>
      </c>
      <c r="AD13">
        <f t="shared" si="13"/>
        <v>80100083</v>
      </c>
      <c r="AE13">
        <f t="shared" si="13"/>
        <v>80100084</v>
      </c>
      <c r="AF13">
        <f t="shared" si="13"/>
        <v>80100085</v>
      </c>
      <c r="AG13">
        <f t="shared" si="18"/>
        <v>80100071</v>
      </c>
      <c r="AH13">
        <f t="shared" si="15"/>
        <v>80100072</v>
      </c>
      <c r="AI13">
        <f t="shared" si="15"/>
        <v>80100073</v>
      </c>
      <c r="AJ13">
        <f t="shared" si="15"/>
        <v>80100074</v>
      </c>
      <c r="AK13">
        <f t="shared" si="15"/>
        <v>80100075</v>
      </c>
      <c r="AL13">
        <f t="shared" si="20"/>
        <v>80100021</v>
      </c>
      <c r="AM13">
        <f t="shared" si="20"/>
        <v>80100022</v>
      </c>
      <c r="AN13">
        <f t="shared" si="17"/>
        <v>80100023</v>
      </c>
      <c r="AO13">
        <f t="shared" si="17"/>
        <v>80100024</v>
      </c>
      <c r="AP13">
        <f t="shared" si="17"/>
        <v>80100025</v>
      </c>
      <c r="AQ13">
        <f t="shared" si="22"/>
        <v>80100091</v>
      </c>
      <c r="AR13">
        <f t="shared" si="19"/>
        <v>80100092</v>
      </c>
      <c r="AS13">
        <f t="shared" si="19"/>
        <v>80100093</v>
      </c>
      <c r="AT13">
        <f t="shared" si="19"/>
        <v>80100094</v>
      </c>
      <c r="AU13">
        <f t="shared" si="19"/>
        <v>80100095</v>
      </c>
      <c r="AV13">
        <f t="shared" si="24"/>
        <v>80100101</v>
      </c>
      <c r="AW13">
        <f t="shared" si="21"/>
        <v>80100102</v>
      </c>
      <c r="AX13">
        <f t="shared" si="21"/>
        <v>80100103</v>
      </c>
      <c r="AY13">
        <f t="shared" si="21"/>
        <v>80100104</v>
      </c>
      <c r="AZ13">
        <f t="shared" si="21"/>
        <v>80100105</v>
      </c>
      <c r="BA13">
        <f t="shared" ref="BA13:BA22" si="26">BA12</f>
        <v>80100111</v>
      </c>
      <c r="BB13">
        <f t="shared" si="23"/>
        <v>80100112</v>
      </c>
      <c r="BC13">
        <f t="shared" si="23"/>
        <v>80100113</v>
      </c>
      <c r="BD13">
        <f t="shared" si="23"/>
        <v>80100114</v>
      </c>
      <c r="BE13">
        <f t="shared" si="23"/>
        <v>80100115</v>
      </c>
      <c r="BF13">
        <f>BF12</f>
        <v>80100121</v>
      </c>
      <c r="BG13">
        <f t="shared" si="25"/>
        <v>80100122</v>
      </c>
      <c r="BH13">
        <f t="shared" si="25"/>
        <v>80100123</v>
      </c>
      <c r="BI13">
        <f t="shared" si="25"/>
        <v>80100124</v>
      </c>
      <c r="BJ13">
        <f t="shared" si="25"/>
        <v>80100125</v>
      </c>
      <c r="BK13">
        <v>80100131</v>
      </c>
      <c r="BL13">
        <f t="shared" ref="BL13:BO22" si="27">BK13+1</f>
        <v>80100132</v>
      </c>
      <c r="BM13">
        <f t="shared" si="27"/>
        <v>80100133</v>
      </c>
      <c r="BN13">
        <f t="shared" si="27"/>
        <v>80100134</v>
      </c>
      <c r="BO13">
        <f t="shared" si="27"/>
        <v>80100135</v>
      </c>
    </row>
    <row r="14" spans="2:82" x14ac:dyDescent="0.2">
      <c r="B14">
        <v>11</v>
      </c>
      <c r="C14">
        <f t="shared" si="9"/>
        <v>80100011</v>
      </c>
      <c r="D14">
        <f t="shared" si="4"/>
        <v>80100012</v>
      </c>
      <c r="E14">
        <f t="shared" si="4"/>
        <v>80100013</v>
      </c>
      <c r="F14">
        <f t="shared" si="4"/>
        <v>80100014</v>
      </c>
      <c r="G14">
        <f t="shared" si="4"/>
        <v>80100015</v>
      </c>
      <c r="H14">
        <f t="shared" si="10"/>
        <v>80100031</v>
      </c>
      <c r="I14">
        <f t="shared" si="5"/>
        <v>80100032</v>
      </c>
      <c r="J14">
        <f t="shared" si="5"/>
        <v>80100033</v>
      </c>
      <c r="K14">
        <f t="shared" si="5"/>
        <v>80100034</v>
      </c>
      <c r="L14">
        <f t="shared" si="5"/>
        <v>80100035</v>
      </c>
      <c r="M14">
        <f t="shared" si="11"/>
        <v>80100041</v>
      </c>
      <c r="N14">
        <f t="shared" si="6"/>
        <v>80100042</v>
      </c>
      <c r="O14">
        <f t="shared" si="6"/>
        <v>80100043</v>
      </c>
      <c r="P14">
        <f t="shared" si="6"/>
        <v>80100044</v>
      </c>
      <c r="Q14">
        <f t="shared" si="6"/>
        <v>80100045</v>
      </c>
      <c r="R14">
        <f t="shared" si="12"/>
        <v>80100061</v>
      </c>
      <c r="S14">
        <f t="shared" si="7"/>
        <v>80100062</v>
      </c>
      <c r="T14">
        <f t="shared" si="7"/>
        <v>80100063</v>
      </c>
      <c r="U14">
        <f t="shared" si="7"/>
        <v>80100064</v>
      </c>
      <c r="V14">
        <f t="shared" si="7"/>
        <v>80100065</v>
      </c>
      <c r="W14">
        <f t="shared" si="14"/>
        <v>80100051</v>
      </c>
      <c r="X14">
        <f t="shared" si="8"/>
        <v>80100052</v>
      </c>
      <c r="Y14">
        <f t="shared" si="8"/>
        <v>80100053</v>
      </c>
      <c r="Z14">
        <f t="shared" si="8"/>
        <v>80100054</v>
      </c>
      <c r="AA14">
        <f t="shared" si="8"/>
        <v>80100055</v>
      </c>
      <c r="AB14">
        <f t="shared" si="16"/>
        <v>80100081</v>
      </c>
      <c r="AC14">
        <f t="shared" si="13"/>
        <v>80100082</v>
      </c>
      <c r="AD14">
        <f t="shared" si="13"/>
        <v>80100083</v>
      </c>
      <c r="AE14">
        <f t="shared" si="13"/>
        <v>80100084</v>
      </c>
      <c r="AF14">
        <f t="shared" si="13"/>
        <v>80100085</v>
      </c>
      <c r="AG14">
        <f t="shared" si="18"/>
        <v>80100071</v>
      </c>
      <c r="AH14">
        <f t="shared" si="15"/>
        <v>80100072</v>
      </c>
      <c r="AI14">
        <f t="shared" si="15"/>
        <v>80100073</v>
      </c>
      <c r="AJ14">
        <f t="shared" si="15"/>
        <v>80100074</v>
      </c>
      <c r="AK14">
        <f t="shared" si="15"/>
        <v>80100075</v>
      </c>
      <c r="AL14">
        <f t="shared" si="20"/>
        <v>80100021</v>
      </c>
      <c r="AM14">
        <f t="shared" si="20"/>
        <v>80100022</v>
      </c>
      <c r="AN14">
        <f t="shared" si="17"/>
        <v>80100023</v>
      </c>
      <c r="AO14">
        <f t="shared" si="17"/>
        <v>80100024</v>
      </c>
      <c r="AP14">
        <f t="shared" si="17"/>
        <v>80100025</v>
      </c>
      <c r="AQ14">
        <f t="shared" si="22"/>
        <v>80100091</v>
      </c>
      <c r="AR14">
        <f t="shared" si="19"/>
        <v>80100092</v>
      </c>
      <c r="AS14">
        <f t="shared" si="19"/>
        <v>80100093</v>
      </c>
      <c r="AT14">
        <f t="shared" si="19"/>
        <v>80100094</v>
      </c>
      <c r="AU14">
        <f t="shared" si="19"/>
        <v>80100095</v>
      </c>
      <c r="AV14">
        <f t="shared" si="24"/>
        <v>80100101</v>
      </c>
      <c r="AW14">
        <f t="shared" si="21"/>
        <v>80100102</v>
      </c>
      <c r="AX14">
        <f t="shared" si="21"/>
        <v>80100103</v>
      </c>
      <c r="AY14">
        <f t="shared" si="21"/>
        <v>80100104</v>
      </c>
      <c r="AZ14">
        <f t="shared" si="21"/>
        <v>80100105</v>
      </c>
      <c r="BA14">
        <f t="shared" si="26"/>
        <v>80100111</v>
      </c>
      <c r="BB14">
        <f t="shared" si="23"/>
        <v>80100112</v>
      </c>
      <c r="BC14">
        <f t="shared" si="23"/>
        <v>80100113</v>
      </c>
      <c r="BD14">
        <f t="shared" si="23"/>
        <v>80100114</v>
      </c>
      <c r="BE14">
        <f t="shared" si="23"/>
        <v>80100115</v>
      </c>
      <c r="BF14">
        <f t="shared" ref="BF14:BF22" si="28">BF13</f>
        <v>80100121</v>
      </c>
      <c r="BG14">
        <f t="shared" si="25"/>
        <v>80100122</v>
      </c>
      <c r="BH14">
        <f t="shared" si="25"/>
        <v>80100123</v>
      </c>
      <c r="BI14">
        <f t="shared" si="25"/>
        <v>80100124</v>
      </c>
      <c r="BJ14">
        <f t="shared" si="25"/>
        <v>80100125</v>
      </c>
      <c r="BK14">
        <f>BK13</f>
        <v>80100131</v>
      </c>
      <c r="BL14">
        <f t="shared" si="27"/>
        <v>80100132</v>
      </c>
      <c r="BM14">
        <f t="shared" si="27"/>
        <v>80100133</v>
      </c>
      <c r="BN14">
        <f t="shared" si="27"/>
        <v>80100134</v>
      </c>
      <c r="BO14">
        <f t="shared" si="27"/>
        <v>80100135</v>
      </c>
      <c r="BP14">
        <v>80100141</v>
      </c>
      <c r="BQ14">
        <f t="shared" ref="BQ14:BT22" si="29">BP14+1</f>
        <v>80100142</v>
      </c>
      <c r="BR14">
        <f t="shared" si="29"/>
        <v>80100143</v>
      </c>
      <c r="BS14">
        <f t="shared" si="29"/>
        <v>80100144</v>
      </c>
      <c r="BT14">
        <f t="shared" si="29"/>
        <v>80100145</v>
      </c>
    </row>
    <row r="15" spans="2:82" x14ac:dyDescent="0.2">
      <c r="B15">
        <v>12</v>
      </c>
      <c r="C15">
        <f t="shared" si="9"/>
        <v>80100011</v>
      </c>
      <c r="D15">
        <f t="shared" si="4"/>
        <v>80100012</v>
      </c>
      <c r="E15">
        <f t="shared" si="4"/>
        <v>80100013</v>
      </c>
      <c r="F15">
        <f t="shared" si="4"/>
        <v>80100014</v>
      </c>
      <c r="G15">
        <f t="shared" si="4"/>
        <v>80100015</v>
      </c>
      <c r="H15">
        <f t="shared" si="10"/>
        <v>80100031</v>
      </c>
      <c r="I15">
        <f t="shared" si="5"/>
        <v>80100032</v>
      </c>
      <c r="J15">
        <f t="shared" si="5"/>
        <v>80100033</v>
      </c>
      <c r="K15">
        <f t="shared" si="5"/>
        <v>80100034</v>
      </c>
      <c r="L15">
        <f t="shared" si="5"/>
        <v>80100035</v>
      </c>
      <c r="M15">
        <f t="shared" si="11"/>
        <v>80100041</v>
      </c>
      <c r="N15">
        <f t="shared" si="6"/>
        <v>80100042</v>
      </c>
      <c r="O15">
        <f t="shared" si="6"/>
        <v>80100043</v>
      </c>
      <c r="P15">
        <f t="shared" si="6"/>
        <v>80100044</v>
      </c>
      <c r="Q15">
        <f t="shared" si="6"/>
        <v>80100045</v>
      </c>
      <c r="R15">
        <f t="shared" si="12"/>
        <v>80100061</v>
      </c>
      <c r="S15">
        <f t="shared" si="7"/>
        <v>80100062</v>
      </c>
      <c r="T15">
        <f t="shared" si="7"/>
        <v>80100063</v>
      </c>
      <c r="U15">
        <f t="shared" si="7"/>
        <v>80100064</v>
      </c>
      <c r="V15">
        <f t="shared" si="7"/>
        <v>80100065</v>
      </c>
      <c r="W15">
        <f t="shared" si="14"/>
        <v>80100051</v>
      </c>
      <c r="X15">
        <f t="shared" si="8"/>
        <v>80100052</v>
      </c>
      <c r="Y15">
        <f t="shared" si="8"/>
        <v>80100053</v>
      </c>
      <c r="Z15">
        <f t="shared" si="8"/>
        <v>80100054</v>
      </c>
      <c r="AA15">
        <f t="shared" si="8"/>
        <v>80100055</v>
      </c>
      <c r="AB15">
        <f t="shared" si="16"/>
        <v>80100081</v>
      </c>
      <c r="AC15">
        <f t="shared" si="13"/>
        <v>80100082</v>
      </c>
      <c r="AD15">
        <f t="shared" si="13"/>
        <v>80100083</v>
      </c>
      <c r="AE15">
        <f t="shared" si="13"/>
        <v>80100084</v>
      </c>
      <c r="AF15">
        <f t="shared" si="13"/>
        <v>80100085</v>
      </c>
      <c r="AG15">
        <f t="shared" si="18"/>
        <v>80100071</v>
      </c>
      <c r="AH15">
        <f t="shared" si="15"/>
        <v>80100072</v>
      </c>
      <c r="AI15">
        <f t="shared" si="15"/>
        <v>80100073</v>
      </c>
      <c r="AJ15">
        <f t="shared" si="15"/>
        <v>80100074</v>
      </c>
      <c r="AK15">
        <f t="shared" si="15"/>
        <v>80100075</v>
      </c>
      <c r="AL15">
        <f t="shared" si="20"/>
        <v>80100021</v>
      </c>
      <c r="AM15">
        <f t="shared" si="20"/>
        <v>80100022</v>
      </c>
      <c r="AN15">
        <f t="shared" si="17"/>
        <v>80100023</v>
      </c>
      <c r="AO15">
        <f t="shared" si="17"/>
        <v>80100024</v>
      </c>
      <c r="AP15">
        <f t="shared" si="17"/>
        <v>80100025</v>
      </c>
      <c r="AQ15">
        <f t="shared" si="22"/>
        <v>80100091</v>
      </c>
      <c r="AR15">
        <f t="shared" si="19"/>
        <v>80100092</v>
      </c>
      <c r="AS15">
        <f t="shared" si="19"/>
        <v>80100093</v>
      </c>
      <c r="AT15">
        <f t="shared" si="19"/>
        <v>80100094</v>
      </c>
      <c r="AU15">
        <f t="shared" si="19"/>
        <v>80100095</v>
      </c>
      <c r="AV15">
        <f t="shared" si="24"/>
        <v>80100101</v>
      </c>
      <c r="AW15">
        <f t="shared" si="21"/>
        <v>80100102</v>
      </c>
      <c r="AX15">
        <f t="shared" si="21"/>
        <v>80100103</v>
      </c>
      <c r="AY15">
        <f t="shared" si="21"/>
        <v>80100104</v>
      </c>
      <c r="AZ15">
        <f t="shared" si="21"/>
        <v>80100105</v>
      </c>
      <c r="BA15">
        <f t="shared" si="26"/>
        <v>80100111</v>
      </c>
      <c r="BB15">
        <f t="shared" si="23"/>
        <v>80100112</v>
      </c>
      <c r="BC15">
        <f t="shared" si="23"/>
        <v>80100113</v>
      </c>
      <c r="BD15">
        <f t="shared" si="23"/>
        <v>80100114</v>
      </c>
      <c r="BE15">
        <f t="shared" si="23"/>
        <v>80100115</v>
      </c>
      <c r="BF15">
        <f t="shared" si="28"/>
        <v>80100121</v>
      </c>
      <c r="BG15">
        <f t="shared" si="25"/>
        <v>80100122</v>
      </c>
      <c r="BH15">
        <f t="shared" si="25"/>
        <v>80100123</v>
      </c>
      <c r="BI15">
        <f t="shared" si="25"/>
        <v>80100124</v>
      </c>
      <c r="BJ15">
        <f t="shared" si="25"/>
        <v>80100125</v>
      </c>
      <c r="BK15">
        <f t="shared" ref="BK15:BK22" si="30">BK14</f>
        <v>80100131</v>
      </c>
      <c r="BL15">
        <f t="shared" si="27"/>
        <v>80100132</v>
      </c>
      <c r="BM15">
        <f t="shared" si="27"/>
        <v>80100133</v>
      </c>
      <c r="BN15">
        <f t="shared" si="27"/>
        <v>80100134</v>
      </c>
      <c r="BO15">
        <f t="shared" si="27"/>
        <v>80100135</v>
      </c>
      <c r="BP15">
        <f>BP14</f>
        <v>80100141</v>
      </c>
      <c r="BQ15">
        <f t="shared" si="29"/>
        <v>80100142</v>
      </c>
      <c r="BR15">
        <f t="shared" si="29"/>
        <v>80100143</v>
      </c>
      <c r="BS15">
        <f t="shared" si="29"/>
        <v>80100144</v>
      </c>
      <c r="BT15">
        <f t="shared" si="29"/>
        <v>80100145</v>
      </c>
      <c r="BU15">
        <v>80100151</v>
      </c>
      <c r="BV15">
        <f t="shared" ref="BV15:BY22" si="31">BU15+1</f>
        <v>80100152</v>
      </c>
      <c r="BW15">
        <f t="shared" si="31"/>
        <v>80100153</v>
      </c>
      <c r="BX15">
        <f t="shared" si="31"/>
        <v>80100154</v>
      </c>
      <c r="BY15">
        <f t="shared" si="31"/>
        <v>80100155</v>
      </c>
    </row>
    <row r="16" spans="2:82" x14ac:dyDescent="0.2">
      <c r="B16">
        <v>13</v>
      </c>
      <c r="C16">
        <f t="shared" si="9"/>
        <v>80100011</v>
      </c>
      <c r="D16">
        <f t="shared" si="4"/>
        <v>80100012</v>
      </c>
      <c r="E16">
        <f t="shared" si="4"/>
        <v>80100013</v>
      </c>
      <c r="F16">
        <f t="shared" si="4"/>
        <v>80100014</v>
      </c>
      <c r="G16">
        <f t="shared" si="4"/>
        <v>80100015</v>
      </c>
      <c r="H16">
        <f t="shared" si="10"/>
        <v>80100031</v>
      </c>
      <c r="I16">
        <f t="shared" si="5"/>
        <v>80100032</v>
      </c>
      <c r="J16">
        <f t="shared" si="5"/>
        <v>80100033</v>
      </c>
      <c r="K16">
        <f t="shared" si="5"/>
        <v>80100034</v>
      </c>
      <c r="L16">
        <f t="shared" si="5"/>
        <v>80100035</v>
      </c>
      <c r="M16">
        <f t="shared" si="11"/>
        <v>80100041</v>
      </c>
      <c r="N16">
        <f t="shared" si="6"/>
        <v>80100042</v>
      </c>
      <c r="O16">
        <f t="shared" si="6"/>
        <v>80100043</v>
      </c>
      <c r="P16">
        <f t="shared" si="6"/>
        <v>80100044</v>
      </c>
      <c r="Q16">
        <f t="shared" si="6"/>
        <v>80100045</v>
      </c>
      <c r="R16">
        <f t="shared" si="12"/>
        <v>80100061</v>
      </c>
      <c r="S16">
        <f t="shared" si="7"/>
        <v>80100062</v>
      </c>
      <c r="T16">
        <f t="shared" si="7"/>
        <v>80100063</v>
      </c>
      <c r="U16">
        <f t="shared" si="7"/>
        <v>80100064</v>
      </c>
      <c r="V16">
        <f t="shared" si="7"/>
        <v>80100065</v>
      </c>
      <c r="W16">
        <f t="shared" si="14"/>
        <v>80100051</v>
      </c>
      <c r="X16">
        <f t="shared" si="8"/>
        <v>80100052</v>
      </c>
      <c r="Y16">
        <f t="shared" si="8"/>
        <v>80100053</v>
      </c>
      <c r="Z16">
        <f t="shared" si="8"/>
        <v>80100054</v>
      </c>
      <c r="AA16">
        <f t="shared" si="8"/>
        <v>80100055</v>
      </c>
      <c r="AB16">
        <f t="shared" si="16"/>
        <v>80100081</v>
      </c>
      <c r="AC16">
        <f t="shared" si="13"/>
        <v>80100082</v>
      </c>
      <c r="AD16">
        <f t="shared" si="13"/>
        <v>80100083</v>
      </c>
      <c r="AE16">
        <f t="shared" si="13"/>
        <v>80100084</v>
      </c>
      <c r="AF16">
        <f t="shared" si="13"/>
        <v>80100085</v>
      </c>
      <c r="AG16">
        <f t="shared" si="18"/>
        <v>80100071</v>
      </c>
      <c r="AH16">
        <f t="shared" si="15"/>
        <v>80100072</v>
      </c>
      <c r="AI16">
        <f t="shared" si="15"/>
        <v>80100073</v>
      </c>
      <c r="AJ16">
        <f t="shared" si="15"/>
        <v>80100074</v>
      </c>
      <c r="AK16">
        <f t="shared" si="15"/>
        <v>80100075</v>
      </c>
      <c r="AL16">
        <f t="shared" si="20"/>
        <v>80100021</v>
      </c>
      <c r="AM16">
        <f t="shared" si="20"/>
        <v>80100022</v>
      </c>
      <c r="AN16">
        <f t="shared" si="17"/>
        <v>80100023</v>
      </c>
      <c r="AO16">
        <f t="shared" si="17"/>
        <v>80100024</v>
      </c>
      <c r="AP16">
        <f t="shared" si="17"/>
        <v>80100025</v>
      </c>
      <c r="AQ16">
        <f t="shared" si="22"/>
        <v>80100091</v>
      </c>
      <c r="AR16">
        <f t="shared" si="19"/>
        <v>80100092</v>
      </c>
      <c r="AS16">
        <f t="shared" si="19"/>
        <v>80100093</v>
      </c>
      <c r="AT16">
        <f t="shared" si="19"/>
        <v>80100094</v>
      </c>
      <c r="AU16">
        <f t="shared" si="19"/>
        <v>80100095</v>
      </c>
      <c r="AV16">
        <f t="shared" si="24"/>
        <v>80100101</v>
      </c>
      <c r="AW16">
        <f t="shared" si="21"/>
        <v>80100102</v>
      </c>
      <c r="AX16">
        <f t="shared" si="21"/>
        <v>80100103</v>
      </c>
      <c r="AY16">
        <f t="shared" si="21"/>
        <v>80100104</v>
      </c>
      <c r="AZ16">
        <f t="shared" si="21"/>
        <v>80100105</v>
      </c>
      <c r="BA16">
        <f t="shared" si="26"/>
        <v>80100111</v>
      </c>
      <c r="BB16">
        <f t="shared" si="23"/>
        <v>80100112</v>
      </c>
      <c r="BC16">
        <f t="shared" si="23"/>
        <v>80100113</v>
      </c>
      <c r="BD16">
        <f t="shared" si="23"/>
        <v>80100114</v>
      </c>
      <c r="BE16">
        <f t="shared" si="23"/>
        <v>80100115</v>
      </c>
      <c r="BF16">
        <f t="shared" si="28"/>
        <v>80100121</v>
      </c>
      <c r="BG16">
        <f t="shared" si="25"/>
        <v>80100122</v>
      </c>
      <c r="BH16">
        <f t="shared" si="25"/>
        <v>80100123</v>
      </c>
      <c r="BI16">
        <f t="shared" si="25"/>
        <v>80100124</v>
      </c>
      <c r="BJ16">
        <f t="shared" si="25"/>
        <v>80100125</v>
      </c>
      <c r="BK16">
        <f t="shared" si="30"/>
        <v>80100131</v>
      </c>
      <c r="BL16">
        <f t="shared" si="27"/>
        <v>80100132</v>
      </c>
      <c r="BM16">
        <f t="shared" si="27"/>
        <v>80100133</v>
      </c>
      <c r="BN16">
        <f t="shared" si="27"/>
        <v>80100134</v>
      </c>
      <c r="BO16">
        <f t="shared" si="27"/>
        <v>80100135</v>
      </c>
      <c r="BP16">
        <f t="shared" ref="BP16:BP22" si="32">BP15</f>
        <v>80100141</v>
      </c>
      <c r="BQ16">
        <f t="shared" si="29"/>
        <v>80100142</v>
      </c>
      <c r="BR16">
        <f t="shared" si="29"/>
        <v>80100143</v>
      </c>
      <c r="BS16">
        <f t="shared" si="29"/>
        <v>80100144</v>
      </c>
      <c r="BT16">
        <f t="shared" si="29"/>
        <v>80100145</v>
      </c>
      <c r="BU16">
        <f>BU15</f>
        <v>80100151</v>
      </c>
      <c r="BV16">
        <f t="shared" si="31"/>
        <v>80100152</v>
      </c>
      <c r="BW16">
        <f t="shared" si="31"/>
        <v>80100153</v>
      </c>
      <c r="BX16">
        <f t="shared" si="31"/>
        <v>80100154</v>
      </c>
      <c r="BY16">
        <f t="shared" si="31"/>
        <v>80100155</v>
      </c>
      <c r="BZ16">
        <v>80100161</v>
      </c>
      <c r="CA16">
        <f t="shared" ref="CA16:CD22" si="33">BZ16+1</f>
        <v>80100162</v>
      </c>
      <c r="CB16">
        <f t="shared" si="33"/>
        <v>80100163</v>
      </c>
      <c r="CC16">
        <f t="shared" si="33"/>
        <v>80100164</v>
      </c>
      <c r="CD16">
        <f t="shared" si="33"/>
        <v>80100165</v>
      </c>
    </row>
    <row r="17" spans="2:82" x14ac:dyDescent="0.2">
      <c r="B17">
        <v>14</v>
      </c>
      <c r="C17">
        <f t="shared" si="9"/>
        <v>80100011</v>
      </c>
      <c r="D17">
        <f t="shared" si="4"/>
        <v>80100012</v>
      </c>
      <c r="E17">
        <f t="shared" si="4"/>
        <v>80100013</v>
      </c>
      <c r="F17">
        <f t="shared" si="4"/>
        <v>80100014</v>
      </c>
      <c r="G17">
        <f t="shared" si="4"/>
        <v>80100015</v>
      </c>
      <c r="H17">
        <f t="shared" si="10"/>
        <v>80100031</v>
      </c>
      <c r="I17">
        <f t="shared" si="5"/>
        <v>80100032</v>
      </c>
      <c r="J17">
        <f t="shared" si="5"/>
        <v>80100033</v>
      </c>
      <c r="K17">
        <f t="shared" si="5"/>
        <v>80100034</v>
      </c>
      <c r="L17">
        <f t="shared" si="5"/>
        <v>80100035</v>
      </c>
      <c r="M17">
        <f t="shared" si="11"/>
        <v>80100041</v>
      </c>
      <c r="N17">
        <f t="shared" si="6"/>
        <v>80100042</v>
      </c>
      <c r="O17">
        <f t="shared" si="6"/>
        <v>80100043</v>
      </c>
      <c r="P17">
        <f t="shared" si="6"/>
        <v>80100044</v>
      </c>
      <c r="Q17">
        <f t="shared" si="6"/>
        <v>80100045</v>
      </c>
      <c r="R17">
        <f t="shared" si="12"/>
        <v>80100061</v>
      </c>
      <c r="S17">
        <f t="shared" si="7"/>
        <v>80100062</v>
      </c>
      <c r="T17">
        <f t="shared" si="7"/>
        <v>80100063</v>
      </c>
      <c r="U17">
        <f t="shared" si="7"/>
        <v>80100064</v>
      </c>
      <c r="V17">
        <f t="shared" si="7"/>
        <v>80100065</v>
      </c>
      <c r="W17">
        <f t="shared" si="14"/>
        <v>80100051</v>
      </c>
      <c r="X17">
        <f t="shared" si="8"/>
        <v>80100052</v>
      </c>
      <c r="Y17">
        <f t="shared" si="8"/>
        <v>80100053</v>
      </c>
      <c r="Z17">
        <f t="shared" si="8"/>
        <v>80100054</v>
      </c>
      <c r="AA17">
        <f t="shared" si="8"/>
        <v>80100055</v>
      </c>
      <c r="AB17">
        <f t="shared" si="16"/>
        <v>80100081</v>
      </c>
      <c r="AC17">
        <f t="shared" si="13"/>
        <v>80100082</v>
      </c>
      <c r="AD17">
        <f t="shared" si="13"/>
        <v>80100083</v>
      </c>
      <c r="AE17">
        <f t="shared" si="13"/>
        <v>80100084</v>
      </c>
      <c r="AF17">
        <f t="shared" si="13"/>
        <v>80100085</v>
      </c>
      <c r="AG17">
        <f t="shared" si="18"/>
        <v>80100071</v>
      </c>
      <c r="AH17">
        <f t="shared" si="15"/>
        <v>80100072</v>
      </c>
      <c r="AI17">
        <f t="shared" si="15"/>
        <v>80100073</v>
      </c>
      <c r="AJ17">
        <f t="shared" si="15"/>
        <v>80100074</v>
      </c>
      <c r="AK17">
        <f t="shared" si="15"/>
        <v>80100075</v>
      </c>
      <c r="AL17">
        <f t="shared" si="20"/>
        <v>80100021</v>
      </c>
      <c r="AM17">
        <f t="shared" si="20"/>
        <v>80100022</v>
      </c>
      <c r="AN17">
        <f t="shared" si="17"/>
        <v>80100023</v>
      </c>
      <c r="AO17">
        <f t="shared" si="17"/>
        <v>80100024</v>
      </c>
      <c r="AP17">
        <f t="shared" si="17"/>
        <v>80100025</v>
      </c>
      <c r="AQ17">
        <f t="shared" si="22"/>
        <v>80100091</v>
      </c>
      <c r="AR17">
        <f t="shared" si="19"/>
        <v>80100092</v>
      </c>
      <c r="AS17">
        <f t="shared" si="19"/>
        <v>80100093</v>
      </c>
      <c r="AT17">
        <f t="shared" si="19"/>
        <v>80100094</v>
      </c>
      <c r="AU17">
        <f t="shared" si="19"/>
        <v>80100095</v>
      </c>
      <c r="AV17">
        <f t="shared" si="24"/>
        <v>80100101</v>
      </c>
      <c r="AW17">
        <f t="shared" si="21"/>
        <v>80100102</v>
      </c>
      <c r="AX17">
        <f t="shared" si="21"/>
        <v>80100103</v>
      </c>
      <c r="AY17">
        <f t="shared" si="21"/>
        <v>80100104</v>
      </c>
      <c r="AZ17">
        <f t="shared" si="21"/>
        <v>80100105</v>
      </c>
      <c r="BA17">
        <f t="shared" si="26"/>
        <v>80100111</v>
      </c>
      <c r="BB17">
        <f t="shared" si="23"/>
        <v>80100112</v>
      </c>
      <c r="BC17">
        <f t="shared" si="23"/>
        <v>80100113</v>
      </c>
      <c r="BD17">
        <f t="shared" si="23"/>
        <v>80100114</v>
      </c>
      <c r="BE17">
        <f t="shared" si="23"/>
        <v>80100115</v>
      </c>
      <c r="BF17">
        <f t="shared" si="28"/>
        <v>80100121</v>
      </c>
      <c r="BG17">
        <f t="shared" si="25"/>
        <v>80100122</v>
      </c>
      <c r="BH17">
        <f t="shared" si="25"/>
        <v>80100123</v>
      </c>
      <c r="BI17">
        <f t="shared" si="25"/>
        <v>80100124</v>
      </c>
      <c r="BJ17">
        <f t="shared" si="25"/>
        <v>80100125</v>
      </c>
      <c r="BK17">
        <f t="shared" si="30"/>
        <v>80100131</v>
      </c>
      <c r="BL17">
        <f t="shared" si="27"/>
        <v>80100132</v>
      </c>
      <c r="BM17">
        <f t="shared" si="27"/>
        <v>80100133</v>
      </c>
      <c r="BN17">
        <f t="shared" si="27"/>
        <v>80100134</v>
      </c>
      <c r="BO17">
        <f t="shared" si="27"/>
        <v>80100135</v>
      </c>
      <c r="BP17">
        <f t="shared" si="32"/>
        <v>80100141</v>
      </c>
      <c r="BQ17">
        <f t="shared" si="29"/>
        <v>80100142</v>
      </c>
      <c r="BR17">
        <f t="shared" si="29"/>
        <v>80100143</v>
      </c>
      <c r="BS17">
        <f t="shared" si="29"/>
        <v>80100144</v>
      </c>
      <c r="BT17">
        <f t="shared" si="29"/>
        <v>80100145</v>
      </c>
      <c r="BU17">
        <f t="shared" ref="BU17:BU22" si="34">BU16</f>
        <v>80100151</v>
      </c>
      <c r="BV17">
        <f t="shared" si="31"/>
        <v>80100152</v>
      </c>
      <c r="BW17">
        <f t="shared" si="31"/>
        <v>80100153</v>
      </c>
      <c r="BX17">
        <f t="shared" si="31"/>
        <v>80100154</v>
      </c>
      <c r="BY17">
        <f t="shared" si="31"/>
        <v>80100155</v>
      </c>
      <c r="BZ17">
        <v>80100161</v>
      </c>
      <c r="CA17">
        <f t="shared" si="33"/>
        <v>80100162</v>
      </c>
      <c r="CB17">
        <f t="shared" si="33"/>
        <v>80100163</v>
      </c>
      <c r="CC17">
        <f t="shared" si="33"/>
        <v>80100164</v>
      </c>
      <c r="CD17">
        <f t="shared" si="33"/>
        <v>80100165</v>
      </c>
    </row>
    <row r="18" spans="2:82" x14ac:dyDescent="0.2">
      <c r="B18">
        <v>15</v>
      </c>
      <c r="C18">
        <f t="shared" si="9"/>
        <v>80100011</v>
      </c>
      <c r="D18">
        <f t="shared" si="4"/>
        <v>80100012</v>
      </c>
      <c r="E18">
        <f t="shared" si="4"/>
        <v>80100013</v>
      </c>
      <c r="F18">
        <f t="shared" si="4"/>
        <v>80100014</v>
      </c>
      <c r="G18">
        <f t="shared" si="4"/>
        <v>80100015</v>
      </c>
      <c r="H18">
        <f t="shared" si="10"/>
        <v>80100031</v>
      </c>
      <c r="I18">
        <f t="shared" si="5"/>
        <v>80100032</v>
      </c>
      <c r="J18">
        <f t="shared" si="5"/>
        <v>80100033</v>
      </c>
      <c r="K18">
        <f t="shared" si="5"/>
        <v>80100034</v>
      </c>
      <c r="L18">
        <f t="shared" si="5"/>
        <v>80100035</v>
      </c>
      <c r="M18">
        <f t="shared" si="11"/>
        <v>80100041</v>
      </c>
      <c r="N18">
        <f t="shared" si="6"/>
        <v>80100042</v>
      </c>
      <c r="O18">
        <f t="shared" si="6"/>
        <v>80100043</v>
      </c>
      <c r="P18">
        <f t="shared" si="6"/>
        <v>80100044</v>
      </c>
      <c r="Q18">
        <f t="shared" si="6"/>
        <v>80100045</v>
      </c>
      <c r="R18">
        <f t="shared" si="12"/>
        <v>80100061</v>
      </c>
      <c r="S18">
        <f t="shared" si="7"/>
        <v>80100062</v>
      </c>
      <c r="T18">
        <f t="shared" si="7"/>
        <v>80100063</v>
      </c>
      <c r="U18">
        <f t="shared" si="7"/>
        <v>80100064</v>
      </c>
      <c r="V18">
        <f t="shared" si="7"/>
        <v>80100065</v>
      </c>
      <c r="W18">
        <f t="shared" si="14"/>
        <v>80100051</v>
      </c>
      <c r="X18">
        <f t="shared" si="8"/>
        <v>80100052</v>
      </c>
      <c r="Y18">
        <f t="shared" si="8"/>
        <v>80100053</v>
      </c>
      <c r="Z18">
        <f t="shared" si="8"/>
        <v>80100054</v>
      </c>
      <c r="AA18">
        <f t="shared" si="8"/>
        <v>80100055</v>
      </c>
      <c r="AB18">
        <f t="shared" si="16"/>
        <v>80100081</v>
      </c>
      <c r="AC18">
        <f t="shared" si="13"/>
        <v>80100082</v>
      </c>
      <c r="AD18">
        <f t="shared" si="13"/>
        <v>80100083</v>
      </c>
      <c r="AE18">
        <f t="shared" si="13"/>
        <v>80100084</v>
      </c>
      <c r="AF18">
        <f t="shared" si="13"/>
        <v>80100085</v>
      </c>
      <c r="AG18">
        <f t="shared" si="18"/>
        <v>80100071</v>
      </c>
      <c r="AH18">
        <f t="shared" si="15"/>
        <v>80100072</v>
      </c>
      <c r="AI18">
        <f t="shared" si="15"/>
        <v>80100073</v>
      </c>
      <c r="AJ18">
        <f t="shared" si="15"/>
        <v>80100074</v>
      </c>
      <c r="AK18">
        <f t="shared" si="15"/>
        <v>80100075</v>
      </c>
      <c r="AL18">
        <f t="shared" si="20"/>
        <v>80100021</v>
      </c>
      <c r="AM18">
        <f t="shared" si="20"/>
        <v>80100022</v>
      </c>
      <c r="AN18">
        <f t="shared" si="17"/>
        <v>80100023</v>
      </c>
      <c r="AO18">
        <f t="shared" si="17"/>
        <v>80100024</v>
      </c>
      <c r="AP18">
        <f t="shared" si="17"/>
        <v>80100025</v>
      </c>
      <c r="AQ18">
        <f t="shared" si="22"/>
        <v>80100091</v>
      </c>
      <c r="AR18">
        <f t="shared" si="19"/>
        <v>80100092</v>
      </c>
      <c r="AS18">
        <f t="shared" si="19"/>
        <v>80100093</v>
      </c>
      <c r="AT18">
        <f t="shared" si="19"/>
        <v>80100094</v>
      </c>
      <c r="AU18">
        <f t="shared" si="19"/>
        <v>80100095</v>
      </c>
      <c r="AV18">
        <f t="shared" si="24"/>
        <v>80100101</v>
      </c>
      <c r="AW18">
        <f t="shared" si="21"/>
        <v>80100102</v>
      </c>
      <c r="AX18">
        <f t="shared" si="21"/>
        <v>80100103</v>
      </c>
      <c r="AY18">
        <f t="shared" si="21"/>
        <v>80100104</v>
      </c>
      <c r="AZ18">
        <f t="shared" si="21"/>
        <v>80100105</v>
      </c>
      <c r="BA18">
        <f t="shared" si="26"/>
        <v>80100111</v>
      </c>
      <c r="BB18">
        <f t="shared" si="23"/>
        <v>80100112</v>
      </c>
      <c r="BC18">
        <f t="shared" si="23"/>
        <v>80100113</v>
      </c>
      <c r="BD18">
        <f t="shared" si="23"/>
        <v>80100114</v>
      </c>
      <c r="BE18">
        <f t="shared" si="23"/>
        <v>80100115</v>
      </c>
      <c r="BF18">
        <f t="shared" si="28"/>
        <v>80100121</v>
      </c>
      <c r="BG18">
        <f t="shared" si="25"/>
        <v>80100122</v>
      </c>
      <c r="BH18">
        <f t="shared" si="25"/>
        <v>80100123</v>
      </c>
      <c r="BI18">
        <f t="shared" si="25"/>
        <v>80100124</v>
      </c>
      <c r="BJ18">
        <f t="shared" si="25"/>
        <v>80100125</v>
      </c>
      <c r="BK18">
        <f t="shared" si="30"/>
        <v>80100131</v>
      </c>
      <c r="BL18">
        <f t="shared" si="27"/>
        <v>80100132</v>
      </c>
      <c r="BM18">
        <f t="shared" si="27"/>
        <v>80100133</v>
      </c>
      <c r="BN18">
        <f t="shared" si="27"/>
        <v>80100134</v>
      </c>
      <c r="BO18">
        <f t="shared" si="27"/>
        <v>80100135</v>
      </c>
      <c r="BP18">
        <f t="shared" si="32"/>
        <v>80100141</v>
      </c>
      <c r="BQ18">
        <f t="shared" si="29"/>
        <v>80100142</v>
      </c>
      <c r="BR18">
        <f t="shared" si="29"/>
        <v>80100143</v>
      </c>
      <c r="BS18">
        <f t="shared" si="29"/>
        <v>80100144</v>
      </c>
      <c r="BT18">
        <f t="shared" si="29"/>
        <v>80100145</v>
      </c>
      <c r="BU18">
        <f t="shared" si="34"/>
        <v>80100151</v>
      </c>
      <c r="BV18">
        <f t="shared" si="31"/>
        <v>80100152</v>
      </c>
      <c r="BW18">
        <f t="shared" si="31"/>
        <v>80100153</v>
      </c>
      <c r="BX18">
        <f t="shared" si="31"/>
        <v>80100154</v>
      </c>
      <c r="BY18">
        <f t="shared" si="31"/>
        <v>80100155</v>
      </c>
      <c r="BZ18">
        <v>80100161</v>
      </c>
      <c r="CA18">
        <f t="shared" si="33"/>
        <v>80100162</v>
      </c>
      <c r="CB18">
        <f t="shared" si="33"/>
        <v>80100163</v>
      </c>
      <c r="CC18">
        <f t="shared" si="33"/>
        <v>80100164</v>
      </c>
      <c r="CD18">
        <f t="shared" si="33"/>
        <v>80100165</v>
      </c>
    </row>
    <row r="19" spans="2:82" x14ac:dyDescent="0.2">
      <c r="B19">
        <v>16</v>
      </c>
      <c r="C19">
        <f t="shared" si="9"/>
        <v>80100011</v>
      </c>
      <c r="D19">
        <f t="shared" si="4"/>
        <v>80100012</v>
      </c>
      <c r="E19">
        <f t="shared" si="4"/>
        <v>80100013</v>
      </c>
      <c r="F19">
        <f t="shared" si="4"/>
        <v>80100014</v>
      </c>
      <c r="G19">
        <f t="shared" si="4"/>
        <v>80100015</v>
      </c>
      <c r="H19">
        <f t="shared" si="10"/>
        <v>80100031</v>
      </c>
      <c r="I19">
        <f t="shared" si="5"/>
        <v>80100032</v>
      </c>
      <c r="J19">
        <f t="shared" si="5"/>
        <v>80100033</v>
      </c>
      <c r="K19">
        <f t="shared" si="5"/>
        <v>80100034</v>
      </c>
      <c r="L19">
        <f t="shared" si="5"/>
        <v>80100035</v>
      </c>
      <c r="M19">
        <f t="shared" si="11"/>
        <v>80100041</v>
      </c>
      <c r="N19">
        <f t="shared" si="6"/>
        <v>80100042</v>
      </c>
      <c r="O19">
        <f t="shared" si="6"/>
        <v>80100043</v>
      </c>
      <c r="P19">
        <f t="shared" si="6"/>
        <v>80100044</v>
      </c>
      <c r="Q19">
        <f t="shared" si="6"/>
        <v>80100045</v>
      </c>
      <c r="R19">
        <f t="shared" si="12"/>
        <v>80100061</v>
      </c>
      <c r="S19">
        <f t="shared" si="7"/>
        <v>80100062</v>
      </c>
      <c r="T19">
        <f t="shared" si="7"/>
        <v>80100063</v>
      </c>
      <c r="U19">
        <f t="shared" si="7"/>
        <v>80100064</v>
      </c>
      <c r="V19">
        <f t="shared" si="7"/>
        <v>80100065</v>
      </c>
      <c r="W19">
        <f t="shared" si="14"/>
        <v>80100051</v>
      </c>
      <c r="X19">
        <f t="shared" si="8"/>
        <v>80100052</v>
      </c>
      <c r="Y19">
        <f t="shared" si="8"/>
        <v>80100053</v>
      </c>
      <c r="Z19">
        <f t="shared" si="8"/>
        <v>80100054</v>
      </c>
      <c r="AA19">
        <f t="shared" si="8"/>
        <v>80100055</v>
      </c>
      <c r="AB19">
        <f t="shared" si="16"/>
        <v>80100081</v>
      </c>
      <c r="AC19">
        <f t="shared" si="13"/>
        <v>80100082</v>
      </c>
      <c r="AD19">
        <f t="shared" si="13"/>
        <v>80100083</v>
      </c>
      <c r="AE19">
        <f t="shared" si="13"/>
        <v>80100084</v>
      </c>
      <c r="AF19">
        <f t="shared" si="13"/>
        <v>80100085</v>
      </c>
      <c r="AG19">
        <f t="shared" si="18"/>
        <v>80100071</v>
      </c>
      <c r="AH19">
        <f t="shared" si="15"/>
        <v>80100072</v>
      </c>
      <c r="AI19">
        <f t="shared" si="15"/>
        <v>80100073</v>
      </c>
      <c r="AJ19">
        <f t="shared" si="15"/>
        <v>80100074</v>
      </c>
      <c r="AK19">
        <f t="shared" si="15"/>
        <v>80100075</v>
      </c>
      <c r="AL19">
        <f t="shared" si="20"/>
        <v>80100021</v>
      </c>
      <c r="AM19">
        <f t="shared" si="20"/>
        <v>80100022</v>
      </c>
      <c r="AN19">
        <f t="shared" si="17"/>
        <v>80100023</v>
      </c>
      <c r="AO19">
        <f t="shared" si="17"/>
        <v>80100024</v>
      </c>
      <c r="AP19">
        <f t="shared" si="17"/>
        <v>80100025</v>
      </c>
      <c r="AQ19">
        <f t="shared" si="22"/>
        <v>80100091</v>
      </c>
      <c r="AR19">
        <f t="shared" si="19"/>
        <v>80100092</v>
      </c>
      <c r="AS19">
        <f t="shared" si="19"/>
        <v>80100093</v>
      </c>
      <c r="AT19">
        <f t="shared" si="19"/>
        <v>80100094</v>
      </c>
      <c r="AU19">
        <f t="shared" si="19"/>
        <v>80100095</v>
      </c>
      <c r="AV19">
        <f t="shared" si="24"/>
        <v>80100101</v>
      </c>
      <c r="AW19">
        <f t="shared" si="21"/>
        <v>80100102</v>
      </c>
      <c r="AX19">
        <f t="shared" si="21"/>
        <v>80100103</v>
      </c>
      <c r="AY19">
        <f t="shared" si="21"/>
        <v>80100104</v>
      </c>
      <c r="AZ19">
        <f t="shared" si="21"/>
        <v>80100105</v>
      </c>
      <c r="BA19">
        <f t="shared" si="26"/>
        <v>80100111</v>
      </c>
      <c r="BB19">
        <f t="shared" si="23"/>
        <v>80100112</v>
      </c>
      <c r="BC19">
        <f t="shared" si="23"/>
        <v>80100113</v>
      </c>
      <c r="BD19">
        <f t="shared" si="23"/>
        <v>80100114</v>
      </c>
      <c r="BE19">
        <f t="shared" si="23"/>
        <v>80100115</v>
      </c>
      <c r="BF19">
        <f t="shared" si="28"/>
        <v>80100121</v>
      </c>
      <c r="BG19">
        <f t="shared" si="25"/>
        <v>80100122</v>
      </c>
      <c r="BH19">
        <f t="shared" si="25"/>
        <v>80100123</v>
      </c>
      <c r="BI19">
        <f t="shared" si="25"/>
        <v>80100124</v>
      </c>
      <c r="BJ19">
        <f t="shared" si="25"/>
        <v>80100125</v>
      </c>
      <c r="BK19">
        <f t="shared" si="30"/>
        <v>80100131</v>
      </c>
      <c r="BL19">
        <f t="shared" si="27"/>
        <v>80100132</v>
      </c>
      <c r="BM19">
        <f t="shared" si="27"/>
        <v>80100133</v>
      </c>
      <c r="BN19">
        <f t="shared" si="27"/>
        <v>80100134</v>
      </c>
      <c r="BO19">
        <f t="shared" si="27"/>
        <v>80100135</v>
      </c>
      <c r="BP19">
        <f t="shared" si="32"/>
        <v>80100141</v>
      </c>
      <c r="BQ19">
        <f t="shared" si="29"/>
        <v>80100142</v>
      </c>
      <c r="BR19">
        <f t="shared" si="29"/>
        <v>80100143</v>
      </c>
      <c r="BS19">
        <f t="shared" si="29"/>
        <v>80100144</v>
      </c>
      <c r="BT19">
        <f t="shared" si="29"/>
        <v>80100145</v>
      </c>
      <c r="BU19">
        <f t="shared" si="34"/>
        <v>80100151</v>
      </c>
      <c r="BV19">
        <f t="shared" si="31"/>
        <v>80100152</v>
      </c>
      <c r="BW19">
        <f t="shared" si="31"/>
        <v>80100153</v>
      </c>
      <c r="BX19">
        <f t="shared" si="31"/>
        <v>80100154</v>
      </c>
      <c r="BY19">
        <f t="shared" si="31"/>
        <v>80100155</v>
      </c>
      <c r="BZ19">
        <v>80100161</v>
      </c>
      <c r="CA19">
        <f t="shared" si="33"/>
        <v>80100162</v>
      </c>
      <c r="CB19">
        <f t="shared" si="33"/>
        <v>80100163</v>
      </c>
      <c r="CC19">
        <f t="shared" si="33"/>
        <v>80100164</v>
      </c>
      <c r="CD19">
        <f t="shared" si="33"/>
        <v>80100165</v>
      </c>
    </row>
    <row r="20" spans="2:82" x14ac:dyDescent="0.2">
      <c r="B20">
        <v>17</v>
      </c>
      <c r="C20">
        <f t="shared" si="9"/>
        <v>80100011</v>
      </c>
      <c r="D20">
        <f t="shared" si="4"/>
        <v>80100012</v>
      </c>
      <c r="E20">
        <f t="shared" si="4"/>
        <v>80100013</v>
      </c>
      <c r="F20">
        <f t="shared" si="4"/>
        <v>80100014</v>
      </c>
      <c r="G20">
        <f t="shared" si="4"/>
        <v>80100015</v>
      </c>
      <c r="H20">
        <f t="shared" si="10"/>
        <v>80100031</v>
      </c>
      <c r="I20">
        <f t="shared" si="5"/>
        <v>80100032</v>
      </c>
      <c r="J20">
        <f t="shared" si="5"/>
        <v>80100033</v>
      </c>
      <c r="K20">
        <f t="shared" si="5"/>
        <v>80100034</v>
      </c>
      <c r="L20">
        <f t="shared" si="5"/>
        <v>80100035</v>
      </c>
      <c r="M20">
        <f t="shared" si="11"/>
        <v>80100041</v>
      </c>
      <c r="N20">
        <f t="shared" si="6"/>
        <v>80100042</v>
      </c>
      <c r="O20">
        <f t="shared" si="6"/>
        <v>80100043</v>
      </c>
      <c r="P20">
        <f t="shared" si="6"/>
        <v>80100044</v>
      </c>
      <c r="Q20">
        <f t="shared" si="6"/>
        <v>80100045</v>
      </c>
      <c r="R20">
        <f t="shared" si="12"/>
        <v>80100061</v>
      </c>
      <c r="S20">
        <f t="shared" si="7"/>
        <v>80100062</v>
      </c>
      <c r="T20">
        <f t="shared" si="7"/>
        <v>80100063</v>
      </c>
      <c r="U20">
        <f t="shared" si="7"/>
        <v>80100064</v>
      </c>
      <c r="V20">
        <f t="shared" si="7"/>
        <v>80100065</v>
      </c>
      <c r="W20">
        <f t="shared" si="14"/>
        <v>80100051</v>
      </c>
      <c r="X20">
        <f t="shared" si="8"/>
        <v>80100052</v>
      </c>
      <c r="Y20">
        <f t="shared" si="8"/>
        <v>80100053</v>
      </c>
      <c r="Z20">
        <f t="shared" si="8"/>
        <v>80100054</v>
      </c>
      <c r="AA20">
        <f t="shared" si="8"/>
        <v>80100055</v>
      </c>
      <c r="AB20">
        <f t="shared" si="16"/>
        <v>80100081</v>
      </c>
      <c r="AC20">
        <f t="shared" si="13"/>
        <v>80100082</v>
      </c>
      <c r="AD20">
        <f t="shared" si="13"/>
        <v>80100083</v>
      </c>
      <c r="AE20">
        <f t="shared" si="13"/>
        <v>80100084</v>
      </c>
      <c r="AF20">
        <f t="shared" si="13"/>
        <v>80100085</v>
      </c>
      <c r="AG20">
        <f t="shared" si="18"/>
        <v>80100071</v>
      </c>
      <c r="AH20">
        <f t="shared" si="15"/>
        <v>80100072</v>
      </c>
      <c r="AI20">
        <f t="shared" si="15"/>
        <v>80100073</v>
      </c>
      <c r="AJ20">
        <f t="shared" si="15"/>
        <v>80100074</v>
      </c>
      <c r="AK20">
        <f t="shared" si="15"/>
        <v>80100075</v>
      </c>
      <c r="AL20">
        <f t="shared" si="20"/>
        <v>80100021</v>
      </c>
      <c r="AM20">
        <f t="shared" si="20"/>
        <v>80100022</v>
      </c>
      <c r="AN20">
        <f t="shared" si="17"/>
        <v>80100023</v>
      </c>
      <c r="AO20">
        <f t="shared" si="17"/>
        <v>80100024</v>
      </c>
      <c r="AP20">
        <f t="shared" si="17"/>
        <v>80100025</v>
      </c>
      <c r="AQ20">
        <f t="shared" si="22"/>
        <v>80100091</v>
      </c>
      <c r="AR20">
        <f t="shared" si="19"/>
        <v>80100092</v>
      </c>
      <c r="AS20">
        <f t="shared" si="19"/>
        <v>80100093</v>
      </c>
      <c r="AT20">
        <f t="shared" si="19"/>
        <v>80100094</v>
      </c>
      <c r="AU20">
        <f t="shared" si="19"/>
        <v>80100095</v>
      </c>
      <c r="AV20">
        <f t="shared" si="24"/>
        <v>80100101</v>
      </c>
      <c r="AW20">
        <f t="shared" si="21"/>
        <v>80100102</v>
      </c>
      <c r="AX20">
        <f t="shared" si="21"/>
        <v>80100103</v>
      </c>
      <c r="AY20">
        <f t="shared" si="21"/>
        <v>80100104</v>
      </c>
      <c r="AZ20">
        <f t="shared" si="21"/>
        <v>80100105</v>
      </c>
      <c r="BA20">
        <f t="shared" si="26"/>
        <v>80100111</v>
      </c>
      <c r="BB20">
        <f t="shared" si="23"/>
        <v>80100112</v>
      </c>
      <c r="BC20">
        <f t="shared" si="23"/>
        <v>80100113</v>
      </c>
      <c r="BD20">
        <f t="shared" si="23"/>
        <v>80100114</v>
      </c>
      <c r="BE20">
        <f t="shared" si="23"/>
        <v>80100115</v>
      </c>
      <c r="BF20">
        <f t="shared" si="28"/>
        <v>80100121</v>
      </c>
      <c r="BG20">
        <f t="shared" si="25"/>
        <v>80100122</v>
      </c>
      <c r="BH20">
        <f t="shared" si="25"/>
        <v>80100123</v>
      </c>
      <c r="BI20">
        <f t="shared" si="25"/>
        <v>80100124</v>
      </c>
      <c r="BJ20">
        <f t="shared" si="25"/>
        <v>80100125</v>
      </c>
      <c r="BK20">
        <f t="shared" si="30"/>
        <v>80100131</v>
      </c>
      <c r="BL20">
        <f t="shared" si="27"/>
        <v>80100132</v>
      </c>
      <c r="BM20">
        <f t="shared" si="27"/>
        <v>80100133</v>
      </c>
      <c r="BN20">
        <f t="shared" si="27"/>
        <v>80100134</v>
      </c>
      <c r="BO20">
        <f t="shared" si="27"/>
        <v>80100135</v>
      </c>
      <c r="BP20">
        <f t="shared" si="32"/>
        <v>80100141</v>
      </c>
      <c r="BQ20">
        <f t="shared" si="29"/>
        <v>80100142</v>
      </c>
      <c r="BR20">
        <f t="shared" si="29"/>
        <v>80100143</v>
      </c>
      <c r="BS20">
        <f t="shared" si="29"/>
        <v>80100144</v>
      </c>
      <c r="BT20">
        <f t="shared" si="29"/>
        <v>80100145</v>
      </c>
      <c r="BU20">
        <f t="shared" si="34"/>
        <v>80100151</v>
      </c>
      <c r="BV20">
        <f t="shared" si="31"/>
        <v>80100152</v>
      </c>
      <c r="BW20">
        <f t="shared" si="31"/>
        <v>80100153</v>
      </c>
      <c r="BX20">
        <f t="shared" si="31"/>
        <v>80100154</v>
      </c>
      <c r="BY20">
        <f t="shared" si="31"/>
        <v>80100155</v>
      </c>
      <c r="BZ20">
        <v>80100161</v>
      </c>
      <c r="CA20">
        <f t="shared" si="33"/>
        <v>80100162</v>
      </c>
      <c r="CB20">
        <f t="shared" si="33"/>
        <v>80100163</v>
      </c>
      <c r="CC20">
        <f t="shared" si="33"/>
        <v>80100164</v>
      </c>
      <c r="CD20">
        <f t="shared" si="33"/>
        <v>80100165</v>
      </c>
    </row>
    <row r="21" spans="2:82" x14ac:dyDescent="0.2">
      <c r="B21">
        <v>18</v>
      </c>
      <c r="C21">
        <f t="shared" si="9"/>
        <v>80100011</v>
      </c>
      <c r="D21">
        <f t="shared" ref="D21:G22" si="35">C21+1</f>
        <v>80100012</v>
      </c>
      <c r="E21">
        <f t="shared" si="35"/>
        <v>80100013</v>
      </c>
      <c r="F21">
        <f t="shared" si="35"/>
        <v>80100014</v>
      </c>
      <c r="G21">
        <f t="shared" si="35"/>
        <v>80100015</v>
      </c>
      <c r="H21">
        <f t="shared" si="10"/>
        <v>80100031</v>
      </c>
      <c r="I21">
        <f t="shared" ref="I21:L22" si="36">H21+1</f>
        <v>80100032</v>
      </c>
      <c r="J21">
        <f t="shared" si="36"/>
        <v>80100033</v>
      </c>
      <c r="K21">
        <f t="shared" si="36"/>
        <v>80100034</v>
      </c>
      <c r="L21">
        <f t="shared" si="36"/>
        <v>80100035</v>
      </c>
      <c r="M21">
        <f t="shared" si="11"/>
        <v>80100041</v>
      </c>
      <c r="N21">
        <f t="shared" ref="N21:Q22" si="37">M21+1</f>
        <v>80100042</v>
      </c>
      <c r="O21">
        <f t="shared" si="37"/>
        <v>80100043</v>
      </c>
      <c r="P21">
        <f t="shared" si="37"/>
        <v>80100044</v>
      </c>
      <c r="Q21">
        <f t="shared" si="37"/>
        <v>80100045</v>
      </c>
      <c r="R21">
        <f t="shared" si="12"/>
        <v>80100061</v>
      </c>
      <c r="S21">
        <f t="shared" ref="S21:V22" si="38">R21+1</f>
        <v>80100062</v>
      </c>
      <c r="T21">
        <f t="shared" si="38"/>
        <v>80100063</v>
      </c>
      <c r="U21">
        <f t="shared" si="38"/>
        <v>80100064</v>
      </c>
      <c r="V21">
        <f t="shared" si="38"/>
        <v>80100065</v>
      </c>
      <c r="W21">
        <f t="shared" si="14"/>
        <v>80100051</v>
      </c>
      <c r="X21">
        <f t="shared" ref="X21:AA22" si="39">W21+1</f>
        <v>80100052</v>
      </c>
      <c r="Y21">
        <f t="shared" si="39"/>
        <v>80100053</v>
      </c>
      <c r="Z21">
        <f t="shared" si="39"/>
        <v>80100054</v>
      </c>
      <c r="AA21">
        <f t="shared" si="39"/>
        <v>80100055</v>
      </c>
      <c r="AB21">
        <f t="shared" si="16"/>
        <v>80100081</v>
      </c>
      <c r="AC21">
        <f t="shared" si="13"/>
        <v>80100082</v>
      </c>
      <c r="AD21">
        <f t="shared" si="13"/>
        <v>80100083</v>
      </c>
      <c r="AE21">
        <f t="shared" si="13"/>
        <v>80100084</v>
      </c>
      <c r="AF21">
        <f t="shared" si="13"/>
        <v>80100085</v>
      </c>
      <c r="AG21">
        <f t="shared" si="18"/>
        <v>80100071</v>
      </c>
      <c r="AH21">
        <f t="shared" si="15"/>
        <v>80100072</v>
      </c>
      <c r="AI21">
        <f t="shared" si="15"/>
        <v>80100073</v>
      </c>
      <c r="AJ21">
        <f t="shared" si="15"/>
        <v>80100074</v>
      </c>
      <c r="AK21">
        <f t="shared" si="15"/>
        <v>80100075</v>
      </c>
      <c r="AL21">
        <f t="shared" si="20"/>
        <v>80100021</v>
      </c>
      <c r="AM21">
        <f t="shared" si="20"/>
        <v>80100022</v>
      </c>
      <c r="AN21">
        <f t="shared" si="17"/>
        <v>80100023</v>
      </c>
      <c r="AO21">
        <f t="shared" si="17"/>
        <v>80100024</v>
      </c>
      <c r="AP21">
        <f t="shared" si="17"/>
        <v>80100025</v>
      </c>
      <c r="AQ21">
        <f t="shared" si="22"/>
        <v>80100091</v>
      </c>
      <c r="AR21">
        <f t="shared" si="19"/>
        <v>80100092</v>
      </c>
      <c r="AS21">
        <f t="shared" si="19"/>
        <v>80100093</v>
      </c>
      <c r="AT21">
        <f t="shared" si="19"/>
        <v>80100094</v>
      </c>
      <c r="AU21">
        <f t="shared" si="19"/>
        <v>80100095</v>
      </c>
      <c r="AV21">
        <f t="shared" si="24"/>
        <v>80100101</v>
      </c>
      <c r="AW21">
        <f t="shared" si="21"/>
        <v>80100102</v>
      </c>
      <c r="AX21">
        <f t="shared" si="21"/>
        <v>80100103</v>
      </c>
      <c r="AY21">
        <f t="shared" si="21"/>
        <v>80100104</v>
      </c>
      <c r="AZ21">
        <f t="shared" si="21"/>
        <v>80100105</v>
      </c>
      <c r="BA21">
        <f t="shared" si="26"/>
        <v>80100111</v>
      </c>
      <c r="BB21">
        <f t="shared" si="23"/>
        <v>80100112</v>
      </c>
      <c r="BC21">
        <f t="shared" si="23"/>
        <v>80100113</v>
      </c>
      <c r="BD21">
        <f t="shared" si="23"/>
        <v>80100114</v>
      </c>
      <c r="BE21">
        <f t="shared" si="23"/>
        <v>80100115</v>
      </c>
      <c r="BF21">
        <f t="shared" si="28"/>
        <v>80100121</v>
      </c>
      <c r="BG21">
        <f t="shared" si="25"/>
        <v>80100122</v>
      </c>
      <c r="BH21">
        <f t="shared" si="25"/>
        <v>80100123</v>
      </c>
      <c r="BI21">
        <f t="shared" si="25"/>
        <v>80100124</v>
      </c>
      <c r="BJ21">
        <f t="shared" si="25"/>
        <v>80100125</v>
      </c>
      <c r="BK21">
        <f t="shared" si="30"/>
        <v>80100131</v>
      </c>
      <c r="BL21">
        <f t="shared" si="27"/>
        <v>80100132</v>
      </c>
      <c r="BM21">
        <f t="shared" si="27"/>
        <v>80100133</v>
      </c>
      <c r="BN21">
        <f t="shared" si="27"/>
        <v>80100134</v>
      </c>
      <c r="BO21">
        <f t="shared" si="27"/>
        <v>80100135</v>
      </c>
      <c r="BP21">
        <f t="shared" si="32"/>
        <v>80100141</v>
      </c>
      <c r="BQ21">
        <f t="shared" si="29"/>
        <v>80100142</v>
      </c>
      <c r="BR21">
        <f t="shared" si="29"/>
        <v>80100143</v>
      </c>
      <c r="BS21">
        <f t="shared" si="29"/>
        <v>80100144</v>
      </c>
      <c r="BT21">
        <f t="shared" si="29"/>
        <v>80100145</v>
      </c>
      <c r="BU21">
        <f t="shared" si="34"/>
        <v>80100151</v>
      </c>
      <c r="BV21">
        <f t="shared" si="31"/>
        <v>80100152</v>
      </c>
      <c r="BW21">
        <f t="shared" si="31"/>
        <v>80100153</v>
      </c>
      <c r="BX21">
        <f t="shared" si="31"/>
        <v>80100154</v>
      </c>
      <c r="BY21">
        <f t="shared" si="31"/>
        <v>80100155</v>
      </c>
      <c r="BZ21">
        <v>80100161</v>
      </c>
      <c r="CA21">
        <f t="shared" si="33"/>
        <v>80100162</v>
      </c>
      <c r="CB21">
        <f t="shared" si="33"/>
        <v>80100163</v>
      </c>
      <c r="CC21">
        <f t="shared" si="33"/>
        <v>80100164</v>
      </c>
      <c r="CD21">
        <f t="shared" si="33"/>
        <v>80100165</v>
      </c>
    </row>
    <row r="22" spans="2:82" x14ac:dyDescent="0.2">
      <c r="B22">
        <v>19</v>
      </c>
      <c r="C22">
        <f t="shared" si="9"/>
        <v>80100011</v>
      </c>
      <c r="D22">
        <f>C22+1</f>
        <v>80100012</v>
      </c>
      <c r="E22">
        <f t="shared" si="35"/>
        <v>80100013</v>
      </c>
      <c r="F22">
        <f t="shared" si="35"/>
        <v>80100014</v>
      </c>
      <c r="G22">
        <f t="shared" si="35"/>
        <v>80100015</v>
      </c>
      <c r="H22">
        <f t="shared" si="10"/>
        <v>80100031</v>
      </c>
      <c r="I22">
        <f>H22+1</f>
        <v>80100032</v>
      </c>
      <c r="J22">
        <f t="shared" si="36"/>
        <v>80100033</v>
      </c>
      <c r="K22">
        <f t="shared" si="36"/>
        <v>80100034</v>
      </c>
      <c r="L22">
        <f t="shared" si="36"/>
        <v>80100035</v>
      </c>
      <c r="M22">
        <f t="shared" si="11"/>
        <v>80100041</v>
      </c>
      <c r="N22">
        <f>M22+1</f>
        <v>80100042</v>
      </c>
      <c r="O22">
        <f t="shared" si="37"/>
        <v>80100043</v>
      </c>
      <c r="P22">
        <f t="shared" si="37"/>
        <v>80100044</v>
      </c>
      <c r="Q22">
        <f t="shared" si="37"/>
        <v>80100045</v>
      </c>
      <c r="R22">
        <f t="shared" si="12"/>
        <v>80100061</v>
      </c>
      <c r="S22">
        <f>R22+1</f>
        <v>80100062</v>
      </c>
      <c r="T22">
        <f t="shared" si="38"/>
        <v>80100063</v>
      </c>
      <c r="U22">
        <f t="shared" si="38"/>
        <v>80100064</v>
      </c>
      <c r="V22">
        <f t="shared" si="38"/>
        <v>80100065</v>
      </c>
      <c r="W22">
        <f t="shared" si="14"/>
        <v>80100051</v>
      </c>
      <c r="X22">
        <f>W22+1</f>
        <v>80100052</v>
      </c>
      <c r="Y22">
        <f t="shared" si="39"/>
        <v>80100053</v>
      </c>
      <c r="Z22">
        <f t="shared" si="39"/>
        <v>80100054</v>
      </c>
      <c r="AA22">
        <f t="shared" si="39"/>
        <v>80100055</v>
      </c>
      <c r="AB22">
        <f t="shared" si="16"/>
        <v>80100081</v>
      </c>
      <c r="AC22">
        <f>AB22+1</f>
        <v>80100082</v>
      </c>
      <c r="AD22">
        <f t="shared" ref="AD22:AF22" si="40">AC22+1</f>
        <v>80100083</v>
      </c>
      <c r="AE22">
        <f t="shared" si="40"/>
        <v>80100084</v>
      </c>
      <c r="AF22">
        <f t="shared" si="40"/>
        <v>80100085</v>
      </c>
      <c r="AG22">
        <f t="shared" si="18"/>
        <v>80100071</v>
      </c>
      <c r="AH22">
        <f>AG22+1</f>
        <v>80100072</v>
      </c>
      <c r="AI22">
        <f t="shared" si="15"/>
        <v>80100073</v>
      </c>
      <c r="AJ22">
        <f t="shared" si="15"/>
        <v>80100074</v>
      </c>
      <c r="AK22">
        <f t="shared" si="15"/>
        <v>80100075</v>
      </c>
      <c r="AL22">
        <f t="shared" si="20"/>
        <v>80100021</v>
      </c>
      <c r="AM22">
        <f t="shared" si="20"/>
        <v>80100022</v>
      </c>
      <c r="AN22">
        <f t="shared" si="17"/>
        <v>80100023</v>
      </c>
      <c r="AO22">
        <f t="shared" si="17"/>
        <v>80100024</v>
      </c>
      <c r="AP22">
        <f t="shared" si="17"/>
        <v>80100025</v>
      </c>
      <c r="AQ22">
        <f t="shared" si="22"/>
        <v>80100091</v>
      </c>
      <c r="AR22">
        <f>AQ22+1</f>
        <v>80100092</v>
      </c>
      <c r="AS22">
        <f t="shared" si="19"/>
        <v>80100093</v>
      </c>
      <c r="AT22">
        <f t="shared" si="19"/>
        <v>80100094</v>
      </c>
      <c r="AU22">
        <f t="shared" si="19"/>
        <v>80100095</v>
      </c>
      <c r="AV22">
        <f t="shared" si="24"/>
        <v>80100101</v>
      </c>
      <c r="AW22">
        <f>AV22+1</f>
        <v>80100102</v>
      </c>
      <c r="AX22">
        <f t="shared" si="21"/>
        <v>80100103</v>
      </c>
      <c r="AY22">
        <f t="shared" si="21"/>
        <v>80100104</v>
      </c>
      <c r="AZ22">
        <f t="shared" si="21"/>
        <v>80100105</v>
      </c>
      <c r="BA22">
        <f t="shared" si="26"/>
        <v>80100111</v>
      </c>
      <c r="BB22">
        <f>BA22+1</f>
        <v>80100112</v>
      </c>
      <c r="BC22">
        <f t="shared" si="23"/>
        <v>80100113</v>
      </c>
      <c r="BD22">
        <f t="shared" si="23"/>
        <v>80100114</v>
      </c>
      <c r="BE22">
        <f t="shared" si="23"/>
        <v>80100115</v>
      </c>
      <c r="BF22">
        <f t="shared" si="28"/>
        <v>80100121</v>
      </c>
      <c r="BG22">
        <f>BF22+1</f>
        <v>80100122</v>
      </c>
      <c r="BH22">
        <f t="shared" si="25"/>
        <v>80100123</v>
      </c>
      <c r="BI22">
        <f t="shared" si="25"/>
        <v>80100124</v>
      </c>
      <c r="BJ22">
        <f t="shared" si="25"/>
        <v>80100125</v>
      </c>
      <c r="BK22">
        <f t="shared" si="30"/>
        <v>80100131</v>
      </c>
      <c r="BL22">
        <f>BK22+1</f>
        <v>80100132</v>
      </c>
      <c r="BM22">
        <f t="shared" si="27"/>
        <v>80100133</v>
      </c>
      <c r="BN22">
        <f t="shared" si="27"/>
        <v>80100134</v>
      </c>
      <c r="BO22">
        <f t="shared" si="27"/>
        <v>80100135</v>
      </c>
      <c r="BP22">
        <f t="shared" si="32"/>
        <v>80100141</v>
      </c>
      <c r="BQ22">
        <f>BP22+1</f>
        <v>80100142</v>
      </c>
      <c r="BR22">
        <f t="shared" si="29"/>
        <v>80100143</v>
      </c>
      <c r="BS22">
        <f t="shared" si="29"/>
        <v>80100144</v>
      </c>
      <c r="BT22">
        <f t="shared" si="29"/>
        <v>80100145</v>
      </c>
      <c r="BU22">
        <f t="shared" si="34"/>
        <v>80100151</v>
      </c>
      <c r="BV22">
        <f>BU22+1</f>
        <v>80100152</v>
      </c>
      <c r="BW22">
        <f t="shared" si="31"/>
        <v>80100153</v>
      </c>
      <c r="BX22">
        <f t="shared" si="31"/>
        <v>80100154</v>
      </c>
      <c r="BY22">
        <f t="shared" si="31"/>
        <v>80100155</v>
      </c>
      <c r="BZ22">
        <v>80100161</v>
      </c>
      <c r="CA22">
        <f>BZ22+1</f>
        <v>80100162</v>
      </c>
      <c r="CB22">
        <f t="shared" si="33"/>
        <v>80100163</v>
      </c>
      <c r="CC22">
        <f t="shared" si="33"/>
        <v>80100164</v>
      </c>
      <c r="CD22">
        <f t="shared" si="33"/>
        <v>80100165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9"/>
  <sheetViews>
    <sheetView workbookViewId="0">
      <selection activeCell="G27" sqref="G27"/>
    </sheetView>
  </sheetViews>
  <sheetFormatPr defaultRowHeight="14.25" x14ac:dyDescent="0.2"/>
  <cols>
    <col min="4" max="4" width="13.375" customWidth="1"/>
    <col min="5" max="5" width="9.5" bestFit="1" customWidth="1"/>
    <col min="11" max="11" width="13.75" customWidth="1"/>
    <col min="15" max="15" width="15.75" customWidth="1"/>
    <col min="19" max="19" width="18.125" customWidth="1"/>
  </cols>
  <sheetData>
    <row r="1" spans="1:19" x14ac:dyDescent="0.2">
      <c r="D1" t="s">
        <v>122</v>
      </c>
      <c r="E1">
        <f>E2/15</f>
        <v>6666.666666666667</v>
      </c>
      <c r="F1" t="s">
        <v>123</v>
      </c>
      <c r="G1">
        <f>E1/A9</f>
        <v>111.11111111111111</v>
      </c>
    </row>
    <row r="2" spans="1:19" x14ac:dyDescent="0.2">
      <c r="D2" t="s">
        <v>124</v>
      </c>
      <c r="E2" s="11">
        <v>100000</v>
      </c>
      <c r="F2" t="s">
        <v>125</v>
      </c>
      <c r="G2">
        <f>E2/A9</f>
        <v>1666.6666666666667</v>
      </c>
    </row>
    <row r="3" spans="1:19" x14ac:dyDescent="0.2">
      <c r="D3" t="s">
        <v>126</v>
      </c>
      <c r="E3">
        <f>E2*10</f>
        <v>1000000</v>
      </c>
    </row>
    <row r="4" spans="1:19" x14ac:dyDescent="0.2">
      <c r="D4" t="s">
        <v>127</v>
      </c>
      <c r="E4">
        <f>E3/0.4</f>
        <v>2500000</v>
      </c>
    </row>
    <row r="5" spans="1:19" x14ac:dyDescent="0.2">
      <c r="D5" t="s">
        <v>128</v>
      </c>
      <c r="E5">
        <f>E4*20</f>
        <v>50000000</v>
      </c>
    </row>
    <row r="6" spans="1:19" x14ac:dyDescent="0.2">
      <c r="B6" s="21" t="s">
        <v>129</v>
      </c>
      <c r="C6">
        <v>40</v>
      </c>
      <c r="D6" t="s">
        <v>130</v>
      </c>
      <c r="E6" t="e">
        <f ca="1">SUM(OFFSET([2]爬塔奖励!$G$3,0,,):OFFSET([2]爬塔奖励!$G$3,C6-1,,))</f>
        <v>#VALUE!</v>
      </c>
      <c r="F6" t="s">
        <v>131</v>
      </c>
    </row>
    <row r="7" spans="1:19" x14ac:dyDescent="0.2">
      <c r="B7" s="21" t="s">
        <v>129</v>
      </c>
      <c r="C7">
        <v>40</v>
      </c>
      <c r="D7" t="s">
        <v>132</v>
      </c>
      <c r="E7">
        <f ca="1">SUM(OFFSET(奖励罗列!$E$3,0,,,):OFFSET(奖励罗列!$E$3,C7-1,,,))</f>
        <v>566966.29440000001</v>
      </c>
      <c r="F7" t="s">
        <v>133</v>
      </c>
      <c r="S7" s="22"/>
    </row>
    <row r="8" spans="1:19" x14ac:dyDescent="0.2">
      <c r="B8" s="21" t="s">
        <v>129</v>
      </c>
      <c r="C8">
        <v>40</v>
      </c>
      <c r="D8" t="s">
        <v>134</v>
      </c>
      <c r="E8">
        <f ca="1">SUM(OFFSET(奖励罗列!$K$3,0,,,):OFFSET(奖励罗列!$K$3,C8-1,,,))</f>
        <v>22387.264799999997</v>
      </c>
      <c r="F8" t="s">
        <v>135</v>
      </c>
      <c r="S8" s="22"/>
    </row>
    <row r="9" spans="1:19" x14ac:dyDescent="0.2">
      <c r="A9">
        <v>60</v>
      </c>
      <c r="B9" s="21" t="s">
        <v>129</v>
      </c>
      <c r="C9">
        <v>40</v>
      </c>
      <c r="D9" t="s">
        <v>136</v>
      </c>
      <c r="E9">
        <f>VLOOKUP(C9,奖励罗列!M3:Q102,5,0)*A9</f>
        <v>301949.74800000002</v>
      </c>
      <c r="S9" s="22"/>
    </row>
    <row r="10" spans="1:19" x14ac:dyDescent="0.2">
      <c r="A10" t="s">
        <v>137</v>
      </c>
      <c r="B10" s="21"/>
      <c r="D10" t="s">
        <v>138</v>
      </c>
      <c r="E10">
        <f>A9/2*(150/0.4)*20</f>
        <v>225000</v>
      </c>
      <c r="S10" s="22"/>
    </row>
    <row r="11" spans="1:19" x14ac:dyDescent="0.2">
      <c r="S11" s="22"/>
    </row>
    <row r="12" spans="1:19" x14ac:dyDescent="0.2">
      <c r="D12" t="s">
        <v>139</v>
      </c>
      <c r="E12" t="e">
        <f ca="1">INT(SUM(E3:E9))</f>
        <v>#VALUE!</v>
      </c>
      <c r="G12" t="e">
        <f ca="1">E12/$E$18</f>
        <v>#VALUE!</v>
      </c>
      <c r="S12" s="22"/>
    </row>
    <row r="13" spans="1:19" x14ac:dyDescent="0.2">
      <c r="D13" t="s">
        <v>140</v>
      </c>
      <c r="E13" t="e">
        <f ca="1">INT(SUM(E6:E8))</f>
        <v>#VALUE!</v>
      </c>
      <c r="G13" t="e">
        <f ca="1">E13/$E$18</f>
        <v>#VALUE!</v>
      </c>
      <c r="S13" s="22"/>
    </row>
    <row r="14" spans="1:19" x14ac:dyDescent="0.2">
      <c r="D14" t="s">
        <v>141</v>
      </c>
      <c r="E14">
        <f>INT(E9+E10)</f>
        <v>526949</v>
      </c>
      <c r="G14" t="e">
        <f ca="1">E14/$E$18</f>
        <v>#VALUE!</v>
      </c>
      <c r="S14" s="22"/>
    </row>
    <row r="15" spans="1:19" x14ac:dyDescent="0.2">
      <c r="D15" t="s">
        <v>142</v>
      </c>
      <c r="E15" t="e">
        <f ca="1">(E13+E14)*3</f>
        <v>#VALUE!</v>
      </c>
      <c r="G15" t="e">
        <f ca="1">E15/$E$18</f>
        <v>#VALUE!</v>
      </c>
      <c r="S15" s="22"/>
    </row>
    <row r="16" spans="1:19" x14ac:dyDescent="0.2">
      <c r="G16" t="e">
        <f ca="1">E16/$E$18</f>
        <v>#VALUE!</v>
      </c>
      <c r="S16" s="22"/>
    </row>
    <row r="17" spans="4:19" x14ac:dyDescent="0.2">
      <c r="D17" t="s">
        <v>191</v>
      </c>
      <c r="G17" t="e">
        <f ca="1">E16/E19</f>
        <v>#VALUE!</v>
      </c>
      <c r="S17" s="22"/>
    </row>
    <row r="18" spans="4:19" x14ac:dyDescent="0.2">
      <c r="D18" s="23" t="s">
        <v>143</v>
      </c>
      <c r="E18" s="10" t="e">
        <f ca="1">SUM(E12:E16)</f>
        <v>#VALUE!</v>
      </c>
    </row>
    <row r="19" spans="4:19" x14ac:dyDescent="0.2">
      <c r="D19" t="s">
        <v>144</v>
      </c>
      <c r="E19" t="e">
        <f ca="1">SUM(E13:E16)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3"/>
  <sheetViews>
    <sheetView topLeftCell="B34" workbookViewId="0">
      <selection activeCell="K63" sqref="K63"/>
    </sheetView>
  </sheetViews>
  <sheetFormatPr defaultRowHeight="14.25" x14ac:dyDescent="0.2"/>
  <cols>
    <col min="4" max="4" width="16.5" bestFit="1" customWidth="1"/>
    <col min="12" max="12" width="12.75" bestFit="1" customWidth="1"/>
    <col min="13" max="14" width="9.5" bestFit="1" customWidth="1"/>
    <col min="15" max="15" width="9.125" bestFit="1" customWidth="1"/>
    <col min="16" max="16" width="10.5" bestFit="1" customWidth="1"/>
    <col min="17" max="17" width="19.875" customWidth="1"/>
    <col min="18" max="18" width="10.625" customWidth="1"/>
    <col min="19" max="19" width="9.5" bestFit="1" customWidth="1"/>
  </cols>
  <sheetData>
    <row r="1" spans="1:21" x14ac:dyDescent="0.2">
      <c r="C1" t="s">
        <v>188</v>
      </c>
      <c r="F1" t="s">
        <v>189</v>
      </c>
      <c r="J1" t="s">
        <v>190</v>
      </c>
      <c r="R1" t="s">
        <v>70</v>
      </c>
    </row>
    <row r="2" spans="1:21" x14ac:dyDescent="0.2">
      <c r="B2">
        <v>1</v>
      </c>
      <c r="C2">
        <v>495000</v>
      </c>
      <c r="D2">
        <f>0-D5</f>
        <v>-1000</v>
      </c>
      <c r="F2">
        <v>1</v>
      </c>
      <c r="G2">
        <v>700000</v>
      </c>
      <c r="H2">
        <v>-7000</v>
      </c>
      <c r="J2">
        <v>1</v>
      </c>
      <c r="K2">
        <v>500000</v>
      </c>
      <c r="L2">
        <f>0-L5</f>
        <v>-6000</v>
      </c>
      <c r="O2" t="s">
        <v>193</v>
      </c>
      <c r="P2" t="s">
        <v>194</v>
      </c>
      <c r="R2">
        <v>1</v>
      </c>
      <c r="S2">
        <v>739999</v>
      </c>
      <c r="T2">
        <v>-300</v>
      </c>
    </row>
    <row r="3" spans="1:21" x14ac:dyDescent="0.2">
      <c r="B3">
        <v>2</v>
      </c>
      <c r="C3">
        <v>400000</v>
      </c>
      <c r="D3">
        <f>0-D6</f>
        <v>-50</v>
      </c>
      <c r="F3">
        <v>2</v>
      </c>
      <c r="G3">
        <v>300000</v>
      </c>
      <c r="H3">
        <v>-3000</v>
      </c>
      <c r="J3">
        <v>2</v>
      </c>
      <c r="K3">
        <v>300000</v>
      </c>
      <c r="L3">
        <f>0-L6</f>
        <v>-400</v>
      </c>
      <c r="O3">
        <f>'爬塔宝箱（输出)'!E4</f>
        <v>0.4</v>
      </c>
      <c r="P3">
        <f>'爬塔宝箱（输出)'!F4</f>
        <v>0.6</v>
      </c>
      <c r="R3">
        <v>2</v>
      </c>
      <c r="S3">
        <v>240000</v>
      </c>
      <c r="T3">
        <v>-1</v>
      </c>
    </row>
    <row r="4" spans="1:21" x14ac:dyDescent="0.2">
      <c r="B4">
        <v>3</v>
      </c>
      <c r="C4">
        <v>100000</v>
      </c>
      <c r="D4">
        <v>0</v>
      </c>
      <c r="F4">
        <v>3</v>
      </c>
      <c r="G4">
        <v>0</v>
      </c>
      <c r="H4">
        <v>10000</v>
      </c>
      <c r="J4">
        <v>3</v>
      </c>
      <c r="K4">
        <v>200000</v>
      </c>
      <c r="L4">
        <v>0</v>
      </c>
      <c r="R4">
        <v>3</v>
      </c>
      <c r="S4">
        <v>18000</v>
      </c>
      <c r="T4">
        <v>0</v>
      </c>
    </row>
    <row r="5" spans="1:21" s="10" customFormat="1" x14ac:dyDescent="0.2">
      <c r="B5" s="10">
        <v>4</v>
      </c>
      <c r="C5" s="10">
        <v>5000</v>
      </c>
      <c r="D5" s="10">
        <v>1000</v>
      </c>
      <c r="F5" s="10">
        <v>4</v>
      </c>
      <c r="G5" s="10">
        <v>0</v>
      </c>
      <c r="H5" s="10">
        <v>0</v>
      </c>
      <c r="J5" s="10">
        <v>4</v>
      </c>
      <c r="K5" s="10">
        <v>0</v>
      </c>
      <c r="L5" s="10">
        <v>6000</v>
      </c>
      <c r="O5"/>
      <c r="P5"/>
      <c r="R5" s="10">
        <v>4</v>
      </c>
      <c r="S5" s="10">
        <v>2000</v>
      </c>
      <c r="T5" s="10">
        <v>300</v>
      </c>
    </row>
    <row r="6" spans="1:21" x14ac:dyDescent="0.2">
      <c r="B6">
        <v>5</v>
      </c>
      <c r="C6">
        <v>0</v>
      </c>
      <c r="D6">
        <v>50</v>
      </c>
      <c r="F6">
        <v>5</v>
      </c>
      <c r="G6">
        <v>0</v>
      </c>
      <c r="H6">
        <v>0</v>
      </c>
      <c r="J6">
        <v>5</v>
      </c>
      <c r="K6">
        <v>0</v>
      </c>
      <c r="L6">
        <v>400</v>
      </c>
      <c r="R6">
        <v>5</v>
      </c>
      <c r="S6">
        <v>1</v>
      </c>
      <c r="T6">
        <v>1</v>
      </c>
    </row>
    <row r="7" spans="1:21" x14ac:dyDescent="0.2">
      <c r="A7">
        <v>100</v>
      </c>
      <c r="C7">
        <f>SUM(C2:C6)</f>
        <v>1000000</v>
      </c>
      <c r="G7">
        <f>SUM(G2:G6)</f>
        <v>1000000</v>
      </c>
      <c r="K7">
        <f>SUM(K2:K6)</f>
        <v>1000000</v>
      </c>
    </row>
    <row r="11" spans="1:21" x14ac:dyDescent="0.2">
      <c r="D11">
        <f>500/1000000*16</f>
        <v>8.0000000000000002E-3</v>
      </c>
    </row>
    <row r="12" spans="1:21" x14ac:dyDescent="0.2">
      <c r="U12" s="11"/>
    </row>
    <row r="17" spans="3:20" x14ac:dyDescent="0.2">
      <c r="E17" t="s">
        <v>192</v>
      </c>
    </row>
    <row r="18" spans="3:20" x14ac:dyDescent="0.2">
      <c r="E18" s="9" t="s">
        <v>212</v>
      </c>
      <c r="F18" s="9" t="s">
        <v>183</v>
      </c>
      <c r="G18" s="9" t="s">
        <v>180</v>
      </c>
      <c r="H18" s="28" t="s">
        <v>181</v>
      </c>
      <c r="I18" s="28" t="s">
        <v>182</v>
      </c>
      <c r="J18" s="10" t="s">
        <v>181</v>
      </c>
      <c r="K18" s="34" t="s">
        <v>182</v>
      </c>
      <c r="L18" s="35" t="s">
        <v>181</v>
      </c>
      <c r="M18" s="35" t="s">
        <v>182</v>
      </c>
      <c r="N18" s="36" t="s">
        <v>181</v>
      </c>
      <c r="O18" s="36" t="s">
        <v>182</v>
      </c>
      <c r="P18" s="37" t="s">
        <v>195</v>
      </c>
      <c r="Q18" s="37" t="s">
        <v>196</v>
      </c>
    </row>
    <row r="19" spans="3:20" x14ac:dyDescent="0.2">
      <c r="C19" t="str">
        <f t="shared" ref="C19:C37" si="0">D45</f>
        <v>爬塔宝箱1-3层</v>
      </c>
      <c r="E19">
        <f>3+1</f>
        <v>4</v>
      </c>
      <c r="F19" s="9">
        <v>6</v>
      </c>
      <c r="G19" s="9">
        <f>'爬塔宝箱（输出)'!C4</f>
        <v>4</v>
      </c>
      <c r="H19" s="28">
        <f>$C$5+$D$5*G19</f>
        <v>9000</v>
      </c>
      <c r="I19" s="28">
        <f>E19*H19*F19*$O$3</f>
        <v>86400</v>
      </c>
      <c r="J19" s="34">
        <f>$C$6+$D$6*G19</f>
        <v>200</v>
      </c>
      <c r="K19" s="34">
        <f>J19*E19*F19*$O$3</f>
        <v>1920</v>
      </c>
      <c r="L19" s="35">
        <f>$C$3+$D$3*G19</f>
        <v>399800</v>
      </c>
      <c r="M19" s="35">
        <f>L19*F19*E19*$O$3</f>
        <v>3838080</v>
      </c>
      <c r="N19" s="36">
        <f>$C$4+$D$4*G19</f>
        <v>100000</v>
      </c>
      <c r="O19" s="36">
        <f>N19*E19*F19*$O$3</f>
        <v>960000</v>
      </c>
      <c r="P19" s="37">
        <f>$C$2+G19*$D$2</f>
        <v>491000</v>
      </c>
      <c r="Q19" s="37">
        <f>P19*E19*F19*$O$3</f>
        <v>4713600</v>
      </c>
    </row>
    <row r="20" spans="3:20" x14ac:dyDescent="0.2">
      <c r="C20" t="str">
        <f t="shared" si="0"/>
        <v>爬塔宝箱4-7层</v>
      </c>
      <c r="E20">
        <f>4+1+1</f>
        <v>6</v>
      </c>
      <c r="F20" s="42">
        <v>6</v>
      </c>
      <c r="G20" s="42">
        <f>'爬塔宝箱（输出)'!C5</f>
        <v>5</v>
      </c>
      <c r="H20" s="28">
        <f>$C$5+$D$5*G20</f>
        <v>10000</v>
      </c>
      <c r="I20" s="28">
        <f t="shared" ref="I20:I22" si="1">E20*H20*F20*$O$3</f>
        <v>144000</v>
      </c>
      <c r="J20" s="34">
        <f>$C$6+$D$6*G20</f>
        <v>250</v>
      </c>
      <c r="K20" s="34">
        <f t="shared" ref="K20:K37" si="2">J20*E20*F20*$O$3</f>
        <v>3600</v>
      </c>
      <c r="L20" s="35">
        <f t="shared" ref="L20:L37" si="3">$C$3+$D$3*G20</f>
        <v>399750</v>
      </c>
      <c r="M20" s="35">
        <f t="shared" ref="M20:M37" si="4">L20*F20*E20*$O$3</f>
        <v>5756400</v>
      </c>
      <c r="N20" s="36">
        <f t="shared" ref="N20:N37" si="5">$C$4+$D$4*G20</f>
        <v>100000</v>
      </c>
      <c r="O20" s="36">
        <f t="shared" ref="O20:O37" si="6">N20*E20*F20*$O$3</f>
        <v>1440000</v>
      </c>
      <c r="P20" s="37">
        <f t="shared" ref="P20:P37" si="7">$C$2+G20*$D$2</f>
        <v>490000</v>
      </c>
      <c r="Q20" s="37">
        <f t="shared" ref="Q20:Q37" si="8">P20*E20*F20*$O$3</f>
        <v>7056000</v>
      </c>
    </row>
    <row r="21" spans="3:20" x14ac:dyDescent="0.2">
      <c r="C21" t="str">
        <f t="shared" si="0"/>
        <v>爬塔宝箱8-11层</v>
      </c>
      <c r="E21">
        <f>4+1+1</f>
        <v>6</v>
      </c>
      <c r="F21" s="42">
        <v>6</v>
      </c>
      <c r="G21" s="42">
        <f>'爬塔宝箱（输出)'!C6</f>
        <v>6</v>
      </c>
      <c r="H21" s="28">
        <f t="shared" ref="H21:H37" si="9">$C$5+$D$5*G21</f>
        <v>11000</v>
      </c>
      <c r="I21" s="28">
        <f t="shared" si="1"/>
        <v>158400</v>
      </c>
      <c r="J21" s="34">
        <f>$C$6+$D$6*G21</f>
        <v>300</v>
      </c>
      <c r="K21" s="34">
        <f t="shared" si="2"/>
        <v>4320</v>
      </c>
      <c r="L21" s="35">
        <f t="shared" si="3"/>
        <v>399700</v>
      </c>
      <c r="M21" s="35">
        <f t="shared" si="4"/>
        <v>5755680</v>
      </c>
      <c r="N21" s="36">
        <f t="shared" si="5"/>
        <v>100000</v>
      </c>
      <c r="O21" s="36">
        <f t="shared" si="6"/>
        <v>1440000</v>
      </c>
      <c r="P21" s="37">
        <f t="shared" si="7"/>
        <v>489000</v>
      </c>
      <c r="Q21" s="37">
        <f t="shared" si="8"/>
        <v>7041600</v>
      </c>
    </row>
    <row r="22" spans="3:20" x14ac:dyDescent="0.2">
      <c r="C22" t="str">
        <f t="shared" si="0"/>
        <v>爬塔宝箱12-15层</v>
      </c>
      <c r="E22">
        <f>4+1+1</f>
        <v>6</v>
      </c>
      <c r="F22" s="42">
        <v>6</v>
      </c>
      <c r="G22" s="42">
        <f>'爬塔宝箱（输出)'!C7</f>
        <v>7</v>
      </c>
      <c r="H22" s="28">
        <f t="shared" si="9"/>
        <v>12000</v>
      </c>
      <c r="I22" s="28">
        <f t="shared" si="1"/>
        <v>172800</v>
      </c>
      <c r="J22" s="34">
        <f>$C$6+$D$6*G22</f>
        <v>350</v>
      </c>
      <c r="K22" s="34">
        <f t="shared" si="2"/>
        <v>5040</v>
      </c>
      <c r="L22" s="35">
        <f t="shared" si="3"/>
        <v>399650</v>
      </c>
      <c r="M22" s="35">
        <f t="shared" si="4"/>
        <v>5754960</v>
      </c>
      <c r="N22" s="36">
        <f t="shared" si="5"/>
        <v>100000</v>
      </c>
      <c r="O22" s="36">
        <f t="shared" si="6"/>
        <v>1440000</v>
      </c>
      <c r="P22" s="37">
        <f t="shared" si="7"/>
        <v>488000</v>
      </c>
      <c r="Q22" s="37">
        <f t="shared" si="8"/>
        <v>7027200</v>
      </c>
    </row>
    <row r="23" spans="3:20" x14ac:dyDescent="0.2">
      <c r="C23" t="str">
        <f t="shared" si="0"/>
        <v>爬塔宝箱16-23层</v>
      </c>
      <c r="E23">
        <f t="shared" ref="E23:E30" si="10">8+1+1</f>
        <v>10</v>
      </c>
      <c r="F23" s="42">
        <v>6</v>
      </c>
      <c r="G23" s="42">
        <f>'爬塔宝箱（输出)'!C8</f>
        <v>8</v>
      </c>
      <c r="H23" s="28">
        <f t="shared" si="9"/>
        <v>13000</v>
      </c>
      <c r="I23" s="28">
        <f>E23*H23*F23*$O$3</f>
        <v>312000</v>
      </c>
      <c r="J23" s="34">
        <f>$C$6+$D$6*G23</f>
        <v>400</v>
      </c>
      <c r="K23" s="34">
        <f t="shared" si="2"/>
        <v>9600</v>
      </c>
      <c r="L23" s="35">
        <f t="shared" si="3"/>
        <v>399600</v>
      </c>
      <c r="M23" s="35">
        <f t="shared" si="4"/>
        <v>9590400</v>
      </c>
      <c r="N23" s="36">
        <f t="shared" si="5"/>
        <v>100000</v>
      </c>
      <c r="O23" s="36">
        <f t="shared" si="6"/>
        <v>2400000</v>
      </c>
      <c r="P23" s="37">
        <f t="shared" si="7"/>
        <v>487000</v>
      </c>
      <c r="Q23" s="37">
        <f t="shared" si="8"/>
        <v>11688000</v>
      </c>
    </row>
    <row r="24" spans="3:20" x14ac:dyDescent="0.2">
      <c r="C24" t="str">
        <f t="shared" si="0"/>
        <v>爬塔宝箱24-31层</v>
      </c>
      <c r="E24">
        <f t="shared" si="10"/>
        <v>10</v>
      </c>
      <c r="F24" s="42">
        <v>6</v>
      </c>
      <c r="G24" s="42">
        <f>'爬塔宝箱（输出)'!C9</f>
        <v>9</v>
      </c>
      <c r="H24" s="28">
        <f t="shared" si="9"/>
        <v>14000</v>
      </c>
      <c r="I24" s="28">
        <f t="shared" ref="I24:I37" si="11">E24*H24*F24*$O$3</f>
        <v>336000</v>
      </c>
      <c r="J24" s="34">
        <f t="shared" ref="J24:J37" si="12">$C$6+$D$6*G24</f>
        <v>450</v>
      </c>
      <c r="K24" s="34">
        <f t="shared" si="2"/>
        <v>10800</v>
      </c>
      <c r="L24" s="35">
        <f t="shared" si="3"/>
        <v>399550</v>
      </c>
      <c r="M24" s="35">
        <f t="shared" si="4"/>
        <v>9589200</v>
      </c>
      <c r="N24" s="36">
        <f t="shared" si="5"/>
        <v>100000</v>
      </c>
      <c r="O24" s="36">
        <f t="shared" si="6"/>
        <v>2400000</v>
      </c>
      <c r="P24" s="37">
        <f t="shared" si="7"/>
        <v>486000</v>
      </c>
      <c r="Q24" s="37">
        <f t="shared" si="8"/>
        <v>11664000</v>
      </c>
    </row>
    <row r="25" spans="3:20" x14ac:dyDescent="0.2">
      <c r="C25" t="str">
        <f t="shared" si="0"/>
        <v>爬塔宝箱32-39层</v>
      </c>
      <c r="E25">
        <f t="shared" si="10"/>
        <v>10</v>
      </c>
      <c r="F25" s="42">
        <v>6</v>
      </c>
      <c r="G25" s="42">
        <f>'爬塔宝箱（输出)'!C10</f>
        <v>10</v>
      </c>
      <c r="H25" s="28">
        <f t="shared" si="9"/>
        <v>15000</v>
      </c>
      <c r="I25" s="28">
        <f t="shared" si="11"/>
        <v>360000</v>
      </c>
      <c r="J25" s="34">
        <f t="shared" si="12"/>
        <v>500</v>
      </c>
      <c r="K25" s="34">
        <f t="shared" si="2"/>
        <v>12000</v>
      </c>
      <c r="L25" s="35">
        <f t="shared" si="3"/>
        <v>399500</v>
      </c>
      <c r="M25" s="35">
        <f t="shared" si="4"/>
        <v>9588000</v>
      </c>
      <c r="N25" s="36">
        <f t="shared" si="5"/>
        <v>100000</v>
      </c>
      <c r="O25" s="36">
        <f t="shared" si="6"/>
        <v>2400000</v>
      </c>
      <c r="P25" s="37">
        <f t="shared" si="7"/>
        <v>485000</v>
      </c>
      <c r="Q25" s="37">
        <f t="shared" si="8"/>
        <v>11640000</v>
      </c>
    </row>
    <row r="26" spans="3:20" x14ac:dyDescent="0.2">
      <c r="C26" t="str">
        <f t="shared" si="0"/>
        <v>爬塔宝箱40-47层</v>
      </c>
      <c r="E26">
        <f t="shared" si="10"/>
        <v>10</v>
      </c>
      <c r="F26" s="42">
        <v>6</v>
      </c>
      <c r="G26" s="42">
        <f>'爬塔宝箱（输出)'!C11</f>
        <v>11</v>
      </c>
      <c r="H26" s="28">
        <f t="shared" si="9"/>
        <v>16000</v>
      </c>
      <c r="I26" s="28">
        <f t="shared" si="11"/>
        <v>384000</v>
      </c>
      <c r="J26" s="34">
        <f t="shared" si="12"/>
        <v>550</v>
      </c>
      <c r="K26" s="34">
        <f t="shared" si="2"/>
        <v>13200</v>
      </c>
      <c r="L26" s="35">
        <f t="shared" si="3"/>
        <v>399450</v>
      </c>
      <c r="M26" s="35">
        <f t="shared" si="4"/>
        <v>9586800</v>
      </c>
      <c r="N26" s="36">
        <f t="shared" si="5"/>
        <v>100000</v>
      </c>
      <c r="O26" s="36">
        <f t="shared" si="6"/>
        <v>2400000</v>
      </c>
      <c r="P26" s="37">
        <f t="shared" si="7"/>
        <v>484000</v>
      </c>
      <c r="Q26" s="37">
        <f t="shared" si="8"/>
        <v>11616000</v>
      </c>
    </row>
    <row r="27" spans="3:20" x14ac:dyDescent="0.2">
      <c r="C27" t="str">
        <f t="shared" si="0"/>
        <v>爬塔宝箱48-55层</v>
      </c>
      <c r="E27">
        <f t="shared" si="10"/>
        <v>10</v>
      </c>
      <c r="F27" s="42">
        <v>6</v>
      </c>
      <c r="G27" s="42">
        <f>'爬塔宝箱（输出)'!C12</f>
        <v>12</v>
      </c>
      <c r="H27" s="28">
        <f t="shared" si="9"/>
        <v>17000</v>
      </c>
      <c r="I27" s="28">
        <f t="shared" si="11"/>
        <v>408000</v>
      </c>
      <c r="J27" s="34">
        <f t="shared" si="12"/>
        <v>600</v>
      </c>
      <c r="K27" s="34">
        <f t="shared" si="2"/>
        <v>14400</v>
      </c>
      <c r="L27" s="35">
        <f t="shared" si="3"/>
        <v>399400</v>
      </c>
      <c r="M27" s="35">
        <f t="shared" si="4"/>
        <v>9585600</v>
      </c>
      <c r="N27" s="36">
        <f t="shared" si="5"/>
        <v>100000</v>
      </c>
      <c r="O27" s="36">
        <f t="shared" si="6"/>
        <v>2400000</v>
      </c>
      <c r="P27" s="37">
        <f t="shared" si="7"/>
        <v>483000</v>
      </c>
      <c r="Q27" s="37">
        <f t="shared" si="8"/>
        <v>11592000</v>
      </c>
      <c r="S27" s="23">
        <v>30</v>
      </c>
      <c r="T27" s="23">
        <v>10</v>
      </c>
    </row>
    <row r="28" spans="3:20" x14ac:dyDescent="0.2">
      <c r="C28" t="str">
        <f t="shared" si="0"/>
        <v>爬塔宝箱56-63层</v>
      </c>
      <c r="E28">
        <f t="shared" si="10"/>
        <v>10</v>
      </c>
      <c r="F28" s="42">
        <v>6</v>
      </c>
      <c r="G28" s="42">
        <f>'爬塔宝箱（输出)'!C13</f>
        <v>13</v>
      </c>
      <c r="H28" s="28">
        <f t="shared" si="9"/>
        <v>18000</v>
      </c>
      <c r="I28" s="28">
        <f t="shared" si="11"/>
        <v>432000</v>
      </c>
      <c r="J28" s="34">
        <f t="shared" si="12"/>
        <v>650</v>
      </c>
      <c r="K28" s="34">
        <f t="shared" si="2"/>
        <v>15600</v>
      </c>
      <c r="L28" s="35">
        <f t="shared" si="3"/>
        <v>399350</v>
      </c>
      <c r="M28" s="35">
        <f t="shared" si="4"/>
        <v>9584400</v>
      </c>
      <c r="N28" s="36">
        <f t="shared" si="5"/>
        <v>100000</v>
      </c>
      <c r="O28" s="36">
        <f t="shared" si="6"/>
        <v>2400000</v>
      </c>
      <c r="P28" s="37">
        <f t="shared" si="7"/>
        <v>482000</v>
      </c>
      <c r="Q28" s="37">
        <f t="shared" si="8"/>
        <v>11568000</v>
      </c>
      <c r="S28" s="10">
        <v>85</v>
      </c>
    </row>
    <row r="29" spans="3:20" x14ac:dyDescent="0.2">
      <c r="C29" t="str">
        <f t="shared" si="0"/>
        <v>爬塔宝箱64-71层</v>
      </c>
      <c r="E29">
        <f t="shared" si="10"/>
        <v>10</v>
      </c>
      <c r="F29" s="42">
        <v>6</v>
      </c>
      <c r="G29" s="42">
        <f>'爬塔宝箱（输出)'!C14</f>
        <v>14</v>
      </c>
      <c r="H29" s="28">
        <f t="shared" si="9"/>
        <v>19000</v>
      </c>
      <c r="I29" s="28">
        <f t="shared" si="11"/>
        <v>456000</v>
      </c>
      <c r="J29" s="34">
        <f t="shared" si="12"/>
        <v>700</v>
      </c>
      <c r="K29" s="34">
        <f t="shared" si="2"/>
        <v>16800</v>
      </c>
      <c r="L29" s="35">
        <f t="shared" si="3"/>
        <v>399300</v>
      </c>
      <c r="M29" s="35">
        <f t="shared" si="4"/>
        <v>9583200</v>
      </c>
      <c r="N29" s="36">
        <f t="shared" si="5"/>
        <v>100000</v>
      </c>
      <c r="O29" s="36">
        <f t="shared" si="6"/>
        <v>2400000</v>
      </c>
      <c r="P29" s="37">
        <f t="shared" si="7"/>
        <v>481000</v>
      </c>
      <c r="Q29" s="37">
        <f t="shared" si="8"/>
        <v>11544000</v>
      </c>
      <c r="S29" s="23">
        <f>30*H33/C7*T27</f>
        <v>6.3</v>
      </c>
      <c r="T29" s="23">
        <f>S27*J33/C7*T27</f>
        <v>0.24</v>
      </c>
    </row>
    <row r="30" spans="3:20" x14ac:dyDescent="0.2">
      <c r="C30" t="str">
        <f t="shared" si="0"/>
        <v>爬塔宝箱72-79层</v>
      </c>
      <c r="E30">
        <f t="shared" si="10"/>
        <v>10</v>
      </c>
      <c r="F30" s="42">
        <v>6</v>
      </c>
      <c r="G30" s="42">
        <f>'爬塔宝箱（输出)'!C15</f>
        <v>15</v>
      </c>
      <c r="H30" s="28">
        <f t="shared" si="9"/>
        <v>20000</v>
      </c>
      <c r="I30" s="28">
        <f t="shared" si="11"/>
        <v>480000</v>
      </c>
      <c r="J30" s="34">
        <f t="shared" si="12"/>
        <v>750</v>
      </c>
      <c r="K30" s="34">
        <f t="shared" si="2"/>
        <v>18000</v>
      </c>
      <c r="L30" s="35">
        <f t="shared" si="3"/>
        <v>399250</v>
      </c>
      <c r="M30" s="35">
        <f t="shared" si="4"/>
        <v>9582000</v>
      </c>
      <c r="N30" s="36">
        <f t="shared" si="5"/>
        <v>100000</v>
      </c>
      <c r="O30" s="36">
        <f t="shared" si="6"/>
        <v>2400000</v>
      </c>
      <c r="P30" s="37">
        <f t="shared" si="7"/>
        <v>480000</v>
      </c>
      <c r="Q30" s="37">
        <f t="shared" si="8"/>
        <v>11520000</v>
      </c>
      <c r="S30">
        <f>SUM(I19:I32)/C7</f>
        <v>4.1832000000000003</v>
      </c>
      <c r="T30">
        <f>SUM(K19:K32)/C7</f>
        <v>0.14255999999999999</v>
      </c>
    </row>
    <row r="31" spans="3:20" x14ac:dyDescent="0.2">
      <c r="C31" t="str">
        <f t="shared" si="0"/>
        <v>爬塔宝箱80-83层</v>
      </c>
      <c r="E31">
        <f>4+1+1</f>
        <v>6</v>
      </c>
      <c r="F31" s="42">
        <v>6</v>
      </c>
      <c r="G31" s="42">
        <f>'爬塔宝箱（输出)'!C16</f>
        <v>16</v>
      </c>
      <c r="H31" s="28">
        <f>$C$5+$D$5*G31</f>
        <v>21000</v>
      </c>
      <c r="I31" s="28">
        <f t="shared" si="11"/>
        <v>302400</v>
      </c>
      <c r="J31" s="34">
        <f t="shared" si="12"/>
        <v>800</v>
      </c>
      <c r="K31" s="34">
        <f t="shared" si="2"/>
        <v>11520</v>
      </c>
      <c r="L31" s="35">
        <f t="shared" si="3"/>
        <v>399200</v>
      </c>
      <c r="M31" s="35">
        <f t="shared" si="4"/>
        <v>5748480</v>
      </c>
      <c r="N31" s="36">
        <f t="shared" si="5"/>
        <v>100000</v>
      </c>
      <c r="O31" s="36">
        <f t="shared" si="6"/>
        <v>1440000</v>
      </c>
      <c r="P31" s="37">
        <f t="shared" si="7"/>
        <v>479000</v>
      </c>
      <c r="Q31" s="37">
        <f t="shared" si="8"/>
        <v>6897600</v>
      </c>
      <c r="S31" s="23">
        <f>SUM(S29:S30)</f>
        <v>10.4832</v>
      </c>
      <c r="T31" s="23">
        <f>SUM(T29:T30)</f>
        <v>0.38256000000000001</v>
      </c>
    </row>
    <row r="32" spans="3:20" x14ac:dyDescent="0.2">
      <c r="C32" t="str">
        <f t="shared" si="0"/>
        <v>爬塔宝箱84-84层</v>
      </c>
      <c r="E32">
        <f>1+1+1</f>
        <v>3</v>
      </c>
      <c r="F32" s="42">
        <v>6</v>
      </c>
      <c r="G32" s="42">
        <f>'爬塔宝箱（输出)'!C17</f>
        <v>16</v>
      </c>
      <c r="H32" s="28">
        <f t="shared" si="9"/>
        <v>21000</v>
      </c>
      <c r="I32" s="28">
        <f t="shared" si="11"/>
        <v>151200</v>
      </c>
      <c r="J32" s="34">
        <f t="shared" si="12"/>
        <v>800</v>
      </c>
      <c r="K32" s="34">
        <f t="shared" si="2"/>
        <v>5760</v>
      </c>
      <c r="L32" s="35">
        <f t="shared" si="3"/>
        <v>399200</v>
      </c>
      <c r="M32" s="35">
        <f t="shared" si="4"/>
        <v>2874240</v>
      </c>
      <c r="N32" s="36">
        <f t="shared" si="5"/>
        <v>100000</v>
      </c>
      <c r="O32" s="36">
        <f t="shared" si="6"/>
        <v>720000</v>
      </c>
      <c r="P32" s="37">
        <f t="shared" si="7"/>
        <v>479000</v>
      </c>
      <c r="Q32" s="37">
        <f t="shared" si="8"/>
        <v>3448800</v>
      </c>
    </row>
    <row r="33" spans="3:19" x14ac:dyDescent="0.2">
      <c r="C33" t="str">
        <f t="shared" si="0"/>
        <v>爬塔宝箱85-87层</v>
      </c>
      <c r="E33">
        <f>3+1+1</f>
        <v>5</v>
      </c>
      <c r="F33" s="42">
        <v>6</v>
      </c>
      <c r="G33" s="42">
        <f>'爬塔宝箱（输出)'!C18</f>
        <v>16</v>
      </c>
      <c r="H33" s="28">
        <f t="shared" si="9"/>
        <v>21000</v>
      </c>
      <c r="I33" s="28">
        <f t="shared" si="11"/>
        <v>252000</v>
      </c>
      <c r="J33" s="34">
        <f t="shared" si="12"/>
        <v>800</v>
      </c>
      <c r="K33" s="34">
        <f t="shared" si="2"/>
        <v>9600</v>
      </c>
      <c r="L33" s="35">
        <f t="shared" si="3"/>
        <v>399200</v>
      </c>
      <c r="M33" s="35">
        <f t="shared" si="4"/>
        <v>4790400</v>
      </c>
      <c r="N33" s="36">
        <f t="shared" si="5"/>
        <v>100000</v>
      </c>
      <c r="O33" s="36">
        <f t="shared" si="6"/>
        <v>1200000</v>
      </c>
      <c r="P33" s="37">
        <f t="shared" si="7"/>
        <v>479000</v>
      </c>
      <c r="Q33" s="37">
        <f t="shared" si="8"/>
        <v>5748000</v>
      </c>
    </row>
    <row r="34" spans="3:19" x14ac:dyDescent="0.2">
      <c r="C34" t="str">
        <f t="shared" si="0"/>
        <v>爬塔宝箱88-91层</v>
      </c>
      <c r="E34">
        <f>3+1+1</f>
        <v>5</v>
      </c>
      <c r="F34" s="42">
        <v>6</v>
      </c>
      <c r="G34" s="42">
        <f>'爬塔宝箱（输出)'!C19</f>
        <v>16</v>
      </c>
      <c r="H34" s="28">
        <f t="shared" si="9"/>
        <v>21000</v>
      </c>
      <c r="I34" s="28">
        <f t="shared" si="11"/>
        <v>252000</v>
      </c>
      <c r="J34" s="34">
        <f t="shared" si="12"/>
        <v>800</v>
      </c>
      <c r="K34" s="34">
        <f t="shared" si="2"/>
        <v>9600</v>
      </c>
      <c r="L34" s="35">
        <f t="shared" si="3"/>
        <v>399200</v>
      </c>
      <c r="M34" s="35">
        <f t="shared" si="4"/>
        <v>4790400</v>
      </c>
      <c r="N34" s="36">
        <f t="shared" si="5"/>
        <v>100000</v>
      </c>
      <c r="O34" s="36">
        <f t="shared" si="6"/>
        <v>1200000</v>
      </c>
      <c r="P34" s="37">
        <f t="shared" si="7"/>
        <v>479000</v>
      </c>
      <c r="Q34" s="37">
        <f t="shared" si="8"/>
        <v>5748000</v>
      </c>
    </row>
    <row r="35" spans="3:19" x14ac:dyDescent="0.2">
      <c r="C35" t="str">
        <f t="shared" si="0"/>
        <v>爬塔宝箱92-95层</v>
      </c>
      <c r="E35">
        <f>3+1+1</f>
        <v>5</v>
      </c>
      <c r="F35" s="42">
        <v>6</v>
      </c>
      <c r="G35" s="42">
        <f>'爬塔宝箱（输出)'!C20</f>
        <v>16</v>
      </c>
      <c r="H35" s="28">
        <f t="shared" si="9"/>
        <v>21000</v>
      </c>
      <c r="I35" s="28">
        <f t="shared" si="11"/>
        <v>252000</v>
      </c>
      <c r="J35" s="34">
        <f t="shared" si="12"/>
        <v>800</v>
      </c>
      <c r="K35" s="34">
        <f t="shared" si="2"/>
        <v>9600</v>
      </c>
      <c r="L35" s="35">
        <f t="shared" si="3"/>
        <v>399200</v>
      </c>
      <c r="M35" s="35">
        <f t="shared" si="4"/>
        <v>4790400</v>
      </c>
      <c r="N35" s="36">
        <f t="shared" si="5"/>
        <v>100000</v>
      </c>
      <c r="O35" s="36">
        <f t="shared" si="6"/>
        <v>1200000</v>
      </c>
      <c r="P35" s="37">
        <f t="shared" si="7"/>
        <v>479000</v>
      </c>
      <c r="Q35" s="37">
        <f t="shared" si="8"/>
        <v>5748000</v>
      </c>
    </row>
    <row r="36" spans="3:19" x14ac:dyDescent="0.2">
      <c r="C36" t="str">
        <f t="shared" si="0"/>
        <v>爬塔宝箱96-99层</v>
      </c>
      <c r="E36">
        <f>3+1+1</f>
        <v>5</v>
      </c>
      <c r="F36" s="42">
        <v>6</v>
      </c>
      <c r="G36" s="42">
        <f>'爬塔宝箱（输出)'!C21</f>
        <v>16</v>
      </c>
      <c r="H36" s="28">
        <f t="shared" si="9"/>
        <v>21000</v>
      </c>
      <c r="I36" s="28">
        <f t="shared" si="11"/>
        <v>252000</v>
      </c>
      <c r="J36" s="34">
        <f t="shared" si="12"/>
        <v>800</v>
      </c>
      <c r="K36" s="34">
        <f t="shared" si="2"/>
        <v>9600</v>
      </c>
      <c r="L36" s="35">
        <f t="shared" si="3"/>
        <v>399200</v>
      </c>
      <c r="M36" s="35">
        <f t="shared" si="4"/>
        <v>4790400</v>
      </c>
      <c r="N36" s="36">
        <f t="shared" si="5"/>
        <v>100000</v>
      </c>
      <c r="O36" s="36">
        <f t="shared" si="6"/>
        <v>1200000</v>
      </c>
      <c r="P36" s="37">
        <f t="shared" si="7"/>
        <v>479000</v>
      </c>
      <c r="Q36" s="37">
        <f t="shared" si="8"/>
        <v>5748000</v>
      </c>
    </row>
    <row r="37" spans="3:19" x14ac:dyDescent="0.2">
      <c r="C37" t="str">
        <f t="shared" si="0"/>
        <v>爬塔宝箱100层</v>
      </c>
      <c r="E37">
        <f>1+1+1</f>
        <v>3</v>
      </c>
      <c r="F37" s="42">
        <v>6</v>
      </c>
      <c r="G37" s="42">
        <f>'爬塔宝箱（输出)'!C22</f>
        <v>16</v>
      </c>
      <c r="H37" s="28">
        <f t="shared" si="9"/>
        <v>21000</v>
      </c>
      <c r="I37" s="28">
        <f t="shared" si="11"/>
        <v>151200</v>
      </c>
      <c r="J37" s="34">
        <f t="shared" si="12"/>
        <v>800</v>
      </c>
      <c r="K37" s="34">
        <f t="shared" si="2"/>
        <v>5760</v>
      </c>
      <c r="L37" s="35">
        <f t="shared" si="3"/>
        <v>399200</v>
      </c>
      <c r="M37" s="35">
        <f t="shared" si="4"/>
        <v>2874240</v>
      </c>
      <c r="N37" s="36">
        <f t="shared" si="5"/>
        <v>100000</v>
      </c>
      <c r="O37" s="36">
        <f t="shared" si="6"/>
        <v>720000</v>
      </c>
      <c r="P37" s="37">
        <f t="shared" si="7"/>
        <v>479000</v>
      </c>
      <c r="Q37" s="37">
        <f t="shared" si="8"/>
        <v>3448800</v>
      </c>
    </row>
    <row r="38" spans="3:19" x14ac:dyDescent="0.2">
      <c r="F38" s="42"/>
      <c r="G38" s="42"/>
      <c r="H38" s="28"/>
      <c r="I38" s="28"/>
      <c r="J38" s="34"/>
      <c r="K38" s="34"/>
      <c r="L38" s="35"/>
      <c r="M38" s="35"/>
      <c r="N38" s="36"/>
      <c r="O38" s="36"/>
      <c r="P38" s="37"/>
      <c r="Q38" s="37"/>
    </row>
    <row r="39" spans="3:19" x14ac:dyDescent="0.2">
      <c r="F39" s="42"/>
      <c r="G39" s="42"/>
      <c r="H39" s="28"/>
      <c r="I39" s="28"/>
      <c r="J39" s="34"/>
      <c r="K39" s="34"/>
      <c r="L39" s="35"/>
      <c r="M39" s="35"/>
      <c r="N39" s="36"/>
      <c r="O39" s="36"/>
      <c r="P39" s="37"/>
      <c r="Q39" s="37"/>
    </row>
    <row r="40" spans="3:19" x14ac:dyDescent="0.2">
      <c r="F40" s="9"/>
      <c r="G40" s="9"/>
      <c r="H40" s="28">
        <f>SUM(I19:I37)</f>
        <v>5342400</v>
      </c>
      <c r="J40" s="34">
        <f>SUM(K19:K37)</f>
        <v>186720</v>
      </c>
      <c r="K40" s="34"/>
      <c r="L40" s="35">
        <f>SUM(M19:M37)</f>
        <v>128453280</v>
      </c>
      <c r="M40" s="34"/>
      <c r="N40" s="36">
        <f>SUM(O19:O37)</f>
        <v>32160000</v>
      </c>
      <c r="O40" s="36"/>
      <c r="P40" s="37">
        <f>SUM(Q19:Q37)</f>
        <v>155457600</v>
      </c>
      <c r="Q40" s="37"/>
    </row>
    <row r="41" spans="3:19" x14ac:dyDescent="0.2">
      <c r="H41" s="28">
        <f>H40/$C$7</f>
        <v>5.3423999999999996</v>
      </c>
      <c r="J41" s="34">
        <f>J40/$C$7</f>
        <v>0.18672</v>
      </c>
      <c r="K41" s="34"/>
      <c r="L41" s="35">
        <f>L40/$C$7</f>
        <v>128.45328000000001</v>
      </c>
      <c r="M41" s="34"/>
      <c r="N41" s="36">
        <f>N40/$C$7</f>
        <v>32.159999999999997</v>
      </c>
      <c r="O41" s="36"/>
      <c r="P41" s="37">
        <f>P40/$C$7</f>
        <v>155.45760000000001</v>
      </c>
      <c r="Q41" s="37"/>
    </row>
    <row r="44" spans="3:19" x14ac:dyDescent="0.2">
      <c r="R44" t="str">
        <f>符文精华宝箱价值!D35</f>
        <v>单个宝箱价值</v>
      </c>
      <c r="S44" t="str">
        <f>符文精华宝箱价值!E35</f>
        <v>每日至少3个</v>
      </c>
    </row>
    <row r="45" spans="3:19" x14ac:dyDescent="0.2">
      <c r="D45" t="str">
        <f>爬塔宝箱价值!B46</f>
        <v>爬塔宝箱1-3层</v>
      </c>
      <c r="E45">
        <f>爬塔宝箱价值!C46</f>
        <v>23.621600000000001</v>
      </c>
      <c r="F45">
        <f>爬塔宝箱价值!D46</f>
        <v>141.7296</v>
      </c>
      <c r="Q45" t="str">
        <f>符文精华宝箱价值!B36</f>
        <v>符文精华宝箱1-7层</v>
      </c>
      <c r="R45">
        <f>符文精华宝箱价值!D36</f>
        <v>81.799499999999995</v>
      </c>
      <c r="S45">
        <f>符文精华宝箱价值!E36</f>
        <v>245.39849999999998</v>
      </c>
    </row>
    <row r="46" spans="3:19" x14ac:dyDescent="0.2">
      <c r="D46" t="str">
        <f>爬塔宝箱价值!B47</f>
        <v>爬塔宝箱4-7层</v>
      </c>
      <c r="E46">
        <f>爬塔宝箱价值!C47</f>
        <v>24.157</v>
      </c>
      <c r="F46">
        <f>爬塔宝箱价值!D47</f>
        <v>144.94200000000001</v>
      </c>
      <c r="Q46" t="str">
        <f>符文精华宝箱价值!B37</f>
        <v>符文精华宝箱8-23层</v>
      </c>
      <c r="R46">
        <f>符文精华宝箱价值!D37</f>
        <v>82.578000000000003</v>
      </c>
      <c r="S46">
        <f>符文精华宝箱价值!E37</f>
        <v>247.73400000000001</v>
      </c>
    </row>
    <row r="47" spans="3:19" x14ac:dyDescent="0.2">
      <c r="D47" t="str">
        <f>爬塔宝箱价值!B48</f>
        <v>爬塔宝箱8-11层</v>
      </c>
      <c r="E47">
        <f>爬塔宝箱价值!C48</f>
        <v>24.764880000000002</v>
      </c>
      <c r="F47">
        <f>爬塔宝箱价值!D48</f>
        <v>148.58928</v>
      </c>
      <c r="Q47" t="str">
        <f>符文精华宝箱价值!B38</f>
        <v>符文精华宝箱24-47层</v>
      </c>
      <c r="R47">
        <f>符文精华宝箱价值!D38</f>
        <v>83.874930000000006</v>
      </c>
      <c r="S47">
        <f>符文精华宝箱价值!E38</f>
        <v>251.62479000000002</v>
      </c>
    </row>
    <row r="48" spans="3:19" x14ac:dyDescent="0.2">
      <c r="D48" t="str">
        <f>爬塔宝箱价值!B49</f>
        <v>爬塔宝箱12-15层</v>
      </c>
      <c r="E48">
        <f>爬塔宝箱价值!C49</f>
        <v>25.297920000000001</v>
      </c>
      <c r="F48">
        <f>爬塔宝箱价值!D49</f>
        <v>151.78752</v>
      </c>
      <c r="Q48" t="str">
        <f>符文精华宝箱价值!B39</f>
        <v>符文精华宝箱48-79层</v>
      </c>
      <c r="R48">
        <f>符文精华宝箱价值!D39</f>
        <v>85.692000000000007</v>
      </c>
      <c r="S48">
        <f>符文精华宝箱价值!E39</f>
        <v>257.07600000000002</v>
      </c>
    </row>
    <row r="49" spans="4:19" x14ac:dyDescent="0.2">
      <c r="D49" t="str">
        <f>爬塔宝箱价值!B50</f>
        <v>爬塔宝箱16-23层</v>
      </c>
      <c r="E49">
        <f>爬塔宝箱价值!C50</f>
        <v>25.838200000000001</v>
      </c>
      <c r="F49">
        <f>爬塔宝箱价值!D50</f>
        <v>155.0292</v>
      </c>
      <c r="Q49" t="str">
        <f>符文精华宝箱价值!B40</f>
        <v>符文精华宝箱80-84层</v>
      </c>
      <c r="R49">
        <f>符文精华宝箱价值!D40</f>
        <v>88.027500000000003</v>
      </c>
      <c r="S49">
        <f>符文精华宝箱价值!E40</f>
        <v>264.08249999999998</v>
      </c>
    </row>
    <row r="50" spans="4:19" x14ac:dyDescent="0.2">
      <c r="D50" t="str">
        <f>爬塔宝箱价值!B51</f>
        <v>爬塔宝箱24-31层</v>
      </c>
      <c r="E50">
        <f>爬塔宝箱价值!C51</f>
        <v>28.299990000000001</v>
      </c>
      <c r="F50">
        <f>爬塔宝箱价值!D51</f>
        <v>169.79993999999999</v>
      </c>
      <c r="Q50" t="str">
        <f>符文精华宝箱价值!B41</f>
        <v>符文精华宝箱85-89层</v>
      </c>
      <c r="R50">
        <f>符文精华宝箱价值!D41</f>
        <v>90.881448000000006</v>
      </c>
      <c r="S50">
        <f>符文精华宝箱价值!E41</f>
        <v>272.64434400000005</v>
      </c>
    </row>
    <row r="51" spans="4:19" x14ac:dyDescent="0.2">
      <c r="D51" t="str">
        <f>爬塔宝箱价值!B52</f>
        <v>爬塔宝箱32-39层</v>
      </c>
      <c r="E51">
        <f>爬塔宝箱价值!C52</f>
        <v>28.838000000000001</v>
      </c>
      <c r="F51">
        <f>爬塔宝箱价值!D52</f>
        <v>173.02800000000002</v>
      </c>
      <c r="Q51" t="str">
        <f>符文精华宝箱价值!B42</f>
        <v>符文精华宝箱90-99层</v>
      </c>
      <c r="R51">
        <f>符文精华宝箱价值!D42</f>
        <v>94.254024000000001</v>
      </c>
      <c r="S51">
        <f>符文精华宝箱价值!E42</f>
        <v>282.76207199999999</v>
      </c>
    </row>
    <row r="52" spans="4:19" x14ac:dyDescent="0.2">
      <c r="D52" t="str">
        <f>爬塔宝箱价值!B53</f>
        <v>爬塔宝箱40-47层</v>
      </c>
      <c r="E52">
        <f>爬塔宝箱价值!C53</f>
        <v>29.364550000000001</v>
      </c>
      <c r="F52">
        <f>爬塔宝箱价值!D53</f>
        <v>176.18729999999999</v>
      </c>
      <c r="Q52" t="str">
        <f>符文精华宝箱价值!B43</f>
        <v>符文精华宝箱100层</v>
      </c>
      <c r="R52">
        <f>符文精华宝箱价值!D43</f>
        <v>98.147999999999996</v>
      </c>
      <c r="S52">
        <f>符文精华宝箱价值!E43</f>
        <v>294.44399999999996</v>
      </c>
    </row>
    <row r="53" spans="4:19" x14ac:dyDescent="0.2">
      <c r="D53" t="str">
        <f>爬塔宝箱价值!B54</f>
        <v>爬塔宝箱48-55层</v>
      </c>
      <c r="E53">
        <f>爬塔宝箱价值!C54</f>
        <v>30.06288</v>
      </c>
      <c r="F53">
        <f>爬塔宝箱价值!D54</f>
        <v>180.37727999999998</v>
      </c>
    </row>
    <row r="54" spans="4:19" x14ac:dyDescent="0.2">
      <c r="D54" t="str">
        <f>爬塔宝箱价值!B55</f>
        <v>爬塔宝箱56-63层</v>
      </c>
      <c r="E54">
        <f>爬塔宝箱价值!C55</f>
        <v>30.59413</v>
      </c>
      <c r="F54">
        <f>爬塔宝箱价值!D55</f>
        <v>183.56477999999998</v>
      </c>
    </row>
    <row r="55" spans="4:19" x14ac:dyDescent="0.2">
      <c r="D55" t="str">
        <f>爬塔宝箱价值!B56</f>
        <v>爬塔宝箱64-71层</v>
      </c>
      <c r="E55">
        <f>爬塔宝箱价值!C56</f>
        <v>31.130140000000001</v>
      </c>
      <c r="F55">
        <f>爬塔宝箱价值!D56</f>
        <v>186.78084000000001</v>
      </c>
    </row>
    <row r="56" spans="4:19" x14ac:dyDescent="0.2">
      <c r="D56" t="str">
        <f>爬塔宝箱价值!B57</f>
        <v>爬塔宝箱72-79层</v>
      </c>
      <c r="E56">
        <f>爬塔宝箱价值!C57</f>
        <v>31.832699999999999</v>
      </c>
      <c r="F56">
        <f>爬塔宝箱价值!D57</f>
        <v>190.99619999999999</v>
      </c>
    </row>
    <row r="57" spans="4:19" x14ac:dyDescent="0.2">
      <c r="D57" t="str">
        <f>爬塔宝箱价值!B58</f>
        <v>爬塔宝箱80-83层</v>
      </c>
      <c r="E57">
        <f>爬塔宝箱价值!C58</f>
        <v>32.374400000000001</v>
      </c>
      <c r="F57">
        <f>爬塔宝箱价值!D58</f>
        <v>194.24639999999999</v>
      </c>
    </row>
    <row r="58" spans="4:19" x14ac:dyDescent="0.2">
      <c r="D58" t="str">
        <f>爬塔宝箱价值!B59</f>
        <v>爬塔宝箱84-84层</v>
      </c>
      <c r="E58">
        <f>爬塔宝箱价值!C59</f>
        <v>32.374400000000001</v>
      </c>
      <c r="F58">
        <f>爬塔宝箱价值!D59</f>
        <v>194.24639999999999</v>
      </c>
    </row>
    <row r="59" spans="4:19" x14ac:dyDescent="0.2">
      <c r="D59" t="str">
        <f>爬塔宝箱价值!B60</f>
        <v>爬塔宝箱85-87层</v>
      </c>
      <c r="E59">
        <f>爬塔宝箱价值!C60</f>
        <v>32.5364</v>
      </c>
      <c r="F59">
        <f>爬塔宝箱价值!D60</f>
        <v>195.2184</v>
      </c>
      <c r="K59" s="40"/>
      <c r="L59" s="40"/>
      <c r="M59" s="40"/>
      <c r="N59" s="40"/>
      <c r="O59" s="40"/>
    </row>
    <row r="60" spans="4:19" x14ac:dyDescent="0.2">
      <c r="D60" t="str">
        <f>爬塔宝箱价值!B61</f>
        <v>爬塔宝箱88-91层</v>
      </c>
      <c r="E60">
        <f>爬塔宝箱价值!C61</f>
        <v>32.5364</v>
      </c>
      <c r="F60">
        <f>爬塔宝箱价值!D61</f>
        <v>195.2184</v>
      </c>
      <c r="K60" s="40"/>
      <c r="L60" s="40"/>
      <c r="M60" s="40"/>
      <c r="N60" s="40"/>
      <c r="O60" s="40"/>
    </row>
    <row r="61" spans="4:19" x14ac:dyDescent="0.2">
      <c r="D61" t="str">
        <f>爬塔宝箱价值!B62</f>
        <v>爬塔宝箱92-95层</v>
      </c>
      <c r="E61">
        <f>爬塔宝箱价值!C62</f>
        <v>32.5364</v>
      </c>
      <c r="F61">
        <f>爬塔宝箱价值!D62</f>
        <v>195.2184</v>
      </c>
      <c r="K61" s="40"/>
      <c r="L61" s="40"/>
      <c r="M61" s="40"/>
      <c r="N61" s="40"/>
      <c r="O61" s="40"/>
    </row>
    <row r="62" spans="4:19" x14ac:dyDescent="0.2">
      <c r="D62" t="str">
        <f>爬塔宝箱价值!B63</f>
        <v>爬塔宝箱96-99层</v>
      </c>
      <c r="E62">
        <f>爬塔宝箱价值!C63</f>
        <v>32.698399999999999</v>
      </c>
      <c r="F62">
        <f>爬塔宝箱价值!D63</f>
        <v>196.19040000000001</v>
      </c>
      <c r="K62" s="40"/>
      <c r="L62" s="40"/>
      <c r="M62" s="40"/>
      <c r="N62" s="40"/>
      <c r="O62" s="40"/>
    </row>
    <row r="63" spans="4:19" x14ac:dyDescent="0.2">
      <c r="D63" t="str">
        <f>爬塔宝箱价值!B64</f>
        <v>爬塔宝箱100层</v>
      </c>
      <c r="E63">
        <f>爬塔宝箱价值!C64</f>
        <v>32.698399999999999</v>
      </c>
      <c r="F63">
        <f>爬塔宝箱价值!D64</f>
        <v>196.19040000000001</v>
      </c>
      <c r="K63" s="40"/>
      <c r="L63" s="40"/>
      <c r="M63" s="40"/>
      <c r="N63" s="40"/>
      <c r="O63" s="40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158"/>
  <sheetViews>
    <sheetView workbookViewId="0">
      <selection activeCell="A9" sqref="A9"/>
    </sheetView>
  </sheetViews>
  <sheetFormatPr defaultRowHeight="14.25" x14ac:dyDescent="0.2"/>
  <cols>
    <col min="3" max="3" width="7.375" customWidth="1"/>
    <col min="5" max="5" width="7.375" customWidth="1"/>
  </cols>
  <sheetData>
    <row r="1" spans="1:31" x14ac:dyDescent="0.2">
      <c r="A1" t="s">
        <v>71</v>
      </c>
      <c r="B1" t="s">
        <v>56</v>
      </c>
      <c r="C1" t="s">
        <v>72</v>
      </c>
      <c r="D1" t="s">
        <v>73</v>
      </c>
    </row>
    <row r="3" spans="1:31" x14ac:dyDescent="0.2">
      <c r="A3" s="3">
        <v>80100001</v>
      </c>
      <c r="B3" s="1" t="s">
        <v>74</v>
      </c>
      <c r="C3" t="str">
        <f>RIGHT(A3,1)</f>
        <v>1</v>
      </c>
      <c r="D3" s="29">
        <v>10</v>
      </c>
      <c r="Y3">
        <v>1</v>
      </c>
      <c r="Z3">
        <v>10</v>
      </c>
    </row>
    <row r="4" spans="1:31" x14ac:dyDescent="0.2">
      <c r="A4" s="3">
        <v>80100002</v>
      </c>
      <c r="B4" s="1" t="s">
        <v>74</v>
      </c>
      <c r="C4" t="str">
        <f t="shared" ref="C4:C67" si="0">RIGHT(A4,1)</f>
        <v>2</v>
      </c>
      <c r="D4" s="29">
        <v>15</v>
      </c>
      <c r="Y4">
        <v>2</v>
      </c>
      <c r="Z4">
        <v>30</v>
      </c>
    </row>
    <row r="5" spans="1:31" x14ac:dyDescent="0.2">
      <c r="A5" s="3">
        <v>80100003</v>
      </c>
      <c r="B5" s="1" t="s">
        <v>74</v>
      </c>
      <c r="C5" t="str">
        <f t="shared" si="0"/>
        <v>3</v>
      </c>
      <c r="D5" s="29">
        <v>24</v>
      </c>
      <c r="Y5">
        <v>3</v>
      </c>
      <c r="Z5">
        <v>150</v>
      </c>
    </row>
    <row r="6" spans="1:31" x14ac:dyDescent="0.2">
      <c r="A6" s="3">
        <v>80100004</v>
      </c>
      <c r="B6" s="1" t="s">
        <v>74</v>
      </c>
      <c r="C6" t="str">
        <f t="shared" si="0"/>
        <v>4</v>
      </c>
      <c r="D6" s="29">
        <v>48</v>
      </c>
      <c r="Y6">
        <v>4</v>
      </c>
      <c r="Z6">
        <v>900</v>
      </c>
    </row>
    <row r="7" spans="1:31" x14ac:dyDescent="0.2">
      <c r="A7" s="3">
        <v>80100005</v>
      </c>
      <c r="B7" s="1" t="s">
        <v>74</v>
      </c>
      <c r="C7" t="str">
        <f t="shared" si="0"/>
        <v>5</v>
      </c>
      <c r="D7" s="29">
        <v>120</v>
      </c>
      <c r="Y7">
        <v>5</v>
      </c>
      <c r="Z7">
        <v>9000</v>
      </c>
    </row>
    <row r="8" spans="1:31" x14ac:dyDescent="0.2">
      <c r="A8" s="3">
        <v>80100006</v>
      </c>
      <c r="B8" s="1" t="s">
        <v>74</v>
      </c>
      <c r="C8" t="str">
        <f t="shared" si="0"/>
        <v>6</v>
      </c>
      <c r="D8">
        <f t="shared" ref="D8:D67" si="1">VLOOKUP(--C8,$Y$3:$Z$8,2,0)</f>
        <v>1</v>
      </c>
      <c r="Y8">
        <v>6</v>
      </c>
      <c r="Z8">
        <v>1</v>
      </c>
      <c r="AE8">
        <f>IF(C3=1,10,IF(C3=2,30,IF(C3=3,150,IF(C3=4,900,IF(C3=5,9000,-1)))))</f>
        <v>-1</v>
      </c>
    </row>
    <row r="9" spans="1:31" x14ac:dyDescent="0.2">
      <c r="A9" s="3">
        <v>80100011</v>
      </c>
      <c r="B9" s="1" t="s">
        <v>75</v>
      </c>
      <c r="C9" t="str">
        <f t="shared" si="0"/>
        <v>1</v>
      </c>
      <c r="D9">
        <f t="shared" si="1"/>
        <v>10</v>
      </c>
    </row>
    <row r="10" spans="1:31" x14ac:dyDescent="0.2">
      <c r="A10" s="3">
        <v>80100012</v>
      </c>
      <c r="B10" s="1" t="s">
        <v>75</v>
      </c>
      <c r="C10" t="str">
        <f t="shared" si="0"/>
        <v>2</v>
      </c>
      <c r="D10">
        <f t="shared" si="1"/>
        <v>30</v>
      </c>
    </row>
    <row r="11" spans="1:31" x14ac:dyDescent="0.2">
      <c r="A11" s="3">
        <v>80100013</v>
      </c>
      <c r="B11" s="1" t="s">
        <v>75</v>
      </c>
      <c r="C11" t="str">
        <f t="shared" si="0"/>
        <v>3</v>
      </c>
      <c r="D11">
        <f t="shared" si="1"/>
        <v>150</v>
      </c>
    </row>
    <row r="12" spans="1:31" x14ac:dyDescent="0.2">
      <c r="A12" s="3">
        <v>80100014</v>
      </c>
      <c r="B12" s="1" t="s">
        <v>75</v>
      </c>
      <c r="C12" t="str">
        <f t="shared" si="0"/>
        <v>4</v>
      </c>
      <c r="D12">
        <f t="shared" si="1"/>
        <v>900</v>
      </c>
    </row>
    <row r="13" spans="1:31" x14ac:dyDescent="0.2">
      <c r="A13" s="3">
        <v>80100015</v>
      </c>
      <c r="B13" s="1" t="s">
        <v>75</v>
      </c>
      <c r="C13" t="str">
        <f t="shared" si="0"/>
        <v>5</v>
      </c>
      <c r="D13">
        <f t="shared" si="1"/>
        <v>9000</v>
      </c>
    </row>
    <row r="14" spans="1:31" x14ac:dyDescent="0.2">
      <c r="A14" s="3">
        <v>80100021</v>
      </c>
      <c r="B14" s="1" t="s">
        <v>76</v>
      </c>
      <c r="C14" t="str">
        <f t="shared" si="0"/>
        <v>1</v>
      </c>
      <c r="D14">
        <f t="shared" si="1"/>
        <v>10</v>
      </c>
    </row>
    <row r="15" spans="1:31" x14ac:dyDescent="0.2">
      <c r="A15" s="3">
        <v>80100022</v>
      </c>
      <c r="B15" s="1" t="s">
        <v>76</v>
      </c>
      <c r="C15" t="str">
        <f t="shared" si="0"/>
        <v>2</v>
      </c>
      <c r="D15">
        <f t="shared" si="1"/>
        <v>30</v>
      </c>
    </row>
    <row r="16" spans="1:31" x14ac:dyDescent="0.2">
      <c r="A16" s="3">
        <v>80100023</v>
      </c>
      <c r="B16" s="1" t="s">
        <v>76</v>
      </c>
      <c r="C16" t="str">
        <f t="shared" si="0"/>
        <v>3</v>
      </c>
      <c r="D16">
        <f t="shared" si="1"/>
        <v>150</v>
      </c>
    </row>
    <row r="17" spans="1:4" x14ac:dyDescent="0.2">
      <c r="A17" s="3">
        <v>80100024</v>
      </c>
      <c r="B17" s="1" t="s">
        <v>76</v>
      </c>
      <c r="C17" t="str">
        <f t="shared" si="0"/>
        <v>4</v>
      </c>
      <c r="D17">
        <f t="shared" si="1"/>
        <v>900</v>
      </c>
    </row>
    <row r="18" spans="1:4" x14ac:dyDescent="0.2">
      <c r="A18" s="3">
        <v>80100025</v>
      </c>
      <c r="B18" s="1" t="s">
        <v>76</v>
      </c>
      <c r="C18" t="str">
        <f t="shared" si="0"/>
        <v>5</v>
      </c>
      <c r="D18">
        <f t="shared" si="1"/>
        <v>9000</v>
      </c>
    </row>
    <row r="19" spans="1:4" x14ac:dyDescent="0.2">
      <c r="A19" s="3">
        <v>80100031</v>
      </c>
      <c r="B19" s="1" t="s">
        <v>77</v>
      </c>
      <c r="C19" t="str">
        <f t="shared" si="0"/>
        <v>1</v>
      </c>
      <c r="D19">
        <f t="shared" si="1"/>
        <v>10</v>
      </c>
    </row>
    <row r="20" spans="1:4" x14ac:dyDescent="0.2">
      <c r="A20" s="3">
        <v>80100032</v>
      </c>
      <c r="B20" s="1" t="s">
        <v>77</v>
      </c>
      <c r="C20" t="str">
        <f t="shared" si="0"/>
        <v>2</v>
      </c>
      <c r="D20">
        <f t="shared" si="1"/>
        <v>30</v>
      </c>
    </row>
    <row r="21" spans="1:4" x14ac:dyDescent="0.2">
      <c r="A21" s="3">
        <v>80100033</v>
      </c>
      <c r="B21" s="1" t="s">
        <v>77</v>
      </c>
      <c r="C21" t="str">
        <f t="shared" si="0"/>
        <v>3</v>
      </c>
      <c r="D21">
        <f t="shared" si="1"/>
        <v>150</v>
      </c>
    </row>
    <row r="22" spans="1:4" x14ac:dyDescent="0.2">
      <c r="A22" s="3">
        <v>80100034</v>
      </c>
      <c r="B22" s="1" t="s">
        <v>77</v>
      </c>
      <c r="C22" t="str">
        <f t="shared" si="0"/>
        <v>4</v>
      </c>
      <c r="D22">
        <f t="shared" si="1"/>
        <v>900</v>
      </c>
    </row>
    <row r="23" spans="1:4" x14ac:dyDescent="0.2">
      <c r="A23" s="3">
        <v>80100035</v>
      </c>
      <c r="B23" s="1" t="s">
        <v>77</v>
      </c>
      <c r="C23" t="str">
        <f t="shared" si="0"/>
        <v>5</v>
      </c>
      <c r="D23">
        <f t="shared" si="1"/>
        <v>9000</v>
      </c>
    </row>
    <row r="24" spans="1:4" x14ac:dyDescent="0.2">
      <c r="A24" s="3">
        <v>80100041</v>
      </c>
      <c r="B24" s="1" t="s">
        <v>78</v>
      </c>
      <c r="C24" t="str">
        <f t="shared" si="0"/>
        <v>1</v>
      </c>
      <c r="D24">
        <f t="shared" si="1"/>
        <v>10</v>
      </c>
    </row>
    <row r="25" spans="1:4" x14ac:dyDescent="0.2">
      <c r="A25" s="3">
        <v>80100042</v>
      </c>
      <c r="B25" s="1" t="s">
        <v>78</v>
      </c>
      <c r="C25" t="str">
        <f t="shared" si="0"/>
        <v>2</v>
      </c>
      <c r="D25">
        <f t="shared" si="1"/>
        <v>30</v>
      </c>
    </row>
    <row r="26" spans="1:4" x14ac:dyDescent="0.2">
      <c r="A26" s="3">
        <v>80100043</v>
      </c>
      <c r="B26" s="1" t="s">
        <v>78</v>
      </c>
      <c r="C26" t="str">
        <f t="shared" si="0"/>
        <v>3</v>
      </c>
      <c r="D26">
        <f t="shared" si="1"/>
        <v>150</v>
      </c>
    </row>
    <row r="27" spans="1:4" x14ac:dyDescent="0.2">
      <c r="A27" s="3">
        <v>80100044</v>
      </c>
      <c r="B27" s="1" t="s">
        <v>78</v>
      </c>
      <c r="C27" t="str">
        <f t="shared" si="0"/>
        <v>4</v>
      </c>
      <c r="D27">
        <f t="shared" si="1"/>
        <v>900</v>
      </c>
    </row>
    <row r="28" spans="1:4" x14ac:dyDescent="0.2">
      <c r="A28" s="3">
        <v>80100045</v>
      </c>
      <c r="B28" s="1" t="s">
        <v>78</v>
      </c>
      <c r="C28" t="str">
        <f t="shared" si="0"/>
        <v>5</v>
      </c>
      <c r="D28">
        <f t="shared" si="1"/>
        <v>9000</v>
      </c>
    </row>
    <row r="29" spans="1:4" x14ac:dyDescent="0.2">
      <c r="A29" s="3">
        <v>80100051</v>
      </c>
      <c r="B29" s="1" t="s">
        <v>79</v>
      </c>
      <c r="C29" t="str">
        <f t="shared" si="0"/>
        <v>1</v>
      </c>
      <c r="D29">
        <f t="shared" si="1"/>
        <v>10</v>
      </c>
    </row>
    <row r="30" spans="1:4" x14ac:dyDescent="0.2">
      <c r="A30" s="3">
        <v>80100052</v>
      </c>
      <c r="B30" s="1" t="s">
        <v>79</v>
      </c>
      <c r="C30" t="str">
        <f t="shared" si="0"/>
        <v>2</v>
      </c>
      <c r="D30">
        <f t="shared" si="1"/>
        <v>30</v>
      </c>
    </row>
    <row r="31" spans="1:4" x14ac:dyDescent="0.2">
      <c r="A31" s="3">
        <v>80100053</v>
      </c>
      <c r="B31" s="1" t="s">
        <v>79</v>
      </c>
      <c r="C31" t="str">
        <f t="shared" si="0"/>
        <v>3</v>
      </c>
      <c r="D31">
        <f t="shared" si="1"/>
        <v>150</v>
      </c>
    </row>
    <row r="32" spans="1:4" x14ac:dyDescent="0.2">
      <c r="A32" s="3">
        <v>80100054</v>
      </c>
      <c r="B32" s="1" t="s">
        <v>79</v>
      </c>
      <c r="C32" t="str">
        <f t="shared" si="0"/>
        <v>4</v>
      </c>
      <c r="D32">
        <f t="shared" si="1"/>
        <v>900</v>
      </c>
    </row>
    <row r="33" spans="1:4" x14ac:dyDescent="0.2">
      <c r="A33" s="3">
        <v>80100055</v>
      </c>
      <c r="B33" s="1" t="s">
        <v>79</v>
      </c>
      <c r="C33" t="str">
        <f t="shared" si="0"/>
        <v>5</v>
      </c>
      <c r="D33">
        <f t="shared" si="1"/>
        <v>9000</v>
      </c>
    </row>
    <row r="34" spans="1:4" x14ac:dyDescent="0.2">
      <c r="A34" s="3">
        <v>80100061</v>
      </c>
      <c r="B34" s="1" t="s">
        <v>80</v>
      </c>
      <c r="C34" t="str">
        <f t="shared" si="0"/>
        <v>1</v>
      </c>
      <c r="D34">
        <f t="shared" si="1"/>
        <v>10</v>
      </c>
    </row>
    <row r="35" spans="1:4" x14ac:dyDescent="0.2">
      <c r="A35" s="3">
        <v>80100062</v>
      </c>
      <c r="B35" s="1" t="s">
        <v>80</v>
      </c>
      <c r="C35" t="str">
        <f t="shared" si="0"/>
        <v>2</v>
      </c>
      <c r="D35">
        <f t="shared" si="1"/>
        <v>30</v>
      </c>
    </row>
    <row r="36" spans="1:4" x14ac:dyDescent="0.2">
      <c r="A36" s="3">
        <v>80100063</v>
      </c>
      <c r="B36" s="1" t="s">
        <v>80</v>
      </c>
      <c r="C36" t="str">
        <f t="shared" si="0"/>
        <v>3</v>
      </c>
      <c r="D36">
        <f t="shared" si="1"/>
        <v>150</v>
      </c>
    </row>
    <row r="37" spans="1:4" x14ac:dyDescent="0.2">
      <c r="A37" s="3">
        <v>80100064</v>
      </c>
      <c r="B37" s="1" t="s">
        <v>80</v>
      </c>
      <c r="C37" t="str">
        <f t="shared" si="0"/>
        <v>4</v>
      </c>
      <c r="D37">
        <f t="shared" si="1"/>
        <v>900</v>
      </c>
    </row>
    <row r="38" spans="1:4" x14ac:dyDescent="0.2">
      <c r="A38" s="3">
        <v>80100065</v>
      </c>
      <c r="B38" s="1" t="s">
        <v>80</v>
      </c>
      <c r="C38" t="str">
        <f t="shared" si="0"/>
        <v>5</v>
      </c>
      <c r="D38">
        <f t="shared" si="1"/>
        <v>9000</v>
      </c>
    </row>
    <row r="39" spans="1:4" x14ac:dyDescent="0.2">
      <c r="A39" s="3">
        <v>80100071</v>
      </c>
      <c r="B39" s="1" t="s">
        <v>81</v>
      </c>
      <c r="C39" t="str">
        <f t="shared" si="0"/>
        <v>1</v>
      </c>
      <c r="D39">
        <f t="shared" si="1"/>
        <v>10</v>
      </c>
    </row>
    <row r="40" spans="1:4" x14ac:dyDescent="0.2">
      <c r="A40" s="3">
        <v>80100072</v>
      </c>
      <c r="B40" s="1" t="s">
        <v>81</v>
      </c>
      <c r="C40" t="str">
        <f t="shared" si="0"/>
        <v>2</v>
      </c>
      <c r="D40">
        <f t="shared" si="1"/>
        <v>30</v>
      </c>
    </row>
    <row r="41" spans="1:4" x14ac:dyDescent="0.2">
      <c r="A41" s="3">
        <v>80100073</v>
      </c>
      <c r="B41" s="1" t="s">
        <v>81</v>
      </c>
      <c r="C41" t="str">
        <f t="shared" si="0"/>
        <v>3</v>
      </c>
      <c r="D41">
        <f t="shared" si="1"/>
        <v>150</v>
      </c>
    </row>
    <row r="42" spans="1:4" x14ac:dyDescent="0.2">
      <c r="A42" s="3">
        <v>80100074</v>
      </c>
      <c r="B42" s="1" t="s">
        <v>81</v>
      </c>
      <c r="C42" t="str">
        <f t="shared" si="0"/>
        <v>4</v>
      </c>
      <c r="D42">
        <f t="shared" si="1"/>
        <v>900</v>
      </c>
    </row>
    <row r="43" spans="1:4" x14ac:dyDescent="0.2">
      <c r="A43" s="3">
        <v>80100075</v>
      </c>
      <c r="B43" s="1" t="s">
        <v>81</v>
      </c>
      <c r="C43" t="str">
        <f t="shared" si="0"/>
        <v>5</v>
      </c>
      <c r="D43">
        <f t="shared" si="1"/>
        <v>9000</v>
      </c>
    </row>
    <row r="44" spans="1:4" x14ac:dyDescent="0.2">
      <c r="A44" s="3">
        <v>80100081</v>
      </c>
      <c r="B44" s="1" t="s">
        <v>82</v>
      </c>
      <c r="C44" t="str">
        <f t="shared" si="0"/>
        <v>1</v>
      </c>
      <c r="D44">
        <f t="shared" si="1"/>
        <v>10</v>
      </c>
    </row>
    <row r="45" spans="1:4" x14ac:dyDescent="0.2">
      <c r="A45" s="3">
        <v>80100082</v>
      </c>
      <c r="B45" s="1" t="s">
        <v>82</v>
      </c>
      <c r="C45" t="str">
        <f t="shared" si="0"/>
        <v>2</v>
      </c>
      <c r="D45">
        <f t="shared" si="1"/>
        <v>30</v>
      </c>
    </row>
    <row r="46" spans="1:4" x14ac:dyDescent="0.2">
      <c r="A46" s="3">
        <v>80100083</v>
      </c>
      <c r="B46" s="1" t="s">
        <v>82</v>
      </c>
      <c r="C46" t="str">
        <f t="shared" si="0"/>
        <v>3</v>
      </c>
      <c r="D46">
        <f t="shared" si="1"/>
        <v>150</v>
      </c>
    </row>
    <row r="47" spans="1:4" x14ac:dyDescent="0.2">
      <c r="A47" s="3">
        <v>80100084</v>
      </c>
      <c r="B47" s="1" t="s">
        <v>82</v>
      </c>
      <c r="C47" t="str">
        <f t="shared" si="0"/>
        <v>4</v>
      </c>
      <c r="D47">
        <f t="shared" si="1"/>
        <v>900</v>
      </c>
    </row>
    <row r="48" spans="1:4" x14ac:dyDescent="0.2">
      <c r="A48" s="3">
        <v>80100085</v>
      </c>
      <c r="B48" s="1" t="s">
        <v>82</v>
      </c>
      <c r="C48" t="str">
        <f t="shared" si="0"/>
        <v>5</v>
      </c>
      <c r="D48">
        <f t="shared" si="1"/>
        <v>9000</v>
      </c>
    </row>
    <row r="49" spans="1:4" x14ac:dyDescent="0.2">
      <c r="A49" s="3">
        <v>80100091</v>
      </c>
      <c r="B49" s="1" t="s">
        <v>83</v>
      </c>
      <c r="C49" t="str">
        <f t="shared" si="0"/>
        <v>1</v>
      </c>
      <c r="D49">
        <f t="shared" si="1"/>
        <v>10</v>
      </c>
    </row>
    <row r="50" spans="1:4" x14ac:dyDescent="0.2">
      <c r="A50" s="3">
        <v>80100092</v>
      </c>
      <c r="B50" s="1" t="s">
        <v>83</v>
      </c>
      <c r="C50" t="str">
        <f t="shared" si="0"/>
        <v>2</v>
      </c>
      <c r="D50">
        <f t="shared" si="1"/>
        <v>30</v>
      </c>
    </row>
    <row r="51" spans="1:4" x14ac:dyDescent="0.2">
      <c r="A51" s="3">
        <v>80100093</v>
      </c>
      <c r="B51" s="1" t="s">
        <v>83</v>
      </c>
      <c r="C51" t="str">
        <f t="shared" si="0"/>
        <v>3</v>
      </c>
      <c r="D51">
        <f t="shared" si="1"/>
        <v>150</v>
      </c>
    </row>
    <row r="52" spans="1:4" x14ac:dyDescent="0.2">
      <c r="A52" s="3">
        <v>80100094</v>
      </c>
      <c r="B52" s="1" t="s">
        <v>83</v>
      </c>
      <c r="C52" t="str">
        <f t="shared" si="0"/>
        <v>4</v>
      </c>
      <c r="D52">
        <f t="shared" si="1"/>
        <v>900</v>
      </c>
    </row>
    <row r="53" spans="1:4" x14ac:dyDescent="0.2">
      <c r="A53" s="3">
        <v>80100095</v>
      </c>
      <c r="B53" s="1" t="s">
        <v>83</v>
      </c>
      <c r="C53" t="str">
        <f t="shared" si="0"/>
        <v>5</v>
      </c>
      <c r="D53">
        <f t="shared" si="1"/>
        <v>9000</v>
      </c>
    </row>
    <row r="54" spans="1:4" x14ac:dyDescent="0.2">
      <c r="A54" s="3">
        <v>80100101</v>
      </c>
      <c r="B54" s="1" t="s">
        <v>84</v>
      </c>
      <c r="C54" t="str">
        <f t="shared" si="0"/>
        <v>1</v>
      </c>
      <c r="D54">
        <f t="shared" si="1"/>
        <v>10</v>
      </c>
    </row>
    <row r="55" spans="1:4" x14ac:dyDescent="0.2">
      <c r="A55" s="3">
        <v>80100102</v>
      </c>
      <c r="B55" s="1" t="s">
        <v>84</v>
      </c>
      <c r="C55" t="str">
        <f t="shared" si="0"/>
        <v>2</v>
      </c>
      <c r="D55">
        <f t="shared" si="1"/>
        <v>30</v>
      </c>
    </row>
    <row r="56" spans="1:4" x14ac:dyDescent="0.2">
      <c r="A56" s="3">
        <v>80100103</v>
      </c>
      <c r="B56" s="1" t="s">
        <v>84</v>
      </c>
      <c r="C56" t="str">
        <f t="shared" si="0"/>
        <v>3</v>
      </c>
      <c r="D56">
        <f t="shared" si="1"/>
        <v>150</v>
      </c>
    </row>
    <row r="57" spans="1:4" x14ac:dyDescent="0.2">
      <c r="A57" s="3">
        <v>80100104</v>
      </c>
      <c r="B57" s="1" t="s">
        <v>84</v>
      </c>
      <c r="C57" t="str">
        <f t="shared" si="0"/>
        <v>4</v>
      </c>
      <c r="D57">
        <f t="shared" si="1"/>
        <v>900</v>
      </c>
    </row>
    <row r="58" spans="1:4" x14ac:dyDescent="0.2">
      <c r="A58" s="3">
        <v>80100105</v>
      </c>
      <c r="B58" s="1" t="s">
        <v>84</v>
      </c>
      <c r="C58" t="str">
        <f t="shared" si="0"/>
        <v>5</v>
      </c>
      <c r="D58">
        <f t="shared" si="1"/>
        <v>9000</v>
      </c>
    </row>
    <row r="59" spans="1:4" x14ac:dyDescent="0.2">
      <c r="A59" s="3">
        <v>80100111</v>
      </c>
      <c r="B59" s="1" t="s">
        <v>85</v>
      </c>
      <c r="C59" t="str">
        <f t="shared" si="0"/>
        <v>1</v>
      </c>
      <c r="D59">
        <f t="shared" si="1"/>
        <v>10</v>
      </c>
    </row>
    <row r="60" spans="1:4" x14ac:dyDescent="0.2">
      <c r="A60" s="3">
        <v>80100112</v>
      </c>
      <c r="B60" s="1" t="s">
        <v>85</v>
      </c>
      <c r="C60" t="str">
        <f t="shared" si="0"/>
        <v>2</v>
      </c>
      <c r="D60">
        <f t="shared" si="1"/>
        <v>30</v>
      </c>
    </row>
    <row r="61" spans="1:4" x14ac:dyDescent="0.2">
      <c r="A61" s="3">
        <v>80100113</v>
      </c>
      <c r="B61" s="1" t="s">
        <v>85</v>
      </c>
      <c r="C61" t="str">
        <f t="shared" si="0"/>
        <v>3</v>
      </c>
      <c r="D61">
        <f t="shared" si="1"/>
        <v>150</v>
      </c>
    </row>
    <row r="62" spans="1:4" x14ac:dyDescent="0.2">
      <c r="A62" s="3">
        <v>80100114</v>
      </c>
      <c r="B62" s="1" t="s">
        <v>85</v>
      </c>
      <c r="C62" t="str">
        <f t="shared" si="0"/>
        <v>4</v>
      </c>
      <c r="D62">
        <f t="shared" si="1"/>
        <v>900</v>
      </c>
    </row>
    <row r="63" spans="1:4" x14ac:dyDescent="0.2">
      <c r="A63" s="3">
        <v>80100115</v>
      </c>
      <c r="B63" s="1" t="s">
        <v>85</v>
      </c>
      <c r="C63" t="str">
        <f t="shared" si="0"/>
        <v>5</v>
      </c>
      <c r="D63">
        <f t="shared" si="1"/>
        <v>9000</v>
      </c>
    </row>
    <row r="64" spans="1:4" x14ac:dyDescent="0.2">
      <c r="A64" s="3">
        <v>80100121</v>
      </c>
      <c r="B64" s="1" t="s">
        <v>86</v>
      </c>
      <c r="C64" t="str">
        <f t="shared" si="0"/>
        <v>1</v>
      </c>
      <c r="D64">
        <f t="shared" si="1"/>
        <v>10</v>
      </c>
    </row>
    <row r="65" spans="1:4" x14ac:dyDescent="0.2">
      <c r="A65" s="3">
        <v>80100122</v>
      </c>
      <c r="B65" s="1" t="s">
        <v>86</v>
      </c>
      <c r="C65" t="str">
        <f t="shared" si="0"/>
        <v>2</v>
      </c>
      <c r="D65">
        <f t="shared" si="1"/>
        <v>30</v>
      </c>
    </row>
    <row r="66" spans="1:4" x14ac:dyDescent="0.2">
      <c r="A66" s="3">
        <v>80100123</v>
      </c>
      <c r="B66" s="1" t="s">
        <v>86</v>
      </c>
      <c r="C66" t="str">
        <f t="shared" si="0"/>
        <v>3</v>
      </c>
      <c r="D66">
        <f t="shared" si="1"/>
        <v>150</v>
      </c>
    </row>
    <row r="67" spans="1:4" x14ac:dyDescent="0.2">
      <c r="A67" s="3">
        <v>80100124</v>
      </c>
      <c r="B67" s="1" t="s">
        <v>86</v>
      </c>
      <c r="C67" t="str">
        <f t="shared" si="0"/>
        <v>4</v>
      </c>
      <c r="D67">
        <f t="shared" si="1"/>
        <v>900</v>
      </c>
    </row>
    <row r="68" spans="1:4" x14ac:dyDescent="0.2">
      <c r="A68" s="3">
        <v>80100125</v>
      </c>
      <c r="B68" s="1" t="s">
        <v>86</v>
      </c>
      <c r="C68" t="str">
        <f t="shared" ref="C68:C131" si="2">RIGHT(A68,1)</f>
        <v>5</v>
      </c>
      <c r="D68">
        <f t="shared" ref="D68:D131" si="3">VLOOKUP(--C68,$Y$3:$Z$8,2,0)</f>
        <v>9000</v>
      </c>
    </row>
    <row r="69" spans="1:4" x14ac:dyDescent="0.2">
      <c r="A69" s="3">
        <v>80100131</v>
      </c>
      <c r="B69" s="1" t="s">
        <v>87</v>
      </c>
      <c r="C69" t="str">
        <f t="shared" si="2"/>
        <v>1</v>
      </c>
      <c r="D69">
        <f t="shared" si="3"/>
        <v>10</v>
      </c>
    </row>
    <row r="70" spans="1:4" x14ac:dyDescent="0.2">
      <c r="A70" s="3">
        <v>80100132</v>
      </c>
      <c r="B70" s="1" t="s">
        <v>87</v>
      </c>
      <c r="C70" t="str">
        <f t="shared" si="2"/>
        <v>2</v>
      </c>
      <c r="D70">
        <f t="shared" si="3"/>
        <v>30</v>
      </c>
    </row>
    <row r="71" spans="1:4" x14ac:dyDescent="0.2">
      <c r="A71" s="3">
        <v>80100133</v>
      </c>
      <c r="B71" s="1" t="s">
        <v>87</v>
      </c>
      <c r="C71" t="str">
        <f t="shared" si="2"/>
        <v>3</v>
      </c>
      <c r="D71">
        <f t="shared" si="3"/>
        <v>150</v>
      </c>
    </row>
    <row r="72" spans="1:4" x14ac:dyDescent="0.2">
      <c r="A72" s="3">
        <v>80100134</v>
      </c>
      <c r="B72" s="1" t="s">
        <v>87</v>
      </c>
      <c r="C72" t="str">
        <f t="shared" si="2"/>
        <v>4</v>
      </c>
      <c r="D72">
        <f t="shared" si="3"/>
        <v>900</v>
      </c>
    </row>
    <row r="73" spans="1:4" x14ac:dyDescent="0.2">
      <c r="A73" s="3">
        <v>80100135</v>
      </c>
      <c r="B73" s="1" t="s">
        <v>87</v>
      </c>
      <c r="C73" t="str">
        <f t="shared" si="2"/>
        <v>5</v>
      </c>
      <c r="D73">
        <f t="shared" si="3"/>
        <v>9000</v>
      </c>
    </row>
    <row r="74" spans="1:4" x14ac:dyDescent="0.2">
      <c r="A74" s="3">
        <v>80100141</v>
      </c>
      <c r="B74" s="1" t="s">
        <v>88</v>
      </c>
      <c r="C74" t="str">
        <f t="shared" si="2"/>
        <v>1</v>
      </c>
      <c r="D74">
        <f t="shared" si="3"/>
        <v>10</v>
      </c>
    </row>
    <row r="75" spans="1:4" x14ac:dyDescent="0.2">
      <c r="A75" s="3">
        <v>80100142</v>
      </c>
      <c r="B75" s="1" t="s">
        <v>88</v>
      </c>
      <c r="C75" t="str">
        <f t="shared" si="2"/>
        <v>2</v>
      </c>
      <c r="D75">
        <f t="shared" si="3"/>
        <v>30</v>
      </c>
    </row>
    <row r="76" spans="1:4" x14ac:dyDescent="0.2">
      <c r="A76" s="3">
        <v>80100143</v>
      </c>
      <c r="B76" s="1" t="s">
        <v>88</v>
      </c>
      <c r="C76" t="str">
        <f t="shared" si="2"/>
        <v>3</v>
      </c>
      <c r="D76">
        <f t="shared" si="3"/>
        <v>150</v>
      </c>
    </row>
    <row r="77" spans="1:4" x14ac:dyDescent="0.2">
      <c r="A77" s="3">
        <v>80100144</v>
      </c>
      <c r="B77" s="1" t="s">
        <v>88</v>
      </c>
      <c r="C77" t="str">
        <f t="shared" si="2"/>
        <v>4</v>
      </c>
      <c r="D77">
        <f t="shared" si="3"/>
        <v>900</v>
      </c>
    </row>
    <row r="78" spans="1:4" x14ac:dyDescent="0.2">
      <c r="A78" s="3">
        <v>80100145</v>
      </c>
      <c r="B78" s="1" t="s">
        <v>88</v>
      </c>
      <c r="C78" t="str">
        <f t="shared" si="2"/>
        <v>5</v>
      </c>
      <c r="D78">
        <f t="shared" si="3"/>
        <v>9000</v>
      </c>
    </row>
    <row r="79" spans="1:4" x14ac:dyDescent="0.2">
      <c r="A79" s="3">
        <v>80100151</v>
      </c>
      <c r="B79" s="1" t="s">
        <v>89</v>
      </c>
      <c r="C79" t="str">
        <f t="shared" si="2"/>
        <v>1</v>
      </c>
      <c r="D79">
        <f t="shared" si="3"/>
        <v>10</v>
      </c>
    </row>
    <row r="80" spans="1:4" x14ac:dyDescent="0.2">
      <c r="A80" s="3">
        <v>80100152</v>
      </c>
      <c r="B80" s="1" t="s">
        <v>89</v>
      </c>
      <c r="C80" t="str">
        <f t="shared" si="2"/>
        <v>2</v>
      </c>
      <c r="D80">
        <f t="shared" si="3"/>
        <v>30</v>
      </c>
    </row>
    <row r="81" spans="1:4" x14ac:dyDescent="0.2">
      <c r="A81" s="3">
        <v>80100153</v>
      </c>
      <c r="B81" s="1" t="s">
        <v>89</v>
      </c>
      <c r="C81" t="str">
        <f t="shared" si="2"/>
        <v>3</v>
      </c>
      <c r="D81">
        <f t="shared" si="3"/>
        <v>150</v>
      </c>
    </row>
    <row r="82" spans="1:4" x14ac:dyDescent="0.2">
      <c r="A82" s="3">
        <v>80100154</v>
      </c>
      <c r="B82" s="1" t="s">
        <v>89</v>
      </c>
      <c r="C82" t="str">
        <f t="shared" si="2"/>
        <v>4</v>
      </c>
      <c r="D82">
        <f t="shared" si="3"/>
        <v>900</v>
      </c>
    </row>
    <row r="83" spans="1:4" x14ac:dyDescent="0.2">
      <c r="A83" s="3">
        <v>80100155</v>
      </c>
      <c r="B83" s="1" t="s">
        <v>89</v>
      </c>
      <c r="C83" t="str">
        <f t="shared" si="2"/>
        <v>5</v>
      </c>
      <c r="D83">
        <f t="shared" si="3"/>
        <v>9000</v>
      </c>
    </row>
    <row r="84" spans="1:4" x14ac:dyDescent="0.2">
      <c r="A84" s="3">
        <v>80100161</v>
      </c>
      <c r="B84" s="1" t="s">
        <v>90</v>
      </c>
      <c r="C84" t="str">
        <f t="shared" si="2"/>
        <v>1</v>
      </c>
      <c r="D84">
        <f t="shared" si="3"/>
        <v>10</v>
      </c>
    </row>
    <row r="85" spans="1:4" x14ac:dyDescent="0.2">
      <c r="A85" s="3">
        <v>80100162</v>
      </c>
      <c r="B85" s="1" t="s">
        <v>90</v>
      </c>
      <c r="C85" t="str">
        <f t="shared" si="2"/>
        <v>2</v>
      </c>
      <c r="D85">
        <f t="shared" si="3"/>
        <v>30</v>
      </c>
    </row>
    <row r="86" spans="1:4" x14ac:dyDescent="0.2">
      <c r="A86" s="3">
        <v>80100163</v>
      </c>
      <c r="B86" s="1" t="s">
        <v>90</v>
      </c>
      <c r="C86" t="str">
        <f t="shared" si="2"/>
        <v>3</v>
      </c>
      <c r="D86">
        <f t="shared" si="3"/>
        <v>150</v>
      </c>
    </row>
    <row r="87" spans="1:4" x14ac:dyDescent="0.2">
      <c r="A87" s="3">
        <v>80100164</v>
      </c>
      <c r="B87" s="1" t="s">
        <v>90</v>
      </c>
      <c r="C87" t="str">
        <f t="shared" si="2"/>
        <v>4</v>
      </c>
      <c r="D87">
        <f t="shared" si="3"/>
        <v>900</v>
      </c>
    </row>
    <row r="88" spans="1:4" x14ac:dyDescent="0.2">
      <c r="A88" s="3">
        <v>80100165</v>
      </c>
      <c r="B88" s="1" t="s">
        <v>90</v>
      </c>
      <c r="C88" t="str">
        <f t="shared" si="2"/>
        <v>5</v>
      </c>
      <c r="D88">
        <f t="shared" si="3"/>
        <v>9000</v>
      </c>
    </row>
    <row r="89" spans="1:4" x14ac:dyDescent="0.2">
      <c r="A89" s="1">
        <v>90100011</v>
      </c>
      <c r="B89" s="1" t="s">
        <v>91</v>
      </c>
      <c r="C89" t="str">
        <f t="shared" si="2"/>
        <v>1</v>
      </c>
      <c r="D89">
        <f t="shared" si="3"/>
        <v>10</v>
      </c>
    </row>
    <row r="90" spans="1:4" x14ac:dyDescent="0.2">
      <c r="A90" s="1">
        <v>90100012</v>
      </c>
      <c r="B90" s="1" t="s">
        <v>91</v>
      </c>
      <c r="C90" t="str">
        <f t="shared" si="2"/>
        <v>2</v>
      </c>
      <c r="D90">
        <f t="shared" si="3"/>
        <v>30</v>
      </c>
    </row>
    <row r="91" spans="1:4" x14ac:dyDescent="0.2">
      <c r="A91" s="1">
        <v>90100013</v>
      </c>
      <c r="B91" s="1" t="s">
        <v>91</v>
      </c>
      <c r="C91" t="str">
        <f t="shared" si="2"/>
        <v>3</v>
      </c>
      <c r="D91">
        <f t="shared" si="3"/>
        <v>150</v>
      </c>
    </row>
    <row r="92" spans="1:4" x14ac:dyDescent="0.2">
      <c r="A92" s="1">
        <v>90100014</v>
      </c>
      <c r="B92" s="1" t="s">
        <v>91</v>
      </c>
      <c r="C92" t="str">
        <f t="shared" si="2"/>
        <v>4</v>
      </c>
      <c r="D92">
        <f t="shared" si="3"/>
        <v>900</v>
      </c>
    </row>
    <row r="93" spans="1:4" x14ac:dyDescent="0.2">
      <c r="A93" s="1">
        <v>90100015</v>
      </c>
      <c r="B93" s="1" t="s">
        <v>91</v>
      </c>
      <c r="C93" t="str">
        <f t="shared" si="2"/>
        <v>5</v>
      </c>
      <c r="D93">
        <f t="shared" si="3"/>
        <v>9000</v>
      </c>
    </row>
    <row r="94" spans="1:4" x14ac:dyDescent="0.2">
      <c r="A94" s="1">
        <v>90100021</v>
      </c>
      <c r="B94" s="1" t="s">
        <v>92</v>
      </c>
      <c r="C94" t="str">
        <f t="shared" si="2"/>
        <v>1</v>
      </c>
      <c r="D94">
        <f t="shared" si="3"/>
        <v>10</v>
      </c>
    </row>
    <row r="95" spans="1:4" x14ac:dyDescent="0.2">
      <c r="A95" s="1">
        <v>90100022</v>
      </c>
      <c r="B95" s="1" t="s">
        <v>92</v>
      </c>
      <c r="C95" t="str">
        <f t="shared" si="2"/>
        <v>2</v>
      </c>
      <c r="D95">
        <f t="shared" si="3"/>
        <v>30</v>
      </c>
    </row>
    <row r="96" spans="1:4" x14ac:dyDescent="0.2">
      <c r="A96" s="1">
        <v>90100023</v>
      </c>
      <c r="B96" s="1" t="s">
        <v>92</v>
      </c>
      <c r="C96" t="str">
        <f t="shared" si="2"/>
        <v>3</v>
      </c>
      <c r="D96">
        <f t="shared" si="3"/>
        <v>150</v>
      </c>
    </row>
    <row r="97" spans="1:4" x14ac:dyDescent="0.2">
      <c r="A97" s="1">
        <v>90100024</v>
      </c>
      <c r="B97" s="1" t="s">
        <v>92</v>
      </c>
      <c r="C97" t="str">
        <f t="shared" si="2"/>
        <v>4</v>
      </c>
      <c r="D97">
        <f t="shared" si="3"/>
        <v>900</v>
      </c>
    </row>
    <row r="98" spans="1:4" x14ac:dyDescent="0.2">
      <c r="A98" s="1">
        <v>90100025</v>
      </c>
      <c r="B98" s="1" t="s">
        <v>92</v>
      </c>
      <c r="C98" t="str">
        <f t="shared" si="2"/>
        <v>5</v>
      </c>
      <c r="D98">
        <f t="shared" si="3"/>
        <v>9000</v>
      </c>
    </row>
    <row r="99" spans="1:4" x14ac:dyDescent="0.2">
      <c r="A99" s="1">
        <v>90100091</v>
      </c>
      <c r="B99" s="1" t="s">
        <v>93</v>
      </c>
      <c r="C99" t="str">
        <f t="shared" si="2"/>
        <v>1</v>
      </c>
      <c r="D99">
        <f t="shared" si="3"/>
        <v>10</v>
      </c>
    </row>
    <row r="100" spans="1:4" x14ac:dyDescent="0.2">
      <c r="A100" s="1">
        <v>90100092</v>
      </c>
      <c r="B100" s="1" t="s">
        <v>93</v>
      </c>
      <c r="C100" t="str">
        <f t="shared" si="2"/>
        <v>2</v>
      </c>
      <c r="D100">
        <f t="shared" si="3"/>
        <v>30</v>
      </c>
    </row>
    <row r="101" spans="1:4" x14ac:dyDescent="0.2">
      <c r="A101" s="1">
        <v>90100093</v>
      </c>
      <c r="B101" s="1" t="s">
        <v>93</v>
      </c>
      <c r="C101" t="str">
        <f t="shared" si="2"/>
        <v>3</v>
      </c>
      <c r="D101">
        <f t="shared" si="3"/>
        <v>150</v>
      </c>
    </row>
    <row r="102" spans="1:4" x14ac:dyDescent="0.2">
      <c r="A102" s="1">
        <v>90100094</v>
      </c>
      <c r="B102" s="1" t="s">
        <v>93</v>
      </c>
      <c r="C102" t="str">
        <f t="shared" si="2"/>
        <v>4</v>
      </c>
      <c r="D102">
        <f t="shared" si="3"/>
        <v>900</v>
      </c>
    </row>
    <row r="103" spans="1:4" x14ac:dyDescent="0.2">
      <c r="A103" s="1">
        <v>90100095</v>
      </c>
      <c r="B103" s="1" t="s">
        <v>93</v>
      </c>
      <c r="C103" t="str">
        <f t="shared" si="2"/>
        <v>5</v>
      </c>
      <c r="D103">
        <f t="shared" si="3"/>
        <v>9000</v>
      </c>
    </row>
    <row r="104" spans="1:4" x14ac:dyDescent="0.2">
      <c r="A104" s="1">
        <v>90100101</v>
      </c>
      <c r="B104" s="1" t="s">
        <v>94</v>
      </c>
      <c r="C104" t="str">
        <f t="shared" si="2"/>
        <v>1</v>
      </c>
      <c r="D104">
        <f t="shared" si="3"/>
        <v>10</v>
      </c>
    </row>
    <row r="105" spans="1:4" x14ac:dyDescent="0.2">
      <c r="A105" s="1">
        <v>90100102</v>
      </c>
      <c r="B105" s="1" t="s">
        <v>94</v>
      </c>
      <c r="C105" t="str">
        <f t="shared" si="2"/>
        <v>2</v>
      </c>
      <c r="D105">
        <f t="shared" si="3"/>
        <v>30</v>
      </c>
    </row>
    <row r="106" spans="1:4" x14ac:dyDescent="0.2">
      <c r="A106" s="1">
        <v>90100103</v>
      </c>
      <c r="B106" s="1" t="s">
        <v>94</v>
      </c>
      <c r="C106" t="str">
        <f t="shared" si="2"/>
        <v>3</v>
      </c>
      <c r="D106">
        <f t="shared" si="3"/>
        <v>150</v>
      </c>
    </row>
    <row r="107" spans="1:4" x14ac:dyDescent="0.2">
      <c r="A107" s="1">
        <v>90100104</v>
      </c>
      <c r="B107" s="1" t="s">
        <v>94</v>
      </c>
      <c r="C107" t="str">
        <f t="shared" si="2"/>
        <v>4</v>
      </c>
      <c r="D107">
        <f t="shared" si="3"/>
        <v>900</v>
      </c>
    </row>
    <row r="108" spans="1:4" x14ac:dyDescent="0.2">
      <c r="A108" s="1">
        <v>90100105</v>
      </c>
      <c r="B108" s="1" t="s">
        <v>94</v>
      </c>
      <c r="C108" t="str">
        <f t="shared" si="2"/>
        <v>5</v>
      </c>
      <c r="D108">
        <f t="shared" si="3"/>
        <v>9000</v>
      </c>
    </row>
    <row r="109" spans="1:4" x14ac:dyDescent="0.2">
      <c r="A109" s="1">
        <v>90100031</v>
      </c>
      <c r="B109" s="1" t="s">
        <v>95</v>
      </c>
      <c r="C109" t="str">
        <f t="shared" si="2"/>
        <v>1</v>
      </c>
      <c r="D109">
        <f t="shared" si="3"/>
        <v>10</v>
      </c>
    </row>
    <row r="110" spans="1:4" x14ac:dyDescent="0.2">
      <c r="A110" s="1">
        <v>90100032</v>
      </c>
      <c r="B110" s="1" t="s">
        <v>95</v>
      </c>
      <c r="C110" t="str">
        <f t="shared" si="2"/>
        <v>2</v>
      </c>
      <c r="D110">
        <f t="shared" si="3"/>
        <v>30</v>
      </c>
    </row>
    <row r="111" spans="1:4" x14ac:dyDescent="0.2">
      <c r="A111" s="1">
        <v>90100033</v>
      </c>
      <c r="B111" s="1" t="s">
        <v>95</v>
      </c>
      <c r="C111" t="str">
        <f t="shared" si="2"/>
        <v>3</v>
      </c>
      <c r="D111">
        <f t="shared" si="3"/>
        <v>150</v>
      </c>
    </row>
    <row r="112" spans="1:4" x14ac:dyDescent="0.2">
      <c r="A112" s="1">
        <v>90100034</v>
      </c>
      <c r="B112" s="1" t="s">
        <v>95</v>
      </c>
      <c r="C112" t="str">
        <f t="shared" si="2"/>
        <v>4</v>
      </c>
      <c r="D112">
        <f t="shared" si="3"/>
        <v>900</v>
      </c>
    </row>
    <row r="113" spans="1:4" x14ac:dyDescent="0.2">
      <c r="A113" s="1">
        <v>90100035</v>
      </c>
      <c r="B113" s="1" t="s">
        <v>95</v>
      </c>
      <c r="C113" t="str">
        <f t="shared" si="2"/>
        <v>5</v>
      </c>
      <c r="D113">
        <f t="shared" si="3"/>
        <v>9000</v>
      </c>
    </row>
    <row r="114" spans="1:4" x14ac:dyDescent="0.2">
      <c r="A114" s="1">
        <v>90100041</v>
      </c>
      <c r="B114" s="1" t="s">
        <v>96</v>
      </c>
      <c r="C114" t="str">
        <f t="shared" si="2"/>
        <v>1</v>
      </c>
      <c r="D114">
        <f t="shared" si="3"/>
        <v>10</v>
      </c>
    </row>
    <row r="115" spans="1:4" x14ac:dyDescent="0.2">
      <c r="A115" s="1">
        <v>90100042</v>
      </c>
      <c r="B115" s="1" t="s">
        <v>96</v>
      </c>
      <c r="C115" t="str">
        <f t="shared" si="2"/>
        <v>2</v>
      </c>
      <c r="D115">
        <f t="shared" si="3"/>
        <v>30</v>
      </c>
    </row>
    <row r="116" spans="1:4" x14ac:dyDescent="0.2">
      <c r="A116" s="1">
        <v>90100043</v>
      </c>
      <c r="B116" s="1" t="s">
        <v>96</v>
      </c>
      <c r="C116" t="str">
        <f t="shared" si="2"/>
        <v>3</v>
      </c>
      <c r="D116">
        <f t="shared" si="3"/>
        <v>150</v>
      </c>
    </row>
    <row r="117" spans="1:4" x14ac:dyDescent="0.2">
      <c r="A117" s="1">
        <v>90100044</v>
      </c>
      <c r="B117" s="1" t="s">
        <v>96</v>
      </c>
      <c r="C117" t="str">
        <f t="shared" si="2"/>
        <v>4</v>
      </c>
      <c r="D117">
        <f t="shared" si="3"/>
        <v>900</v>
      </c>
    </row>
    <row r="118" spans="1:4" x14ac:dyDescent="0.2">
      <c r="A118" s="1">
        <v>90100045</v>
      </c>
      <c r="B118" s="1" t="s">
        <v>96</v>
      </c>
      <c r="C118" t="str">
        <f t="shared" si="2"/>
        <v>5</v>
      </c>
      <c r="D118">
        <f t="shared" si="3"/>
        <v>9000</v>
      </c>
    </row>
    <row r="119" spans="1:4" x14ac:dyDescent="0.2">
      <c r="A119" s="1">
        <v>90100051</v>
      </c>
      <c r="B119" s="1" t="s">
        <v>97</v>
      </c>
      <c r="C119" t="str">
        <f t="shared" si="2"/>
        <v>1</v>
      </c>
      <c r="D119">
        <f t="shared" si="3"/>
        <v>10</v>
      </c>
    </row>
    <row r="120" spans="1:4" x14ac:dyDescent="0.2">
      <c r="A120" s="1">
        <v>90100052</v>
      </c>
      <c r="B120" s="1" t="s">
        <v>97</v>
      </c>
      <c r="C120" t="str">
        <f t="shared" si="2"/>
        <v>2</v>
      </c>
      <c r="D120">
        <f t="shared" si="3"/>
        <v>30</v>
      </c>
    </row>
    <row r="121" spans="1:4" x14ac:dyDescent="0.2">
      <c r="A121" s="1">
        <v>90100053</v>
      </c>
      <c r="B121" s="1" t="s">
        <v>97</v>
      </c>
      <c r="C121" t="str">
        <f t="shared" si="2"/>
        <v>3</v>
      </c>
      <c r="D121">
        <f t="shared" si="3"/>
        <v>150</v>
      </c>
    </row>
    <row r="122" spans="1:4" x14ac:dyDescent="0.2">
      <c r="A122" s="1">
        <v>90100054</v>
      </c>
      <c r="B122" s="1" t="s">
        <v>97</v>
      </c>
      <c r="C122" t="str">
        <f t="shared" si="2"/>
        <v>4</v>
      </c>
      <c r="D122">
        <f t="shared" si="3"/>
        <v>900</v>
      </c>
    </row>
    <row r="123" spans="1:4" x14ac:dyDescent="0.2">
      <c r="A123" s="1">
        <v>90100055</v>
      </c>
      <c r="B123" s="1" t="s">
        <v>97</v>
      </c>
      <c r="C123" t="str">
        <f t="shared" si="2"/>
        <v>5</v>
      </c>
      <c r="D123">
        <f t="shared" si="3"/>
        <v>9000</v>
      </c>
    </row>
    <row r="124" spans="1:4" x14ac:dyDescent="0.2">
      <c r="A124" s="1">
        <v>90100061</v>
      </c>
      <c r="B124" s="1" t="s">
        <v>98</v>
      </c>
      <c r="C124" t="str">
        <f t="shared" si="2"/>
        <v>1</v>
      </c>
      <c r="D124">
        <f t="shared" si="3"/>
        <v>10</v>
      </c>
    </row>
    <row r="125" spans="1:4" x14ac:dyDescent="0.2">
      <c r="A125" s="1">
        <v>90100062</v>
      </c>
      <c r="B125" s="1" t="s">
        <v>98</v>
      </c>
      <c r="C125" t="str">
        <f t="shared" si="2"/>
        <v>2</v>
      </c>
      <c r="D125">
        <f t="shared" si="3"/>
        <v>30</v>
      </c>
    </row>
    <row r="126" spans="1:4" x14ac:dyDescent="0.2">
      <c r="A126" s="1">
        <v>90100063</v>
      </c>
      <c r="B126" s="1" t="s">
        <v>98</v>
      </c>
      <c r="C126" t="str">
        <f t="shared" si="2"/>
        <v>3</v>
      </c>
      <c r="D126">
        <f t="shared" si="3"/>
        <v>150</v>
      </c>
    </row>
    <row r="127" spans="1:4" x14ac:dyDescent="0.2">
      <c r="A127" s="1">
        <v>90100064</v>
      </c>
      <c r="B127" s="1" t="s">
        <v>98</v>
      </c>
      <c r="C127" t="str">
        <f t="shared" si="2"/>
        <v>4</v>
      </c>
      <c r="D127">
        <f t="shared" si="3"/>
        <v>900</v>
      </c>
    </row>
    <row r="128" spans="1:4" x14ac:dyDescent="0.2">
      <c r="A128" s="1">
        <v>90100065</v>
      </c>
      <c r="B128" s="1" t="s">
        <v>98</v>
      </c>
      <c r="C128" t="str">
        <f t="shared" si="2"/>
        <v>5</v>
      </c>
      <c r="D128">
        <f t="shared" si="3"/>
        <v>9000</v>
      </c>
    </row>
    <row r="129" spans="1:4" x14ac:dyDescent="0.2">
      <c r="A129" s="1">
        <v>90100111</v>
      </c>
      <c r="B129" s="1" t="s">
        <v>99</v>
      </c>
      <c r="C129" t="str">
        <f t="shared" si="2"/>
        <v>1</v>
      </c>
      <c r="D129">
        <f t="shared" si="3"/>
        <v>10</v>
      </c>
    </row>
    <row r="130" spans="1:4" x14ac:dyDescent="0.2">
      <c r="A130" s="1">
        <v>90100112</v>
      </c>
      <c r="B130" s="1" t="s">
        <v>99</v>
      </c>
      <c r="C130" t="str">
        <f t="shared" si="2"/>
        <v>2</v>
      </c>
      <c r="D130">
        <f t="shared" si="3"/>
        <v>30</v>
      </c>
    </row>
    <row r="131" spans="1:4" x14ac:dyDescent="0.2">
      <c r="A131" s="1">
        <v>90100113</v>
      </c>
      <c r="B131" s="1" t="s">
        <v>99</v>
      </c>
      <c r="C131" t="str">
        <f t="shared" si="2"/>
        <v>3</v>
      </c>
      <c r="D131">
        <f t="shared" si="3"/>
        <v>150</v>
      </c>
    </row>
    <row r="132" spans="1:4" x14ac:dyDescent="0.2">
      <c r="A132" s="1">
        <v>90100114</v>
      </c>
      <c r="B132" s="1" t="s">
        <v>99</v>
      </c>
      <c r="C132" t="str">
        <f t="shared" ref="C132:C158" si="4">RIGHT(A132,1)</f>
        <v>4</v>
      </c>
      <c r="D132">
        <f t="shared" ref="D132:D158" si="5">VLOOKUP(--C132,$Y$3:$Z$8,2,0)</f>
        <v>900</v>
      </c>
    </row>
    <row r="133" spans="1:4" x14ac:dyDescent="0.2">
      <c r="A133" s="1">
        <v>90100115</v>
      </c>
      <c r="B133" s="1" t="s">
        <v>99</v>
      </c>
      <c r="C133" t="str">
        <f t="shared" si="4"/>
        <v>5</v>
      </c>
      <c r="D133">
        <f t="shared" si="5"/>
        <v>9000</v>
      </c>
    </row>
    <row r="134" spans="1:4" x14ac:dyDescent="0.2">
      <c r="A134" s="1">
        <v>90100121</v>
      </c>
      <c r="B134" s="1" t="s">
        <v>100</v>
      </c>
      <c r="C134" t="str">
        <f t="shared" si="4"/>
        <v>1</v>
      </c>
      <c r="D134">
        <f t="shared" si="5"/>
        <v>10</v>
      </c>
    </row>
    <row r="135" spans="1:4" x14ac:dyDescent="0.2">
      <c r="A135" s="1">
        <v>90100122</v>
      </c>
      <c r="B135" s="1" t="s">
        <v>100</v>
      </c>
      <c r="C135" t="str">
        <f t="shared" si="4"/>
        <v>2</v>
      </c>
      <c r="D135">
        <f t="shared" si="5"/>
        <v>30</v>
      </c>
    </row>
    <row r="136" spans="1:4" x14ac:dyDescent="0.2">
      <c r="A136" s="1">
        <v>90100123</v>
      </c>
      <c r="B136" s="1" t="s">
        <v>100</v>
      </c>
      <c r="C136" t="str">
        <f t="shared" si="4"/>
        <v>3</v>
      </c>
      <c r="D136">
        <f t="shared" si="5"/>
        <v>150</v>
      </c>
    </row>
    <row r="137" spans="1:4" x14ac:dyDescent="0.2">
      <c r="A137" s="1">
        <v>90100124</v>
      </c>
      <c r="B137" s="1" t="s">
        <v>100</v>
      </c>
      <c r="C137" t="str">
        <f t="shared" si="4"/>
        <v>4</v>
      </c>
      <c r="D137">
        <f t="shared" si="5"/>
        <v>900</v>
      </c>
    </row>
    <row r="138" spans="1:4" x14ac:dyDescent="0.2">
      <c r="A138" s="1">
        <v>90100125</v>
      </c>
      <c r="B138" s="1" t="s">
        <v>100</v>
      </c>
      <c r="C138" t="str">
        <f t="shared" si="4"/>
        <v>5</v>
      </c>
      <c r="D138">
        <f t="shared" si="5"/>
        <v>9000</v>
      </c>
    </row>
    <row r="139" spans="1:4" x14ac:dyDescent="0.2">
      <c r="A139" s="1">
        <v>90100131</v>
      </c>
      <c r="B139" s="1" t="s">
        <v>101</v>
      </c>
      <c r="C139" t="str">
        <f t="shared" si="4"/>
        <v>1</v>
      </c>
      <c r="D139">
        <f t="shared" si="5"/>
        <v>10</v>
      </c>
    </row>
    <row r="140" spans="1:4" x14ac:dyDescent="0.2">
      <c r="A140" s="1">
        <v>90100132</v>
      </c>
      <c r="B140" s="1" t="s">
        <v>101</v>
      </c>
      <c r="C140" t="str">
        <f t="shared" si="4"/>
        <v>2</v>
      </c>
      <c r="D140">
        <f t="shared" si="5"/>
        <v>30</v>
      </c>
    </row>
    <row r="141" spans="1:4" x14ac:dyDescent="0.2">
      <c r="A141" s="1">
        <v>90100133</v>
      </c>
      <c r="B141" s="1" t="s">
        <v>101</v>
      </c>
      <c r="C141" t="str">
        <f t="shared" si="4"/>
        <v>3</v>
      </c>
      <c r="D141">
        <f t="shared" si="5"/>
        <v>150</v>
      </c>
    </row>
    <row r="142" spans="1:4" x14ac:dyDescent="0.2">
      <c r="A142" s="1">
        <v>90100134</v>
      </c>
      <c r="B142" s="1" t="s">
        <v>101</v>
      </c>
      <c r="C142" t="str">
        <f t="shared" si="4"/>
        <v>4</v>
      </c>
      <c r="D142">
        <f t="shared" si="5"/>
        <v>900</v>
      </c>
    </row>
    <row r="143" spans="1:4" x14ac:dyDescent="0.2">
      <c r="A143" s="1">
        <v>90100135</v>
      </c>
      <c r="B143" s="1" t="s">
        <v>101</v>
      </c>
      <c r="C143" t="str">
        <f t="shared" si="4"/>
        <v>5</v>
      </c>
      <c r="D143">
        <f t="shared" si="5"/>
        <v>9000</v>
      </c>
    </row>
    <row r="144" spans="1:4" x14ac:dyDescent="0.2">
      <c r="A144" s="1">
        <v>90100141</v>
      </c>
      <c r="B144" s="1" t="s">
        <v>102</v>
      </c>
      <c r="C144" t="str">
        <f t="shared" si="4"/>
        <v>1</v>
      </c>
      <c r="D144">
        <f t="shared" si="5"/>
        <v>10</v>
      </c>
    </row>
    <row r="145" spans="1:4" x14ac:dyDescent="0.2">
      <c r="A145" s="1">
        <v>90100142</v>
      </c>
      <c r="B145" s="1" t="s">
        <v>102</v>
      </c>
      <c r="C145" t="str">
        <f t="shared" si="4"/>
        <v>2</v>
      </c>
      <c r="D145">
        <f t="shared" si="5"/>
        <v>30</v>
      </c>
    </row>
    <row r="146" spans="1:4" x14ac:dyDescent="0.2">
      <c r="A146" s="1">
        <v>90100143</v>
      </c>
      <c r="B146" s="1" t="s">
        <v>102</v>
      </c>
      <c r="C146" t="str">
        <f t="shared" si="4"/>
        <v>3</v>
      </c>
      <c r="D146">
        <f t="shared" si="5"/>
        <v>150</v>
      </c>
    </row>
    <row r="147" spans="1:4" x14ac:dyDescent="0.2">
      <c r="A147" s="1">
        <v>90100144</v>
      </c>
      <c r="B147" s="1" t="s">
        <v>102</v>
      </c>
      <c r="C147" t="str">
        <f t="shared" si="4"/>
        <v>4</v>
      </c>
      <c r="D147">
        <f t="shared" si="5"/>
        <v>900</v>
      </c>
    </row>
    <row r="148" spans="1:4" x14ac:dyDescent="0.2">
      <c r="A148" s="1">
        <v>90100145</v>
      </c>
      <c r="B148" s="1" t="s">
        <v>102</v>
      </c>
      <c r="C148" t="str">
        <f t="shared" si="4"/>
        <v>5</v>
      </c>
      <c r="D148">
        <f t="shared" si="5"/>
        <v>9000</v>
      </c>
    </row>
    <row r="149" spans="1:4" x14ac:dyDescent="0.2">
      <c r="A149" s="1">
        <v>90100071</v>
      </c>
      <c r="B149" s="1" t="s">
        <v>103</v>
      </c>
      <c r="C149" t="str">
        <f t="shared" si="4"/>
        <v>1</v>
      </c>
      <c r="D149">
        <f t="shared" si="5"/>
        <v>10</v>
      </c>
    </row>
    <row r="150" spans="1:4" x14ac:dyDescent="0.2">
      <c r="A150" s="1">
        <v>90100072</v>
      </c>
      <c r="B150" s="1" t="s">
        <v>103</v>
      </c>
      <c r="C150" t="str">
        <f t="shared" si="4"/>
        <v>2</v>
      </c>
      <c r="D150">
        <f t="shared" si="5"/>
        <v>30</v>
      </c>
    </row>
    <row r="151" spans="1:4" x14ac:dyDescent="0.2">
      <c r="A151" s="1">
        <v>90100073</v>
      </c>
      <c r="B151" s="1" t="s">
        <v>103</v>
      </c>
      <c r="C151" t="str">
        <f t="shared" si="4"/>
        <v>3</v>
      </c>
      <c r="D151">
        <f t="shared" si="5"/>
        <v>150</v>
      </c>
    </row>
    <row r="152" spans="1:4" x14ac:dyDescent="0.2">
      <c r="A152" s="1">
        <v>90100074</v>
      </c>
      <c r="B152" s="1" t="s">
        <v>103</v>
      </c>
      <c r="C152" t="str">
        <f t="shared" si="4"/>
        <v>4</v>
      </c>
      <c r="D152">
        <f t="shared" si="5"/>
        <v>900</v>
      </c>
    </row>
    <row r="153" spans="1:4" x14ac:dyDescent="0.2">
      <c r="A153" s="1">
        <v>90100075</v>
      </c>
      <c r="B153" s="1" t="s">
        <v>103</v>
      </c>
      <c r="C153" t="str">
        <f t="shared" si="4"/>
        <v>5</v>
      </c>
      <c r="D153">
        <f t="shared" si="5"/>
        <v>9000</v>
      </c>
    </row>
    <row r="154" spans="1:4" x14ac:dyDescent="0.2">
      <c r="A154" s="1">
        <v>90100081</v>
      </c>
      <c r="B154" s="1" t="s">
        <v>104</v>
      </c>
      <c r="C154" t="str">
        <f t="shared" si="4"/>
        <v>1</v>
      </c>
      <c r="D154">
        <f t="shared" si="5"/>
        <v>10</v>
      </c>
    </row>
    <row r="155" spans="1:4" x14ac:dyDescent="0.2">
      <c r="A155" s="1">
        <v>90100082</v>
      </c>
      <c r="B155" s="1" t="s">
        <v>104</v>
      </c>
      <c r="C155" t="str">
        <f t="shared" si="4"/>
        <v>2</v>
      </c>
      <c r="D155">
        <f t="shared" si="5"/>
        <v>30</v>
      </c>
    </row>
    <row r="156" spans="1:4" x14ac:dyDescent="0.2">
      <c r="A156" s="1">
        <v>90100083</v>
      </c>
      <c r="B156" s="1" t="s">
        <v>104</v>
      </c>
      <c r="C156" t="str">
        <f t="shared" si="4"/>
        <v>3</v>
      </c>
      <c r="D156">
        <f t="shared" si="5"/>
        <v>150</v>
      </c>
    </row>
    <row r="157" spans="1:4" x14ac:dyDescent="0.2">
      <c r="A157" s="1">
        <v>90100084</v>
      </c>
      <c r="B157" s="1" t="s">
        <v>104</v>
      </c>
      <c r="C157" t="str">
        <f t="shared" si="4"/>
        <v>4</v>
      </c>
      <c r="D157">
        <f t="shared" si="5"/>
        <v>900</v>
      </c>
    </row>
    <row r="158" spans="1:4" x14ac:dyDescent="0.2">
      <c r="A158" s="1">
        <v>90100085</v>
      </c>
      <c r="B158" s="1" t="s">
        <v>104</v>
      </c>
      <c r="C158" t="str">
        <f t="shared" si="4"/>
        <v>5</v>
      </c>
      <c r="D158">
        <f t="shared" si="5"/>
        <v>9000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N33"/>
  <sheetViews>
    <sheetView workbookViewId="0">
      <pane xSplit="1" topLeftCell="AM1" activePane="topRight" state="frozen"/>
      <selection pane="topRight" activeCell="J4" sqref="J4"/>
    </sheetView>
  </sheetViews>
  <sheetFormatPr defaultRowHeight="14.25" x14ac:dyDescent="0.2"/>
  <cols>
    <col min="1" max="1" width="23.5" bestFit="1" customWidth="1"/>
    <col min="7" max="7" width="9.5" bestFit="1" customWidth="1"/>
    <col min="11" max="11" width="9.5" bestFit="1" customWidth="1"/>
    <col min="15" max="15" width="9.5" bestFit="1" customWidth="1"/>
    <col min="19" max="19" width="9.5" bestFit="1" customWidth="1"/>
    <col min="23" max="23" width="9.5" bestFit="1" customWidth="1"/>
    <col min="27" max="27" width="9.5" bestFit="1" customWidth="1"/>
    <col min="31" max="31" width="9.5" bestFit="1" customWidth="1"/>
    <col min="35" max="35" width="9.5" bestFit="1" customWidth="1"/>
    <col min="39" max="39" width="9.5" bestFit="1" customWidth="1"/>
    <col min="43" max="43" width="9.5" bestFit="1" customWidth="1"/>
    <col min="47" max="47" width="9.5" bestFit="1" customWidth="1"/>
    <col min="51" max="51" width="9.5" bestFit="1" customWidth="1"/>
    <col min="55" max="55" width="9.5" bestFit="1" customWidth="1"/>
    <col min="59" max="59" width="9.5" bestFit="1" customWidth="1"/>
    <col min="63" max="63" width="9.5" bestFit="1" customWidth="1"/>
  </cols>
  <sheetData>
    <row r="2" spans="1:66" x14ac:dyDescent="0.2">
      <c r="C2" t="s">
        <v>49</v>
      </c>
      <c r="G2" s="63">
        <v>1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66" x14ac:dyDescent="0.2">
      <c r="E3" t="s">
        <v>166</v>
      </c>
      <c r="F3" t="s">
        <v>175</v>
      </c>
      <c r="G3" t="s">
        <v>45</v>
      </c>
      <c r="H3" t="s">
        <v>46</v>
      </c>
      <c r="I3" t="s">
        <v>47</v>
      </c>
      <c r="J3" s="24" t="s">
        <v>48</v>
      </c>
      <c r="K3" t="s">
        <v>45</v>
      </c>
      <c r="L3" t="s">
        <v>46</v>
      </c>
      <c r="M3" t="s">
        <v>47</v>
      </c>
      <c r="N3" s="24" t="s">
        <v>48</v>
      </c>
      <c r="O3" t="s">
        <v>45</v>
      </c>
      <c r="P3" t="s">
        <v>46</v>
      </c>
      <c r="Q3" t="s">
        <v>47</v>
      </c>
      <c r="R3" s="24" t="s">
        <v>48</v>
      </c>
      <c r="S3" t="s">
        <v>45</v>
      </c>
      <c r="T3" t="s">
        <v>46</v>
      </c>
      <c r="U3" t="s">
        <v>47</v>
      </c>
      <c r="V3" s="24" t="s">
        <v>48</v>
      </c>
      <c r="W3" t="s">
        <v>45</v>
      </c>
      <c r="X3" t="s">
        <v>46</v>
      </c>
      <c r="Y3" t="s">
        <v>47</v>
      </c>
      <c r="Z3" s="24" t="s">
        <v>48</v>
      </c>
      <c r="AA3" t="s">
        <v>45</v>
      </c>
      <c r="AB3" t="s">
        <v>46</v>
      </c>
      <c r="AC3" t="s">
        <v>47</v>
      </c>
      <c r="AD3" s="24" t="s">
        <v>48</v>
      </c>
      <c r="AE3" t="s">
        <v>45</v>
      </c>
      <c r="AF3" t="s">
        <v>46</v>
      </c>
      <c r="AG3" t="s">
        <v>47</v>
      </c>
      <c r="AH3" s="24" t="s">
        <v>48</v>
      </c>
      <c r="AI3" t="s">
        <v>45</v>
      </c>
      <c r="AJ3" t="s">
        <v>46</v>
      </c>
      <c r="AK3" t="s">
        <v>47</v>
      </c>
      <c r="AL3" s="24" t="s">
        <v>48</v>
      </c>
      <c r="AM3" t="s">
        <v>45</v>
      </c>
      <c r="AN3" t="s">
        <v>46</v>
      </c>
      <c r="AO3" t="s">
        <v>47</v>
      </c>
      <c r="AP3" s="24" t="s">
        <v>48</v>
      </c>
      <c r="AQ3" t="s">
        <v>45</v>
      </c>
      <c r="AR3" t="s">
        <v>46</v>
      </c>
      <c r="AS3" t="s">
        <v>47</v>
      </c>
      <c r="AT3" s="24" t="s">
        <v>48</v>
      </c>
      <c r="AU3" t="s">
        <v>45</v>
      </c>
      <c r="AV3" t="s">
        <v>46</v>
      </c>
      <c r="AW3" t="s">
        <v>47</v>
      </c>
      <c r="AX3" t="s">
        <v>48</v>
      </c>
      <c r="AY3" t="s">
        <v>45</v>
      </c>
      <c r="AZ3" t="s">
        <v>46</v>
      </c>
      <c r="BA3" t="s">
        <v>47</v>
      </c>
      <c r="BB3" t="s">
        <v>48</v>
      </c>
      <c r="BC3" t="s">
        <v>45</v>
      </c>
      <c r="BD3" t="s">
        <v>46</v>
      </c>
      <c r="BE3" t="s">
        <v>47</v>
      </c>
      <c r="BF3" t="s">
        <v>48</v>
      </c>
      <c r="BG3" t="s">
        <v>45</v>
      </c>
      <c r="BH3" t="s">
        <v>46</v>
      </c>
      <c r="BI3" t="s">
        <v>47</v>
      </c>
      <c r="BJ3" t="s">
        <v>48</v>
      </c>
      <c r="BK3" t="s">
        <v>45</v>
      </c>
      <c r="BL3" t="s">
        <v>46</v>
      </c>
      <c r="BM3" t="s">
        <v>47</v>
      </c>
      <c r="BN3" t="s">
        <v>48</v>
      </c>
    </row>
    <row r="4" spans="1:66" x14ac:dyDescent="0.2">
      <c r="A4" t="s">
        <v>50</v>
      </c>
      <c r="B4">
        <f>C30</f>
        <v>60</v>
      </c>
      <c r="C4">
        <f>B4*100</f>
        <v>6000</v>
      </c>
      <c r="E4">
        <f>COUNTIF(G4:BN4,"&gt;0")/4</f>
        <v>5</v>
      </c>
      <c r="F4">
        <f>J4+N4+AD4+AH4+AL4+AP4+AT4+AX4+BB4+BF4+BJ4+BN4+R4+V4+Z4</f>
        <v>6000</v>
      </c>
      <c r="G4">
        <v>21010001</v>
      </c>
      <c r="H4">
        <v>1</v>
      </c>
      <c r="I4">
        <v>1</v>
      </c>
      <c r="J4" s="24">
        <f>C4/5</f>
        <v>1200</v>
      </c>
      <c r="K4">
        <v>22010001</v>
      </c>
      <c r="L4">
        <v>1</v>
      </c>
      <c r="M4">
        <v>1</v>
      </c>
      <c r="N4" s="24">
        <f t="shared" ref="N4:N10" si="0">J4</f>
        <v>1200</v>
      </c>
      <c r="O4">
        <v>23010001</v>
      </c>
      <c r="P4">
        <v>1</v>
      </c>
      <c r="Q4">
        <v>1</v>
      </c>
      <c r="R4" s="24">
        <f t="shared" ref="R4:R10" si="1">J4</f>
        <v>1200</v>
      </c>
      <c r="S4">
        <v>24010001</v>
      </c>
      <c r="T4">
        <v>1</v>
      </c>
      <c r="U4">
        <v>1</v>
      </c>
      <c r="V4" s="24">
        <f t="shared" ref="V4:V10" si="2">J4</f>
        <v>1200</v>
      </c>
      <c r="W4">
        <v>25010001</v>
      </c>
      <c r="X4">
        <v>1</v>
      </c>
      <c r="Y4">
        <v>1</v>
      </c>
      <c r="Z4" s="24">
        <f t="shared" ref="Z4:Z10" si="3">J4</f>
        <v>1200</v>
      </c>
      <c r="AD4" s="24"/>
      <c r="AH4" s="24"/>
      <c r="AL4" s="24"/>
      <c r="AP4" s="24"/>
      <c r="AT4" s="24"/>
    </row>
    <row r="5" spans="1:66" x14ac:dyDescent="0.2">
      <c r="A5" t="s">
        <v>51</v>
      </c>
      <c r="B5">
        <f>D30</f>
        <v>30</v>
      </c>
      <c r="C5">
        <f t="shared" ref="C5:C21" si="4">B5*100</f>
        <v>3000</v>
      </c>
      <c r="E5">
        <f t="shared" ref="E5:E21" si="5">COUNTIF(G5:BN5,"&gt;0")/4</f>
        <v>15</v>
      </c>
      <c r="F5">
        <f t="shared" ref="F5:F21" si="6">J5+N5+AD5+AH5+AL5+AP5+AT5+AX5+BB5+BF5+BJ5+BN5+R5+V5+Z5</f>
        <v>3000</v>
      </c>
      <c r="G5">
        <v>21020001</v>
      </c>
      <c r="H5">
        <v>1</v>
      </c>
      <c r="I5">
        <v>1</v>
      </c>
      <c r="J5" s="24">
        <f>B5*100*$L$30/5</f>
        <v>360</v>
      </c>
      <c r="K5">
        <v>22020001</v>
      </c>
      <c r="L5">
        <v>1</v>
      </c>
      <c r="M5">
        <v>1</v>
      </c>
      <c r="N5" s="24">
        <f t="shared" si="0"/>
        <v>360</v>
      </c>
      <c r="O5">
        <v>23020001</v>
      </c>
      <c r="P5">
        <v>1</v>
      </c>
      <c r="Q5">
        <v>1</v>
      </c>
      <c r="R5" s="24">
        <f t="shared" si="1"/>
        <v>360</v>
      </c>
      <c r="S5">
        <v>24020001</v>
      </c>
      <c r="T5">
        <v>1</v>
      </c>
      <c r="U5">
        <v>1</v>
      </c>
      <c r="V5" s="24">
        <f t="shared" si="2"/>
        <v>360</v>
      </c>
      <c r="W5">
        <v>25020001</v>
      </c>
      <c r="X5">
        <v>1</v>
      </c>
      <c r="Y5">
        <v>1</v>
      </c>
      <c r="Z5" s="24">
        <f t="shared" si="3"/>
        <v>360</v>
      </c>
      <c r="AA5">
        <v>21020101</v>
      </c>
      <c r="AB5">
        <v>1</v>
      </c>
      <c r="AC5">
        <v>1</v>
      </c>
      <c r="AD5" s="24">
        <f>C5*$L$31/5</f>
        <v>180</v>
      </c>
      <c r="AE5">
        <v>22020101</v>
      </c>
      <c r="AF5">
        <v>1</v>
      </c>
      <c r="AG5">
        <v>1</v>
      </c>
      <c r="AH5" s="24">
        <f>AD5</f>
        <v>180</v>
      </c>
      <c r="AI5">
        <v>23020101</v>
      </c>
      <c r="AJ5">
        <v>1</v>
      </c>
      <c r="AK5">
        <v>1</v>
      </c>
      <c r="AL5" s="24">
        <f>AH5</f>
        <v>180</v>
      </c>
      <c r="AM5">
        <v>24020101</v>
      </c>
      <c r="AN5">
        <v>1</v>
      </c>
      <c r="AO5">
        <v>1</v>
      </c>
      <c r="AP5" s="24">
        <f>AL5</f>
        <v>180</v>
      </c>
      <c r="AQ5">
        <v>25020101</v>
      </c>
      <c r="AR5">
        <v>1</v>
      </c>
      <c r="AS5">
        <v>1</v>
      </c>
      <c r="AT5" s="24">
        <f>AP5</f>
        <v>180</v>
      </c>
      <c r="AU5">
        <v>21020201</v>
      </c>
      <c r="AV5">
        <v>1</v>
      </c>
      <c r="AW5">
        <v>1</v>
      </c>
      <c r="AX5">
        <f>C5*$L$32/5</f>
        <v>60</v>
      </c>
      <c r="AY5">
        <v>22020201</v>
      </c>
      <c r="AZ5">
        <v>1</v>
      </c>
      <c r="BA5">
        <v>1</v>
      </c>
      <c r="BB5">
        <f>AX5</f>
        <v>60</v>
      </c>
      <c r="BC5">
        <v>23020201</v>
      </c>
      <c r="BD5">
        <v>1</v>
      </c>
      <c r="BE5">
        <v>1</v>
      </c>
      <c r="BF5">
        <f>BB5</f>
        <v>60</v>
      </c>
      <c r="BG5">
        <v>24020201</v>
      </c>
      <c r="BH5">
        <v>1</v>
      </c>
      <c r="BI5">
        <v>1</v>
      </c>
      <c r="BJ5">
        <f>BF5</f>
        <v>60</v>
      </c>
      <c r="BK5">
        <v>25020201</v>
      </c>
      <c r="BL5">
        <v>1</v>
      </c>
      <c r="BM5">
        <v>1</v>
      </c>
      <c r="BN5">
        <f>BJ5</f>
        <v>60</v>
      </c>
    </row>
    <row r="6" spans="1:66" x14ac:dyDescent="0.2">
      <c r="A6" t="s">
        <v>52</v>
      </c>
      <c r="B6">
        <f>E30</f>
        <v>5</v>
      </c>
      <c r="C6">
        <f t="shared" si="4"/>
        <v>500</v>
      </c>
      <c r="E6">
        <f t="shared" si="5"/>
        <v>15</v>
      </c>
      <c r="F6">
        <f t="shared" si="6"/>
        <v>500</v>
      </c>
      <c r="G6">
        <v>21030001</v>
      </c>
      <c r="H6">
        <v>1</v>
      </c>
      <c r="I6">
        <v>1</v>
      </c>
      <c r="J6" s="24">
        <f>B6*100*$N$30/5</f>
        <v>60</v>
      </c>
      <c r="K6">
        <v>22030001</v>
      </c>
      <c r="L6">
        <v>1</v>
      </c>
      <c r="M6">
        <v>1</v>
      </c>
      <c r="N6" s="24">
        <f t="shared" si="0"/>
        <v>60</v>
      </c>
      <c r="O6">
        <v>23030001</v>
      </c>
      <c r="P6">
        <v>1</v>
      </c>
      <c r="Q6">
        <v>1</v>
      </c>
      <c r="R6" s="24">
        <f t="shared" si="1"/>
        <v>60</v>
      </c>
      <c r="S6">
        <v>24030001</v>
      </c>
      <c r="T6">
        <v>1</v>
      </c>
      <c r="U6">
        <v>1</v>
      </c>
      <c r="V6" s="24">
        <f t="shared" si="2"/>
        <v>60</v>
      </c>
      <c r="W6">
        <v>25030001</v>
      </c>
      <c r="X6">
        <v>1</v>
      </c>
      <c r="Y6">
        <v>1</v>
      </c>
      <c r="Z6" s="24">
        <f t="shared" si="3"/>
        <v>60</v>
      </c>
      <c r="AA6">
        <v>21030101</v>
      </c>
      <c r="AB6">
        <v>1</v>
      </c>
      <c r="AC6">
        <v>1</v>
      </c>
      <c r="AD6" s="24">
        <f>C6*$N$31/5</f>
        <v>30</v>
      </c>
      <c r="AE6">
        <v>22030101</v>
      </c>
      <c r="AF6">
        <v>1</v>
      </c>
      <c r="AG6">
        <v>1</v>
      </c>
      <c r="AH6" s="24">
        <f>AD6</f>
        <v>30</v>
      </c>
      <c r="AI6">
        <v>23030101</v>
      </c>
      <c r="AJ6">
        <v>1</v>
      </c>
      <c r="AK6">
        <v>1</v>
      </c>
      <c r="AL6" s="24">
        <f>AH6</f>
        <v>30</v>
      </c>
      <c r="AM6">
        <v>24030101</v>
      </c>
      <c r="AN6">
        <v>1</v>
      </c>
      <c r="AO6">
        <v>1</v>
      </c>
      <c r="AP6" s="24">
        <f>AL6</f>
        <v>30</v>
      </c>
      <c r="AQ6">
        <v>25030101</v>
      </c>
      <c r="AR6">
        <v>1</v>
      </c>
      <c r="AS6">
        <v>1</v>
      </c>
      <c r="AT6" s="24">
        <f>AP6</f>
        <v>30</v>
      </c>
      <c r="AU6">
        <v>21030201</v>
      </c>
      <c r="AV6">
        <v>1</v>
      </c>
      <c r="AW6">
        <v>1</v>
      </c>
      <c r="AX6">
        <f>C6*$N$32/5</f>
        <v>10</v>
      </c>
      <c r="AY6">
        <v>22030201</v>
      </c>
      <c r="AZ6">
        <v>1</v>
      </c>
      <c r="BA6">
        <v>1</v>
      </c>
      <c r="BB6">
        <f>AX6</f>
        <v>10</v>
      </c>
      <c r="BC6">
        <v>23030201</v>
      </c>
      <c r="BD6">
        <v>1</v>
      </c>
      <c r="BE6">
        <v>1</v>
      </c>
      <c r="BF6">
        <f>BB6</f>
        <v>10</v>
      </c>
      <c r="BG6">
        <v>24030201</v>
      </c>
      <c r="BH6">
        <v>1</v>
      </c>
      <c r="BI6">
        <v>1</v>
      </c>
      <c r="BJ6">
        <f>BF6</f>
        <v>10</v>
      </c>
      <c r="BK6">
        <v>25030201</v>
      </c>
      <c r="BL6">
        <v>1</v>
      </c>
      <c r="BM6">
        <v>1</v>
      </c>
      <c r="BN6">
        <f>BJ6</f>
        <v>10</v>
      </c>
    </row>
    <row r="7" spans="1:66" x14ac:dyDescent="0.2">
      <c r="A7" t="s">
        <v>152</v>
      </c>
      <c r="B7">
        <f>H30</f>
        <v>5</v>
      </c>
      <c r="C7">
        <f t="shared" si="4"/>
        <v>500</v>
      </c>
      <c r="E7">
        <f t="shared" si="5"/>
        <v>1</v>
      </c>
      <c r="F7">
        <f t="shared" si="6"/>
        <v>500</v>
      </c>
      <c r="G7">
        <v>20000001</v>
      </c>
      <c r="H7">
        <v>1</v>
      </c>
      <c r="I7">
        <v>1</v>
      </c>
      <c r="J7" s="24">
        <v>500</v>
      </c>
      <c r="N7" s="24"/>
      <c r="R7" s="24"/>
      <c r="V7" s="24"/>
      <c r="Z7" s="24"/>
      <c r="AD7" s="24"/>
      <c r="AH7" s="24"/>
      <c r="AL7" s="24"/>
      <c r="AP7" s="24"/>
      <c r="AT7" s="24"/>
    </row>
    <row r="8" spans="1:66" s="6" customFormat="1" x14ac:dyDescent="0.2">
      <c r="A8" s="6" t="s">
        <v>53</v>
      </c>
      <c r="B8" s="6">
        <f>D31</f>
        <v>65</v>
      </c>
      <c r="C8" s="6">
        <f t="shared" si="4"/>
        <v>6500</v>
      </c>
      <c r="E8">
        <f t="shared" si="5"/>
        <v>15</v>
      </c>
      <c r="F8">
        <f t="shared" si="6"/>
        <v>6500</v>
      </c>
      <c r="G8" s="6">
        <v>21020001</v>
      </c>
      <c r="H8">
        <v>1</v>
      </c>
      <c r="I8">
        <v>1</v>
      </c>
      <c r="J8" s="24">
        <f>C8*$L$30/5</f>
        <v>780</v>
      </c>
      <c r="K8" s="6">
        <v>22020001</v>
      </c>
      <c r="L8">
        <v>1</v>
      </c>
      <c r="M8">
        <v>1</v>
      </c>
      <c r="N8" s="24">
        <f t="shared" si="0"/>
        <v>780</v>
      </c>
      <c r="O8" s="6">
        <v>23020001</v>
      </c>
      <c r="P8">
        <v>1</v>
      </c>
      <c r="Q8">
        <v>1</v>
      </c>
      <c r="R8" s="24">
        <f t="shared" si="1"/>
        <v>780</v>
      </c>
      <c r="S8" s="6">
        <v>24020001</v>
      </c>
      <c r="T8">
        <v>1</v>
      </c>
      <c r="U8">
        <v>1</v>
      </c>
      <c r="V8" s="24">
        <f t="shared" si="2"/>
        <v>780</v>
      </c>
      <c r="W8" s="6">
        <v>25020001</v>
      </c>
      <c r="X8">
        <v>1</v>
      </c>
      <c r="Y8">
        <v>1</v>
      </c>
      <c r="Z8" s="24">
        <f t="shared" si="3"/>
        <v>780</v>
      </c>
      <c r="AA8" s="6">
        <v>21020101</v>
      </c>
      <c r="AB8">
        <v>1</v>
      </c>
      <c r="AC8">
        <v>1</v>
      </c>
      <c r="AD8" s="24">
        <f>C8*$L$31/5</f>
        <v>390</v>
      </c>
      <c r="AE8" s="6">
        <v>22020101</v>
      </c>
      <c r="AF8">
        <v>1</v>
      </c>
      <c r="AG8">
        <v>1</v>
      </c>
      <c r="AH8" s="24">
        <f>AD8</f>
        <v>390</v>
      </c>
      <c r="AI8" s="6">
        <v>23020101</v>
      </c>
      <c r="AJ8">
        <v>1</v>
      </c>
      <c r="AK8">
        <v>1</v>
      </c>
      <c r="AL8" s="24">
        <f>AH8</f>
        <v>390</v>
      </c>
      <c r="AM8" s="6">
        <v>24020101</v>
      </c>
      <c r="AN8">
        <v>1</v>
      </c>
      <c r="AO8">
        <v>1</v>
      </c>
      <c r="AP8" s="24">
        <f>AL8</f>
        <v>390</v>
      </c>
      <c r="AQ8" s="6">
        <v>25020101</v>
      </c>
      <c r="AR8">
        <v>1</v>
      </c>
      <c r="AS8">
        <v>1</v>
      </c>
      <c r="AT8" s="24">
        <f>AP8</f>
        <v>390</v>
      </c>
      <c r="AU8" s="6">
        <v>21020201</v>
      </c>
      <c r="AV8">
        <v>1</v>
      </c>
      <c r="AW8">
        <v>1</v>
      </c>
      <c r="AX8" s="6">
        <f>C8*$L$32/5</f>
        <v>130</v>
      </c>
      <c r="AY8" s="6">
        <v>22020201</v>
      </c>
      <c r="AZ8">
        <v>1</v>
      </c>
      <c r="BA8">
        <v>1</v>
      </c>
      <c r="BB8" s="6">
        <f>AX8</f>
        <v>130</v>
      </c>
      <c r="BC8" s="6">
        <v>23020201</v>
      </c>
      <c r="BD8">
        <v>1</v>
      </c>
      <c r="BE8">
        <v>1</v>
      </c>
      <c r="BF8" s="6">
        <f>BB8</f>
        <v>130</v>
      </c>
      <c r="BG8" s="6">
        <v>24020201</v>
      </c>
      <c r="BH8">
        <v>1</v>
      </c>
      <c r="BI8">
        <v>1</v>
      </c>
      <c r="BJ8" s="6">
        <f>BF8</f>
        <v>130</v>
      </c>
      <c r="BK8" s="6">
        <v>25020201</v>
      </c>
      <c r="BL8">
        <v>1</v>
      </c>
      <c r="BM8">
        <v>1</v>
      </c>
      <c r="BN8" s="6">
        <f>BJ8</f>
        <v>130</v>
      </c>
    </row>
    <row r="9" spans="1:66" s="6" customFormat="1" x14ac:dyDescent="0.2">
      <c r="A9" s="6" t="s">
        <v>54</v>
      </c>
      <c r="B9" s="6">
        <f>E31</f>
        <v>15</v>
      </c>
      <c r="C9" s="6">
        <f t="shared" si="4"/>
        <v>1500</v>
      </c>
      <c r="E9">
        <f t="shared" si="5"/>
        <v>15</v>
      </c>
      <c r="F9">
        <f t="shared" si="6"/>
        <v>1500</v>
      </c>
      <c r="G9" s="6">
        <v>21030001</v>
      </c>
      <c r="H9">
        <v>1</v>
      </c>
      <c r="I9">
        <v>1</v>
      </c>
      <c r="J9" s="24">
        <f>C9*$N$30/5</f>
        <v>180</v>
      </c>
      <c r="K9" s="6">
        <v>22030001</v>
      </c>
      <c r="L9">
        <v>1</v>
      </c>
      <c r="M9">
        <v>1</v>
      </c>
      <c r="N9" s="24">
        <f t="shared" si="0"/>
        <v>180</v>
      </c>
      <c r="O9" s="6">
        <v>23030001</v>
      </c>
      <c r="P9">
        <v>1</v>
      </c>
      <c r="Q9">
        <v>1</v>
      </c>
      <c r="R9" s="24">
        <f t="shared" si="1"/>
        <v>180</v>
      </c>
      <c r="S9" s="6">
        <v>24030001</v>
      </c>
      <c r="T9">
        <v>1</v>
      </c>
      <c r="U9">
        <v>1</v>
      </c>
      <c r="V9" s="24">
        <f t="shared" si="2"/>
        <v>180</v>
      </c>
      <c r="W9" s="6">
        <v>25030001</v>
      </c>
      <c r="X9">
        <v>1</v>
      </c>
      <c r="Y9">
        <v>1</v>
      </c>
      <c r="Z9" s="24">
        <f t="shared" si="3"/>
        <v>180</v>
      </c>
      <c r="AA9" s="6">
        <v>21030101</v>
      </c>
      <c r="AB9">
        <v>1</v>
      </c>
      <c r="AC9">
        <v>1</v>
      </c>
      <c r="AD9" s="24">
        <f>C9*$N$31/5</f>
        <v>90</v>
      </c>
      <c r="AE9" s="6">
        <v>22030101</v>
      </c>
      <c r="AF9">
        <v>1</v>
      </c>
      <c r="AG9">
        <v>1</v>
      </c>
      <c r="AH9" s="24">
        <f>AD9</f>
        <v>90</v>
      </c>
      <c r="AI9" s="6">
        <v>23030101</v>
      </c>
      <c r="AJ9">
        <v>1</v>
      </c>
      <c r="AK9">
        <v>1</v>
      </c>
      <c r="AL9" s="24">
        <f>AH9</f>
        <v>90</v>
      </c>
      <c r="AM9" s="6">
        <v>24030101</v>
      </c>
      <c r="AN9">
        <v>1</v>
      </c>
      <c r="AO9">
        <v>1</v>
      </c>
      <c r="AP9" s="24">
        <f>AL9</f>
        <v>90</v>
      </c>
      <c r="AQ9" s="6">
        <v>25030101</v>
      </c>
      <c r="AR9">
        <v>1</v>
      </c>
      <c r="AS9">
        <v>1</v>
      </c>
      <c r="AT9" s="24">
        <f>AP9</f>
        <v>90</v>
      </c>
      <c r="AU9" s="6">
        <v>21030201</v>
      </c>
      <c r="AV9">
        <v>1</v>
      </c>
      <c r="AW9">
        <v>1</v>
      </c>
      <c r="AX9" s="6">
        <f>C9*$N$32/5</f>
        <v>30</v>
      </c>
      <c r="AY9" s="6">
        <v>22030201</v>
      </c>
      <c r="AZ9">
        <v>1</v>
      </c>
      <c r="BA9">
        <v>1</v>
      </c>
      <c r="BB9" s="6">
        <f>AX9</f>
        <v>30</v>
      </c>
      <c r="BC9" s="6">
        <v>23030201</v>
      </c>
      <c r="BD9">
        <v>1</v>
      </c>
      <c r="BE9">
        <v>1</v>
      </c>
      <c r="BF9" s="6">
        <f>BB9</f>
        <v>30</v>
      </c>
      <c r="BG9" s="6">
        <v>24030201</v>
      </c>
      <c r="BH9">
        <v>1</v>
      </c>
      <c r="BI9">
        <v>1</v>
      </c>
      <c r="BJ9" s="6">
        <f>BF9</f>
        <v>30</v>
      </c>
      <c r="BK9" s="6">
        <v>25030201</v>
      </c>
      <c r="BL9">
        <v>1</v>
      </c>
      <c r="BM9">
        <v>1</v>
      </c>
      <c r="BN9" s="6">
        <f>BJ9</f>
        <v>30</v>
      </c>
    </row>
    <row r="10" spans="1:66" s="6" customFormat="1" x14ac:dyDescent="0.2">
      <c r="A10" s="6" t="s">
        <v>55</v>
      </c>
      <c r="B10" s="6">
        <f>F31</f>
        <v>5</v>
      </c>
      <c r="C10" s="6">
        <f t="shared" si="4"/>
        <v>500</v>
      </c>
      <c r="E10">
        <f t="shared" si="5"/>
        <v>10</v>
      </c>
      <c r="F10">
        <f t="shared" si="6"/>
        <v>500</v>
      </c>
      <c r="G10" s="6">
        <v>21040101</v>
      </c>
      <c r="H10">
        <v>1</v>
      </c>
      <c r="I10">
        <v>1</v>
      </c>
      <c r="J10" s="24">
        <f>C10*$P$30/5</f>
        <v>80</v>
      </c>
      <c r="K10" s="6">
        <v>22040101</v>
      </c>
      <c r="L10">
        <v>1</v>
      </c>
      <c r="M10">
        <v>1</v>
      </c>
      <c r="N10" s="24">
        <f t="shared" si="0"/>
        <v>80</v>
      </c>
      <c r="O10" s="6">
        <v>23040101</v>
      </c>
      <c r="P10">
        <v>1</v>
      </c>
      <c r="Q10">
        <v>1</v>
      </c>
      <c r="R10" s="24">
        <f t="shared" si="1"/>
        <v>80</v>
      </c>
      <c r="S10" s="6">
        <v>24040101</v>
      </c>
      <c r="T10">
        <v>1</v>
      </c>
      <c r="U10">
        <v>1</v>
      </c>
      <c r="V10" s="24">
        <f t="shared" si="2"/>
        <v>80</v>
      </c>
      <c r="W10" s="6">
        <v>25040101</v>
      </c>
      <c r="X10">
        <v>1</v>
      </c>
      <c r="Y10">
        <v>1</v>
      </c>
      <c r="Z10" s="24">
        <f t="shared" si="3"/>
        <v>80</v>
      </c>
      <c r="AA10" s="6">
        <v>21040201</v>
      </c>
      <c r="AB10">
        <v>1</v>
      </c>
      <c r="AC10">
        <v>1</v>
      </c>
      <c r="AD10" s="24">
        <f>C10*$P$31/5</f>
        <v>20</v>
      </c>
      <c r="AE10" s="6">
        <v>22040201</v>
      </c>
      <c r="AF10">
        <v>1</v>
      </c>
      <c r="AG10">
        <v>1</v>
      </c>
      <c r="AH10" s="24">
        <f>AD10</f>
        <v>20</v>
      </c>
      <c r="AI10" s="6">
        <v>23040201</v>
      </c>
      <c r="AJ10">
        <v>1</v>
      </c>
      <c r="AK10">
        <v>1</v>
      </c>
      <c r="AL10" s="24">
        <f>AH10</f>
        <v>20</v>
      </c>
      <c r="AM10" s="6">
        <v>24040201</v>
      </c>
      <c r="AN10">
        <v>1</v>
      </c>
      <c r="AO10">
        <v>1</v>
      </c>
      <c r="AP10" s="24">
        <f>AL10</f>
        <v>20</v>
      </c>
      <c r="AQ10" s="6">
        <v>25040201</v>
      </c>
      <c r="AR10">
        <v>1</v>
      </c>
      <c r="AS10">
        <v>1</v>
      </c>
      <c r="AT10" s="24">
        <f>AP10</f>
        <v>20</v>
      </c>
      <c r="AV10"/>
      <c r="AW10"/>
      <c r="AZ10"/>
      <c r="BA10"/>
      <c r="BD10"/>
      <c r="BE10"/>
      <c r="BH10"/>
      <c r="BI10"/>
      <c r="BL10"/>
      <c r="BM10"/>
    </row>
    <row r="11" spans="1:66" x14ac:dyDescent="0.2">
      <c r="A11" s="6" t="s">
        <v>152</v>
      </c>
      <c r="B11" s="6">
        <f>H31</f>
        <v>15</v>
      </c>
      <c r="C11" s="6">
        <f t="shared" si="4"/>
        <v>1500</v>
      </c>
      <c r="D11" s="6"/>
      <c r="E11">
        <f t="shared" si="5"/>
        <v>1</v>
      </c>
      <c r="F11">
        <f t="shared" si="6"/>
        <v>1500</v>
      </c>
      <c r="G11" s="6">
        <v>20000001</v>
      </c>
      <c r="H11">
        <v>1</v>
      </c>
      <c r="I11">
        <v>1</v>
      </c>
      <c r="J11" s="24">
        <f>C11</f>
        <v>1500</v>
      </c>
      <c r="N11" s="24"/>
      <c r="R11" s="24"/>
      <c r="V11" s="24"/>
      <c r="Z11" s="24"/>
      <c r="AD11" s="24"/>
      <c r="AH11" s="24"/>
      <c r="AL11" s="24"/>
      <c r="AP11" s="24"/>
      <c r="AT11" s="24"/>
    </row>
    <row r="12" spans="1:66" x14ac:dyDescent="0.2">
      <c r="A12" t="s">
        <v>145</v>
      </c>
      <c r="B12">
        <f>C32</f>
        <v>38</v>
      </c>
      <c r="C12">
        <f t="shared" si="4"/>
        <v>3800</v>
      </c>
      <c r="E12">
        <f t="shared" si="5"/>
        <v>5</v>
      </c>
      <c r="F12">
        <f t="shared" si="6"/>
        <v>3800</v>
      </c>
      <c r="G12">
        <v>21010001</v>
      </c>
      <c r="H12">
        <v>1</v>
      </c>
      <c r="I12">
        <v>1</v>
      </c>
      <c r="J12" s="24">
        <f>C12/5</f>
        <v>760</v>
      </c>
      <c r="K12">
        <v>22010001</v>
      </c>
      <c r="L12">
        <v>1</v>
      </c>
      <c r="M12">
        <v>1</v>
      </c>
      <c r="N12" s="24">
        <f t="shared" ref="N12:N15" si="7">J12</f>
        <v>760</v>
      </c>
      <c r="O12">
        <v>23010001</v>
      </c>
      <c r="P12">
        <v>1</v>
      </c>
      <c r="Q12">
        <v>1</v>
      </c>
      <c r="R12" s="24">
        <f t="shared" ref="R12:R15" si="8">J12</f>
        <v>760</v>
      </c>
      <c r="S12">
        <v>24010001</v>
      </c>
      <c r="T12">
        <v>1</v>
      </c>
      <c r="U12">
        <v>1</v>
      </c>
      <c r="V12" s="24">
        <f t="shared" ref="V12:V15" si="9">J12</f>
        <v>760</v>
      </c>
      <c r="W12">
        <v>25010001</v>
      </c>
      <c r="X12">
        <v>1</v>
      </c>
      <c r="Y12">
        <v>1</v>
      </c>
      <c r="Z12" s="24">
        <f t="shared" ref="Z12:Z15" si="10">J12</f>
        <v>760</v>
      </c>
      <c r="AD12" s="24"/>
      <c r="AH12" s="24"/>
      <c r="AL12" s="24"/>
      <c r="AP12" s="24"/>
      <c r="AT12" s="24"/>
    </row>
    <row r="13" spans="1:66" x14ac:dyDescent="0.2">
      <c r="A13" t="s">
        <v>146</v>
      </c>
      <c r="B13">
        <f>D32</f>
        <v>40</v>
      </c>
      <c r="C13">
        <f t="shared" si="4"/>
        <v>4000</v>
      </c>
      <c r="E13">
        <f t="shared" si="5"/>
        <v>15</v>
      </c>
      <c r="F13">
        <f t="shared" si="6"/>
        <v>4000</v>
      </c>
      <c r="G13">
        <v>21020001</v>
      </c>
      <c r="H13">
        <v>1</v>
      </c>
      <c r="I13">
        <v>1</v>
      </c>
      <c r="J13" s="24">
        <f>B13*100*$L$30/5</f>
        <v>480</v>
      </c>
      <c r="K13">
        <v>22020001</v>
      </c>
      <c r="L13">
        <v>1</v>
      </c>
      <c r="M13">
        <v>1</v>
      </c>
      <c r="N13" s="24">
        <f t="shared" si="7"/>
        <v>480</v>
      </c>
      <c r="O13">
        <v>23020001</v>
      </c>
      <c r="P13">
        <v>1</v>
      </c>
      <c r="Q13">
        <v>1</v>
      </c>
      <c r="R13" s="24">
        <f t="shared" si="8"/>
        <v>480</v>
      </c>
      <c r="S13">
        <v>24020001</v>
      </c>
      <c r="T13">
        <v>1</v>
      </c>
      <c r="U13">
        <v>1</v>
      </c>
      <c r="V13" s="24">
        <f t="shared" si="9"/>
        <v>480</v>
      </c>
      <c r="W13">
        <v>25020001</v>
      </c>
      <c r="X13">
        <v>1</v>
      </c>
      <c r="Y13">
        <v>1</v>
      </c>
      <c r="Z13" s="24">
        <f t="shared" si="10"/>
        <v>480</v>
      </c>
      <c r="AA13">
        <v>21020101</v>
      </c>
      <c r="AB13">
        <v>1</v>
      </c>
      <c r="AC13">
        <v>1</v>
      </c>
      <c r="AD13" s="24">
        <f>C13*$L$31/5</f>
        <v>240</v>
      </c>
      <c r="AE13">
        <v>22020101</v>
      </c>
      <c r="AF13">
        <v>1</v>
      </c>
      <c r="AG13">
        <v>1</v>
      </c>
      <c r="AH13" s="24">
        <f>AD13</f>
        <v>240</v>
      </c>
      <c r="AI13">
        <v>23020101</v>
      </c>
      <c r="AJ13">
        <v>1</v>
      </c>
      <c r="AK13">
        <v>1</v>
      </c>
      <c r="AL13" s="24">
        <f>AH13</f>
        <v>240</v>
      </c>
      <c r="AM13">
        <v>24020101</v>
      </c>
      <c r="AN13">
        <v>1</v>
      </c>
      <c r="AO13">
        <v>1</v>
      </c>
      <c r="AP13" s="24">
        <f>AL13</f>
        <v>240</v>
      </c>
      <c r="AQ13">
        <v>25020101</v>
      </c>
      <c r="AR13">
        <v>1</v>
      </c>
      <c r="AS13">
        <v>1</v>
      </c>
      <c r="AT13" s="24">
        <f>AP13</f>
        <v>240</v>
      </c>
      <c r="AU13">
        <v>21020201</v>
      </c>
      <c r="AV13">
        <v>1</v>
      </c>
      <c r="AW13">
        <v>1</v>
      </c>
      <c r="AX13">
        <f>C13*$L$32/5</f>
        <v>80</v>
      </c>
      <c r="AY13">
        <v>22020201</v>
      </c>
      <c r="AZ13">
        <v>1</v>
      </c>
      <c r="BA13">
        <v>1</v>
      </c>
      <c r="BB13">
        <f>AX13</f>
        <v>80</v>
      </c>
      <c r="BC13">
        <v>23020201</v>
      </c>
      <c r="BD13">
        <v>1</v>
      </c>
      <c r="BE13">
        <v>1</v>
      </c>
      <c r="BF13">
        <f>BB13</f>
        <v>80</v>
      </c>
      <c r="BG13">
        <v>24020201</v>
      </c>
      <c r="BH13">
        <v>1</v>
      </c>
      <c r="BI13">
        <v>1</v>
      </c>
      <c r="BJ13">
        <f>BF13</f>
        <v>80</v>
      </c>
      <c r="BK13">
        <v>25020201</v>
      </c>
      <c r="BL13">
        <v>1</v>
      </c>
      <c r="BM13">
        <v>1</v>
      </c>
      <c r="BN13">
        <f>BJ13</f>
        <v>80</v>
      </c>
    </row>
    <row r="14" spans="1:66" x14ac:dyDescent="0.2">
      <c r="A14" t="s">
        <v>147</v>
      </c>
      <c r="B14">
        <f>E32</f>
        <v>10</v>
      </c>
      <c r="C14">
        <f t="shared" si="4"/>
        <v>1000</v>
      </c>
      <c r="E14">
        <f t="shared" si="5"/>
        <v>15</v>
      </c>
      <c r="F14">
        <f t="shared" si="6"/>
        <v>1000</v>
      </c>
      <c r="G14">
        <v>21030001</v>
      </c>
      <c r="H14">
        <v>1</v>
      </c>
      <c r="I14">
        <v>1</v>
      </c>
      <c r="J14" s="24">
        <f>B14*100*$N$30/5</f>
        <v>120</v>
      </c>
      <c r="K14">
        <v>22030001</v>
      </c>
      <c r="L14">
        <v>1</v>
      </c>
      <c r="M14">
        <v>1</v>
      </c>
      <c r="N14" s="24">
        <f t="shared" si="7"/>
        <v>120</v>
      </c>
      <c r="O14">
        <v>23030001</v>
      </c>
      <c r="P14">
        <v>1</v>
      </c>
      <c r="Q14">
        <v>1</v>
      </c>
      <c r="R14" s="24">
        <f t="shared" si="8"/>
        <v>120</v>
      </c>
      <c r="S14">
        <v>24030001</v>
      </c>
      <c r="T14">
        <v>1</v>
      </c>
      <c r="U14">
        <v>1</v>
      </c>
      <c r="V14" s="24">
        <f t="shared" si="9"/>
        <v>120</v>
      </c>
      <c r="W14">
        <v>25030001</v>
      </c>
      <c r="X14">
        <v>1</v>
      </c>
      <c r="Y14">
        <v>1</v>
      </c>
      <c r="Z14" s="24">
        <f t="shared" si="10"/>
        <v>120</v>
      </c>
      <c r="AA14">
        <v>21030101</v>
      </c>
      <c r="AB14">
        <v>1</v>
      </c>
      <c r="AC14">
        <v>1</v>
      </c>
      <c r="AD14" s="24">
        <f>C14*0.3/5</f>
        <v>60</v>
      </c>
      <c r="AE14">
        <v>22030101</v>
      </c>
      <c r="AF14">
        <v>1</v>
      </c>
      <c r="AG14">
        <v>1</v>
      </c>
      <c r="AH14" s="24">
        <f>AD14</f>
        <v>60</v>
      </c>
      <c r="AI14">
        <v>23030101</v>
      </c>
      <c r="AJ14">
        <v>1</v>
      </c>
      <c r="AK14">
        <v>1</v>
      </c>
      <c r="AL14" s="24">
        <f>AH14</f>
        <v>60</v>
      </c>
      <c r="AM14">
        <v>24030101</v>
      </c>
      <c r="AN14">
        <v>1</v>
      </c>
      <c r="AO14">
        <v>1</v>
      </c>
      <c r="AP14" s="24">
        <f>AL14</f>
        <v>60</v>
      </c>
      <c r="AQ14">
        <v>25030101</v>
      </c>
      <c r="AR14">
        <v>1</v>
      </c>
      <c r="AS14">
        <v>1</v>
      </c>
      <c r="AT14" s="24">
        <f>AP14</f>
        <v>60</v>
      </c>
      <c r="AU14">
        <v>21030201</v>
      </c>
      <c r="AV14">
        <v>1</v>
      </c>
      <c r="AW14">
        <v>1</v>
      </c>
      <c r="AX14">
        <f>C14*$N$32/5</f>
        <v>20</v>
      </c>
      <c r="AY14">
        <v>22030201</v>
      </c>
      <c r="AZ14">
        <v>1</v>
      </c>
      <c r="BA14">
        <v>1</v>
      </c>
      <c r="BB14">
        <f>AX14</f>
        <v>20</v>
      </c>
      <c r="BC14">
        <v>23030201</v>
      </c>
      <c r="BD14">
        <v>1</v>
      </c>
      <c r="BE14">
        <v>1</v>
      </c>
      <c r="BF14">
        <f>BB14</f>
        <v>20</v>
      </c>
      <c r="BG14">
        <v>24030201</v>
      </c>
      <c r="BH14">
        <v>1</v>
      </c>
      <c r="BI14">
        <v>1</v>
      </c>
      <c r="BJ14">
        <f>BF14</f>
        <v>20</v>
      </c>
      <c r="BK14">
        <v>25030201</v>
      </c>
      <c r="BL14">
        <v>1</v>
      </c>
      <c r="BM14">
        <v>1</v>
      </c>
      <c r="BN14">
        <f>BJ14</f>
        <v>20</v>
      </c>
    </row>
    <row r="15" spans="1:66" s="6" customFormat="1" x14ac:dyDescent="0.2">
      <c r="A15" t="s">
        <v>154</v>
      </c>
      <c r="B15">
        <f>F32</f>
        <v>2</v>
      </c>
      <c r="C15">
        <f t="shared" si="4"/>
        <v>200</v>
      </c>
      <c r="D15"/>
      <c r="E15">
        <f t="shared" si="5"/>
        <v>10</v>
      </c>
      <c r="F15">
        <f t="shared" si="6"/>
        <v>200</v>
      </c>
      <c r="G15" s="6">
        <v>21040101</v>
      </c>
      <c r="H15">
        <v>1</v>
      </c>
      <c r="I15">
        <v>1</v>
      </c>
      <c r="J15" s="24">
        <f>C15*$P$30/5</f>
        <v>32</v>
      </c>
      <c r="K15" s="6">
        <v>22040101</v>
      </c>
      <c r="L15">
        <v>1</v>
      </c>
      <c r="M15">
        <v>1</v>
      </c>
      <c r="N15" s="24">
        <f t="shared" si="7"/>
        <v>32</v>
      </c>
      <c r="O15" s="6">
        <v>23040101</v>
      </c>
      <c r="P15">
        <v>1</v>
      </c>
      <c r="Q15">
        <v>1</v>
      </c>
      <c r="R15" s="24">
        <f t="shared" si="8"/>
        <v>32</v>
      </c>
      <c r="S15" s="6">
        <v>24040101</v>
      </c>
      <c r="T15">
        <v>1</v>
      </c>
      <c r="U15">
        <v>1</v>
      </c>
      <c r="V15" s="24">
        <f t="shared" si="9"/>
        <v>32</v>
      </c>
      <c r="W15" s="6">
        <v>25040101</v>
      </c>
      <c r="X15">
        <v>1</v>
      </c>
      <c r="Y15">
        <v>1</v>
      </c>
      <c r="Z15" s="24">
        <f t="shared" si="10"/>
        <v>32</v>
      </c>
      <c r="AA15" s="6">
        <v>21040201</v>
      </c>
      <c r="AB15">
        <v>1</v>
      </c>
      <c r="AC15">
        <v>1</v>
      </c>
      <c r="AD15" s="24">
        <f>C15*$P$31/5</f>
        <v>8</v>
      </c>
      <c r="AE15" s="6">
        <v>22040201</v>
      </c>
      <c r="AF15">
        <v>1</v>
      </c>
      <c r="AG15">
        <v>1</v>
      </c>
      <c r="AH15" s="24">
        <f>AD15</f>
        <v>8</v>
      </c>
      <c r="AI15" s="6">
        <v>23040201</v>
      </c>
      <c r="AJ15">
        <v>1</v>
      </c>
      <c r="AK15">
        <v>1</v>
      </c>
      <c r="AL15" s="24">
        <f>AH15</f>
        <v>8</v>
      </c>
      <c r="AM15" s="6">
        <v>24040201</v>
      </c>
      <c r="AN15">
        <v>1</v>
      </c>
      <c r="AO15">
        <v>1</v>
      </c>
      <c r="AP15" s="24">
        <f>AL15</f>
        <v>8</v>
      </c>
      <c r="AQ15" s="6">
        <v>25040201</v>
      </c>
      <c r="AR15">
        <v>1</v>
      </c>
      <c r="AS15">
        <v>1</v>
      </c>
      <c r="AT15" s="24">
        <f>AP15</f>
        <v>8</v>
      </c>
      <c r="AV15"/>
      <c r="AW15"/>
      <c r="AZ15"/>
      <c r="BA15"/>
      <c r="BD15"/>
      <c r="BE15"/>
      <c r="BH15"/>
      <c r="BI15"/>
      <c r="BL15"/>
      <c r="BM15"/>
    </row>
    <row r="16" spans="1:66" x14ac:dyDescent="0.2">
      <c r="A16" t="s">
        <v>153</v>
      </c>
      <c r="B16">
        <f>H32</f>
        <v>10</v>
      </c>
      <c r="C16">
        <f t="shared" si="4"/>
        <v>1000</v>
      </c>
      <c r="E16">
        <f t="shared" si="5"/>
        <v>1</v>
      </c>
      <c r="F16">
        <f t="shared" si="6"/>
        <v>1000</v>
      </c>
      <c r="G16">
        <v>20000001</v>
      </c>
      <c r="H16">
        <v>1</v>
      </c>
      <c r="I16">
        <v>1</v>
      </c>
      <c r="J16" s="24">
        <f>C16</f>
        <v>1000</v>
      </c>
      <c r="N16" s="24"/>
      <c r="R16" s="24"/>
      <c r="V16" s="24"/>
      <c r="Z16" s="24"/>
      <c r="AD16" s="24"/>
      <c r="AH16" s="24"/>
      <c r="AL16" s="24"/>
      <c r="AP16" s="24"/>
      <c r="AT16" s="24"/>
    </row>
    <row r="17" spans="1:66" x14ac:dyDescent="0.2">
      <c r="A17" s="6" t="s">
        <v>148</v>
      </c>
      <c r="B17" s="6">
        <f>D33</f>
        <v>50</v>
      </c>
      <c r="C17" s="6">
        <f t="shared" si="4"/>
        <v>5000</v>
      </c>
      <c r="D17" s="6"/>
      <c r="E17">
        <f t="shared" si="5"/>
        <v>15</v>
      </c>
      <c r="F17">
        <f t="shared" si="6"/>
        <v>5000</v>
      </c>
      <c r="G17">
        <v>21020001</v>
      </c>
      <c r="H17">
        <v>1</v>
      </c>
      <c r="I17">
        <v>1</v>
      </c>
      <c r="J17" s="24">
        <f>B17*100*$L$30/5</f>
        <v>600</v>
      </c>
      <c r="K17">
        <v>22020001</v>
      </c>
      <c r="L17">
        <v>1</v>
      </c>
      <c r="M17">
        <v>1</v>
      </c>
      <c r="N17" s="24">
        <f t="shared" ref="N17:N19" si="11">J17</f>
        <v>600</v>
      </c>
      <c r="O17">
        <v>23020001</v>
      </c>
      <c r="P17">
        <v>1</v>
      </c>
      <c r="Q17">
        <v>1</v>
      </c>
      <c r="R17" s="24">
        <f t="shared" ref="R17:R19" si="12">J17</f>
        <v>600</v>
      </c>
      <c r="S17">
        <v>24020001</v>
      </c>
      <c r="T17">
        <v>1</v>
      </c>
      <c r="U17">
        <v>1</v>
      </c>
      <c r="V17" s="24">
        <f t="shared" ref="V17:V19" si="13">J17</f>
        <v>600</v>
      </c>
      <c r="W17">
        <v>25020001</v>
      </c>
      <c r="X17">
        <v>1</v>
      </c>
      <c r="Y17">
        <v>1</v>
      </c>
      <c r="Z17" s="24">
        <f t="shared" ref="Z17:Z19" si="14">J17</f>
        <v>600</v>
      </c>
      <c r="AA17">
        <v>21020101</v>
      </c>
      <c r="AB17">
        <v>1</v>
      </c>
      <c r="AC17">
        <v>1</v>
      </c>
      <c r="AD17" s="24">
        <f>C17*$L$31/5</f>
        <v>300</v>
      </c>
      <c r="AE17">
        <v>22020101</v>
      </c>
      <c r="AF17">
        <v>1</v>
      </c>
      <c r="AG17">
        <v>1</v>
      </c>
      <c r="AH17" s="24">
        <f>AD17</f>
        <v>300</v>
      </c>
      <c r="AI17">
        <v>23020101</v>
      </c>
      <c r="AJ17">
        <v>1</v>
      </c>
      <c r="AK17">
        <v>1</v>
      </c>
      <c r="AL17" s="24">
        <f>AH17</f>
        <v>300</v>
      </c>
      <c r="AM17">
        <v>24020101</v>
      </c>
      <c r="AN17">
        <v>1</v>
      </c>
      <c r="AO17">
        <v>1</v>
      </c>
      <c r="AP17" s="24">
        <f>AL17</f>
        <v>300</v>
      </c>
      <c r="AQ17">
        <v>25020101</v>
      </c>
      <c r="AR17">
        <v>1</v>
      </c>
      <c r="AS17">
        <v>1</v>
      </c>
      <c r="AT17" s="24">
        <f>AP17</f>
        <v>300</v>
      </c>
      <c r="AU17">
        <v>21020201</v>
      </c>
      <c r="AV17">
        <v>1</v>
      </c>
      <c r="AW17">
        <v>1</v>
      </c>
      <c r="AX17">
        <f>C17*$L$32/5</f>
        <v>100</v>
      </c>
      <c r="AY17">
        <v>22020201</v>
      </c>
      <c r="AZ17">
        <v>1</v>
      </c>
      <c r="BA17">
        <v>1</v>
      </c>
      <c r="BB17">
        <f>AX17</f>
        <v>100</v>
      </c>
      <c r="BC17">
        <v>23020201</v>
      </c>
      <c r="BD17">
        <v>1</v>
      </c>
      <c r="BE17">
        <v>1</v>
      </c>
      <c r="BF17">
        <f>BB17</f>
        <v>100</v>
      </c>
      <c r="BG17">
        <v>24020201</v>
      </c>
      <c r="BH17">
        <v>1</v>
      </c>
      <c r="BI17">
        <v>1</v>
      </c>
      <c r="BJ17">
        <f>BF17</f>
        <v>100</v>
      </c>
      <c r="BK17">
        <v>25020201</v>
      </c>
      <c r="BL17">
        <v>1</v>
      </c>
      <c r="BM17">
        <v>1</v>
      </c>
      <c r="BN17">
        <f>BJ17</f>
        <v>100</v>
      </c>
    </row>
    <row r="18" spans="1:66" x14ac:dyDescent="0.2">
      <c r="A18" s="6" t="s">
        <v>149</v>
      </c>
      <c r="B18" s="6">
        <f>E33</f>
        <v>18</v>
      </c>
      <c r="C18" s="6">
        <f t="shared" si="4"/>
        <v>1800</v>
      </c>
      <c r="D18" s="6"/>
      <c r="E18">
        <f t="shared" si="5"/>
        <v>15</v>
      </c>
      <c r="F18">
        <f t="shared" si="6"/>
        <v>1800</v>
      </c>
      <c r="G18">
        <v>21030001</v>
      </c>
      <c r="H18">
        <v>1</v>
      </c>
      <c r="I18">
        <v>1</v>
      </c>
      <c r="J18" s="24">
        <f>B18*100*$N$30/5</f>
        <v>216</v>
      </c>
      <c r="K18">
        <v>22030001</v>
      </c>
      <c r="L18">
        <v>1</v>
      </c>
      <c r="M18">
        <v>1</v>
      </c>
      <c r="N18" s="24">
        <f t="shared" si="11"/>
        <v>216</v>
      </c>
      <c r="O18">
        <v>23030001</v>
      </c>
      <c r="P18">
        <v>1</v>
      </c>
      <c r="Q18">
        <v>1</v>
      </c>
      <c r="R18" s="24">
        <f t="shared" si="12"/>
        <v>216</v>
      </c>
      <c r="S18">
        <v>24030001</v>
      </c>
      <c r="T18">
        <v>1</v>
      </c>
      <c r="U18">
        <v>1</v>
      </c>
      <c r="V18" s="24">
        <f t="shared" si="13"/>
        <v>216</v>
      </c>
      <c r="W18">
        <v>25030001</v>
      </c>
      <c r="X18">
        <v>1</v>
      </c>
      <c r="Y18">
        <v>1</v>
      </c>
      <c r="Z18" s="24">
        <f t="shared" si="14"/>
        <v>216</v>
      </c>
      <c r="AA18">
        <v>21030101</v>
      </c>
      <c r="AB18">
        <v>1</v>
      </c>
      <c r="AC18">
        <v>1</v>
      </c>
      <c r="AD18" s="24">
        <f>C18*$N$31/5</f>
        <v>108</v>
      </c>
      <c r="AE18">
        <v>22030101</v>
      </c>
      <c r="AF18">
        <v>1</v>
      </c>
      <c r="AG18">
        <v>1</v>
      </c>
      <c r="AH18" s="24">
        <f>AD18</f>
        <v>108</v>
      </c>
      <c r="AI18">
        <v>23030101</v>
      </c>
      <c r="AJ18">
        <v>1</v>
      </c>
      <c r="AK18">
        <v>1</v>
      </c>
      <c r="AL18" s="24">
        <f>AH18</f>
        <v>108</v>
      </c>
      <c r="AM18">
        <v>24030101</v>
      </c>
      <c r="AN18">
        <v>1</v>
      </c>
      <c r="AO18">
        <v>1</v>
      </c>
      <c r="AP18" s="24">
        <f>AL18</f>
        <v>108</v>
      </c>
      <c r="AQ18">
        <v>25030101</v>
      </c>
      <c r="AR18">
        <v>1</v>
      </c>
      <c r="AS18">
        <v>1</v>
      </c>
      <c r="AT18" s="24">
        <f>AP18</f>
        <v>108</v>
      </c>
      <c r="AU18">
        <v>21030201</v>
      </c>
      <c r="AV18">
        <v>1</v>
      </c>
      <c r="AW18">
        <v>1</v>
      </c>
      <c r="AX18">
        <f>C18*$N$32/5</f>
        <v>36</v>
      </c>
      <c r="AY18">
        <v>22030201</v>
      </c>
      <c r="AZ18">
        <v>1</v>
      </c>
      <c r="BA18">
        <v>1</v>
      </c>
      <c r="BB18">
        <f>AX18</f>
        <v>36</v>
      </c>
      <c r="BC18">
        <v>23030201</v>
      </c>
      <c r="BD18">
        <v>1</v>
      </c>
      <c r="BE18">
        <v>1</v>
      </c>
      <c r="BF18">
        <f>BB18</f>
        <v>36</v>
      </c>
      <c r="BG18">
        <v>24030201</v>
      </c>
      <c r="BH18">
        <v>1</v>
      </c>
      <c r="BI18">
        <v>1</v>
      </c>
      <c r="BJ18">
        <f>BF18</f>
        <v>36</v>
      </c>
      <c r="BK18">
        <v>25030201</v>
      </c>
      <c r="BL18">
        <v>1</v>
      </c>
      <c r="BM18">
        <v>1</v>
      </c>
      <c r="BN18">
        <f>BJ18</f>
        <v>36</v>
      </c>
    </row>
    <row r="19" spans="1:66" s="6" customFormat="1" x14ac:dyDescent="0.2">
      <c r="A19" s="6" t="s">
        <v>150</v>
      </c>
      <c r="B19" s="6">
        <f>F33</f>
        <v>10</v>
      </c>
      <c r="C19" s="6">
        <f t="shared" si="4"/>
        <v>1000</v>
      </c>
      <c r="E19">
        <f t="shared" si="5"/>
        <v>10</v>
      </c>
      <c r="F19">
        <f t="shared" si="6"/>
        <v>1000</v>
      </c>
      <c r="G19" s="6">
        <v>21040101</v>
      </c>
      <c r="H19">
        <v>1</v>
      </c>
      <c r="I19">
        <v>1</v>
      </c>
      <c r="J19" s="24">
        <f>C19*$P$30/5</f>
        <v>160</v>
      </c>
      <c r="K19" s="6">
        <v>22040101</v>
      </c>
      <c r="L19">
        <v>1</v>
      </c>
      <c r="M19">
        <v>1</v>
      </c>
      <c r="N19" s="24">
        <f t="shared" si="11"/>
        <v>160</v>
      </c>
      <c r="O19" s="6">
        <v>23040101</v>
      </c>
      <c r="P19">
        <v>1</v>
      </c>
      <c r="Q19">
        <v>1</v>
      </c>
      <c r="R19" s="24">
        <f t="shared" si="12"/>
        <v>160</v>
      </c>
      <c r="S19" s="6">
        <v>24040101</v>
      </c>
      <c r="T19">
        <v>1</v>
      </c>
      <c r="U19">
        <v>1</v>
      </c>
      <c r="V19" s="24">
        <f t="shared" si="13"/>
        <v>160</v>
      </c>
      <c r="W19" s="6">
        <v>25040101</v>
      </c>
      <c r="X19">
        <v>1</v>
      </c>
      <c r="Y19">
        <v>1</v>
      </c>
      <c r="Z19" s="24">
        <f t="shared" si="14"/>
        <v>160</v>
      </c>
      <c r="AA19" s="6">
        <v>21040201</v>
      </c>
      <c r="AB19">
        <v>1</v>
      </c>
      <c r="AC19">
        <v>1</v>
      </c>
      <c r="AD19" s="24">
        <f>C19*$P$31/5</f>
        <v>40</v>
      </c>
      <c r="AE19" s="6">
        <v>22040201</v>
      </c>
      <c r="AF19">
        <v>1</v>
      </c>
      <c r="AG19">
        <v>1</v>
      </c>
      <c r="AH19" s="24">
        <f>AD19</f>
        <v>40</v>
      </c>
      <c r="AI19" s="6">
        <v>23040201</v>
      </c>
      <c r="AJ19">
        <v>1</v>
      </c>
      <c r="AK19">
        <v>1</v>
      </c>
      <c r="AL19" s="24">
        <f>AH19</f>
        <v>40</v>
      </c>
      <c r="AM19" s="6">
        <v>24040201</v>
      </c>
      <c r="AN19">
        <v>1</v>
      </c>
      <c r="AO19">
        <v>1</v>
      </c>
      <c r="AP19" s="24">
        <f>AL19</f>
        <v>40</v>
      </c>
      <c r="AQ19" s="6">
        <v>25040201</v>
      </c>
      <c r="AR19">
        <v>1</v>
      </c>
      <c r="AS19">
        <v>1</v>
      </c>
      <c r="AT19" s="24">
        <f>AP19</f>
        <v>40</v>
      </c>
      <c r="AV19"/>
      <c r="AW19"/>
      <c r="AZ19"/>
      <c r="BA19"/>
      <c r="BD19"/>
      <c r="BE19"/>
      <c r="BH19"/>
      <c r="BI19"/>
      <c r="BL19"/>
      <c r="BM19"/>
    </row>
    <row r="20" spans="1:66" x14ac:dyDescent="0.2">
      <c r="A20" s="6" t="s">
        <v>151</v>
      </c>
      <c r="B20" s="6">
        <f>G33</f>
        <v>4</v>
      </c>
      <c r="C20" s="6">
        <f t="shared" si="4"/>
        <v>400</v>
      </c>
      <c r="D20" s="6"/>
      <c r="E20">
        <f t="shared" si="5"/>
        <v>10</v>
      </c>
      <c r="F20">
        <f t="shared" si="6"/>
        <v>400</v>
      </c>
      <c r="G20" s="6">
        <v>21050101</v>
      </c>
      <c r="H20">
        <v>1</v>
      </c>
      <c r="I20">
        <v>1</v>
      </c>
      <c r="J20" s="24">
        <f>C20*$R$30/5</f>
        <v>72</v>
      </c>
      <c r="K20" s="6">
        <v>22050101</v>
      </c>
      <c r="L20">
        <v>1</v>
      </c>
      <c r="M20">
        <v>1</v>
      </c>
      <c r="N20" s="24">
        <f t="shared" ref="N20" si="15">J20</f>
        <v>72</v>
      </c>
      <c r="O20" s="6">
        <v>23050101</v>
      </c>
      <c r="P20">
        <v>1</v>
      </c>
      <c r="Q20">
        <v>1</v>
      </c>
      <c r="R20" s="24">
        <f t="shared" ref="R20" si="16">J20</f>
        <v>72</v>
      </c>
      <c r="S20" s="6">
        <v>24050101</v>
      </c>
      <c r="T20">
        <v>1</v>
      </c>
      <c r="U20">
        <v>1</v>
      </c>
      <c r="V20" s="24">
        <f t="shared" ref="V20" si="17">J20</f>
        <v>72</v>
      </c>
      <c r="W20" s="6">
        <v>25050101</v>
      </c>
      <c r="X20">
        <v>1</v>
      </c>
      <c r="Y20">
        <v>1</v>
      </c>
      <c r="Z20" s="24">
        <f t="shared" ref="Z20" si="18">J20</f>
        <v>72</v>
      </c>
      <c r="AA20" s="6">
        <v>21050201</v>
      </c>
      <c r="AB20">
        <v>1</v>
      </c>
      <c r="AC20">
        <v>1</v>
      </c>
      <c r="AD20" s="24">
        <f>C20*$R$31/5</f>
        <v>8</v>
      </c>
      <c r="AE20" s="6">
        <v>22050201</v>
      </c>
      <c r="AF20">
        <v>1</v>
      </c>
      <c r="AG20">
        <v>1</v>
      </c>
      <c r="AH20" s="24">
        <f>AD20</f>
        <v>8</v>
      </c>
      <c r="AI20" s="6">
        <v>23050201</v>
      </c>
      <c r="AJ20">
        <v>1</v>
      </c>
      <c r="AK20">
        <v>1</v>
      </c>
      <c r="AL20" s="24">
        <f>AH20</f>
        <v>8</v>
      </c>
      <c r="AM20" s="6">
        <v>24050201</v>
      </c>
      <c r="AN20">
        <v>1</v>
      </c>
      <c r="AO20">
        <v>1</v>
      </c>
      <c r="AP20" s="24">
        <f>AL20</f>
        <v>8</v>
      </c>
      <c r="AQ20" s="6">
        <v>25050201</v>
      </c>
      <c r="AR20">
        <v>1</v>
      </c>
      <c r="AS20">
        <v>1</v>
      </c>
      <c r="AT20" s="24">
        <f>AP20</f>
        <v>8</v>
      </c>
    </row>
    <row r="21" spans="1:66" x14ac:dyDescent="0.2">
      <c r="A21" s="6" t="s">
        <v>153</v>
      </c>
      <c r="B21" s="6">
        <f>H33</f>
        <v>18</v>
      </c>
      <c r="C21" s="6">
        <f t="shared" si="4"/>
        <v>1800</v>
      </c>
      <c r="D21" s="6"/>
      <c r="E21">
        <f t="shared" si="5"/>
        <v>1</v>
      </c>
      <c r="F21">
        <f t="shared" si="6"/>
        <v>1800</v>
      </c>
      <c r="G21">
        <v>20000001</v>
      </c>
      <c r="H21">
        <v>1</v>
      </c>
      <c r="I21">
        <v>1</v>
      </c>
      <c r="J21" s="24">
        <v>1800</v>
      </c>
      <c r="N21" s="24"/>
      <c r="R21" s="24"/>
      <c r="V21" s="24"/>
      <c r="Z21" s="24"/>
      <c r="AD21" s="24"/>
      <c r="AH21" s="24"/>
      <c r="AL21" s="24"/>
      <c r="AP21" s="24"/>
      <c r="AT21" s="24"/>
    </row>
    <row r="29" spans="1:66" x14ac:dyDescent="0.2">
      <c r="B29" t="s">
        <v>164</v>
      </c>
      <c r="C29" t="s">
        <v>156</v>
      </c>
      <c r="D29" t="s">
        <v>157</v>
      </c>
      <c r="E29" t="s">
        <v>158</v>
      </c>
      <c r="F29" t="s">
        <v>160</v>
      </c>
      <c r="G29" t="s">
        <v>161</v>
      </c>
      <c r="H29" t="s">
        <v>165</v>
      </c>
    </row>
    <row r="30" spans="1:66" x14ac:dyDescent="0.2">
      <c r="A30" s="6" t="s">
        <v>155</v>
      </c>
      <c r="B30">
        <f>C30+D30+E30+F30+G30+H30</f>
        <v>100</v>
      </c>
      <c r="C30">
        <v>60</v>
      </c>
      <c r="D30">
        <v>30</v>
      </c>
      <c r="E30">
        <v>5</v>
      </c>
      <c r="H30">
        <v>5</v>
      </c>
      <c r="K30" t="s">
        <v>169</v>
      </c>
      <c r="L30">
        <v>0.6</v>
      </c>
      <c r="M30" t="s">
        <v>172</v>
      </c>
      <c r="N30">
        <v>0.6</v>
      </c>
      <c r="O30" t="s">
        <v>167</v>
      </c>
      <c r="P30">
        <v>0.8</v>
      </c>
      <c r="Q30" t="s">
        <v>176</v>
      </c>
      <c r="R30">
        <v>0.9</v>
      </c>
    </row>
    <row r="31" spans="1:66" x14ac:dyDescent="0.2">
      <c r="A31" s="6" t="s">
        <v>159</v>
      </c>
      <c r="B31">
        <f>C31+D31+E31+F31+G31+H31</f>
        <v>100</v>
      </c>
      <c r="D31">
        <v>65</v>
      </c>
      <c r="E31">
        <v>15</v>
      </c>
      <c r="F31">
        <v>5</v>
      </c>
      <c r="H31">
        <v>15</v>
      </c>
      <c r="K31" t="s">
        <v>170</v>
      </c>
      <c r="L31">
        <v>0.3</v>
      </c>
      <c r="M31" t="s">
        <v>173</v>
      </c>
      <c r="N31">
        <v>0.3</v>
      </c>
      <c r="O31" t="s">
        <v>168</v>
      </c>
      <c r="P31">
        <v>0.2</v>
      </c>
      <c r="Q31" t="s">
        <v>177</v>
      </c>
      <c r="R31">
        <v>0.1</v>
      </c>
    </row>
    <row r="32" spans="1:66" x14ac:dyDescent="0.2">
      <c r="A32" s="6" t="s">
        <v>162</v>
      </c>
      <c r="B32">
        <f>C32+D32+E32+F32+G32+H32</f>
        <v>100</v>
      </c>
      <c r="C32">
        <v>38</v>
      </c>
      <c r="D32">
        <v>40</v>
      </c>
      <c r="E32">
        <v>10</v>
      </c>
      <c r="F32">
        <v>2</v>
      </c>
      <c r="H32">
        <v>10</v>
      </c>
      <c r="K32" t="s">
        <v>171</v>
      </c>
      <c r="L32">
        <v>0.1</v>
      </c>
      <c r="M32" t="s">
        <v>174</v>
      </c>
      <c r="N32">
        <v>0.1</v>
      </c>
    </row>
    <row r="33" spans="1:8" x14ac:dyDescent="0.2">
      <c r="A33" s="6" t="s">
        <v>163</v>
      </c>
      <c r="B33">
        <f>C33+D33+E33+F33+G33+H33</f>
        <v>100</v>
      </c>
      <c r="D33">
        <v>50</v>
      </c>
      <c r="E33">
        <v>18</v>
      </c>
      <c r="F33">
        <v>10</v>
      </c>
      <c r="G33">
        <v>4</v>
      </c>
      <c r="H33">
        <v>18</v>
      </c>
    </row>
  </sheetData>
  <mergeCells count="5">
    <mergeCell ref="G2:J2"/>
    <mergeCell ref="K2:N2"/>
    <mergeCell ref="O2:R2"/>
    <mergeCell ref="S2:V2"/>
    <mergeCell ref="W2:Z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Y39"/>
  <sheetViews>
    <sheetView topLeftCell="D1" workbookViewId="0">
      <selection activeCell="D5" sqref="D5:D22"/>
    </sheetView>
  </sheetViews>
  <sheetFormatPr defaultRowHeight="14.25" x14ac:dyDescent="0.2"/>
  <cols>
    <col min="1" max="3" width="9" style="7"/>
    <col min="4" max="4" width="241.875" style="7" bestFit="1" customWidth="1"/>
    <col min="5" max="5" width="9" style="7"/>
    <col min="6" max="6" width="127.125" style="7" customWidth="1"/>
    <col min="7" max="7" width="113.125" style="7" bestFit="1" customWidth="1"/>
    <col min="8" max="9" width="9" style="7"/>
    <col min="10" max="10" width="9.5" style="7" bestFit="1" customWidth="1"/>
    <col min="11" max="17" width="9" style="7"/>
    <col min="18" max="18" width="9.5" style="7" bestFit="1" customWidth="1"/>
    <col min="19" max="33" width="9" style="7"/>
    <col min="34" max="34" width="9.5" style="7" bestFit="1" customWidth="1"/>
    <col min="35" max="41" width="9" style="7"/>
    <col min="42" max="42" width="9.5" style="7" bestFit="1" customWidth="1"/>
    <col min="43" max="16384" width="9" style="7"/>
  </cols>
  <sheetData>
    <row r="2" spans="1:129" x14ac:dyDescent="0.2"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f>J2+1</f>
        <v>2</v>
      </c>
      <c r="S2" s="25">
        <f t="shared" ref="S2:Y2" si="0">K2+1</f>
        <v>2</v>
      </c>
      <c r="T2" s="25">
        <f t="shared" si="0"/>
        <v>2</v>
      </c>
      <c r="U2" s="25">
        <f t="shared" si="0"/>
        <v>2</v>
      </c>
      <c r="V2" s="25">
        <f t="shared" si="0"/>
        <v>2</v>
      </c>
      <c r="W2" s="25">
        <f t="shared" si="0"/>
        <v>2</v>
      </c>
      <c r="X2" s="25">
        <f t="shared" si="0"/>
        <v>2</v>
      </c>
      <c r="Y2" s="25">
        <f t="shared" si="0"/>
        <v>2</v>
      </c>
      <c r="Z2" s="25">
        <f>R2+1</f>
        <v>3</v>
      </c>
      <c r="AA2" s="25">
        <f t="shared" ref="AA2" si="1">S2+1</f>
        <v>3</v>
      </c>
      <c r="AB2" s="25">
        <f t="shared" ref="AB2" si="2">T2+1</f>
        <v>3</v>
      </c>
      <c r="AC2" s="25">
        <f t="shared" ref="AC2" si="3">U2+1</f>
        <v>3</v>
      </c>
      <c r="AD2" s="25">
        <f t="shared" ref="AD2" si="4">V2+1</f>
        <v>3</v>
      </c>
      <c r="AE2" s="25">
        <f t="shared" ref="AE2" si="5">W2+1</f>
        <v>3</v>
      </c>
      <c r="AF2" s="25">
        <f t="shared" ref="AF2" si="6">X2+1</f>
        <v>3</v>
      </c>
      <c r="AG2" s="25">
        <f>Y2+1</f>
        <v>3</v>
      </c>
      <c r="AH2" s="25">
        <f>Z2+1</f>
        <v>4</v>
      </c>
      <c r="AI2" s="25">
        <f t="shared" ref="AI2" si="7">AA2+1</f>
        <v>4</v>
      </c>
      <c r="AJ2" s="25">
        <f t="shared" ref="AJ2" si="8">AB2+1</f>
        <v>4</v>
      </c>
      <c r="AK2" s="25">
        <f t="shared" ref="AK2" si="9">AC2+1</f>
        <v>4</v>
      </c>
      <c r="AL2" s="25">
        <f t="shared" ref="AL2" si="10">AD2+1</f>
        <v>4</v>
      </c>
      <c r="AM2" s="25">
        <f t="shared" ref="AM2" si="11">AE2+1</f>
        <v>4</v>
      </c>
      <c r="AN2" s="25">
        <f t="shared" ref="AN2" si="12">AF2+1</f>
        <v>4</v>
      </c>
      <c r="AO2" s="25">
        <f t="shared" ref="AO2:AP2" si="13">AG2+1</f>
        <v>4</v>
      </c>
      <c r="AP2" s="25">
        <f t="shared" si="13"/>
        <v>5</v>
      </c>
      <c r="AQ2" s="25">
        <f t="shared" ref="AQ2" si="14">AI2+1</f>
        <v>5</v>
      </c>
      <c r="AR2" s="25">
        <f t="shared" ref="AR2" si="15">AJ2+1</f>
        <v>5</v>
      </c>
      <c r="AS2" s="25">
        <f t="shared" ref="AS2" si="16">AK2+1</f>
        <v>5</v>
      </c>
      <c r="AT2" s="25">
        <f t="shared" ref="AT2" si="17">AL2+1</f>
        <v>5</v>
      </c>
      <c r="AU2" s="25">
        <f t="shared" ref="AU2" si="18">AM2+1</f>
        <v>5</v>
      </c>
      <c r="AV2" s="25">
        <f t="shared" ref="AV2" si="19">AN2+1</f>
        <v>5</v>
      </c>
      <c r="AW2" s="25">
        <f t="shared" ref="AW2:AX2" si="20">AO2+1</f>
        <v>5</v>
      </c>
      <c r="AX2" s="25">
        <f t="shared" si="20"/>
        <v>6</v>
      </c>
      <c r="AY2" s="25">
        <f t="shared" ref="AY2" si="21">AQ2+1</f>
        <v>6</v>
      </c>
      <c r="AZ2" s="25">
        <f t="shared" ref="AZ2" si="22">AR2+1</f>
        <v>6</v>
      </c>
      <c r="BA2" s="25">
        <f t="shared" ref="BA2" si="23">AS2+1</f>
        <v>6</v>
      </c>
      <c r="BB2" s="25">
        <f t="shared" ref="BB2" si="24">AT2+1</f>
        <v>6</v>
      </c>
      <c r="BC2" s="25">
        <f t="shared" ref="BC2" si="25">AU2+1</f>
        <v>6</v>
      </c>
      <c r="BD2" s="25">
        <f t="shared" ref="BD2:BF2" si="26">AV2+1</f>
        <v>6</v>
      </c>
      <c r="BE2" s="25">
        <f t="shared" si="26"/>
        <v>6</v>
      </c>
      <c r="BF2" s="25">
        <f t="shared" si="26"/>
        <v>7</v>
      </c>
      <c r="BG2" s="25">
        <f t="shared" ref="BG2" si="27">AY2+1</f>
        <v>7</v>
      </c>
      <c r="BH2" s="25">
        <f t="shared" ref="BH2" si="28">AZ2+1</f>
        <v>7</v>
      </c>
      <c r="BI2" s="25">
        <f t="shared" ref="BI2" si="29">BA2+1</f>
        <v>7</v>
      </c>
      <c r="BJ2" s="25">
        <f t="shared" ref="BJ2" si="30">BB2+1</f>
        <v>7</v>
      </c>
      <c r="BK2" s="25">
        <f t="shared" ref="BK2" si="31">BC2+1</f>
        <v>7</v>
      </c>
      <c r="BL2" s="25">
        <f t="shared" ref="BL2" si="32">BD2+1</f>
        <v>7</v>
      </c>
      <c r="BM2" s="25">
        <f t="shared" ref="BM2:BN2" si="33">BE2+1</f>
        <v>7</v>
      </c>
      <c r="BN2" s="25">
        <f t="shared" si="33"/>
        <v>8</v>
      </c>
      <c r="BO2" s="25">
        <f t="shared" ref="BO2" si="34">BG2+1</f>
        <v>8</v>
      </c>
      <c r="BP2" s="25">
        <f t="shared" ref="BP2" si="35">BH2+1</f>
        <v>8</v>
      </c>
      <c r="BQ2" s="25">
        <f t="shared" ref="BQ2" si="36">BI2+1</f>
        <v>8</v>
      </c>
      <c r="BR2" s="25">
        <f t="shared" ref="BR2" si="37">BJ2+1</f>
        <v>8</v>
      </c>
      <c r="BS2" s="25">
        <f t="shared" ref="BS2" si="38">BK2+1</f>
        <v>8</v>
      </c>
      <c r="BT2" s="25">
        <f t="shared" ref="BT2" si="39">BL2+1</f>
        <v>8</v>
      </c>
      <c r="BU2" s="25">
        <f t="shared" ref="BU2:BV2" si="40">BM2+1</f>
        <v>8</v>
      </c>
      <c r="BV2" s="25">
        <f t="shared" si="40"/>
        <v>9</v>
      </c>
      <c r="BW2" s="25">
        <f t="shared" ref="BW2" si="41">BO2+1</f>
        <v>9</v>
      </c>
      <c r="BX2" s="25">
        <f t="shared" ref="BX2" si="42">BP2+1</f>
        <v>9</v>
      </c>
      <c r="BY2" s="25">
        <f t="shared" ref="BY2" si="43">BQ2+1</f>
        <v>9</v>
      </c>
      <c r="BZ2" s="25">
        <f t="shared" ref="BZ2" si="44">BR2+1</f>
        <v>9</v>
      </c>
      <c r="CA2" s="25">
        <f t="shared" ref="CA2" si="45">BS2+1</f>
        <v>9</v>
      </c>
      <c r="CB2" s="25">
        <f t="shared" ref="CB2:CD2" si="46">BT2+1</f>
        <v>9</v>
      </c>
      <c r="CC2" s="25">
        <f t="shared" si="46"/>
        <v>9</v>
      </c>
      <c r="CD2" s="25">
        <f t="shared" si="46"/>
        <v>10</v>
      </c>
      <c r="CE2" s="25">
        <f t="shared" ref="CE2" si="47">BW2+1</f>
        <v>10</v>
      </c>
      <c r="CF2" s="25">
        <f t="shared" ref="CF2" si="48">BX2+1</f>
        <v>10</v>
      </c>
      <c r="CG2" s="25">
        <f t="shared" ref="CG2" si="49">BY2+1</f>
        <v>10</v>
      </c>
      <c r="CH2" s="25">
        <f t="shared" ref="CH2" si="50">BZ2+1</f>
        <v>10</v>
      </c>
      <c r="CI2" s="25">
        <f t="shared" ref="CI2" si="51">CA2+1</f>
        <v>10</v>
      </c>
      <c r="CJ2" s="25">
        <f t="shared" ref="CJ2" si="52">CB2+1</f>
        <v>10</v>
      </c>
      <c r="CK2" s="25">
        <f t="shared" ref="CK2:CL2" si="53">CC2+1</f>
        <v>10</v>
      </c>
      <c r="CL2" s="25">
        <f t="shared" si="53"/>
        <v>11</v>
      </c>
      <c r="CM2" s="25">
        <f t="shared" ref="CM2" si="54">CE2+1</f>
        <v>11</v>
      </c>
      <c r="CN2" s="25">
        <f t="shared" ref="CN2" si="55">CF2+1</f>
        <v>11</v>
      </c>
      <c r="CO2" s="25">
        <f t="shared" ref="CO2" si="56">CG2+1</f>
        <v>11</v>
      </c>
      <c r="CP2" s="25">
        <f t="shared" ref="CP2" si="57">CH2+1</f>
        <v>11</v>
      </c>
      <c r="CQ2" s="25">
        <f t="shared" ref="CQ2" si="58">CI2+1</f>
        <v>11</v>
      </c>
      <c r="CR2" s="25">
        <f t="shared" ref="CR2" si="59">CJ2+1</f>
        <v>11</v>
      </c>
      <c r="CS2" s="25">
        <f t="shared" ref="CS2:CT2" si="60">CK2+1</f>
        <v>11</v>
      </c>
      <c r="CT2" s="25">
        <f t="shared" si="60"/>
        <v>12</v>
      </c>
      <c r="CU2" s="25">
        <f t="shared" ref="CU2" si="61">CM2+1</f>
        <v>12</v>
      </c>
      <c r="CV2" s="25">
        <f t="shared" ref="CV2" si="62">CN2+1</f>
        <v>12</v>
      </c>
      <c r="CW2" s="25">
        <f t="shared" ref="CW2" si="63">CO2+1</f>
        <v>12</v>
      </c>
      <c r="CX2" s="25">
        <f t="shared" ref="CX2" si="64">CP2+1</f>
        <v>12</v>
      </c>
      <c r="CY2" s="25">
        <f t="shared" ref="CY2" si="65">CQ2+1</f>
        <v>12</v>
      </c>
      <c r="CZ2" s="25">
        <f t="shared" ref="CZ2:DB2" si="66">CR2+1</f>
        <v>12</v>
      </c>
      <c r="DA2" s="25">
        <f t="shared" si="66"/>
        <v>12</v>
      </c>
      <c r="DB2" s="25">
        <f t="shared" si="66"/>
        <v>13</v>
      </c>
      <c r="DC2" s="25">
        <f t="shared" ref="DC2" si="67">CU2+1</f>
        <v>13</v>
      </c>
      <c r="DD2" s="25">
        <f t="shared" ref="DD2" si="68">CV2+1</f>
        <v>13</v>
      </c>
      <c r="DE2" s="25">
        <f t="shared" ref="DE2" si="69">CW2+1</f>
        <v>13</v>
      </c>
      <c r="DF2" s="25">
        <f t="shared" ref="DF2" si="70">CX2+1</f>
        <v>13</v>
      </c>
      <c r="DG2" s="25">
        <f t="shared" ref="DG2" si="71">CY2+1</f>
        <v>13</v>
      </c>
      <c r="DH2" s="25">
        <f t="shared" ref="DH2" si="72">CZ2+1</f>
        <v>13</v>
      </c>
      <c r="DI2" s="25">
        <f t="shared" ref="DI2:DJ2" si="73">DA2+1</f>
        <v>13</v>
      </c>
      <c r="DJ2" s="25">
        <f t="shared" si="73"/>
        <v>14</v>
      </c>
      <c r="DK2" s="25">
        <f t="shared" ref="DK2" si="74">DC2+1</f>
        <v>14</v>
      </c>
      <c r="DL2" s="25">
        <f t="shared" ref="DL2" si="75">DD2+1</f>
        <v>14</v>
      </c>
      <c r="DM2" s="25">
        <f t="shared" ref="DM2" si="76">DE2+1</f>
        <v>14</v>
      </c>
      <c r="DN2" s="25">
        <f t="shared" ref="DN2" si="77">DF2+1</f>
        <v>14</v>
      </c>
      <c r="DO2" s="25">
        <f t="shared" ref="DO2" si="78">DG2+1</f>
        <v>14</v>
      </c>
      <c r="DP2" s="25">
        <f t="shared" ref="DP2" si="79">DH2+1</f>
        <v>14</v>
      </c>
      <c r="DQ2" s="25">
        <f t="shared" ref="DQ2:DR2" si="80">DI2+1</f>
        <v>14</v>
      </c>
      <c r="DR2" s="25">
        <f t="shared" si="80"/>
        <v>15</v>
      </c>
      <c r="DS2" s="25">
        <f t="shared" ref="DS2" si="81">DK2+1</f>
        <v>15</v>
      </c>
      <c r="DT2" s="25">
        <f t="shared" ref="DT2" si="82">DL2+1</f>
        <v>15</v>
      </c>
      <c r="DU2" s="25">
        <f t="shared" ref="DU2" si="83">DM2+1</f>
        <v>15</v>
      </c>
      <c r="DV2" s="25">
        <f t="shared" ref="DV2" si="84">DN2+1</f>
        <v>15</v>
      </c>
      <c r="DW2" s="25">
        <f t="shared" ref="DW2" si="85">DO2+1</f>
        <v>15</v>
      </c>
      <c r="DX2" s="25">
        <f t="shared" ref="DX2:DY2" si="86">DP2+1</f>
        <v>15</v>
      </c>
      <c r="DY2" s="25">
        <f t="shared" si="86"/>
        <v>15</v>
      </c>
    </row>
    <row r="3" spans="1:129" x14ac:dyDescent="0.2">
      <c r="J3" s="25">
        <v>1</v>
      </c>
      <c r="K3" s="25">
        <v>2</v>
      </c>
      <c r="L3" s="25">
        <v>3</v>
      </c>
      <c r="M3" s="25">
        <v>4</v>
      </c>
      <c r="N3" s="25">
        <v>5</v>
      </c>
      <c r="O3" s="25">
        <v>6</v>
      </c>
      <c r="P3" s="25">
        <v>7</v>
      </c>
      <c r="Q3" s="25">
        <v>8</v>
      </c>
      <c r="R3" s="25">
        <v>1</v>
      </c>
      <c r="S3" s="25">
        <v>2</v>
      </c>
      <c r="T3" s="25">
        <v>3</v>
      </c>
      <c r="U3" s="25">
        <v>4</v>
      </c>
      <c r="V3" s="25">
        <v>5</v>
      </c>
      <c r="W3" s="25">
        <v>6</v>
      </c>
      <c r="X3" s="25">
        <v>7</v>
      </c>
      <c r="Y3" s="25">
        <v>8</v>
      </c>
      <c r="Z3" s="25">
        <v>1</v>
      </c>
      <c r="AA3" s="25">
        <v>2</v>
      </c>
      <c r="AB3" s="25">
        <v>3</v>
      </c>
      <c r="AC3" s="25">
        <v>4</v>
      </c>
      <c r="AD3" s="25">
        <v>5</v>
      </c>
      <c r="AE3" s="25">
        <v>6</v>
      </c>
      <c r="AF3" s="25">
        <v>7</v>
      </c>
      <c r="AG3" s="25">
        <v>8</v>
      </c>
      <c r="AH3" s="25">
        <v>1</v>
      </c>
      <c r="AI3" s="25">
        <v>2</v>
      </c>
      <c r="AJ3" s="25">
        <v>3</v>
      </c>
      <c r="AK3" s="25">
        <v>4</v>
      </c>
      <c r="AL3" s="25">
        <v>5</v>
      </c>
      <c r="AM3" s="25">
        <v>6</v>
      </c>
      <c r="AN3" s="25">
        <v>7</v>
      </c>
      <c r="AO3" s="25">
        <v>8</v>
      </c>
      <c r="AP3" s="25">
        <v>1</v>
      </c>
      <c r="AQ3" s="25">
        <v>2</v>
      </c>
      <c r="AR3" s="25">
        <v>3</v>
      </c>
      <c r="AS3" s="25">
        <v>4</v>
      </c>
      <c r="AT3" s="25">
        <v>5</v>
      </c>
      <c r="AU3" s="25">
        <v>6</v>
      </c>
      <c r="AV3" s="25">
        <v>7</v>
      </c>
      <c r="AW3" s="25">
        <v>8</v>
      </c>
      <c r="AX3" s="25">
        <v>1</v>
      </c>
      <c r="AY3" s="25">
        <v>2</v>
      </c>
      <c r="AZ3" s="25">
        <v>3</v>
      </c>
      <c r="BA3" s="25">
        <v>4</v>
      </c>
      <c r="BB3" s="25">
        <v>5</v>
      </c>
      <c r="BC3" s="25">
        <v>6</v>
      </c>
      <c r="BD3" s="25">
        <v>7</v>
      </c>
      <c r="BE3" s="25">
        <v>8</v>
      </c>
      <c r="BF3" s="25">
        <v>1</v>
      </c>
      <c r="BG3" s="25">
        <v>2</v>
      </c>
      <c r="BH3" s="25">
        <v>3</v>
      </c>
      <c r="BI3" s="25">
        <v>4</v>
      </c>
      <c r="BJ3" s="25">
        <v>5</v>
      </c>
      <c r="BK3" s="25">
        <v>6</v>
      </c>
      <c r="BL3" s="25">
        <v>7</v>
      </c>
      <c r="BM3" s="25">
        <v>8</v>
      </c>
      <c r="BN3" s="25">
        <v>1</v>
      </c>
      <c r="BO3" s="25">
        <v>2</v>
      </c>
      <c r="BP3" s="25">
        <v>3</v>
      </c>
      <c r="BQ3" s="25">
        <v>4</v>
      </c>
      <c r="BR3" s="25">
        <v>5</v>
      </c>
      <c r="BS3" s="25">
        <v>6</v>
      </c>
      <c r="BT3" s="25">
        <v>7</v>
      </c>
      <c r="BU3" s="25">
        <v>8</v>
      </c>
      <c r="BV3" s="25">
        <v>1</v>
      </c>
      <c r="BW3" s="25">
        <v>2</v>
      </c>
      <c r="BX3" s="25">
        <v>3</v>
      </c>
      <c r="BY3" s="25">
        <v>4</v>
      </c>
      <c r="BZ3" s="25">
        <v>5</v>
      </c>
      <c r="CA3" s="25">
        <v>6</v>
      </c>
      <c r="CB3" s="25">
        <v>7</v>
      </c>
      <c r="CC3" s="25">
        <v>8</v>
      </c>
      <c r="CD3" s="25">
        <v>1</v>
      </c>
      <c r="CE3" s="25">
        <v>2</v>
      </c>
      <c r="CF3" s="25">
        <v>3</v>
      </c>
      <c r="CG3" s="25">
        <v>4</v>
      </c>
      <c r="CH3" s="25">
        <v>5</v>
      </c>
      <c r="CI3" s="25">
        <v>6</v>
      </c>
      <c r="CJ3" s="25">
        <v>7</v>
      </c>
      <c r="CK3" s="25">
        <v>8</v>
      </c>
      <c r="CL3" s="25">
        <v>1</v>
      </c>
      <c r="CM3" s="25">
        <v>2</v>
      </c>
      <c r="CN3" s="25">
        <v>3</v>
      </c>
      <c r="CO3" s="25">
        <v>4</v>
      </c>
      <c r="CP3" s="25">
        <v>5</v>
      </c>
      <c r="CQ3" s="25">
        <v>6</v>
      </c>
      <c r="CR3" s="25">
        <v>7</v>
      </c>
      <c r="CS3" s="25">
        <v>8</v>
      </c>
      <c r="CT3" s="25">
        <v>1</v>
      </c>
      <c r="CU3" s="25">
        <v>2</v>
      </c>
      <c r="CV3" s="25">
        <v>3</v>
      </c>
      <c r="CW3" s="25">
        <v>4</v>
      </c>
      <c r="CX3" s="25">
        <v>5</v>
      </c>
      <c r="CY3" s="25">
        <v>6</v>
      </c>
      <c r="CZ3" s="25">
        <v>7</v>
      </c>
      <c r="DA3" s="25">
        <v>8</v>
      </c>
      <c r="DB3" s="25">
        <v>1</v>
      </c>
      <c r="DC3" s="25">
        <v>2</v>
      </c>
      <c r="DD3" s="25">
        <v>3</v>
      </c>
      <c r="DE3" s="25">
        <v>4</v>
      </c>
      <c r="DF3" s="25">
        <v>5</v>
      </c>
      <c r="DG3" s="25">
        <v>6</v>
      </c>
      <c r="DH3" s="25">
        <v>7</v>
      </c>
      <c r="DI3" s="25">
        <v>8</v>
      </c>
      <c r="DJ3" s="25">
        <v>1</v>
      </c>
      <c r="DK3" s="25">
        <v>2</v>
      </c>
      <c r="DL3" s="25">
        <v>3</v>
      </c>
      <c r="DM3" s="25">
        <v>4</v>
      </c>
      <c r="DN3" s="25">
        <v>5</v>
      </c>
      <c r="DO3" s="25">
        <v>6</v>
      </c>
      <c r="DP3" s="25">
        <v>7</v>
      </c>
      <c r="DQ3" s="25">
        <v>8</v>
      </c>
      <c r="DR3" s="25">
        <v>1</v>
      </c>
      <c r="DS3" s="25">
        <v>2</v>
      </c>
      <c r="DT3" s="25">
        <v>3</v>
      </c>
      <c r="DU3" s="25">
        <v>4</v>
      </c>
      <c r="DV3" s="25">
        <v>5</v>
      </c>
      <c r="DW3" s="25">
        <v>6</v>
      </c>
      <c r="DX3" s="25">
        <v>7</v>
      </c>
      <c r="DY3" s="25">
        <v>8</v>
      </c>
    </row>
    <row r="4" spans="1:129" x14ac:dyDescent="0.2">
      <c r="J4" s="25">
        <v>1</v>
      </c>
      <c r="K4" s="25">
        <v>2</v>
      </c>
      <c r="L4" s="25">
        <v>3</v>
      </c>
      <c r="M4" s="25">
        <v>4</v>
      </c>
      <c r="N4" s="25">
        <v>5</v>
      </c>
      <c r="O4" s="25">
        <v>6</v>
      </c>
      <c r="P4" s="25">
        <v>7</v>
      </c>
      <c r="Q4" s="25">
        <v>8</v>
      </c>
      <c r="R4" s="25">
        <v>9</v>
      </c>
      <c r="S4" s="25">
        <v>10</v>
      </c>
      <c r="T4" s="25">
        <v>11</v>
      </c>
      <c r="U4" s="25">
        <v>12</v>
      </c>
      <c r="V4" s="25">
        <v>13</v>
      </c>
      <c r="W4" s="25">
        <v>14</v>
      </c>
      <c r="X4" s="25">
        <v>15</v>
      </c>
      <c r="Y4" s="25">
        <v>16</v>
      </c>
      <c r="Z4" s="25">
        <v>17</v>
      </c>
      <c r="AA4" s="25">
        <v>18</v>
      </c>
      <c r="AB4" s="25">
        <v>19</v>
      </c>
      <c r="AC4" s="25">
        <v>20</v>
      </c>
      <c r="AD4" s="25">
        <v>21</v>
      </c>
      <c r="AE4" s="25">
        <v>22</v>
      </c>
      <c r="AF4" s="25">
        <v>23</v>
      </c>
      <c r="AG4" s="25">
        <v>24</v>
      </c>
      <c r="AH4" s="25">
        <v>25</v>
      </c>
      <c r="AI4" s="25">
        <v>26</v>
      </c>
      <c r="AJ4" s="25">
        <v>27</v>
      </c>
      <c r="AK4" s="25">
        <v>28</v>
      </c>
      <c r="AL4" s="25">
        <v>29</v>
      </c>
      <c r="AM4" s="25">
        <v>30</v>
      </c>
      <c r="AN4" s="25">
        <v>31</v>
      </c>
      <c r="AO4" s="25">
        <v>32</v>
      </c>
      <c r="AP4" s="25">
        <v>33</v>
      </c>
      <c r="AQ4" s="25">
        <v>34</v>
      </c>
      <c r="AR4" s="25">
        <v>35</v>
      </c>
      <c r="AS4" s="25">
        <v>36</v>
      </c>
      <c r="AT4" s="25">
        <v>37</v>
      </c>
      <c r="AU4" s="25">
        <v>38</v>
      </c>
      <c r="AV4" s="25">
        <v>39</v>
      </c>
      <c r="AW4" s="25">
        <v>40</v>
      </c>
      <c r="AX4" s="25">
        <v>41</v>
      </c>
      <c r="AY4" s="25">
        <v>42</v>
      </c>
      <c r="AZ4" s="25">
        <v>43</v>
      </c>
      <c r="BA4" s="25">
        <v>44</v>
      </c>
      <c r="BB4" s="25">
        <v>45</v>
      </c>
      <c r="BC4" s="25">
        <v>46</v>
      </c>
      <c r="BD4" s="25">
        <v>47</v>
      </c>
      <c r="BE4" s="25">
        <v>48</v>
      </c>
      <c r="BF4" s="25">
        <v>49</v>
      </c>
      <c r="BG4" s="25">
        <v>50</v>
      </c>
      <c r="BH4" s="25">
        <v>51</v>
      </c>
      <c r="BI4" s="25">
        <v>52</v>
      </c>
      <c r="BJ4" s="25">
        <v>53</v>
      </c>
      <c r="BK4" s="25">
        <v>54</v>
      </c>
      <c r="BL4" s="25">
        <v>55</v>
      </c>
      <c r="BM4" s="25">
        <v>56</v>
      </c>
      <c r="BN4" s="25">
        <v>57</v>
      </c>
      <c r="BO4" s="25">
        <v>58</v>
      </c>
      <c r="BP4" s="25">
        <v>59</v>
      </c>
      <c r="BQ4" s="25">
        <v>60</v>
      </c>
      <c r="BR4" s="25">
        <v>61</v>
      </c>
      <c r="BS4" s="25">
        <v>62</v>
      </c>
      <c r="BT4" s="25">
        <v>63</v>
      </c>
      <c r="BU4" s="25">
        <v>64</v>
      </c>
      <c r="BV4" s="25">
        <v>65</v>
      </c>
      <c r="BW4" s="25">
        <v>66</v>
      </c>
      <c r="BX4" s="25">
        <v>67</v>
      </c>
      <c r="BY4" s="25">
        <v>68</v>
      </c>
      <c r="BZ4" s="25">
        <v>69</v>
      </c>
      <c r="CA4" s="25">
        <v>70</v>
      </c>
      <c r="CB4" s="25">
        <v>71</v>
      </c>
      <c r="CC4" s="25">
        <v>72</v>
      </c>
      <c r="CD4" s="25">
        <v>73</v>
      </c>
      <c r="CE4" s="25">
        <v>74</v>
      </c>
      <c r="CF4" s="25">
        <v>75</v>
      </c>
      <c r="CG4" s="25">
        <v>76</v>
      </c>
      <c r="CH4" s="25">
        <v>77</v>
      </c>
      <c r="CI4" s="25">
        <v>78</v>
      </c>
      <c r="CJ4" s="25">
        <v>79</v>
      </c>
      <c r="CK4" s="25">
        <v>80</v>
      </c>
      <c r="CL4" s="25">
        <v>81</v>
      </c>
      <c r="CM4" s="25">
        <v>82</v>
      </c>
      <c r="CN4" s="25">
        <v>83</v>
      </c>
      <c r="CO4" s="25">
        <v>84</v>
      </c>
      <c r="CP4" s="25">
        <v>85</v>
      </c>
      <c r="CQ4" s="25">
        <v>86</v>
      </c>
      <c r="CR4" s="25">
        <v>87</v>
      </c>
      <c r="CS4" s="25">
        <v>88</v>
      </c>
      <c r="CT4" s="25">
        <v>89</v>
      </c>
      <c r="CU4" s="25">
        <v>90</v>
      </c>
      <c r="CV4" s="25">
        <v>91</v>
      </c>
      <c r="CW4" s="25">
        <v>92</v>
      </c>
      <c r="CX4" s="25">
        <v>93</v>
      </c>
      <c r="CY4" s="25">
        <v>94</v>
      </c>
      <c r="CZ4" s="25">
        <v>95</v>
      </c>
      <c r="DA4" s="25">
        <v>96</v>
      </c>
      <c r="DB4" s="25">
        <v>97</v>
      </c>
      <c r="DC4" s="25">
        <v>98</v>
      </c>
      <c r="DD4" s="25">
        <v>99</v>
      </c>
      <c r="DE4" s="25">
        <v>100</v>
      </c>
      <c r="DF4" s="25">
        <v>101</v>
      </c>
      <c r="DG4" s="25">
        <v>102</v>
      </c>
      <c r="DH4" s="25">
        <v>103</v>
      </c>
      <c r="DI4" s="25">
        <v>104</v>
      </c>
      <c r="DJ4" s="25">
        <v>105</v>
      </c>
      <c r="DK4" s="25">
        <v>106</v>
      </c>
      <c r="DL4" s="25">
        <v>107</v>
      </c>
      <c r="DM4" s="25">
        <v>108</v>
      </c>
      <c r="DN4" s="25">
        <v>109</v>
      </c>
      <c r="DO4" s="25">
        <v>110</v>
      </c>
      <c r="DP4" s="25">
        <v>111</v>
      </c>
      <c r="DQ4" s="25">
        <v>112</v>
      </c>
      <c r="DR4" s="25">
        <v>113</v>
      </c>
      <c r="DS4" s="25">
        <v>114</v>
      </c>
      <c r="DT4" s="25">
        <v>115</v>
      </c>
      <c r="DU4" s="25">
        <v>116</v>
      </c>
      <c r="DV4" s="25">
        <v>117</v>
      </c>
      <c r="DW4" s="25">
        <v>118</v>
      </c>
      <c r="DX4" s="25">
        <v>119</v>
      </c>
      <c r="DY4" s="25">
        <v>120</v>
      </c>
    </row>
    <row r="5" spans="1:129" x14ac:dyDescent="0.2">
      <c r="A5" t="s">
        <v>50</v>
      </c>
      <c r="C5" s="7">
        <v>6000</v>
      </c>
      <c r="D5" s="7" t="str">
        <f>CONCATENATE(F5,G5)</f>
        <v>21010001,1,1,1200;22010001,1,1,1200;23010001,1,1,1200;24010001,1,1,1200;25010001,1,1,1200;</v>
      </c>
      <c r="F5" s="7" t="str">
        <f>CONCATENATE(J5,K5,L5,M5,N5,O5,P5,Q5,R5,S5,T5,U5,V5,W5,X5,Y5,Z5,AA5,AB5,AC5,AD5,AE5,AF5,AG5,AH5,AI5,AJ5,AK5,AL5,AM5,AN5,AO5,AP5,AQ5,AR5,AS5,AT5,AU5,AV5,AW5,AX5,AY5,AZ5,BA5,BB5,BC5,BD5,BE5,BF5,BG5,BH5,BI5,BJ5,BK5,BL5,BM5,BN5,BO5,BP5,BQ5,BR5,BS5,BT5,BU5)</f>
        <v>21010001,1,1,1200;22010001,1,1,1200;23010001,1,1,1200;24010001,1,1,1200;25010001,1,1,1200;</v>
      </c>
      <c r="G5" s="7" t="str">
        <f>CONCATENATE(BV5,BW5,BX5,BY5,BZ5,CA5,CB5,CC5,CD5,CE5,CF5,CG5,CH5,CI5,CJ5,CK5,CL5,CM5,CN5,CO5,CP5,CQ5,CR5,CS5,CT5,CU5,CV5,CW5,CX5,CY5,CZ5,DA5,DB5,DC5,DD5,DE5,DF5,DG5,DH5,DI5,DJ5,DK5,DL5,DM5,DN5,DO5,DP5,DQ5,DR5,DS5,DT5,DU5,DV5,DW5,DX5,DY5)</f>
        <v/>
      </c>
      <c r="I5" s="7">
        <f>COUNTIF(Sheet2!G4:BN4,"&gt;0")/4</f>
        <v>5</v>
      </c>
      <c r="J5" s="7">
        <f>IF(Sheet2!G4&gt;0,Sheet2!G4,"")</f>
        <v>21010001</v>
      </c>
      <c r="K5" s="7" t="str">
        <f>IF(K$2&lt;=$I5,IF(K$3=8,";",","),"")</f>
        <v>,</v>
      </c>
      <c r="L5" s="7">
        <f>IF(Sheet2!H4&gt;0,Sheet2!H4,"")</f>
        <v>1</v>
      </c>
      <c r="M5" s="7" t="str">
        <f>IF(K$2&lt;=$I5,IF(M$3=8,";",","),"")</f>
        <v>,</v>
      </c>
      <c r="N5" s="7">
        <f>IF(Sheet2!I4&gt;0,Sheet2!I4,"")</f>
        <v>1</v>
      </c>
      <c r="O5" s="7" t="str">
        <f>IF(K$2&lt;=$I5,IF(O$3=8,";",","),"")</f>
        <v>,</v>
      </c>
      <c r="P5" s="7">
        <f>IF(Sheet2!J4&gt;0,Sheet2!J4,"")</f>
        <v>1200</v>
      </c>
      <c r="Q5" s="7" t="str">
        <f>IF(K$2&lt;=$I5,IF(Q$3=8,";",","),"")</f>
        <v>;</v>
      </c>
      <c r="R5" s="7">
        <f>IF(Sheet2!K4&gt;0,Sheet2!K4,"")</f>
        <v>22010001</v>
      </c>
      <c r="S5" s="7" t="str">
        <f>IF(S$2&lt;=$I5,IF(S$3=8,";",","),"")</f>
        <v>,</v>
      </c>
      <c r="T5" s="7">
        <f>IF(Sheet2!L4&gt;0,Sheet2!L4,"")</f>
        <v>1</v>
      </c>
      <c r="U5" s="7" t="str">
        <f>IF(U$2&lt;=$I5,IF(U$3=8,";",","),"")</f>
        <v>,</v>
      </c>
      <c r="V5" s="7">
        <f>IF(Sheet2!M4&gt;0,Sheet2!M4,"")</f>
        <v>1</v>
      </c>
      <c r="W5" s="7" t="str">
        <f>IF(W$2&lt;=$I5,IF(W$3=8,";",","),"")</f>
        <v>,</v>
      </c>
      <c r="X5" s="7">
        <f>IF(Sheet2!N4&gt;0,Sheet2!N4,"")</f>
        <v>1200</v>
      </c>
      <c r="Y5" s="7" t="str">
        <f>IF(Y$2&lt;=$I5,IF(Y$3=8,";",","),"")</f>
        <v>;</v>
      </c>
      <c r="Z5" s="7">
        <f>IF(Sheet2!O4&gt;0,Sheet2!O4,"")</f>
        <v>23010001</v>
      </c>
      <c r="AA5" s="7" t="str">
        <f>IF(AA$2&lt;=$I5,IF(AA$3=8,";",","),"")</f>
        <v>,</v>
      </c>
      <c r="AB5" s="7">
        <f>IF(Sheet2!P4&gt;0,Sheet2!P4,"")</f>
        <v>1</v>
      </c>
      <c r="AC5" s="7" t="str">
        <f>IF(AC$2&lt;=$I5,IF(AC$3=8,";",","),"")</f>
        <v>,</v>
      </c>
      <c r="AD5" s="7">
        <f>IF(Sheet2!Q4&gt;0,Sheet2!Q4,"")</f>
        <v>1</v>
      </c>
      <c r="AE5" s="7" t="str">
        <f>IF(AE$2&lt;=$I5,IF(AE$3=8,";",","),"")</f>
        <v>,</v>
      </c>
      <c r="AF5" s="7">
        <f>IF(Sheet2!R4&gt;0,Sheet2!R4,"")</f>
        <v>1200</v>
      </c>
      <c r="AG5" s="7" t="str">
        <f>IF(AG$2&lt;=$I5,IF(AG$3=8,";",","),"")</f>
        <v>;</v>
      </c>
      <c r="AH5" s="7">
        <f>IF(Sheet2!S4&gt;0,Sheet2!S4,"")</f>
        <v>24010001</v>
      </c>
      <c r="AI5" s="7" t="str">
        <f>IF(AI$2&lt;=$I5,IF(AI$3=8,";",","),"")</f>
        <v>,</v>
      </c>
      <c r="AJ5" s="7">
        <f>IF(Sheet2!T4&gt;0,Sheet2!T4,"")</f>
        <v>1</v>
      </c>
      <c r="AK5" s="7" t="str">
        <f>IF(AK$2&lt;=$I5,IF(AK$3=8,";",","),"")</f>
        <v>,</v>
      </c>
      <c r="AL5" s="7">
        <f>IF(Sheet2!U4&gt;0,Sheet2!U4,"")</f>
        <v>1</v>
      </c>
      <c r="AM5" s="7" t="str">
        <f>IF(AM$2&lt;=$I5,IF(AM$3=8,";",","),"")</f>
        <v>,</v>
      </c>
      <c r="AN5" s="7">
        <f>IF(Sheet2!V4&gt;0,Sheet2!V4,"")</f>
        <v>1200</v>
      </c>
      <c r="AO5" s="7" t="str">
        <f>IF(AO$2&lt;=$I5,IF(AO$3=8,";",","),"")</f>
        <v>;</v>
      </c>
      <c r="AP5" s="7">
        <f>IF(Sheet2!W4&gt;0,Sheet2!W4,"")</f>
        <v>25010001</v>
      </c>
      <c r="AQ5" s="7" t="str">
        <f>IF(AQ$2&lt;=$I5,IF(AQ$3=8,";",","),"")</f>
        <v>,</v>
      </c>
      <c r="AR5" s="7">
        <f>IF(Sheet2!X4&gt;0,Sheet2!X4,"")</f>
        <v>1</v>
      </c>
      <c r="AS5" s="7" t="str">
        <f>IF(AS$2&lt;=$I5,IF(AS$3=8,";",","),"")</f>
        <v>,</v>
      </c>
      <c r="AT5" s="7">
        <f>IF(Sheet2!Y4&gt;0,Sheet2!Y4,"")</f>
        <v>1</v>
      </c>
      <c r="AU5" s="7" t="str">
        <f>IF(AU$2&lt;=$I5,IF(AU$3=8,";",","),"")</f>
        <v>,</v>
      </c>
      <c r="AV5" s="7">
        <f>IF(Sheet2!Z4&gt;0,Sheet2!Z4,"")</f>
        <v>1200</v>
      </c>
      <c r="AW5" s="7" t="str">
        <f>IF(AW$2&lt;=$I5,IF(AW$3=8,";",","),"")</f>
        <v>;</v>
      </c>
      <c r="AX5" s="7" t="str">
        <f>IF(Sheet2!AA4&gt;0,Sheet2!AA4,"")</f>
        <v/>
      </c>
      <c r="AY5" s="7" t="str">
        <f>IF(AY$2&lt;=$I5,IF(AY$3=8,";",","),"")</f>
        <v/>
      </c>
      <c r="AZ5" s="7" t="str">
        <f>IF(Sheet2!AB4&gt;0,Sheet2!AB4,"")</f>
        <v/>
      </c>
      <c r="BA5" s="7" t="str">
        <f>IF(BA$2&lt;=$I5,IF(BA$3=8,";",","),"")</f>
        <v/>
      </c>
      <c r="BB5" s="7" t="str">
        <f>IF(Sheet2!AC4&gt;0,Sheet2!AC4,"")</f>
        <v/>
      </c>
      <c r="BC5" s="7" t="str">
        <f>IF(BC$2&lt;=$I5,IF(BC$3=8,";",","),"")</f>
        <v/>
      </c>
      <c r="BD5" s="7" t="str">
        <f>IF(Sheet2!AD4&gt;0,Sheet2!AD4,"")</f>
        <v/>
      </c>
      <c r="BE5" s="7" t="str">
        <f>IF(BE$2&lt;=$I5,IF(BE$3=8,";",","),"")</f>
        <v/>
      </c>
      <c r="BF5" s="7" t="str">
        <f>IF(Sheet2!AE4&gt;0,Sheet2!AE4,"")</f>
        <v/>
      </c>
      <c r="BG5" s="7" t="str">
        <f>IF(BG$2&lt;=$I5,IF(BG$3=8,";",","),"")</f>
        <v/>
      </c>
      <c r="BH5" s="7" t="str">
        <f>IF(Sheet2!AF4&gt;0,Sheet2!AF4,"")</f>
        <v/>
      </c>
      <c r="BI5" s="7" t="str">
        <f>IF(BI$2&lt;=$I5,IF(BI$3=8,";",","),"")</f>
        <v/>
      </c>
      <c r="BJ5" s="7" t="str">
        <f>IF(Sheet2!AG4&gt;0,Sheet2!AG4,"")</f>
        <v/>
      </c>
      <c r="BK5" s="7" t="str">
        <f>IF(BK$2&lt;=$I5,IF(BK$3=8,";",","),"")</f>
        <v/>
      </c>
      <c r="BL5" s="7" t="str">
        <f>IF(Sheet2!AH4&gt;0,Sheet2!AH4,"")</f>
        <v/>
      </c>
      <c r="BM5" s="7" t="str">
        <f>IF(BM$2&lt;=$I5,IF(BM$3=8,";",","),"")</f>
        <v/>
      </c>
      <c r="BN5" s="7" t="str">
        <f>IF(Sheet2!AI4&gt;0,Sheet2!AI4,"")</f>
        <v/>
      </c>
      <c r="BO5" s="7" t="str">
        <f>IF(BO$2&lt;=$I5,IF(BO$3=8,";",","),"")</f>
        <v/>
      </c>
      <c r="BP5" s="7" t="str">
        <f>IF(Sheet2!AJ4&gt;0,Sheet2!AJ4,"")</f>
        <v/>
      </c>
      <c r="BQ5" s="7" t="str">
        <f>IF(BQ$2&lt;=$I5,IF(BQ$3=8,";",","),"")</f>
        <v/>
      </c>
      <c r="BR5" s="7" t="str">
        <f>IF(Sheet2!AK4&gt;0,Sheet2!AK4,"")</f>
        <v/>
      </c>
      <c r="BS5" s="7" t="str">
        <f>IF(BS$2&lt;=$I5,IF(BS$3=8,";",","),"")</f>
        <v/>
      </c>
      <c r="BT5" s="7" t="str">
        <f>IF(Sheet2!AL4&gt;0,Sheet2!AL4,"")</f>
        <v/>
      </c>
      <c r="BU5" s="7" t="str">
        <f>IF(BU$2&lt;=$I5,IF(BU$3=8,";",","),"")</f>
        <v/>
      </c>
      <c r="BV5" s="7" t="str">
        <f>IF(Sheet2!AM4&gt;0,Sheet2!AM4,"")</f>
        <v/>
      </c>
      <c r="BW5" s="7" t="str">
        <f>IF(BW$2&lt;=$I5,IF(BW$3=8,";",","),"")</f>
        <v/>
      </c>
      <c r="BX5" s="7" t="str">
        <f>IF(Sheet2!AN4&gt;0,Sheet2!AN4,"")</f>
        <v/>
      </c>
      <c r="BY5" s="7" t="str">
        <f>IF(BY$2&lt;=$I5,IF(BY$3=8,";",","),"")</f>
        <v/>
      </c>
      <c r="BZ5" s="7" t="str">
        <f>IF(Sheet2!AO4&gt;0,Sheet2!AO4,"")</f>
        <v/>
      </c>
      <c r="CA5" s="7" t="str">
        <f>IF(CA$2&lt;=$I5,IF(CA$3=8,";",","),"")</f>
        <v/>
      </c>
      <c r="CB5" s="7" t="str">
        <f>IF(Sheet2!AP4&gt;0,Sheet2!AP4,"")</f>
        <v/>
      </c>
      <c r="CC5" s="7" t="str">
        <f>IF(CC$2&lt;=$I5,IF(CC$3=8,";",","),"")</f>
        <v/>
      </c>
      <c r="CD5" s="7" t="str">
        <f>IF(Sheet2!AQ4&gt;0,Sheet2!AQ4,"")</f>
        <v/>
      </c>
      <c r="CE5" s="7" t="str">
        <f>IF(CE$2&lt;=$I5,IF(CE$3=8,";",","),"")</f>
        <v/>
      </c>
      <c r="CF5" s="7" t="str">
        <f>IF(Sheet2!AR4&gt;0,Sheet2!AR4,"")</f>
        <v/>
      </c>
      <c r="CG5" s="7" t="str">
        <f>IF(CG$2&lt;=$I5,IF(CG$3=8,";",","),"")</f>
        <v/>
      </c>
      <c r="CH5" s="7" t="str">
        <f>IF(Sheet2!AS4&gt;0,Sheet2!AS4,"")</f>
        <v/>
      </c>
      <c r="CI5" s="7" t="str">
        <f>IF(CI$2&lt;=$I5,IF(CI$3=8,";",","),"")</f>
        <v/>
      </c>
      <c r="CJ5" s="7" t="str">
        <f>IF(Sheet2!AT4&gt;0,Sheet2!AT4,"")</f>
        <v/>
      </c>
      <c r="CK5" s="7" t="str">
        <f>IF(CK$2&lt;=$I5,IF(CK$3=8,";",","),"")</f>
        <v/>
      </c>
      <c r="CL5" s="7" t="str">
        <f>IF(Sheet2!AU4&gt;0,Sheet2!AU4,"")</f>
        <v/>
      </c>
      <c r="CM5" s="7" t="str">
        <f>IF(CM$2&lt;=$I5,IF(CM$3=8,";",","),"")</f>
        <v/>
      </c>
      <c r="CN5" s="7" t="str">
        <f>IF(Sheet2!AV4&gt;0,Sheet2!AV4,"")</f>
        <v/>
      </c>
      <c r="CO5" s="7" t="str">
        <f>IF(CO$2&lt;=$I5,IF(CO$3=8,";",","),"")</f>
        <v/>
      </c>
      <c r="CP5" s="7" t="str">
        <f>IF(Sheet2!AW4&gt;0,Sheet2!AW4,"")</f>
        <v/>
      </c>
      <c r="CQ5" s="7" t="str">
        <f>IF(CQ$2&lt;=$I5,IF(CQ$3=8,";",","),"")</f>
        <v/>
      </c>
      <c r="CR5" s="7" t="str">
        <f>IF(Sheet2!AX4&gt;0,Sheet2!AX4,"")</f>
        <v/>
      </c>
      <c r="CS5" s="7" t="str">
        <f>IF(CS$2&lt;=$I5,IF(CS$3=8,";",","),"")</f>
        <v/>
      </c>
      <c r="CT5" s="7" t="str">
        <f>IF(Sheet2!AY4&gt;0,Sheet2!AY4,"")</f>
        <v/>
      </c>
      <c r="CU5" s="7" t="str">
        <f>IF(CU$2&lt;=$I5,IF(CU$3=8,";",","),"")</f>
        <v/>
      </c>
      <c r="CV5" s="7" t="str">
        <f>IF(Sheet2!AZ4&gt;0,Sheet2!AZ4,"")</f>
        <v/>
      </c>
      <c r="CW5" s="7" t="str">
        <f>IF(CW$2&lt;=$I5,IF(CW$3=8,";",","),"")</f>
        <v/>
      </c>
      <c r="CX5" s="7" t="str">
        <f>IF(Sheet2!BA4&gt;0,Sheet2!BA4,"")</f>
        <v/>
      </c>
      <c r="CY5" s="7" t="str">
        <f>IF(CY$2&lt;=$I5,IF(CY$3=8,";",","),"")</f>
        <v/>
      </c>
      <c r="CZ5" s="7" t="str">
        <f>IF(Sheet2!BB4&gt;0,Sheet2!BB4,"")</f>
        <v/>
      </c>
      <c r="DA5" s="7" t="str">
        <f>IF(DA$2&lt;=$I5,IF(DA$3=8,";",","),"")</f>
        <v/>
      </c>
      <c r="DB5" s="7" t="str">
        <f>IF(Sheet2!BC4&gt;0,Sheet2!BC4,"")</f>
        <v/>
      </c>
      <c r="DC5" s="7" t="str">
        <f>IF(DC$2&lt;=$I5,IF(DC$3=8,";",","),"")</f>
        <v/>
      </c>
      <c r="DD5" s="7" t="str">
        <f>IF(Sheet2!BD4&gt;0,Sheet2!BD4,"")</f>
        <v/>
      </c>
      <c r="DE5" s="7" t="str">
        <f>IF(DE$2&lt;=$I5,IF(DE$3=8,";",","),"")</f>
        <v/>
      </c>
      <c r="DF5" s="7" t="str">
        <f>IF(Sheet2!BE4&gt;0,Sheet2!BE4,"")</f>
        <v/>
      </c>
      <c r="DG5" s="7" t="str">
        <f>IF(DG$2&lt;=$I5,IF(DG$3=8,";",","),"")</f>
        <v/>
      </c>
      <c r="DH5" s="7" t="str">
        <f>IF(Sheet2!BF4&gt;0,Sheet2!BF4,"")</f>
        <v/>
      </c>
      <c r="DI5" s="7" t="str">
        <f>IF(DI$2&lt;=$I5,IF(DI$3=8,";",","),"")</f>
        <v/>
      </c>
      <c r="DJ5" s="7" t="str">
        <f>IF(Sheet2!BG4&gt;0,Sheet2!BG4,"")</f>
        <v/>
      </c>
      <c r="DK5" s="7" t="str">
        <f>IF(DK$2&lt;=$I5,IF(DK$3=8,";",","),"")</f>
        <v/>
      </c>
      <c r="DL5" s="7" t="str">
        <f>IF(Sheet2!BH4&gt;0,Sheet2!BH4,"")</f>
        <v/>
      </c>
      <c r="DM5" s="7" t="str">
        <f>IF(DM$2&lt;=$I5,IF(DM$3=8,";",","),"")</f>
        <v/>
      </c>
      <c r="DN5" s="7" t="str">
        <f>IF(Sheet2!BI4&gt;0,Sheet2!BI4,"")</f>
        <v/>
      </c>
      <c r="DO5" s="7" t="str">
        <f>IF(DO$2&lt;=$I5,IF(DO$3=8,";",","),"")</f>
        <v/>
      </c>
      <c r="DP5" s="7" t="str">
        <f>IF(Sheet2!BJ4&gt;0,Sheet2!BJ4,"")</f>
        <v/>
      </c>
      <c r="DQ5" s="7" t="str">
        <f>IF(DQ$2&lt;=$I5,IF(DQ$3=8,";",","),"")</f>
        <v/>
      </c>
      <c r="DR5" s="7" t="str">
        <f>IF(Sheet2!BK4&gt;0,Sheet2!BK4,"")</f>
        <v/>
      </c>
      <c r="DS5" s="7" t="str">
        <f>IF(DS$2&lt;=$I5,IF(DS$3=8,";",","),"")</f>
        <v/>
      </c>
      <c r="DT5" s="7" t="str">
        <f>IF(Sheet2!BL4&gt;0,Sheet2!BL4,"")</f>
        <v/>
      </c>
      <c r="DU5" s="7" t="str">
        <f>IF(DU$2&lt;=$I5,IF(DU$3=8,";",","),"")</f>
        <v/>
      </c>
      <c r="DV5" s="7" t="str">
        <f>IF(Sheet2!BM4&gt;0,Sheet2!BM4,"")</f>
        <v/>
      </c>
      <c r="DW5" s="7" t="str">
        <f>IF(DW$2&lt;=$I5,IF(DW$3=8,";",","),"")</f>
        <v/>
      </c>
      <c r="DX5" s="7" t="str">
        <f>IF(Sheet2!BN4&gt;0,Sheet2!BN4,"")</f>
        <v/>
      </c>
      <c r="DY5" s="7" t="str">
        <f>IF(DY$2&lt;=$I5,IF(DY$3=8,";",","),"")</f>
        <v/>
      </c>
    </row>
    <row r="6" spans="1:129" x14ac:dyDescent="0.2">
      <c r="A6" t="s">
        <v>51</v>
      </c>
      <c r="C6" s="7">
        <v>3000</v>
      </c>
      <c r="D6" s="7" t="str">
        <f t="shared" ref="D6:D22" si="87">CONCATENATE(F6,G6)</f>
        <v>21020001,1,1,360;22020001,1,1,360;23020001,1,1,360;24020001,1,1,360;25020001,1,1,360;21020101,1,1,180;22020101,1,1,180;23020101,1,1,180;24020101,1,1,180;25020101,1,1,180;21020201,1,1,60;22020201,1,1,60;23020201,1,1,60;24020201,1,1,60;25020201,1,1,60;</v>
      </c>
      <c r="F6" s="7" t="str">
        <f t="shared" ref="F6:F24" si="88">CONCATENATE(J6,K6,L6,M6,N6,O6,P6,Q6,R6,S6,T6,U6,V6,W6,X6,Y6,Z6,AA6,AB6,AC6,AD6,AE6,AF6,AG6,AH6,AI6,AJ6,AK6,AL6,AM6,AN6,AO6,AP6,AQ6,AR6,AS6,AT6,AU6,AV6,AW6,AX6,AY6,AZ6,BA6,BB6,BC6,BD6,BE6,BF6,BG6,BH6,BI6,BJ6,BK6,BL6,BM6,BN6,BO6,BP6,BQ6,BR6,BS6,BT6,BU6)</f>
        <v>21020001,1,1,360;22020001,1,1,360;23020001,1,1,360;24020001,1,1,360;25020001,1,1,360;21020101,1,1,180;22020101,1,1,180;23020101,1,1,180;</v>
      </c>
      <c r="G6" s="7" t="str">
        <f t="shared" ref="G6:G27" si="89">CONCATENATE(BV6,BW6,BX6,BY6,BZ6,CA6,CB6,CC6,CD6,CE6,CF6,CG6,CH6,CI6,CJ6,CK6,CL6,CM6,CN6,CO6,CP6,CQ6,CR6,CS6,CT6,CU6,CV6,CW6,CX6,CY6,CZ6,DA6,DB6,DC6,DD6,DE6,DF6,DG6,DH6,DI6,DJ6,DK6,DL6,DM6,DN6,DO6,DP6,DQ6,DR6,DS6,DT6,DU6,DV6,DW6,DX6,DY6)</f>
        <v>24020101,1,1,180;25020101,1,1,180;21020201,1,1,60;22020201,1,1,60;23020201,1,1,60;24020201,1,1,60;25020201,1,1,60;</v>
      </c>
      <c r="I6" s="7">
        <f>COUNTIF(Sheet2!G5:BN5,"&gt;0")/4</f>
        <v>15</v>
      </c>
      <c r="J6" s="7">
        <f>IF(Sheet2!G5&gt;0,Sheet2!G5,"")</f>
        <v>21020001</v>
      </c>
      <c r="K6" s="7" t="str">
        <f t="shared" ref="K6:K22" si="90">IF(K$2&lt;=$I6,IF(K$3=8,";",","),"")</f>
        <v>,</v>
      </c>
      <c r="L6" s="7">
        <f>IF(Sheet2!H5&gt;0,Sheet2!H5,"")</f>
        <v>1</v>
      </c>
      <c r="M6" s="7" t="str">
        <f t="shared" ref="M6:M22" si="91">IF(K$2&lt;=$I6,IF(M$3=8,";",","),"")</f>
        <v>,</v>
      </c>
      <c r="N6" s="7">
        <f>IF(Sheet2!I5&gt;0,Sheet2!I5,"")</f>
        <v>1</v>
      </c>
      <c r="O6" s="7" t="str">
        <f t="shared" ref="O6:O22" si="92">IF(K$2&lt;=$I6,IF(O$3=8,";",","),"")</f>
        <v>,</v>
      </c>
      <c r="P6" s="7">
        <f>IF(Sheet2!J5&gt;0,Sheet2!J5,"")</f>
        <v>360</v>
      </c>
      <c r="Q6" s="7" t="str">
        <f t="shared" ref="Q6:Q22" si="93">IF(K$2&lt;=$I6,IF(Q$3=8,";",","),"")</f>
        <v>;</v>
      </c>
      <c r="R6" s="7">
        <f>IF(Sheet2!K5&gt;0,Sheet2!K5,"")</f>
        <v>22020001</v>
      </c>
      <c r="S6" s="7" t="str">
        <f t="shared" ref="S6:S22" si="94">IF(S$2&lt;=$I6,IF(S$3=8,";",","),"")</f>
        <v>,</v>
      </c>
      <c r="T6" s="7">
        <f>IF(Sheet2!L5&gt;0,Sheet2!L5,"")</f>
        <v>1</v>
      </c>
      <c r="U6" s="7" t="str">
        <f t="shared" ref="U6:U22" si="95">IF(U$2&lt;=$I6,IF(U$3=8,";",","),"")</f>
        <v>,</v>
      </c>
      <c r="V6" s="7">
        <f>IF(Sheet2!M5&gt;0,Sheet2!M5,"")</f>
        <v>1</v>
      </c>
      <c r="W6" s="7" t="str">
        <f t="shared" ref="W6:W22" si="96">IF(W$2&lt;=$I6,IF(W$3=8,";",","),"")</f>
        <v>,</v>
      </c>
      <c r="X6" s="7">
        <f>IF(Sheet2!N5&gt;0,Sheet2!N5,"")</f>
        <v>360</v>
      </c>
      <c r="Y6" s="7" t="str">
        <f t="shared" ref="Y6:Y22" si="97">IF(Y$2&lt;=$I6,IF(Y$3=8,";",","),"")</f>
        <v>;</v>
      </c>
      <c r="Z6" s="7">
        <f>IF(Sheet2!O5&gt;0,Sheet2!O5,"")</f>
        <v>23020001</v>
      </c>
      <c r="AA6" s="7" t="str">
        <f t="shared" ref="AA6:AA24" si="98">IF(AA$2&lt;=$I6,IF(AA$3=8,";",","),"")</f>
        <v>,</v>
      </c>
      <c r="AB6" s="7">
        <f>IF(Sheet2!P5&gt;0,Sheet2!P5,"")</f>
        <v>1</v>
      </c>
      <c r="AC6" s="7" t="str">
        <f t="shared" ref="AC6:AC24" si="99">IF(AC$2&lt;=$I6,IF(AC$3=8,";",","),"")</f>
        <v>,</v>
      </c>
      <c r="AD6" s="7">
        <f>IF(Sheet2!Q5&gt;0,Sheet2!Q5,"")</f>
        <v>1</v>
      </c>
      <c r="AE6" s="7" t="str">
        <f t="shared" ref="AE6:AE24" si="100">IF(AE$2&lt;=$I6,IF(AE$3=8,";",","),"")</f>
        <v>,</v>
      </c>
      <c r="AF6" s="7">
        <f>IF(Sheet2!R5&gt;0,Sheet2!R5,"")</f>
        <v>360</v>
      </c>
      <c r="AG6" s="7" t="str">
        <f t="shared" ref="AG6:AG24" si="101">IF(AG$2&lt;=$I6,IF(AG$3=8,";",","),"")</f>
        <v>;</v>
      </c>
      <c r="AH6" s="7">
        <f>IF(Sheet2!S5&gt;0,Sheet2!S5,"")</f>
        <v>24020001</v>
      </c>
      <c r="AI6" s="7" t="str">
        <f t="shared" ref="AI6:AI27" si="102">IF(AI$2&lt;=$I6,IF(AI$3=8,";",","),"")</f>
        <v>,</v>
      </c>
      <c r="AJ6" s="7">
        <f>IF(Sheet2!T5&gt;0,Sheet2!T5,"")</f>
        <v>1</v>
      </c>
      <c r="AK6" s="7" t="str">
        <f t="shared" ref="AK6:AK27" si="103">IF(AK$2&lt;=$I6,IF(AK$3=8,";",","),"")</f>
        <v>,</v>
      </c>
      <c r="AL6" s="7">
        <f>IF(Sheet2!U5&gt;0,Sheet2!U5,"")</f>
        <v>1</v>
      </c>
      <c r="AM6" s="7" t="str">
        <f t="shared" ref="AM6:AM27" si="104">IF(AM$2&lt;=$I6,IF(AM$3=8,";",","),"")</f>
        <v>,</v>
      </c>
      <c r="AN6" s="7">
        <f>IF(Sheet2!V5&gt;0,Sheet2!V5,"")</f>
        <v>360</v>
      </c>
      <c r="AO6" s="7" t="str">
        <f t="shared" ref="AO6:AO26" si="105">IF(AO$2&lt;=$I6,IF(AO$3=8,";",","),"")</f>
        <v>;</v>
      </c>
      <c r="AP6" s="7">
        <f>IF(Sheet2!W5&gt;0,Sheet2!W5,"")</f>
        <v>25020001</v>
      </c>
      <c r="AQ6" s="7" t="str">
        <f t="shared" ref="AQ6:AQ26" si="106">IF(AQ$2&lt;=$I6,IF(AQ$3=8,";",","),"")</f>
        <v>,</v>
      </c>
      <c r="AR6" s="7">
        <f>IF(Sheet2!X5&gt;0,Sheet2!X5,"")</f>
        <v>1</v>
      </c>
      <c r="AS6" s="7" t="str">
        <f t="shared" ref="AS6:AS26" si="107">IF(AS$2&lt;=$I6,IF(AS$3=8,";",","),"")</f>
        <v>,</v>
      </c>
      <c r="AT6" s="7">
        <f>IF(Sheet2!Y5&gt;0,Sheet2!Y5,"")</f>
        <v>1</v>
      </c>
      <c r="AU6" s="7" t="str">
        <f t="shared" ref="AU6:AU26" si="108">IF(AU$2&lt;=$I6,IF(AU$3=8,";",","),"")</f>
        <v>,</v>
      </c>
      <c r="AV6" s="7">
        <f>IF(Sheet2!Z5&gt;0,Sheet2!Z5,"")</f>
        <v>360</v>
      </c>
      <c r="AW6" s="7" t="str">
        <f t="shared" ref="AW6:AW26" si="109">IF(AW$2&lt;=$I6,IF(AW$3=8,";",","),"")</f>
        <v>;</v>
      </c>
      <c r="AX6" s="7">
        <f>IF(Sheet2!AA5&gt;0,Sheet2!AA5,"")</f>
        <v>21020101</v>
      </c>
      <c r="AY6" s="7" t="str">
        <f t="shared" ref="AY6:AY26" si="110">IF(AY$2&lt;=$I6,IF(AY$3=8,";",","),"")</f>
        <v>,</v>
      </c>
      <c r="AZ6" s="7">
        <f>IF(Sheet2!AB5&gt;0,Sheet2!AB5,"")</f>
        <v>1</v>
      </c>
      <c r="BA6" s="7" t="str">
        <f t="shared" ref="BA6:BA26" si="111">IF(BA$2&lt;=$I6,IF(BA$3=8,";",","),"")</f>
        <v>,</v>
      </c>
      <c r="BB6" s="7">
        <f>IF(Sheet2!AC5&gt;0,Sheet2!AC5,"")</f>
        <v>1</v>
      </c>
      <c r="BC6" s="7" t="str">
        <f t="shared" ref="BC6:BC26" si="112">IF(BC$2&lt;=$I6,IF(BC$3=8,";",","),"")</f>
        <v>,</v>
      </c>
      <c r="BD6" s="7">
        <f>IF(Sheet2!AD5&gt;0,Sheet2!AD5,"")</f>
        <v>180</v>
      </c>
      <c r="BE6" s="7" t="str">
        <f t="shared" ref="BE6:BE26" si="113">IF(BE$2&lt;=$I6,IF(BE$3=8,";",","),"")</f>
        <v>;</v>
      </c>
      <c r="BF6" s="7">
        <f>IF(Sheet2!AE5&gt;0,Sheet2!AE5,"")</f>
        <v>22020101</v>
      </c>
      <c r="BG6" s="7" t="str">
        <f t="shared" ref="BG6:BG26" si="114">IF(BG$2&lt;=$I6,IF(BG$3=8,";",","),"")</f>
        <v>,</v>
      </c>
      <c r="BH6" s="7">
        <f>IF(Sheet2!AF5&gt;0,Sheet2!AF5,"")</f>
        <v>1</v>
      </c>
      <c r="BI6" s="7" t="str">
        <f t="shared" ref="BI6:BI26" si="115">IF(BI$2&lt;=$I6,IF(BI$3=8,";",","),"")</f>
        <v>,</v>
      </c>
      <c r="BJ6" s="7">
        <f>IF(Sheet2!AG5&gt;0,Sheet2!AG5,"")</f>
        <v>1</v>
      </c>
      <c r="BK6" s="7" t="str">
        <f t="shared" ref="BK6:BK26" si="116">IF(BK$2&lt;=$I6,IF(BK$3=8,";",","),"")</f>
        <v>,</v>
      </c>
      <c r="BL6" s="7">
        <f>IF(Sheet2!AH5&gt;0,Sheet2!AH5,"")</f>
        <v>180</v>
      </c>
      <c r="BM6" s="7" t="str">
        <f t="shared" ref="BM6:BM26" si="117">IF(BM$2&lt;=$I6,IF(BM$3=8,";",","),"")</f>
        <v>;</v>
      </c>
      <c r="BN6" s="7">
        <f>IF(Sheet2!AI5&gt;0,Sheet2!AI5,"")</f>
        <v>23020101</v>
      </c>
      <c r="BO6" s="7" t="str">
        <f t="shared" ref="BO6:BO26" si="118">IF(BO$2&lt;=$I6,IF(BO$3=8,";",","),"")</f>
        <v>,</v>
      </c>
      <c r="BP6" s="7">
        <f>IF(Sheet2!AJ5&gt;0,Sheet2!AJ5,"")</f>
        <v>1</v>
      </c>
      <c r="BQ6" s="7" t="str">
        <f t="shared" ref="BQ6:BQ26" si="119">IF(BQ$2&lt;=$I6,IF(BQ$3=8,";",","),"")</f>
        <v>,</v>
      </c>
      <c r="BR6" s="7">
        <f>IF(Sheet2!AK5&gt;0,Sheet2!AK5,"")</f>
        <v>1</v>
      </c>
      <c r="BS6" s="7" t="str">
        <f t="shared" ref="BS6:BS26" si="120">IF(BS$2&lt;=$I6,IF(BS$3=8,";",","),"")</f>
        <v>,</v>
      </c>
      <c r="BT6" s="7">
        <f>IF(Sheet2!AL5&gt;0,Sheet2!AL5,"")</f>
        <v>180</v>
      </c>
      <c r="BU6" s="7" t="str">
        <f t="shared" ref="BU6:BU26" si="121">IF(BU$2&lt;=$I6,IF(BU$3=8,";",","),"")</f>
        <v>;</v>
      </c>
      <c r="BV6" s="7">
        <f>IF(Sheet2!AM5&gt;0,Sheet2!AM5,"")</f>
        <v>24020101</v>
      </c>
      <c r="BW6" s="7" t="str">
        <f t="shared" ref="BW6:BW26" si="122">IF(BW$2&lt;=$I6,IF(BW$3=8,";",","),"")</f>
        <v>,</v>
      </c>
      <c r="BX6" s="7">
        <f>IF(Sheet2!AN5&gt;0,Sheet2!AN5,"")</f>
        <v>1</v>
      </c>
      <c r="BY6" s="7" t="str">
        <f t="shared" ref="BY6:BY26" si="123">IF(BY$2&lt;=$I6,IF(BY$3=8,";",","),"")</f>
        <v>,</v>
      </c>
      <c r="BZ6" s="7">
        <f>IF(Sheet2!AO5&gt;0,Sheet2!AO5,"")</f>
        <v>1</v>
      </c>
      <c r="CA6" s="7" t="str">
        <f t="shared" ref="CA6:CA26" si="124">IF(CA$2&lt;=$I6,IF(CA$3=8,";",","),"")</f>
        <v>,</v>
      </c>
      <c r="CB6" s="7">
        <f>IF(Sheet2!AP5&gt;0,Sheet2!AP5,"")</f>
        <v>180</v>
      </c>
      <c r="CC6" s="7" t="str">
        <f t="shared" ref="CC6:CC26" si="125">IF(CC$2&lt;=$I6,IF(CC$3=8,";",","),"")</f>
        <v>;</v>
      </c>
      <c r="CD6" s="7">
        <f>IF(Sheet2!AQ5&gt;0,Sheet2!AQ5,"")</f>
        <v>25020101</v>
      </c>
      <c r="CE6" s="7" t="str">
        <f t="shared" ref="CE6:CE26" si="126">IF(CE$2&lt;=$I6,IF(CE$3=8,";",","),"")</f>
        <v>,</v>
      </c>
      <c r="CF6" s="7">
        <f>IF(Sheet2!AR5&gt;0,Sheet2!AR5,"")</f>
        <v>1</v>
      </c>
      <c r="CG6" s="7" t="str">
        <f t="shared" ref="CG6:CG26" si="127">IF(CG$2&lt;=$I6,IF(CG$3=8,";",","),"")</f>
        <v>,</v>
      </c>
      <c r="CH6" s="7">
        <f>IF(Sheet2!AS5&gt;0,Sheet2!AS5,"")</f>
        <v>1</v>
      </c>
      <c r="CI6" s="7" t="str">
        <f t="shared" ref="CI6:CI26" si="128">IF(CI$2&lt;=$I6,IF(CI$3=8,";",","),"")</f>
        <v>,</v>
      </c>
      <c r="CJ6" s="7">
        <f>IF(Sheet2!AT5&gt;0,Sheet2!AT5,"")</f>
        <v>180</v>
      </c>
      <c r="CK6" s="7" t="str">
        <f t="shared" ref="CK6:CK26" si="129">IF(CK$2&lt;=$I6,IF(CK$3=8,";",","),"")</f>
        <v>;</v>
      </c>
      <c r="CL6" s="7">
        <f>IF(Sheet2!AU5&gt;0,Sheet2!AU5,"")</f>
        <v>21020201</v>
      </c>
      <c r="CM6" s="7" t="str">
        <f t="shared" ref="CM6:CM26" si="130">IF(CM$2&lt;=$I6,IF(CM$3=8,";",","),"")</f>
        <v>,</v>
      </c>
      <c r="CN6" s="7">
        <f>IF(Sheet2!AV5&gt;0,Sheet2!AV5,"")</f>
        <v>1</v>
      </c>
      <c r="CO6" s="7" t="str">
        <f t="shared" ref="CO6:CO26" si="131">IF(CO$2&lt;=$I6,IF(CO$3=8,";",","),"")</f>
        <v>,</v>
      </c>
      <c r="CP6" s="7">
        <f>IF(Sheet2!AW5&gt;0,Sheet2!AW5,"")</f>
        <v>1</v>
      </c>
      <c r="CQ6" s="7" t="str">
        <f t="shared" ref="CQ6:CQ26" si="132">IF(CQ$2&lt;=$I6,IF(CQ$3=8,";",","),"")</f>
        <v>,</v>
      </c>
      <c r="CR6" s="7">
        <f>IF(Sheet2!AX5&gt;0,Sheet2!AX5,"")</f>
        <v>60</v>
      </c>
      <c r="CS6" s="7" t="str">
        <f t="shared" ref="CS6:CS29" si="133">IF(CS$2&lt;=$I6,IF(CS$3=8,";",","),"")</f>
        <v>;</v>
      </c>
      <c r="CT6" s="7">
        <f>IF(Sheet2!AY5&gt;0,Sheet2!AY5,"")</f>
        <v>22020201</v>
      </c>
      <c r="CU6" s="7" t="str">
        <f t="shared" ref="CU6:CU29" si="134">IF(CU$2&lt;=$I6,IF(CU$3=8,";",","),"")</f>
        <v>,</v>
      </c>
      <c r="CV6" s="7">
        <f>IF(Sheet2!AZ5&gt;0,Sheet2!AZ5,"")</f>
        <v>1</v>
      </c>
      <c r="CW6" s="7" t="str">
        <f t="shared" ref="CW6:CW29" si="135">IF(CW$2&lt;=$I6,IF(CW$3=8,";",","),"")</f>
        <v>,</v>
      </c>
      <c r="CX6" s="7">
        <f>IF(Sheet2!BA5&gt;0,Sheet2!BA5,"")</f>
        <v>1</v>
      </c>
      <c r="CY6" s="7" t="str">
        <f t="shared" ref="CY6:CY29" si="136">IF(CY$2&lt;=$I6,IF(CY$3=8,";",","),"")</f>
        <v>,</v>
      </c>
      <c r="CZ6" s="7">
        <f>IF(Sheet2!BB5&gt;0,Sheet2!BB5,"")</f>
        <v>60</v>
      </c>
      <c r="DA6" s="7" t="str">
        <f t="shared" ref="DA6:DA29" si="137">IF(DA$2&lt;=$I6,IF(DA$3=8,";",","),"")</f>
        <v>;</v>
      </c>
      <c r="DB6" s="7">
        <f>IF(Sheet2!BC5&gt;0,Sheet2!BC5,"")</f>
        <v>23020201</v>
      </c>
      <c r="DC6" s="7" t="str">
        <f t="shared" ref="DC6:DC29" si="138">IF(DC$2&lt;=$I6,IF(DC$3=8,";",","),"")</f>
        <v>,</v>
      </c>
      <c r="DD6" s="7">
        <f>IF(Sheet2!BD5&gt;0,Sheet2!BD5,"")</f>
        <v>1</v>
      </c>
      <c r="DE6" s="7" t="str">
        <f t="shared" ref="DE6:DE29" si="139">IF(DE$2&lt;=$I6,IF(DE$3=8,";",","),"")</f>
        <v>,</v>
      </c>
      <c r="DF6" s="7">
        <f>IF(Sheet2!BE5&gt;0,Sheet2!BE5,"")</f>
        <v>1</v>
      </c>
      <c r="DG6" s="7" t="str">
        <f t="shared" ref="DG6:DG29" si="140">IF(DG$2&lt;=$I6,IF(DG$3=8,";",","),"")</f>
        <v>,</v>
      </c>
      <c r="DH6" s="7">
        <f>IF(Sheet2!BF5&gt;0,Sheet2!BF5,"")</f>
        <v>60</v>
      </c>
      <c r="DI6" s="7" t="str">
        <f t="shared" ref="DI6:DI29" si="141">IF(DI$2&lt;=$I6,IF(DI$3=8,";",","),"")</f>
        <v>;</v>
      </c>
      <c r="DJ6" s="7">
        <f>IF(Sheet2!BG5&gt;0,Sheet2!BG5,"")</f>
        <v>24020201</v>
      </c>
      <c r="DK6" s="7" t="str">
        <f t="shared" ref="DK6:DK29" si="142">IF(DK$2&lt;=$I6,IF(DK$3=8,";",","),"")</f>
        <v>,</v>
      </c>
      <c r="DL6" s="7">
        <f>IF(Sheet2!BH5&gt;0,Sheet2!BH5,"")</f>
        <v>1</v>
      </c>
      <c r="DM6" s="7" t="str">
        <f t="shared" ref="DM6:DM29" si="143">IF(DM$2&lt;=$I6,IF(DM$3=8,";",","),"")</f>
        <v>,</v>
      </c>
      <c r="DN6" s="7">
        <f>IF(Sheet2!BI5&gt;0,Sheet2!BI5,"")</f>
        <v>1</v>
      </c>
      <c r="DO6" s="7" t="str">
        <f t="shared" ref="DO6:DO29" si="144">IF(DO$2&lt;=$I6,IF(DO$3=8,";",","),"")</f>
        <v>,</v>
      </c>
      <c r="DP6" s="7">
        <f>IF(Sheet2!BJ5&gt;0,Sheet2!BJ5,"")</f>
        <v>60</v>
      </c>
      <c r="DQ6" s="7" t="str">
        <f t="shared" ref="DQ6:DQ29" si="145">IF(DQ$2&lt;=$I6,IF(DQ$3=8,";",","),"")</f>
        <v>;</v>
      </c>
      <c r="DR6" s="7">
        <f>IF(Sheet2!BK5&gt;0,Sheet2!BK5,"")</f>
        <v>25020201</v>
      </c>
      <c r="DS6" s="7" t="str">
        <f t="shared" ref="DS6:DS29" si="146">IF(DS$2&lt;=$I6,IF(DS$3=8,";",","),"")</f>
        <v>,</v>
      </c>
      <c r="DT6" s="7">
        <f>IF(Sheet2!BL5&gt;0,Sheet2!BL5,"")</f>
        <v>1</v>
      </c>
      <c r="DU6" s="7" t="str">
        <f t="shared" ref="DU6:DU29" si="147">IF(DU$2&lt;=$I6,IF(DU$3=8,";",","),"")</f>
        <v>,</v>
      </c>
      <c r="DV6" s="7">
        <f>IF(Sheet2!BM5&gt;0,Sheet2!BM5,"")</f>
        <v>1</v>
      </c>
      <c r="DW6" s="7" t="str">
        <f t="shared" ref="DW6:DW29" si="148">IF(DW$2&lt;=$I6,IF(DW$3=8,";",","),"")</f>
        <v>,</v>
      </c>
      <c r="DX6" s="7">
        <f>IF(Sheet2!BN5&gt;0,Sheet2!BN5,"")</f>
        <v>60</v>
      </c>
      <c r="DY6" s="7" t="str">
        <f t="shared" ref="DY6:DY29" si="149">IF(DY$2&lt;=$I6,IF(DY$3=8,";",","),"")</f>
        <v>;</v>
      </c>
    </row>
    <row r="7" spans="1:129" x14ac:dyDescent="0.2">
      <c r="A7" t="s">
        <v>52</v>
      </c>
      <c r="C7" s="7">
        <v>500</v>
      </c>
      <c r="D7" s="7" t="str">
        <f t="shared" si="87"/>
        <v>21030001,1,1,60;22030001,1,1,60;23030001,1,1,60;24030001,1,1,60;25030001,1,1,60;21030101,1,1,30;22030101,1,1,30;23030101,1,1,30;24030101,1,1,30;25030101,1,1,30;21030201,1,1,10;22030201,1,1,10;23030201,1,1,10;24030201,1,1,10;25030201,1,1,10;</v>
      </c>
      <c r="F7" s="7" t="str">
        <f t="shared" si="88"/>
        <v>21030001,1,1,60;22030001,1,1,60;23030001,1,1,60;24030001,1,1,60;25030001,1,1,60;21030101,1,1,30;22030101,1,1,30;23030101,1,1,30;</v>
      </c>
      <c r="G7" s="7" t="str">
        <f t="shared" si="89"/>
        <v>24030101,1,1,30;25030101,1,1,30;21030201,1,1,10;22030201,1,1,10;23030201,1,1,10;24030201,1,1,10;25030201,1,1,10;</v>
      </c>
      <c r="I7" s="7">
        <f>COUNTIF(Sheet2!G6:BN6,"&gt;0")/4</f>
        <v>15</v>
      </c>
      <c r="J7" s="7">
        <f>IF(Sheet2!G6&gt;0,Sheet2!G6,"")</f>
        <v>21030001</v>
      </c>
      <c r="K7" s="7" t="str">
        <f t="shared" si="90"/>
        <v>,</v>
      </c>
      <c r="L7" s="7">
        <f>IF(Sheet2!H6&gt;0,Sheet2!H6,"")</f>
        <v>1</v>
      </c>
      <c r="M7" s="7" t="str">
        <f t="shared" si="91"/>
        <v>,</v>
      </c>
      <c r="N7" s="7">
        <f>IF(Sheet2!I6&gt;0,Sheet2!I6,"")</f>
        <v>1</v>
      </c>
      <c r="O7" s="7" t="str">
        <f t="shared" si="92"/>
        <v>,</v>
      </c>
      <c r="P7" s="7">
        <f>IF(Sheet2!J6&gt;0,Sheet2!J6,"")</f>
        <v>60</v>
      </c>
      <c r="Q7" s="7" t="str">
        <f t="shared" si="93"/>
        <v>;</v>
      </c>
      <c r="R7" s="7">
        <f>IF(Sheet2!K6&gt;0,Sheet2!K6,"")</f>
        <v>22030001</v>
      </c>
      <c r="S7" s="7" t="str">
        <f t="shared" si="94"/>
        <v>,</v>
      </c>
      <c r="T7" s="7">
        <f>IF(Sheet2!L6&gt;0,Sheet2!L6,"")</f>
        <v>1</v>
      </c>
      <c r="U7" s="7" t="str">
        <f t="shared" si="95"/>
        <v>,</v>
      </c>
      <c r="V7" s="7">
        <f>IF(Sheet2!M6&gt;0,Sheet2!M6,"")</f>
        <v>1</v>
      </c>
      <c r="W7" s="7" t="str">
        <f t="shared" si="96"/>
        <v>,</v>
      </c>
      <c r="X7" s="7">
        <f>IF(Sheet2!N6&gt;0,Sheet2!N6,"")</f>
        <v>60</v>
      </c>
      <c r="Y7" s="7" t="str">
        <f t="shared" si="97"/>
        <v>;</v>
      </c>
      <c r="Z7" s="7">
        <f>IF(Sheet2!O6&gt;0,Sheet2!O6,"")</f>
        <v>23030001</v>
      </c>
      <c r="AA7" s="7" t="str">
        <f t="shared" si="98"/>
        <v>,</v>
      </c>
      <c r="AB7" s="7">
        <f>IF(Sheet2!P6&gt;0,Sheet2!P6,"")</f>
        <v>1</v>
      </c>
      <c r="AC7" s="7" t="str">
        <f t="shared" si="99"/>
        <v>,</v>
      </c>
      <c r="AD7" s="7">
        <f>IF(Sheet2!Q6&gt;0,Sheet2!Q6,"")</f>
        <v>1</v>
      </c>
      <c r="AE7" s="7" t="str">
        <f t="shared" si="100"/>
        <v>,</v>
      </c>
      <c r="AF7" s="7">
        <f>IF(Sheet2!R6&gt;0,Sheet2!R6,"")</f>
        <v>60</v>
      </c>
      <c r="AG7" s="7" t="str">
        <f t="shared" si="101"/>
        <v>;</v>
      </c>
      <c r="AH7" s="7">
        <f>IF(Sheet2!S6&gt;0,Sheet2!S6,"")</f>
        <v>24030001</v>
      </c>
      <c r="AI7" s="7" t="str">
        <f t="shared" si="102"/>
        <v>,</v>
      </c>
      <c r="AJ7" s="7">
        <f>IF(Sheet2!T6&gt;0,Sheet2!T6,"")</f>
        <v>1</v>
      </c>
      <c r="AK7" s="7" t="str">
        <f t="shared" si="103"/>
        <v>,</v>
      </c>
      <c r="AL7" s="7">
        <f>IF(Sheet2!U6&gt;0,Sheet2!U6,"")</f>
        <v>1</v>
      </c>
      <c r="AM7" s="7" t="str">
        <f t="shared" si="104"/>
        <v>,</v>
      </c>
      <c r="AN7" s="7">
        <f>IF(Sheet2!V6&gt;0,Sheet2!V6,"")</f>
        <v>60</v>
      </c>
      <c r="AO7" s="7" t="str">
        <f t="shared" si="105"/>
        <v>;</v>
      </c>
      <c r="AP7" s="7">
        <f>IF(Sheet2!W6&gt;0,Sheet2!W6,"")</f>
        <v>25030001</v>
      </c>
      <c r="AQ7" s="7" t="str">
        <f t="shared" si="106"/>
        <v>,</v>
      </c>
      <c r="AR7" s="7">
        <f>IF(Sheet2!X6&gt;0,Sheet2!X6,"")</f>
        <v>1</v>
      </c>
      <c r="AS7" s="7" t="str">
        <f t="shared" si="107"/>
        <v>,</v>
      </c>
      <c r="AT7" s="7">
        <f>IF(Sheet2!Y6&gt;0,Sheet2!Y6,"")</f>
        <v>1</v>
      </c>
      <c r="AU7" s="7" t="str">
        <f t="shared" si="108"/>
        <v>,</v>
      </c>
      <c r="AV7" s="7">
        <f>IF(Sheet2!Z6&gt;0,Sheet2!Z6,"")</f>
        <v>60</v>
      </c>
      <c r="AW7" s="7" t="str">
        <f t="shared" si="109"/>
        <v>;</v>
      </c>
      <c r="AX7" s="7">
        <f>IF(Sheet2!AA6&gt;0,Sheet2!AA6,"")</f>
        <v>21030101</v>
      </c>
      <c r="AY7" s="7" t="str">
        <f t="shared" si="110"/>
        <v>,</v>
      </c>
      <c r="AZ7" s="7">
        <f>IF(Sheet2!AB6&gt;0,Sheet2!AB6,"")</f>
        <v>1</v>
      </c>
      <c r="BA7" s="7" t="str">
        <f t="shared" si="111"/>
        <v>,</v>
      </c>
      <c r="BB7" s="7">
        <f>IF(Sheet2!AC6&gt;0,Sheet2!AC6,"")</f>
        <v>1</v>
      </c>
      <c r="BC7" s="7" t="str">
        <f t="shared" si="112"/>
        <v>,</v>
      </c>
      <c r="BD7" s="7">
        <f>IF(Sheet2!AD6&gt;0,Sheet2!AD6,"")</f>
        <v>30</v>
      </c>
      <c r="BE7" s="7" t="str">
        <f t="shared" si="113"/>
        <v>;</v>
      </c>
      <c r="BF7" s="7">
        <f>IF(Sheet2!AE6&gt;0,Sheet2!AE6,"")</f>
        <v>22030101</v>
      </c>
      <c r="BG7" s="7" t="str">
        <f t="shared" si="114"/>
        <v>,</v>
      </c>
      <c r="BH7" s="7">
        <f>IF(Sheet2!AF6&gt;0,Sheet2!AF6,"")</f>
        <v>1</v>
      </c>
      <c r="BI7" s="7" t="str">
        <f t="shared" si="115"/>
        <v>,</v>
      </c>
      <c r="BJ7" s="7">
        <f>IF(Sheet2!AG6&gt;0,Sheet2!AG6,"")</f>
        <v>1</v>
      </c>
      <c r="BK7" s="7" t="str">
        <f t="shared" si="116"/>
        <v>,</v>
      </c>
      <c r="BL7" s="7">
        <f>IF(Sheet2!AH6&gt;0,Sheet2!AH6,"")</f>
        <v>30</v>
      </c>
      <c r="BM7" s="7" t="str">
        <f t="shared" si="117"/>
        <v>;</v>
      </c>
      <c r="BN7" s="7">
        <f>IF(Sheet2!AI6&gt;0,Sheet2!AI6,"")</f>
        <v>23030101</v>
      </c>
      <c r="BO7" s="7" t="str">
        <f t="shared" si="118"/>
        <v>,</v>
      </c>
      <c r="BP7" s="7">
        <f>IF(Sheet2!AJ6&gt;0,Sheet2!AJ6,"")</f>
        <v>1</v>
      </c>
      <c r="BQ7" s="7" t="str">
        <f t="shared" si="119"/>
        <v>,</v>
      </c>
      <c r="BR7" s="7">
        <f>IF(Sheet2!AK6&gt;0,Sheet2!AK6,"")</f>
        <v>1</v>
      </c>
      <c r="BS7" s="7" t="str">
        <f t="shared" si="120"/>
        <v>,</v>
      </c>
      <c r="BT7" s="7">
        <f>IF(Sheet2!AL6&gt;0,Sheet2!AL6,"")</f>
        <v>30</v>
      </c>
      <c r="BU7" s="7" t="str">
        <f t="shared" si="121"/>
        <v>;</v>
      </c>
      <c r="BV7" s="7">
        <f>IF(Sheet2!AM6&gt;0,Sheet2!AM6,"")</f>
        <v>24030101</v>
      </c>
      <c r="BW7" s="7" t="str">
        <f t="shared" si="122"/>
        <v>,</v>
      </c>
      <c r="BX7" s="7">
        <f>IF(Sheet2!AN6&gt;0,Sheet2!AN6,"")</f>
        <v>1</v>
      </c>
      <c r="BY7" s="7" t="str">
        <f t="shared" si="123"/>
        <v>,</v>
      </c>
      <c r="BZ7" s="7">
        <f>IF(Sheet2!AO6&gt;0,Sheet2!AO6,"")</f>
        <v>1</v>
      </c>
      <c r="CA7" s="7" t="str">
        <f t="shared" si="124"/>
        <v>,</v>
      </c>
      <c r="CB7" s="7">
        <f>IF(Sheet2!AP6&gt;0,Sheet2!AP6,"")</f>
        <v>30</v>
      </c>
      <c r="CC7" s="7" t="str">
        <f t="shared" si="125"/>
        <v>;</v>
      </c>
      <c r="CD7" s="7">
        <f>IF(Sheet2!AQ6&gt;0,Sheet2!AQ6,"")</f>
        <v>25030101</v>
      </c>
      <c r="CE7" s="7" t="str">
        <f t="shared" si="126"/>
        <v>,</v>
      </c>
      <c r="CF7" s="7">
        <f>IF(Sheet2!AR6&gt;0,Sheet2!AR6,"")</f>
        <v>1</v>
      </c>
      <c r="CG7" s="7" t="str">
        <f t="shared" si="127"/>
        <v>,</v>
      </c>
      <c r="CH7" s="7">
        <f>IF(Sheet2!AS6&gt;0,Sheet2!AS6,"")</f>
        <v>1</v>
      </c>
      <c r="CI7" s="7" t="str">
        <f t="shared" si="128"/>
        <v>,</v>
      </c>
      <c r="CJ7" s="7">
        <f>IF(Sheet2!AT6&gt;0,Sheet2!AT6,"")</f>
        <v>30</v>
      </c>
      <c r="CK7" s="7" t="str">
        <f t="shared" si="129"/>
        <v>;</v>
      </c>
      <c r="CL7" s="7">
        <f>IF(Sheet2!AU6&gt;0,Sheet2!AU6,"")</f>
        <v>21030201</v>
      </c>
      <c r="CM7" s="7" t="str">
        <f t="shared" si="130"/>
        <v>,</v>
      </c>
      <c r="CN7" s="7">
        <f>IF(Sheet2!AV6&gt;0,Sheet2!AV6,"")</f>
        <v>1</v>
      </c>
      <c r="CO7" s="7" t="str">
        <f t="shared" si="131"/>
        <v>,</v>
      </c>
      <c r="CP7" s="7">
        <f>IF(Sheet2!AW6&gt;0,Sheet2!AW6,"")</f>
        <v>1</v>
      </c>
      <c r="CQ7" s="7" t="str">
        <f t="shared" si="132"/>
        <v>,</v>
      </c>
      <c r="CR7" s="7">
        <f>IF(Sheet2!AX6&gt;0,Sheet2!AX6,"")</f>
        <v>10</v>
      </c>
      <c r="CS7" s="7" t="str">
        <f t="shared" si="133"/>
        <v>;</v>
      </c>
      <c r="CT7" s="7">
        <f>IF(Sheet2!AY6&gt;0,Sheet2!AY6,"")</f>
        <v>22030201</v>
      </c>
      <c r="CU7" s="7" t="str">
        <f t="shared" si="134"/>
        <v>,</v>
      </c>
      <c r="CV7" s="7">
        <f>IF(Sheet2!AZ6&gt;0,Sheet2!AZ6,"")</f>
        <v>1</v>
      </c>
      <c r="CW7" s="7" t="str">
        <f t="shared" si="135"/>
        <v>,</v>
      </c>
      <c r="CX7" s="7">
        <f>IF(Sheet2!BA6&gt;0,Sheet2!BA6,"")</f>
        <v>1</v>
      </c>
      <c r="CY7" s="7" t="str">
        <f t="shared" si="136"/>
        <v>,</v>
      </c>
      <c r="CZ7" s="7">
        <f>IF(Sheet2!BB6&gt;0,Sheet2!BB6,"")</f>
        <v>10</v>
      </c>
      <c r="DA7" s="7" t="str">
        <f t="shared" si="137"/>
        <v>;</v>
      </c>
      <c r="DB7" s="7">
        <f>IF(Sheet2!BC6&gt;0,Sheet2!BC6,"")</f>
        <v>23030201</v>
      </c>
      <c r="DC7" s="7" t="str">
        <f t="shared" si="138"/>
        <v>,</v>
      </c>
      <c r="DD7" s="7">
        <f>IF(Sheet2!BD6&gt;0,Sheet2!BD6,"")</f>
        <v>1</v>
      </c>
      <c r="DE7" s="7" t="str">
        <f t="shared" si="139"/>
        <v>,</v>
      </c>
      <c r="DF7" s="7">
        <f>IF(Sheet2!BE6&gt;0,Sheet2!BE6,"")</f>
        <v>1</v>
      </c>
      <c r="DG7" s="7" t="str">
        <f t="shared" si="140"/>
        <v>,</v>
      </c>
      <c r="DH7" s="7">
        <f>IF(Sheet2!BF6&gt;0,Sheet2!BF6,"")</f>
        <v>10</v>
      </c>
      <c r="DI7" s="7" t="str">
        <f t="shared" si="141"/>
        <v>;</v>
      </c>
      <c r="DJ7" s="7">
        <f>IF(Sheet2!BG6&gt;0,Sheet2!BG6,"")</f>
        <v>24030201</v>
      </c>
      <c r="DK7" s="7" t="str">
        <f t="shared" si="142"/>
        <v>,</v>
      </c>
      <c r="DL7" s="7">
        <f>IF(Sheet2!BH6&gt;0,Sheet2!BH6,"")</f>
        <v>1</v>
      </c>
      <c r="DM7" s="7" t="str">
        <f t="shared" si="143"/>
        <v>,</v>
      </c>
      <c r="DN7" s="7">
        <f>IF(Sheet2!BI6&gt;0,Sheet2!BI6,"")</f>
        <v>1</v>
      </c>
      <c r="DO7" s="7" t="str">
        <f t="shared" si="144"/>
        <v>,</v>
      </c>
      <c r="DP7" s="7">
        <f>IF(Sheet2!BJ6&gt;0,Sheet2!BJ6,"")</f>
        <v>10</v>
      </c>
      <c r="DQ7" s="7" t="str">
        <f t="shared" si="145"/>
        <v>;</v>
      </c>
      <c r="DR7" s="7">
        <f>IF(Sheet2!BK6&gt;0,Sheet2!BK6,"")</f>
        <v>25030201</v>
      </c>
      <c r="DS7" s="7" t="str">
        <f t="shared" si="146"/>
        <v>,</v>
      </c>
      <c r="DT7" s="7">
        <f>IF(Sheet2!BL6&gt;0,Sheet2!BL6,"")</f>
        <v>1</v>
      </c>
      <c r="DU7" s="7" t="str">
        <f t="shared" si="147"/>
        <v>,</v>
      </c>
      <c r="DV7" s="7">
        <f>IF(Sheet2!BM6&gt;0,Sheet2!BM6,"")</f>
        <v>1</v>
      </c>
      <c r="DW7" s="7" t="str">
        <f t="shared" si="148"/>
        <v>,</v>
      </c>
      <c r="DX7" s="7">
        <f>IF(Sheet2!BN6&gt;0,Sheet2!BN6,"")</f>
        <v>10</v>
      </c>
      <c r="DY7" s="7" t="str">
        <f t="shared" si="149"/>
        <v>;</v>
      </c>
    </row>
    <row r="8" spans="1:129" x14ac:dyDescent="0.2">
      <c r="A8" t="s">
        <v>152</v>
      </c>
      <c r="C8" s="7">
        <v>500</v>
      </c>
      <c r="D8" s="7" t="str">
        <f t="shared" si="87"/>
        <v>20000001,1,1,500;</v>
      </c>
      <c r="F8" s="7" t="str">
        <f t="shared" si="88"/>
        <v>20000001,1,1,500;</v>
      </c>
      <c r="G8" s="7" t="str">
        <f t="shared" si="89"/>
        <v/>
      </c>
      <c r="I8" s="7">
        <f>COUNTIF(Sheet2!G7:BN7,"&gt;0")/4</f>
        <v>1</v>
      </c>
      <c r="J8" s="7">
        <f>IF(Sheet2!G7&gt;0,Sheet2!G7,"")</f>
        <v>20000001</v>
      </c>
      <c r="K8" s="7" t="str">
        <f t="shared" si="90"/>
        <v>,</v>
      </c>
      <c r="L8" s="7">
        <f>IF(Sheet2!H7&gt;0,Sheet2!H7,"")</f>
        <v>1</v>
      </c>
      <c r="M8" s="7" t="str">
        <f t="shared" si="91"/>
        <v>,</v>
      </c>
      <c r="N8" s="7">
        <f>IF(Sheet2!I7&gt;0,Sheet2!I7,"")</f>
        <v>1</v>
      </c>
      <c r="O8" s="7" t="str">
        <f t="shared" si="92"/>
        <v>,</v>
      </c>
      <c r="P8" s="7">
        <f>IF(Sheet2!J7&gt;0,Sheet2!J7,"")</f>
        <v>500</v>
      </c>
      <c r="Q8" s="7" t="str">
        <f t="shared" si="93"/>
        <v>;</v>
      </c>
      <c r="R8" s="7" t="str">
        <f>IF(Sheet2!K7&gt;0,Sheet2!K7,"")</f>
        <v/>
      </c>
      <c r="S8" s="7" t="str">
        <f t="shared" si="94"/>
        <v/>
      </c>
      <c r="T8" s="7" t="str">
        <f>IF(Sheet2!L7&gt;0,Sheet2!L7,"")</f>
        <v/>
      </c>
      <c r="U8" s="7" t="str">
        <f t="shared" si="95"/>
        <v/>
      </c>
      <c r="V8" s="7" t="str">
        <f>IF(Sheet2!M7&gt;0,Sheet2!M7,"")</f>
        <v/>
      </c>
      <c r="W8" s="7" t="str">
        <f t="shared" si="96"/>
        <v/>
      </c>
      <c r="X8" s="7" t="str">
        <f>IF(Sheet2!N7&gt;0,Sheet2!N7,"")</f>
        <v/>
      </c>
      <c r="Y8" s="7" t="str">
        <f t="shared" si="97"/>
        <v/>
      </c>
      <c r="Z8" s="7" t="str">
        <f>IF(Sheet2!O7&gt;0,Sheet2!O7,"")</f>
        <v/>
      </c>
      <c r="AA8" s="7" t="str">
        <f t="shared" si="98"/>
        <v/>
      </c>
      <c r="AB8" s="7" t="str">
        <f>IF(Sheet2!P7&gt;0,Sheet2!P7,"")</f>
        <v/>
      </c>
      <c r="AC8" s="7" t="str">
        <f t="shared" si="99"/>
        <v/>
      </c>
      <c r="AD8" s="7" t="str">
        <f>IF(Sheet2!Q7&gt;0,Sheet2!Q7,"")</f>
        <v/>
      </c>
      <c r="AE8" s="7" t="str">
        <f t="shared" si="100"/>
        <v/>
      </c>
      <c r="AF8" s="7" t="str">
        <f>IF(Sheet2!R7&gt;0,Sheet2!R7,"")</f>
        <v/>
      </c>
      <c r="AG8" s="7" t="str">
        <f t="shared" si="101"/>
        <v/>
      </c>
      <c r="AH8" s="7" t="str">
        <f>IF(Sheet2!S7&gt;0,Sheet2!S7,"")</f>
        <v/>
      </c>
      <c r="AI8" s="7" t="str">
        <f t="shared" si="102"/>
        <v/>
      </c>
      <c r="AJ8" s="7" t="str">
        <f>IF(Sheet2!T7&gt;0,Sheet2!T7,"")</f>
        <v/>
      </c>
      <c r="AK8" s="7" t="str">
        <f t="shared" si="103"/>
        <v/>
      </c>
      <c r="AL8" s="7" t="str">
        <f>IF(Sheet2!U7&gt;0,Sheet2!U7,"")</f>
        <v/>
      </c>
      <c r="AM8" s="7" t="str">
        <f t="shared" si="104"/>
        <v/>
      </c>
      <c r="AN8" s="7" t="str">
        <f>IF(Sheet2!V7&gt;0,Sheet2!V7,"")</f>
        <v/>
      </c>
      <c r="AO8" s="7" t="str">
        <f t="shared" si="105"/>
        <v/>
      </c>
      <c r="AP8" s="7" t="str">
        <f>IF(Sheet2!W7&gt;0,Sheet2!W7,"")</f>
        <v/>
      </c>
      <c r="AQ8" s="7" t="str">
        <f t="shared" si="106"/>
        <v/>
      </c>
      <c r="AR8" s="7" t="str">
        <f>IF(Sheet2!X7&gt;0,Sheet2!X7,"")</f>
        <v/>
      </c>
      <c r="AS8" s="7" t="str">
        <f t="shared" si="107"/>
        <v/>
      </c>
      <c r="AT8" s="7" t="str">
        <f>IF(Sheet2!Y7&gt;0,Sheet2!Y7,"")</f>
        <v/>
      </c>
      <c r="AU8" s="7" t="str">
        <f t="shared" si="108"/>
        <v/>
      </c>
      <c r="AV8" s="7" t="str">
        <f>IF(Sheet2!Z7&gt;0,Sheet2!Z7,"")</f>
        <v/>
      </c>
      <c r="AW8" s="7" t="str">
        <f t="shared" si="109"/>
        <v/>
      </c>
      <c r="AX8" s="7" t="str">
        <f>IF(Sheet2!AA7&gt;0,Sheet2!AA7,"")</f>
        <v/>
      </c>
      <c r="AY8" s="7" t="str">
        <f t="shared" si="110"/>
        <v/>
      </c>
      <c r="AZ8" s="7" t="str">
        <f>IF(Sheet2!AB7&gt;0,Sheet2!AB7,"")</f>
        <v/>
      </c>
      <c r="BA8" s="7" t="str">
        <f t="shared" si="111"/>
        <v/>
      </c>
      <c r="BB8" s="7" t="str">
        <f>IF(Sheet2!AC7&gt;0,Sheet2!AC7,"")</f>
        <v/>
      </c>
      <c r="BC8" s="7" t="str">
        <f t="shared" si="112"/>
        <v/>
      </c>
      <c r="BD8" s="7" t="str">
        <f>IF(Sheet2!AD7&gt;0,Sheet2!AD7,"")</f>
        <v/>
      </c>
      <c r="BE8" s="7" t="str">
        <f t="shared" si="113"/>
        <v/>
      </c>
      <c r="BF8" s="7" t="str">
        <f>IF(Sheet2!AE7&gt;0,Sheet2!AE7,"")</f>
        <v/>
      </c>
      <c r="BG8" s="7" t="str">
        <f t="shared" si="114"/>
        <v/>
      </c>
      <c r="BH8" s="7" t="str">
        <f>IF(Sheet2!AF7&gt;0,Sheet2!AF7,"")</f>
        <v/>
      </c>
      <c r="BI8" s="7" t="str">
        <f t="shared" si="115"/>
        <v/>
      </c>
      <c r="BJ8" s="7" t="str">
        <f>IF(Sheet2!AG7&gt;0,Sheet2!AG7,"")</f>
        <v/>
      </c>
      <c r="BK8" s="7" t="str">
        <f t="shared" si="116"/>
        <v/>
      </c>
      <c r="BL8" s="7" t="str">
        <f>IF(Sheet2!AH7&gt;0,Sheet2!AH7,"")</f>
        <v/>
      </c>
      <c r="BM8" s="7" t="str">
        <f t="shared" si="117"/>
        <v/>
      </c>
      <c r="BN8" s="7" t="str">
        <f>IF(Sheet2!AI7&gt;0,Sheet2!AI7,"")</f>
        <v/>
      </c>
      <c r="BO8" s="7" t="str">
        <f t="shared" si="118"/>
        <v/>
      </c>
      <c r="BP8" s="7" t="str">
        <f>IF(Sheet2!AJ7&gt;0,Sheet2!AJ7,"")</f>
        <v/>
      </c>
      <c r="BQ8" s="7" t="str">
        <f t="shared" si="119"/>
        <v/>
      </c>
      <c r="BR8" s="7" t="str">
        <f>IF(Sheet2!AK7&gt;0,Sheet2!AK7,"")</f>
        <v/>
      </c>
      <c r="BS8" s="7" t="str">
        <f t="shared" si="120"/>
        <v/>
      </c>
      <c r="BT8" s="7" t="str">
        <f>IF(Sheet2!AL7&gt;0,Sheet2!AL7,"")</f>
        <v/>
      </c>
      <c r="BU8" s="7" t="str">
        <f t="shared" si="121"/>
        <v/>
      </c>
      <c r="BV8" s="7" t="str">
        <f>IF(Sheet2!AM7&gt;0,Sheet2!AM7,"")</f>
        <v/>
      </c>
      <c r="BW8" s="7" t="str">
        <f t="shared" si="122"/>
        <v/>
      </c>
      <c r="BX8" s="7" t="str">
        <f>IF(Sheet2!AN7&gt;0,Sheet2!AN7,"")</f>
        <v/>
      </c>
      <c r="BY8" s="7" t="str">
        <f t="shared" si="123"/>
        <v/>
      </c>
      <c r="BZ8" s="7" t="str">
        <f>IF(Sheet2!AO7&gt;0,Sheet2!AO7,"")</f>
        <v/>
      </c>
      <c r="CA8" s="7" t="str">
        <f t="shared" si="124"/>
        <v/>
      </c>
      <c r="CB8" s="7" t="str">
        <f>IF(Sheet2!AP7&gt;0,Sheet2!AP7,"")</f>
        <v/>
      </c>
      <c r="CC8" s="7" t="str">
        <f t="shared" si="125"/>
        <v/>
      </c>
      <c r="CD8" s="7" t="str">
        <f>IF(Sheet2!AQ7&gt;0,Sheet2!AQ7,"")</f>
        <v/>
      </c>
      <c r="CE8" s="7" t="str">
        <f t="shared" si="126"/>
        <v/>
      </c>
      <c r="CF8" s="7" t="str">
        <f>IF(Sheet2!AR7&gt;0,Sheet2!AR7,"")</f>
        <v/>
      </c>
      <c r="CG8" s="7" t="str">
        <f t="shared" si="127"/>
        <v/>
      </c>
      <c r="CH8" s="7" t="str">
        <f>IF(Sheet2!AS7&gt;0,Sheet2!AS7,"")</f>
        <v/>
      </c>
      <c r="CI8" s="7" t="str">
        <f t="shared" si="128"/>
        <v/>
      </c>
      <c r="CJ8" s="7" t="str">
        <f>IF(Sheet2!AT7&gt;0,Sheet2!AT7,"")</f>
        <v/>
      </c>
      <c r="CK8" s="7" t="str">
        <f t="shared" si="129"/>
        <v/>
      </c>
      <c r="CL8" s="7" t="str">
        <f>IF(Sheet2!AU7&gt;0,Sheet2!AU7,"")</f>
        <v/>
      </c>
      <c r="CM8" s="7" t="str">
        <f t="shared" si="130"/>
        <v/>
      </c>
      <c r="CN8" s="7" t="str">
        <f>IF(Sheet2!AV7&gt;0,Sheet2!AV7,"")</f>
        <v/>
      </c>
      <c r="CO8" s="7" t="str">
        <f t="shared" si="131"/>
        <v/>
      </c>
      <c r="CP8" s="7" t="str">
        <f>IF(Sheet2!AW7&gt;0,Sheet2!AW7,"")</f>
        <v/>
      </c>
      <c r="CQ8" s="7" t="str">
        <f t="shared" si="132"/>
        <v/>
      </c>
      <c r="CR8" s="7" t="str">
        <f>IF(Sheet2!AX7&gt;0,Sheet2!AX7,"")</f>
        <v/>
      </c>
      <c r="CS8" s="7" t="str">
        <f t="shared" si="133"/>
        <v/>
      </c>
      <c r="CT8" s="7" t="str">
        <f>IF(Sheet2!AY7&gt;0,Sheet2!AY7,"")</f>
        <v/>
      </c>
      <c r="CU8" s="7" t="str">
        <f t="shared" si="134"/>
        <v/>
      </c>
      <c r="CV8" s="7" t="str">
        <f>IF(Sheet2!AZ7&gt;0,Sheet2!AZ7,"")</f>
        <v/>
      </c>
      <c r="CW8" s="7" t="str">
        <f t="shared" si="135"/>
        <v/>
      </c>
      <c r="CX8" s="7" t="str">
        <f>IF(Sheet2!BA7&gt;0,Sheet2!BA7,"")</f>
        <v/>
      </c>
      <c r="CY8" s="7" t="str">
        <f t="shared" si="136"/>
        <v/>
      </c>
      <c r="CZ8" s="7" t="str">
        <f>IF(Sheet2!BB7&gt;0,Sheet2!BB7,"")</f>
        <v/>
      </c>
      <c r="DA8" s="7" t="str">
        <f t="shared" si="137"/>
        <v/>
      </c>
      <c r="DB8" s="7" t="str">
        <f>IF(Sheet2!BC7&gt;0,Sheet2!BC7,"")</f>
        <v/>
      </c>
      <c r="DC8" s="7" t="str">
        <f t="shared" si="138"/>
        <v/>
      </c>
      <c r="DD8" s="7" t="str">
        <f>IF(Sheet2!BD7&gt;0,Sheet2!BD7,"")</f>
        <v/>
      </c>
      <c r="DE8" s="7" t="str">
        <f t="shared" si="139"/>
        <v/>
      </c>
      <c r="DF8" s="7" t="str">
        <f>IF(Sheet2!BE7&gt;0,Sheet2!BE7,"")</f>
        <v/>
      </c>
      <c r="DG8" s="7" t="str">
        <f t="shared" si="140"/>
        <v/>
      </c>
      <c r="DH8" s="7" t="str">
        <f>IF(Sheet2!BF7&gt;0,Sheet2!BF7,"")</f>
        <v/>
      </c>
      <c r="DI8" s="7" t="str">
        <f t="shared" si="141"/>
        <v/>
      </c>
      <c r="DJ8" s="7" t="str">
        <f>IF(Sheet2!BG7&gt;0,Sheet2!BG7,"")</f>
        <v/>
      </c>
      <c r="DK8" s="7" t="str">
        <f t="shared" si="142"/>
        <v/>
      </c>
      <c r="DL8" s="7" t="str">
        <f>IF(Sheet2!BH7&gt;0,Sheet2!BH7,"")</f>
        <v/>
      </c>
      <c r="DM8" s="7" t="str">
        <f t="shared" si="143"/>
        <v/>
      </c>
      <c r="DN8" s="7" t="str">
        <f>IF(Sheet2!BI7&gt;0,Sheet2!BI7,"")</f>
        <v/>
      </c>
      <c r="DO8" s="7" t="str">
        <f t="shared" si="144"/>
        <v/>
      </c>
      <c r="DP8" s="7" t="str">
        <f>IF(Sheet2!BJ7&gt;0,Sheet2!BJ7,"")</f>
        <v/>
      </c>
      <c r="DQ8" s="7" t="str">
        <f t="shared" si="145"/>
        <v/>
      </c>
      <c r="DR8" s="7" t="str">
        <f>IF(Sheet2!BK7&gt;0,Sheet2!BK7,"")</f>
        <v/>
      </c>
      <c r="DS8" s="7" t="str">
        <f t="shared" si="146"/>
        <v/>
      </c>
      <c r="DT8" s="7" t="str">
        <f>IF(Sheet2!BL7&gt;0,Sheet2!BL7,"")</f>
        <v/>
      </c>
      <c r="DU8" s="7" t="str">
        <f t="shared" si="147"/>
        <v/>
      </c>
      <c r="DV8" s="7" t="str">
        <f>IF(Sheet2!BM7&gt;0,Sheet2!BM7,"")</f>
        <v/>
      </c>
      <c r="DW8" s="7" t="str">
        <f t="shared" si="148"/>
        <v/>
      </c>
      <c r="DX8" s="7" t="str">
        <f>IF(Sheet2!BN7&gt;0,Sheet2!BN7,"")</f>
        <v/>
      </c>
      <c r="DY8" s="7" t="str">
        <f t="shared" si="149"/>
        <v/>
      </c>
    </row>
    <row r="9" spans="1:129" x14ac:dyDescent="0.2">
      <c r="A9" s="6" t="s">
        <v>53</v>
      </c>
      <c r="C9" s="7">
        <v>6500</v>
      </c>
      <c r="D9" s="7" t="str">
        <f t="shared" si="87"/>
        <v>21020001,1,1,780;22020001,1,1,780;23020001,1,1,780;24020001,1,1,780;25020001,1,1,780;21020101,1,1,390;22020101,1,1,390;23020101,1,1,390;24020101,1,1,390;25020101,1,1,390;21020201,1,1,130;22020201,1,1,130;23020201,1,1,130;24020201,1,1,130;25020201,1,1,130;</v>
      </c>
      <c r="F9" s="7" t="str">
        <f t="shared" si="88"/>
        <v>21020001,1,1,780;22020001,1,1,780;23020001,1,1,780;24020001,1,1,780;25020001,1,1,780;21020101,1,1,390;22020101,1,1,390;23020101,1,1,390;</v>
      </c>
      <c r="G9" s="7" t="str">
        <f t="shared" si="89"/>
        <v>24020101,1,1,390;25020101,1,1,390;21020201,1,1,130;22020201,1,1,130;23020201,1,1,130;24020201,1,1,130;25020201,1,1,130;</v>
      </c>
      <c r="I9" s="7">
        <f>COUNTIF(Sheet2!G8:BN8,"&gt;0")/4</f>
        <v>15</v>
      </c>
      <c r="J9" s="7">
        <f>IF(Sheet2!G8&gt;0,Sheet2!G8,"")</f>
        <v>21020001</v>
      </c>
      <c r="K9" s="7" t="str">
        <f t="shared" si="90"/>
        <v>,</v>
      </c>
      <c r="L9" s="7">
        <f>IF(Sheet2!H8&gt;0,Sheet2!H8,"")</f>
        <v>1</v>
      </c>
      <c r="M9" s="7" t="str">
        <f t="shared" si="91"/>
        <v>,</v>
      </c>
      <c r="N9" s="7">
        <f>IF(Sheet2!I8&gt;0,Sheet2!I8,"")</f>
        <v>1</v>
      </c>
      <c r="O9" s="7" t="str">
        <f t="shared" si="92"/>
        <v>,</v>
      </c>
      <c r="P9" s="7">
        <f>IF(Sheet2!J8&gt;0,Sheet2!J8,"")</f>
        <v>780</v>
      </c>
      <c r="Q9" s="7" t="str">
        <f t="shared" si="93"/>
        <v>;</v>
      </c>
      <c r="R9" s="7">
        <f>IF(Sheet2!K8&gt;0,Sheet2!K8,"")</f>
        <v>22020001</v>
      </c>
      <c r="S9" s="7" t="str">
        <f t="shared" si="94"/>
        <v>,</v>
      </c>
      <c r="T9" s="7">
        <f>IF(Sheet2!L8&gt;0,Sheet2!L8,"")</f>
        <v>1</v>
      </c>
      <c r="U9" s="7" t="str">
        <f t="shared" si="95"/>
        <v>,</v>
      </c>
      <c r="V9" s="7">
        <f>IF(Sheet2!M8&gt;0,Sheet2!M8,"")</f>
        <v>1</v>
      </c>
      <c r="W9" s="7" t="str">
        <f t="shared" si="96"/>
        <v>,</v>
      </c>
      <c r="X9" s="7">
        <f>IF(Sheet2!N8&gt;0,Sheet2!N8,"")</f>
        <v>780</v>
      </c>
      <c r="Y9" s="7" t="str">
        <f t="shared" si="97"/>
        <v>;</v>
      </c>
      <c r="Z9" s="7">
        <f>IF(Sheet2!O8&gt;0,Sheet2!O8,"")</f>
        <v>23020001</v>
      </c>
      <c r="AA9" s="7" t="str">
        <f t="shared" si="98"/>
        <v>,</v>
      </c>
      <c r="AB9" s="7">
        <f>IF(Sheet2!P8&gt;0,Sheet2!P8,"")</f>
        <v>1</v>
      </c>
      <c r="AC9" s="7" t="str">
        <f t="shared" si="99"/>
        <v>,</v>
      </c>
      <c r="AD9" s="7">
        <f>IF(Sheet2!Q8&gt;0,Sheet2!Q8,"")</f>
        <v>1</v>
      </c>
      <c r="AE9" s="7" t="str">
        <f t="shared" si="100"/>
        <v>,</v>
      </c>
      <c r="AF9" s="7">
        <f>IF(Sheet2!R8&gt;0,Sheet2!R8,"")</f>
        <v>780</v>
      </c>
      <c r="AG9" s="7" t="str">
        <f t="shared" si="101"/>
        <v>;</v>
      </c>
      <c r="AH9" s="7">
        <f>IF(Sheet2!S8&gt;0,Sheet2!S8,"")</f>
        <v>24020001</v>
      </c>
      <c r="AI9" s="7" t="str">
        <f t="shared" si="102"/>
        <v>,</v>
      </c>
      <c r="AJ9" s="7">
        <f>IF(Sheet2!T8&gt;0,Sheet2!T8,"")</f>
        <v>1</v>
      </c>
      <c r="AK9" s="7" t="str">
        <f t="shared" si="103"/>
        <v>,</v>
      </c>
      <c r="AL9" s="7">
        <f>IF(Sheet2!U8&gt;0,Sheet2!U8,"")</f>
        <v>1</v>
      </c>
      <c r="AM9" s="7" t="str">
        <f t="shared" si="104"/>
        <v>,</v>
      </c>
      <c r="AN9" s="7">
        <f>IF(Sheet2!V8&gt;0,Sheet2!V8,"")</f>
        <v>780</v>
      </c>
      <c r="AO9" s="7" t="str">
        <f t="shared" si="105"/>
        <v>;</v>
      </c>
      <c r="AP9" s="7">
        <f>IF(Sheet2!W8&gt;0,Sheet2!W8,"")</f>
        <v>25020001</v>
      </c>
      <c r="AQ9" s="7" t="str">
        <f t="shared" si="106"/>
        <v>,</v>
      </c>
      <c r="AR9" s="7">
        <f>IF(Sheet2!X8&gt;0,Sheet2!X8,"")</f>
        <v>1</v>
      </c>
      <c r="AS9" s="7" t="str">
        <f t="shared" si="107"/>
        <v>,</v>
      </c>
      <c r="AT9" s="7">
        <f>IF(Sheet2!Y8&gt;0,Sheet2!Y8,"")</f>
        <v>1</v>
      </c>
      <c r="AU9" s="7" t="str">
        <f t="shared" si="108"/>
        <v>,</v>
      </c>
      <c r="AV9" s="7">
        <f>IF(Sheet2!Z8&gt;0,Sheet2!Z8,"")</f>
        <v>780</v>
      </c>
      <c r="AW9" s="7" t="str">
        <f t="shared" si="109"/>
        <v>;</v>
      </c>
      <c r="AX9" s="7">
        <f>IF(Sheet2!AA8&gt;0,Sheet2!AA8,"")</f>
        <v>21020101</v>
      </c>
      <c r="AY9" s="7" t="str">
        <f t="shared" si="110"/>
        <v>,</v>
      </c>
      <c r="AZ9" s="7">
        <f>IF(Sheet2!AB8&gt;0,Sheet2!AB8,"")</f>
        <v>1</v>
      </c>
      <c r="BA9" s="7" t="str">
        <f t="shared" si="111"/>
        <v>,</v>
      </c>
      <c r="BB9" s="7">
        <f>IF(Sheet2!AC8&gt;0,Sheet2!AC8,"")</f>
        <v>1</v>
      </c>
      <c r="BC9" s="7" t="str">
        <f t="shared" si="112"/>
        <v>,</v>
      </c>
      <c r="BD9" s="7">
        <f>IF(Sheet2!AD8&gt;0,Sheet2!AD8,"")</f>
        <v>390</v>
      </c>
      <c r="BE9" s="7" t="str">
        <f t="shared" si="113"/>
        <v>;</v>
      </c>
      <c r="BF9" s="7">
        <f>IF(Sheet2!AE8&gt;0,Sheet2!AE8,"")</f>
        <v>22020101</v>
      </c>
      <c r="BG9" s="7" t="str">
        <f t="shared" si="114"/>
        <v>,</v>
      </c>
      <c r="BH9" s="7">
        <f>IF(Sheet2!AF8&gt;0,Sheet2!AF8,"")</f>
        <v>1</v>
      </c>
      <c r="BI9" s="7" t="str">
        <f t="shared" si="115"/>
        <v>,</v>
      </c>
      <c r="BJ9" s="7">
        <f>IF(Sheet2!AG8&gt;0,Sheet2!AG8,"")</f>
        <v>1</v>
      </c>
      <c r="BK9" s="7" t="str">
        <f t="shared" si="116"/>
        <v>,</v>
      </c>
      <c r="BL9" s="7">
        <f>IF(Sheet2!AH8&gt;0,Sheet2!AH8,"")</f>
        <v>390</v>
      </c>
      <c r="BM9" s="7" t="str">
        <f t="shared" si="117"/>
        <v>;</v>
      </c>
      <c r="BN9" s="7">
        <f>IF(Sheet2!AI8&gt;0,Sheet2!AI8,"")</f>
        <v>23020101</v>
      </c>
      <c r="BO9" s="7" t="str">
        <f t="shared" si="118"/>
        <v>,</v>
      </c>
      <c r="BP9" s="7">
        <f>IF(Sheet2!AJ8&gt;0,Sheet2!AJ8,"")</f>
        <v>1</v>
      </c>
      <c r="BQ9" s="7" t="str">
        <f t="shared" si="119"/>
        <v>,</v>
      </c>
      <c r="BR9" s="7">
        <f>IF(Sheet2!AK8&gt;0,Sheet2!AK8,"")</f>
        <v>1</v>
      </c>
      <c r="BS9" s="7" t="str">
        <f t="shared" si="120"/>
        <v>,</v>
      </c>
      <c r="BT9" s="7">
        <f>IF(Sheet2!AL8&gt;0,Sheet2!AL8,"")</f>
        <v>390</v>
      </c>
      <c r="BU9" s="7" t="str">
        <f t="shared" si="121"/>
        <v>;</v>
      </c>
      <c r="BV9" s="7">
        <f>IF(Sheet2!AM8&gt;0,Sheet2!AM8,"")</f>
        <v>24020101</v>
      </c>
      <c r="BW9" s="7" t="str">
        <f t="shared" si="122"/>
        <v>,</v>
      </c>
      <c r="BX9" s="7">
        <f>IF(Sheet2!AN8&gt;0,Sheet2!AN8,"")</f>
        <v>1</v>
      </c>
      <c r="BY9" s="7" t="str">
        <f t="shared" si="123"/>
        <v>,</v>
      </c>
      <c r="BZ9" s="7">
        <f>IF(Sheet2!AO8&gt;0,Sheet2!AO8,"")</f>
        <v>1</v>
      </c>
      <c r="CA9" s="7" t="str">
        <f t="shared" si="124"/>
        <v>,</v>
      </c>
      <c r="CB9" s="7">
        <f>IF(Sheet2!AP8&gt;0,Sheet2!AP8,"")</f>
        <v>390</v>
      </c>
      <c r="CC9" s="7" t="str">
        <f t="shared" si="125"/>
        <v>;</v>
      </c>
      <c r="CD9" s="7">
        <f>IF(Sheet2!AQ8&gt;0,Sheet2!AQ8,"")</f>
        <v>25020101</v>
      </c>
      <c r="CE9" s="7" t="str">
        <f t="shared" si="126"/>
        <v>,</v>
      </c>
      <c r="CF9" s="7">
        <f>IF(Sheet2!AR8&gt;0,Sheet2!AR8,"")</f>
        <v>1</v>
      </c>
      <c r="CG9" s="7" t="str">
        <f t="shared" si="127"/>
        <v>,</v>
      </c>
      <c r="CH9" s="7">
        <f>IF(Sheet2!AS8&gt;0,Sheet2!AS8,"")</f>
        <v>1</v>
      </c>
      <c r="CI9" s="7" t="str">
        <f t="shared" si="128"/>
        <v>,</v>
      </c>
      <c r="CJ9" s="7">
        <f>IF(Sheet2!AT8&gt;0,Sheet2!AT8,"")</f>
        <v>390</v>
      </c>
      <c r="CK9" s="7" t="str">
        <f t="shared" si="129"/>
        <v>;</v>
      </c>
      <c r="CL9" s="7">
        <f>IF(Sheet2!AU8&gt;0,Sheet2!AU8,"")</f>
        <v>21020201</v>
      </c>
      <c r="CM9" s="7" t="str">
        <f t="shared" si="130"/>
        <v>,</v>
      </c>
      <c r="CN9" s="7">
        <f>IF(Sheet2!AV8&gt;0,Sheet2!AV8,"")</f>
        <v>1</v>
      </c>
      <c r="CO9" s="7" t="str">
        <f t="shared" si="131"/>
        <v>,</v>
      </c>
      <c r="CP9" s="7">
        <f>IF(Sheet2!AW8&gt;0,Sheet2!AW8,"")</f>
        <v>1</v>
      </c>
      <c r="CQ9" s="7" t="str">
        <f t="shared" si="132"/>
        <v>,</v>
      </c>
      <c r="CR9" s="7">
        <f>IF(Sheet2!AX8&gt;0,Sheet2!AX8,"")</f>
        <v>130</v>
      </c>
      <c r="CS9" s="7" t="str">
        <f t="shared" si="133"/>
        <v>;</v>
      </c>
      <c r="CT9" s="7">
        <f>IF(Sheet2!AY8&gt;0,Sheet2!AY8,"")</f>
        <v>22020201</v>
      </c>
      <c r="CU9" s="7" t="str">
        <f t="shared" si="134"/>
        <v>,</v>
      </c>
      <c r="CV9" s="7">
        <f>IF(Sheet2!AZ8&gt;0,Sheet2!AZ8,"")</f>
        <v>1</v>
      </c>
      <c r="CW9" s="7" t="str">
        <f t="shared" si="135"/>
        <v>,</v>
      </c>
      <c r="CX9" s="7">
        <f>IF(Sheet2!BA8&gt;0,Sheet2!BA8,"")</f>
        <v>1</v>
      </c>
      <c r="CY9" s="7" t="str">
        <f t="shared" si="136"/>
        <v>,</v>
      </c>
      <c r="CZ9" s="7">
        <f>IF(Sheet2!BB8&gt;0,Sheet2!BB8,"")</f>
        <v>130</v>
      </c>
      <c r="DA9" s="7" t="str">
        <f t="shared" si="137"/>
        <v>;</v>
      </c>
      <c r="DB9" s="7">
        <f>IF(Sheet2!BC8&gt;0,Sheet2!BC8,"")</f>
        <v>23020201</v>
      </c>
      <c r="DC9" s="7" t="str">
        <f t="shared" si="138"/>
        <v>,</v>
      </c>
      <c r="DD9" s="7">
        <f>IF(Sheet2!BD8&gt;0,Sheet2!BD8,"")</f>
        <v>1</v>
      </c>
      <c r="DE9" s="7" t="str">
        <f t="shared" si="139"/>
        <v>,</v>
      </c>
      <c r="DF9" s="7">
        <f>IF(Sheet2!BE8&gt;0,Sheet2!BE8,"")</f>
        <v>1</v>
      </c>
      <c r="DG9" s="7" t="str">
        <f t="shared" si="140"/>
        <v>,</v>
      </c>
      <c r="DH9" s="7">
        <f>IF(Sheet2!BF8&gt;0,Sheet2!BF8,"")</f>
        <v>130</v>
      </c>
      <c r="DI9" s="7" t="str">
        <f t="shared" si="141"/>
        <v>;</v>
      </c>
      <c r="DJ9" s="7">
        <f>IF(Sheet2!BG8&gt;0,Sheet2!BG8,"")</f>
        <v>24020201</v>
      </c>
      <c r="DK9" s="7" t="str">
        <f t="shared" si="142"/>
        <v>,</v>
      </c>
      <c r="DL9" s="7">
        <f>IF(Sheet2!BH8&gt;0,Sheet2!BH8,"")</f>
        <v>1</v>
      </c>
      <c r="DM9" s="7" t="str">
        <f t="shared" si="143"/>
        <v>,</v>
      </c>
      <c r="DN9" s="7">
        <f>IF(Sheet2!BI8&gt;0,Sheet2!BI8,"")</f>
        <v>1</v>
      </c>
      <c r="DO9" s="7" t="str">
        <f t="shared" si="144"/>
        <v>,</v>
      </c>
      <c r="DP9" s="7">
        <f>IF(Sheet2!BJ8&gt;0,Sheet2!BJ8,"")</f>
        <v>130</v>
      </c>
      <c r="DQ9" s="7" t="str">
        <f t="shared" si="145"/>
        <v>;</v>
      </c>
      <c r="DR9" s="7">
        <f>IF(Sheet2!BK8&gt;0,Sheet2!BK8,"")</f>
        <v>25020201</v>
      </c>
      <c r="DS9" s="7" t="str">
        <f t="shared" si="146"/>
        <v>,</v>
      </c>
      <c r="DT9" s="7">
        <f>IF(Sheet2!BL8&gt;0,Sheet2!BL8,"")</f>
        <v>1</v>
      </c>
      <c r="DU9" s="7" t="str">
        <f t="shared" si="147"/>
        <v>,</v>
      </c>
      <c r="DV9" s="7">
        <f>IF(Sheet2!BM8&gt;0,Sheet2!BM8,"")</f>
        <v>1</v>
      </c>
      <c r="DW9" s="7" t="str">
        <f t="shared" si="148"/>
        <v>,</v>
      </c>
      <c r="DX9" s="7">
        <f>IF(Sheet2!BN8&gt;0,Sheet2!BN8,"")</f>
        <v>130</v>
      </c>
      <c r="DY9" s="7" t="str">
        <f t="shared" si="149"/>
        <v>;</v>
      </c>
    </row>
    <row r="10" spans="1:129" s="8" customFormat="1" x14ac:dyDescent="0.2">
      <c r="A10" s="6" t="s">
        <v>54</v>
      </c>
      <c r="C10" s="8">
        <v>1500</v>
      </c>
      <c r="D10" s="7" t="str">
        <f t="shared" si="87"/>
        <v>21030001,1,1,180;22030001,1,1,180;23030001,1,1,180;24030001,1,1,180;25030001,1,1,180;21030101,1,1,90;22030101,1,1,90;23030101,1,1,90;24030101,1,1,90;25030101,1,1,90;21030201,1,1,30;22030201,1,1,30;23030201,1,1,30;24030201,1,1,30;25030201,1,1,30;</v>
      </c>
      <c r="F10" s="7" t="str">
        <f t="shared" si="88"/>
        <v>21030001,1,1,180;22030001,1,1,180;23030001,1,1,180;24030001,1,1,180;25030001,1,1,180;21030101,1,1,90;22030101,1,1,90;23030101,1,1,90;</v>
      </c>
      <c r="G10" s="7" t="str">
        <f t="shared" si="89"/>
        <v>24030101,1,1,90;25030101,1,1,90;21030201,1,1,30;22030201,1,1,30;23030201,1,1,30;24030201,1,1,30;25030201,1,1,30;</v>
      </c>
      <c r="I10" s="7">
        <f>COUNTIF(Sheet2!G9:BN9,"&gt;0")/4</f>
        <v>15</v>
      </c>
      <c r="J10" s="7">
        <f>IF(Sheet2!G9&gt;0,Sheet2!G9,"")</f>
        <v>21030001</v>
      </c>
      <c r="K10" s="7" t="str">
        <f t="shared" si="90"/>
        <v>,</v>
      </c>
      <c r="L10" s="7">
        <f>IF(Sheet2!H9&gt;0,Sheet2!H9,"")</f>
        <v>1</v>
      </c>
      <c r="M10" s="7" t="str">
        <f t="shared" si="91"/>
        <v>,</v>
      </c>
      <c r="N10" s="7">
        <f>IF(Sheet2!I9&gt;0,Sheet2!I9,"")</f>
        <v>1</v>
      </c>
      <c r="O10" s="7" t="str">
        <f t="shared" si="92"/>
        <v>,</v>
      </c>
      <c r="P10" s="7">
        <f>IF(Sheet2!J9&gt;0,Sheet2!J9,"")</f>
        <v>180</v>
      </c>
      <c r="Q10" s="7" t="str">
        <f t="shared" si="93"/>
        <v>;</v>
      </c>
      <c r="R10" s="7">
        <f>IF(Sheet2!K9&gt;0,Sheet2!K9,"")</f>
        <v>22030001</v>
      </c>
      <c r="S10" s="7" t="str">
        <f t="shared" si="94"/>
        <v>,</v>
      </c>
      <c r="T10" s="7">
        <f>IF(Sheet2!L9&gt;0,Sheet2!L9,"")</f>
        <v>1</v>
      </c>
      <c r="U10" s="7" t="str">
        <f t="shared" si="95"/>
        <v>,</v>
      </c>
      <c r="V10" s="7">
        <f>IF(Sheet2!M9&gt;0,Sheet2!M9,"")</f>
        <v>1</v>
      </c>
      <c r="W10" s="7" t="str">
        <f t="shared" si="96"/>
        <v>,</v>
      </c>
      <c r="X10" s="7">
        <f>IF(Sheet2!N9&gt;0,Sheet2!N9,"")</f>
        <v>180</v>
      </c>
      <c r="Y10" s="7" t="str">
        <f t="shared" si="97"/>
        <v>;</v>
      </c>
      <c r="Z10" s="7">
        <f>IF(Sheet2!O9&gt;0,Sheet2!O9,"")</f>
        <v>23030001</v>
      </c>
      <c r="AA10" s="7" t="str">
        <f t="shared" si="98"/>
        <v>,</v>
      </c>
      <c r="AB10" s="7">
        <f>IF(Sheet2!P9&gt;0,Sheet2!P9,"")</f>
        <v>1</v>
      </c>
      <c r="AC10" s="7" t="str">
        <f t="shared" si="99"/>
        <v>,</v>
      </c>
      <c r="AD10" s="7">
        <f>IF(Sheet2!Q9&gt;0,Sheet2!Q9,"")</f>
        <v>1</v>
      </c>
      <c r="AE10" s="7" t="str">
        <f t="shared" si="100"/>
        <v>,</v>
      </c>
      <c r="AF10" s="7">
        <f>IF(Sheet2!R9&gt;0,Sheet2!R9,"")</f>
        <v>180</v>
      </c>
      <c r="AG10" s="7" t="str">
        <f t="shared" si="101"/>
        <v>;</v>
      </c>
      <c r="AH10" s="7">
        <f>IF(Sheet2!S9&gt;0,Sheet2!S9,"")</f>
        <v>24030001</v>
      </c>
      <c r="AI10" s="7" t="str">
        <f t="shared" si="102"/>
        <v>,</v>
      </c>
      <c r="AJ10" s="7">
        <f>IF(Sheet2!T9&gt;0,Sheet2!T9,"")</f>
        <v>1</v>
      </c>
      <c r="AK10" s="7" t="str">
        <f t="shared" si="103"/>
        <v>,</v>
      </c>
      <c r="AL10" s="7">
        <f>IF(Sheet2!U9&gt;0,Sheet2!U9,"")</f>
        <v>1</v>
      </c>
      <c r="AM10" s="7" t="str">
        <f t="shared" si="104"/>
        <v>,</v>
      </c>
      <c r="AN10" s="7">
        <f>IF(Sheet2!V9&gt;0,Sheet2!V9,"")</f>
        <v>180</v>
      </c>
      <c r="AO10" s="7" t="str">
        <f t="shared" si="105"/>
        <v>;</v>
      </c>
      <c r="AP10" s="7">
        <f>IF(Sheet2!W9&gt;0,Sheet2!W9,"")</f>
        <v>25030001</v>
      </c>
      <c r="AQ10" s="7" t="str">
        <f t="shared" si="106"/>
        <v>,</v>
      </c>
      <c r="AR10" s="7">
        <f>IF(Sheet2!X9&gt;0,Sheet2!X9,"")</f>
        <v>1</v>
      </c>
      <c r="AS10" s="7" t="str">
        <f t="shared" si="107"/>
        <v>,</v>
      </c>
      <c r="AT10" s="7">
        <f>IF(Sheet2!Y9&gt;0,Sheet2!Y9,"")</f>
        <v>1</v>
      </c>
      <c r="AU10" s="7" t="str">
        <f t="shared" si="108"/>
        <v>,</v>
      </c>
      <c r="AV10" s="7">
        <f>IF(Sheet2!Z9&gt;0,Sheet2!Z9,"")</f>
        <v>180</v>
      </c>
      <c r="AW10" s="7" t="str">
        <f t="shared" si="109"/>
        <v>;</v>
      </c>
      <c r="AX10" s="7">
        <f>IF(Sheet2!AA9&gt;0,Sheet2!AA9,"")</f>
        <v>21030101</v>
      </c>
      <c r="AY10" s="7" t="str">
        <f t="shared" si="110"/>
        <v>,</v>
      </c>
      <c r="AZ10" s="7">
        <f>IF(Sheet2!AB9&gt;0,Sheet2!AB9,"")</f>
        <v>1</v>
      </c>
      <c r="BA10" s="7" t="str">
        <f t="shared" si="111"/>
        <v>,</v>
      </c>
      <c r="BB10" s="7">
        <f>IF(Sheet2!AC9&gt;0,Sheet2!AC9,"")</f>
        <v>1</v>
      </c>
      <c r="BC10" s="7" t="str">
        <f t="shared" si="112"/>
        <v>,</v>
      </c>
      <c r="BD10" s="7">
        <f>IF(Sheet2!AD9&gt;0,Sheet2!AD9,"")</f>
        <v>90</v>
      </c>
      <c r="BE10" s="7" t="str">
        <f t="shared" si="113"/>
        <v>;</v>
      </c>
      <c r="BF10" s="7">
        <f>IF(Sheet2!AE9&gt;0,Sheet2!AE9,"")</f>
        <v>22030101</v>
      </c>
      <c r="BG10" s="7" t="str">
        <f t="shared" si="114"/>
        <v>,</v>
      </c>
      <c r="BH10" s="7">
        <f>IF(Sheet2!AF9&gt;0,Sheet2!AF9,"")</f>
        <v>1</v>
      </c>
      <c r="BI10" s="7" t="str">
        <f t="shared" si="115"/>
        <v>,</v>
      </c>
      <c r="BJ10" s="7">
        <f>IF(Sheet2!AG9&gt;0,Sheet2!AG9,"")</f>
        <v>1</v>
      </c>
      <c r="BK10" s="7" t="str">
        <f t="shared" si="116"/>
        <v>,</v>
      </c>
      <c r="BL10" s="7">
        <f>IF(Sheet2!AH9&gt;0,Sheet2!AH9,"")</f>
        <v>90</v>
      </c>
      <c r="BM10" s="7" t="str">
        <f t="shared" si="117"/>
        <v>;</v>
      </c>
      <c r="BN10" s="7">
        <f>IF(Sheet2!AI9&gt;0,Sheet2!AI9,"")</f>
        <v>23030101</v>
      </c>
      <c r="BO10" s="7" t="str">
        <f t="shared" si="118"/>
        <v>,</v>
      </c>
      <c r="BP10" s="7">
        <f>IF(Sheet2!AJ9&gt;0,Sheet2!AJ9,"")</f>
        <v>1</v>
      </c>
      <c r="BQ10" s="7" t="str">
        <f t="shared" si="119"/>
        <v>,</v>
      </c>
      <c r="BR10" s="7">
        <f>IF(Sheet2!AK9&gt;0,Sheet2!AK9,"")</f>
        <v>1</v>
      </c>
      <c r="BS10" s="7" t="str">
        <f t="shared" si="120"/>
        <v>,</v>
      </c>
      <c r="BT10" s="7">
        <f>IF(Sheet2!AL9&gt;0,Sheet2!AL9,"")</f>
        <v>90</v>
      </c>
      <c r="BU10" s="7" t="str">
        <f t="shared" si="121"/>
        <v>;</v>
      </c>
      <c r="BV10" s="7">
        <f>IF(Sheet2!AM9&gt;0,Sheet2!AM9,"")</f>
        <v>24030101</v>
      </c>
      <c r="BW10" s="7" t="str">
        <f t="shared" si="122"/>
        <v>,</v>
      </c>
      <c r="BX10" s="7">
        <f>IF(Sheet2!AN9&gt;0,Sheet2!AN9,"")</f>
        <v>1</v>
      </c>
      <c r="BY10" s="7" t="str">
        <f t="shared" si="123"/>
        <v>,</v>
      </c>
      <c r="BZ10" s="7">
        <f>IF(Sheet2!AO9&gt;0,Sheet2!AO9,"")</f>
        <v>1</v>
      </c>
      <c r="CA10" s="7" t="str">
        <f t="shared" si="124"/>
        <v>,</v>
      </c>
      <c r="CB10" s="7">
        <f>IF(Sheet2!AP9&gt;0,Sheet2!AP9,"")</f>
        <v>90</v>
      </c>
      <c r="CC10" s="7" t="str">
        <f t="shared" si="125"/>
        <v>;</v>
      </c>
      <c r="CD10" s="7">
        <f>IF(Sheet2!AQ9&gt;0,Sheet2!AQ9,"")</f>
        <v>25030101</v>
      </c>
      <c r="CE10" s="7" t="str">
        <f t="shared" si="126"/>
        <v>,</v>
      </c>
      <c r="CF10" s="7">
        <f>IF(Sheet2!AR9&gt;0,Sheet2!AR9,"")</f>
        <v>1</v>
      </c>
      <c r="CG10" s="7" t="str">
        <f t="shared" si="127"/>
        <v>,</v>
      </c>
      <c r="CH10" s="7">
        <f>IF(Sheet2!AS9&gt;0,Sheet2!AS9,"")</f>
        <v>1</v>
      </c>
      <c r="CI10" s="7" t="str">
        <f t="shared" si="128"/>
        <v>,</v>
      </c>
      <c r="CJ10" s="7">
        <f>IF(Sheet2!AT9&gt;0,Sheet2!AT9,"")</f>
        <v>90</v>
      </c>
      <c r="CK10" s="7" t="str">
        <f t="shared" si="129"/>
        <v>;</v>
      </c>
      <c r="CL10" s="7">
        <f>IF(Sheet2!AU9&gt;0,Sheet2!AU9,"")</f>
        <v>21030201</v>
      </c>
      <c r="CM10" s="7" t="str">
        <f t="shared" si="130"/>
        <v>,</v>
      </c>
      <c r="CN10" s="7">
        <f>IF(Sheet2!AV9&gt;0,Sheet2!AV9,"")</f>
        <v>1</v>
      </c>
      <c r="CO10" s="7" t="str">
        <f t="shared" si="131"/>
        <v>,</v>
      </c>
      <c r="CP10" s="7">
        <f>IF(Sheet2!AW9&gt;0,Sheet2!AW9,"")</f>
        <v>1</v>
      </c>
      <c r="CQ10" s="7" t="str">
        <f t="shared" si="132"/>
        <v>,</v>
      </c>
      <c r="CR10" s="7">
        <f>IF(Sheet2!AX9&gt;0,Sheet2!AX9,"")</f>
        <v>30</v>
      </c>
      <c r="CS10" s="7" t="str">
        <f t="shared" si="133"/>
        <v>;</v>
      </c>
      <c r="CT10" s="7">
        <f>IF(Sheet2!AY9&gt;0,Sheet2!AY9,"")</f>
        <v>22030201</v>
      </c>
      <c r="CU10" s="7" t="str">
        <f t="shared" si="134"/>
        <v>,</v>
      </c>
      <c r="CV10" s="7">
        <f>IF(Sheet2!AZ9&gt;0,Sheet2!AZ9,"")</f>
        <v>1</v>
      </c>
      <c r="CW10" s="7" t="str">
        <f t="shared" si="135"/>
        <v>,</v>
      </c>
      <c r="CX10" s="7">
        <f>IF(Sheet2!BA9&gt;0,Sheet2!BA9,"")</f>
        <v>1</v>
      </c>
      <c r="CY10" s="7" t="str">
        <f t="shared" si="136"/>
        <v>,</v>
      </c>
      <c r="CZ10" s="7">
        <f>IF(Sheet2!BB9&gt;0,Sheet2!BB9,"")</f>
        <v>30</v>
      </c>
      <c r="DA10" s="7" t="str">
        <f t="shared" si="137"/>
        <v>;</v>
      </c>
      <c r="DB10" s="7">
        <f>IF(Sheet2!BC9&gt;0,Sheet2!BC9,"")</f>
        <v>23030201</v>
      </c>
      <c r="DC10" s="7" t="str">
        <f t="shared" si="138"/>
        <v>,</v>
      </c>
      <c r="DD10" s="7">
        <f>IF(Sheet2!BD9&gt;0,Sheet2!BD9,"")</f>
        <v>1</v>
      </c>
      <c r="DE10" s="7" t="str">
        <f t="shared" si="139"/>
        <v>,</v>
      </c>
      <c r="DF10" s="7">
        <f>IF(Sheet2!BE9&gt;0,Sheet2!BE9,"")</f>
        <v>1</v>
      </c>
      <c r="DG10" s="7" t="str">
        <f t="shared" si="140"/>
        <v>,</v>
      </c>
      <c r="DH10" s="7">
        <f>IF(Sheet2!BF9&gt;0,Sheet2!BF9,"")</f>
        <v>30</v>
      </c>
      <c r="DI10" s="7" t="str">
        <f t="shared" si="141"/>
        <v>;</v>
      </c>
      <c r="DJ10" s="7">
        <f>IF(Sheet2!BG9&gt;0,Sheet2!BG9,"")</f>
        <v>24030201</v>
      </c>
      <c r="DK10" s="7" t="str">
        <f t="shared" si="142"/>
        <v>,</v>
      </c>
      <c r="DL10" s="7">
        <f>IF(Sheet2!BH9&gt;0,Sheet2!BH9,"")</f>
        <v>1</v>
      </c>
      <c r="DM10" s="7" t="str">
        <f t="shared" si="143"/>
        <v>,</v>
      </c>
      <c r="DN10" s="7">
        <f>IF(Sheet2!BI9&gt;0,Sheet2!BI9,"")</f>
        <v>1</v>
      </c>
      <c r="DO10" s="7" t="str">
        <f t="shared" si="144"/>
        <v>,</v>
      </c>
      <c r="DP10" s="7">
        <f>IF(Sheet2!BJ9&gt;0,Sheet2!BJ9,"")</f>
        <v>30</v>
      </c>
      <c r="DQ10" s="7" t="str">
        <f t="shared" si="145"/>
        <v>;</v>
      </c>
      <c r="DR10" s="7">
        <f>IF(Sheet2!BK9&gt;0,Sheet2!BK9,"")</f>
        <v>25030201</v>
      </c>
      <c r="DS10" s="7" t="str">
        <f t="shared" si="146"/>
        <v>,</v>
      </c>
      <c r="DT10" s="7">
        <f>IF(Sheet2!BL9&gt;0,Sheet2!BL9,"")</f>
        <v>1</v>
      </c>
      <c r="DU10" s="7" t="str">
        <f t="shared" si="147"/>
        <v>,</v>
      </c>
      <c r="DV10" s="7">
        <f>IF(Sheet2!BM9&gt;0,Sheet2!BM9,"")</f>
        <v>1</v>
      </c>
      <c r="DW10" s="7" t="str">
        <f t="shared" si="148"/>
        <v>,</v>
      </c>
      <c r="DX10" s="7">
        <f>IF(Sheet2!BN9&gt;0,Sheet2!BN9,"")</f>
        <v>30</v>
      </c>
      <c r="DY10" s="7" t="str">
        <f t="shared" si="149"/>
        <v>;</v>
      </c>
    </row>
    <row r="11" spans="1:129" s="8" customFormat="1" x14ac:dyDescent="0.2">
      <c r="A11" s="6" t="s">
        <v>55</v>
      </c>
      <c r="C11" s="8">
        <v>500</v>
      </c>
      <c r="D11" s="7" t="str">
        <f t="shared" si="87"/>
        <v>21040101,1,1,80;22040101,1,1,80;23040101,1,1,80;24040101,1,1,80;25040101,1,1,80;21040201,1,1,20;22040201,1,1,20;23040201,1,1,20;24040201,1,1,20;25040201,1,1,20;</v>
      </c>
      <c r="F11" s="7" t="str">
        <f t="shared" si="88"/>
        <v>21040101,1,1,80;22040101,1,1,80;23040101,1,1,80;24040101,1,1,80;25040101,1,1,80;21040201,1,1,20;22040201,1,1,20;23040201,1,1,20;</v>
      </c>
      <c r="G11" s="7" t="str">
        <f t="shared" si="89"/>
        <v>24040201,1,1,20;25040201,1,1,20;</v>
      </c>
      <c r="I11" s="7">
        <f>COUNTIF(Sheet2!G10:BN10,"&gt;0")/4</f>
        <v>10</v>
      </c>
      <c r="J11" s="7">
        <f>IF(Sheet2!G10&gt;0,Sheet2!G10,"")</f>
        <v>21040101</v>
      </c>
      <c r="K11" s="7" t="str">
        <f t="shared" si="90"/>
        <v>,</v>
      </c>
      <c r="L11" s="7">
        <f>IF(Sheet2!H10&gt;0,Sheet2!H10,"")</f>
        <v>1</v>
      </c>
      <c r="M11" s="7" t="str">
        <f t="shared" si="91"/>
        <v>,</v>
      </c>
      <c r="N11" s="7">
        <f>IF(Sheet2!I10&gt;0,Sheet2!I10,"")</f>
        <v>1</v>
      </c>
      <c r="O11" s="7" t="str">
        <f t="shared" si="92"/>
        <v>,</v>
      </c>
      <c r="P11" s="7">
        <f>IF(Sheet2!J10&gt;0,Sheet2!J10,"")</f>
        <v>80</v>
      </c>
      <c r="Q11" s="7" t="str">
        <f t="shared" si="93"/>
        <v>;</v>
      </c>
      <c r="R11" s="7">
        <f>IF(Sheet2!K10&gt;0,Sheet2!K10,"")</f>
        <v>22040101</v>
      </c>
      <c r="S11" s="7" t="str">
        <f t="shared" si="94"/>
        <v>,</v>
      </c>
      <c r="T11" s="7">
        <f>IF(Sheet2!L10&gt;0,Sheet2!L10,"")</f>
        <v>1</v>
      </c>
      <c r="U11" s="7" t="str">
        <f t="shared" si="95"/>
        <v>,</v>
      </c>
      <c r="V11" s="7">
        <f>IF(Sheet2!M10&gt;0,Sheet2!M10,"")</f>
        <v>1</v>
      </c>
      <c r="W11" s="7" t="str">
        <f t="shared" si="96"/>
        <v>,</v>
      </c>
      <c r="X11" s="7">
        <f>IF(Sheet2!N10&gt;0,Sheet2!N10,"")</f>
        <v>80</v>
      </c>
      <c r="Y11" s="7" t="str">
        <f t="shared" si="97"/>
        <v>;</v>
      </c>
      <c r="Z11" s="7">
        <f>IF(Sheet2!O10&gt;0,Sheet2!O10,"")</f>
        <v>23040101</v>
      </c>
      <c r="AA11" s="7" t="str">
        <f t="shared" si="98"/>
        <v>,</v>
      </c>
      <c r="AB11" s="7">
        <f>IF(Sheet2!P10&gt;0,Sheet2!P10,"")</f>
        <v>1</v>
      </c>
      <c r="AC11" s="7" t="str">
        <f t="shared" si="99"/>
        <v>,</v>
      </c>
      <c r="AD11" s="7">
        <f>IF(Sheet2!Q10&gt;0,Sheet2!Q10,"")</f>
        <v>1</v>
      </c>
      <c r="AE11" s="7" t="str">
        <f t="shared" si="100"/>
        <v>,</v>
      </c>
      <c r="AF11" s="7">
        <f>IF(Sheet2!R10&gt;0,Sheet2!R10,"")</f>
        <v>80</v>
      </c>
      <c r="AG11" s="7" t="str">
        <f t="shared" si="101"/>
        <v>;</v>
      </c>
      <c r="AH11" s="7">
        <f>IF(Sheet2!S10&gt;0,Sheet2!S10,"")</f>
        <v>24040101</v>
      </c>
      <c r="AI11" s="7" t="str">
        <f t="shared" si="102"/>
        <v>,</v>
      </c>
      <c r="AJ11" s="7">
        <f>IF(Sheet2!T10&gt;0,Sheet2!T10,"")</f>
        <v>1</v>
      </c>
      <c r="AK11" s="7" t="str">
        <f t="shared" si="103"/>
        <v>,</v>
      </c>
      <c r="AL11" s="7">
        <f>IF(Sheet2!U10&gt;0,Sheet2!U10,"")</f>
        <v>1</v>
      </c>
      <c r="AM11" s="7" t="str">
        <f t="shared" si="104"/>
        <v>,</v>
      </c>
      <c r="AN11" s="7">
        <f>IF(Sheet2!V10&gt;0,Sheet2!V10,"")</f>
        <v>80</v>
      </c>
      <c r="AO11" s="7" t="str">
        <f t="shared" si="105"/>
        <v>;</v>
      </c>
      <c r="AP11" s="7">
        <f>IF(Sheet2!W10&gt;0,Sheet2!W10,"")</f>
        <v>25040101</v>
      </c>
      <c r="AQ11" s="7" t="str">
        <f t="shared" si="106"/>
        <v>,</v>
      </c>
      <c r="AR11" s="7">
        <f>IF(Sheet2!X10&gt;0,Sheet2!X10,"")</f>
        <v>1</v>
      </c>
      <c r="AS11" s="7" t="str">
        <f t="shared" si="107"/>
        <v>,</v>
      </c>
      <c r="AT11" s="7">
        <f>IF(Sheet2!Y10&gt;0,Sheet2!Y10,"")</f>
        <v>1</v>
      </c>
      <c r="AU11" s="7" t="str">
        <f t="shared" si="108"/>
        <v>,</v>
      </c>
      <c r="AV11" s="7">
        <f>IF(Sheet2!Z10&gt;0,Sheet2!Z10,"")</f>
        <v>80</v>
      </c>
      <c r="AW11" s="7" t="str">
        <f t="shared" si="109"/>
        <v>;</v>
      </c>
      <c r="AX11" s="7">
        <f>IF(Sheet2!AA10&gt;0,Sheet2!AA10,"")</f>
        <v>21040201</v>
      </c>
      <c r="AY11" s="7" t="str">
        <f t="shared" si="110"/>
        <v>,</v>
      </c>
      <c r="AZ11" s="7">
        <f>IF(Sheet2!AB10&gt;0,Sheet2!AB10,"")</f>
        <v>1</v>
      </c>
      <c r="BA11" s="7" t="str">
        <f t="shared" si="111"/>
        <v>,</v>
      </c>
      <c r="BB11" s="7">
        <f>IF(Sheet2!AC10&gt;0,Sheet2!AC10,"")</f>
        <v>1</v>
      </c>
      <c r="BC11" s="7" t="str">
        <f t="shared" si="112"/>
        <v>,</v>
      </c>
      <c r="BD11" s="7">
        <f>IF(Sheet2!AD10&gt;0,Sheet2!AD10,"")</f>
        <v>20</v>
      </c>
      <c r="BE11" s="7" t="str">
        <f t="shared" si="113"/>
        <v>;</v>
      </c>
      <c r="BF11" s="7">
        <f>IF(Sheet2!AE10&gt;0,Sheet2!AE10,"")</f>
        <v>22040201</v>
      </c>
      <c r="BG11" s="7" t="str">
        <f t="shared" si="114"/>
        <v>,</v>
      </c>
      <c r="BH11" s="7">
        <f>IF(Sheet2!AF10&gt;0,Sheet2!AF10,"")</f>
        <v>1</v>
      </c>
      <c r="BI11" s="7" t="str">
        <f t="shared" si="115"/>
        <v>,</v>
      </c>
      <c r="BJ11" s="7">
        <f>IF(Sheet2!AG10&gt;0,Sheet2!AG10,"")</f>
        <v>1</v>
      </c>
      <c r="BK11" s="7" t="str">
        <f t="shared" si="116"/>
        <v>,</v>
      </c>
      <c r="BL11" s="7">
        <f>IF(Sheet2!AH10&gt;0,Sheet2!AH10,"")</f>
        <v>20</v>
      </c>
      <c r="BM11" s="7" t="str">
        <f t="shared" si="117"/>
        <v>;</v>
      </c>
      <c r="BN11" s="7">
        <f>IF(Sheet2!AI10&gt;0,Sheet2!AI10,"")</f>
        <v>23040201</v>
      </c>
      <c r="BO11" s="7" t="str">
        <f t="shared" si="118"/>
        <v>,</v>
      </c>
      <c r="BP11" s="7">
        <f>IF(Sheet2!AJ10&gt;0,Sheet2!AJ10,"")</f>
        <v>1</v>
      </c>
      <c r="BQ11" s="7" t="str">
        <f t="shared" si="119"/>
        <v>,</v>
      </c>
      <c r="BR11" s="7">
        <f>IF(Sheet2!AK10&gt;0,Sheet2!AK10,"")</f>
        <v>1</v>
      </c>
      <c r="BS11" s="7" t="str">
        <f t="shared" si="120"/>
        <v>,</v>
      </c>
      <c r="BT11" s="7">
        <f>IF(Sheet2!AL10&gt;0,Sheet2!AL10,"")</f>
        <v>20</v>
      </c>
      <c r="BU11" s="7" t="str">
        <f t="shared" si="121"/>
        <v>;</v>
      </c>
      <c r="BV11" s="7">
        <f>IF(Sheet2!AM10&gt;0,Sheet2!AM10,"")</f>
        <v>24040201</v>
      </c>
      <c r="BW11" s="7" t="str">
        <f t="shared" si="122"/>
        <v>,</v>
      </c>
      <c r="BX11" s="7">
        <f>IF(Sheet2!AN10&gt;0,Sheet2!AN10,"")</f>
        <v>1</v>
      </c>
      <c r="BY11" s="7" t="str">
        <f t="shared" si="123"/>
        <v>,</v>
      </c>
      <c r="BZ11" s="7">
        <f>IF(Sheet2!AO10&gt;0,Sheet2!AO10,"")</f>
        <v>1</v>
      </c>
      <c r="CA11" s="7" t="str">
        <f t="shared" si="124"/>
        <v>,</v>
      </c>
      <c r="CB11" s="7">
        <f>IF(Sheet2!AP10&gt;0,Sheet2!AP10,"")</f>
        <v>20</v>
      </c>
      <c r="CC11" s="7" t="str">
        <f t="shared" si="125"/>
        <v>;</v>
      </c>
      <c r="CD11" s="7">
        <f>IF(Sheet2!AQ10&gt;0,Sheet2!AQ10,"")</f>
        <v>25040201</v>
      </c>
      <c r="CE11" s="7" t="str">
        <f t="shared" si="126"/>
        <v>,</v>
      </c>
      <c r="CF11" s="7">
        <f>IF(Sheet2!AR10&gt;0,Sheet2!AR10,"")</f>
        <v>1</v>
      </c>
      <c r="CG11" s="7" t="str">
        <f t="shared" si="127"/>
        <v>,</v>
      </c>
      <c r="CH11" s="7">
        <f>IF(Sheet2!AS10&gt;0,Sheet2!AS10,"")</f>
        <v>1</v>
      </c>
      <c r="CI11" s="7" t="str">
        <f t="shared" si="128"/>
        <v>,</v>
      </c>
      <c r="CJ11" s="7">
        <f>IF(Sheet2!AT10&gt;0,Sheet2!AT10,"")</f>
        <v>20</v>
      </c>
      <c r="CK11" s="7" t="str">
        <f t="shared" si="129"/>
        <v>;</v>
      </c>
      <c r="CL11" s="7" t="str">
        <f>IF(Sheet2!AU10&gt;0,Sheet2!AU10,"")</f>
        <v/>
      </c>
      <c r="CM11" s="7" t="str">
        <f t="shared" si="130"/>
        <v/>
      </c>
      <c r="CN11" s="7" t="str">
        <f>IF(Sheet2!AV10&gt;0,Sheet2!AV10,"")</f>
        <v/>
      </c>
      <c r="CO11" s="7" t="str">
        <f t="shared" si="131"/>
        <v/>
      </c>
      <c r="CP11" s="7" t="str">
        <f>IF(Sheet2!AW10&gt;0,Sheet2!AW10,"")</f>
        <v/>
      </c>
      <c r="CQ11" s="7" t="str">
        <f t="shared" si="132"/>
        <v/>
      </c>
      <c r="CR11" s="7" t="str">
        <f>IF(Sheet2!AX10&gt;0,Sheet2!AX10,"")</f>
        <v/>
      </c>
      <c r="CS11" s="7" t="str">
        <f t="shared" si="133"/>
        <v/>
      </c>
      <c r="CT11" s="7" t="str">
        <f>IF(Sheet2!AY10&gt;0,Sheet2!AY10,"")</f>
        <v/>
      </c>
      <c r="CU11" s="7" t="str">
        <f t="shared" si="134"/>
        <v/>
      </c>
      <c r="CV11" s="7" t="str">
        <f>IF(Sheet2!AZ10&gt;0,Sheet2!AZ10,"")</f>
        <v/>
      </c>
      <c r="CW11" s="7" t="str">
        <f t="shared" si="135"/>
        <v/>
      </c>
      <c r="CX11" s="7" t="str">
        <f>IF(Sheet2!BA10&gt;0,Sheet2!BA10,"")</f>
        <v/>
      </c>
      <c r="CY11" s="7" t="str">
        <f t="shared" si="136"/>
        <v/>
      </c>
      <c r="CZ11" s="7" t="str">
        <f>IF(Sheet2!BB10&gt;0,Sheet2!BB10,"")</f>
        <v/>
      </c>
      <c r="DA11" s="7" t="str">
        <f t="shared" si="137"/>
        <v/>
      </c>
      <c r="DB11" s="7" t="str">
        <f>IF(Sheet2!BC10&gt;0,Sheet2!BC10,"")</f>
        <v/>
      </c>
      <c r="DC11" s="7" t="str">
        <f t="shared" si="138"/>
        <v/>
      </c>
      <c r="DD11" s="7" t="str">
        <f>IF(Sheet2!BD10&gt;0,Sheet2!BD10,"")</f>
        <v/>
      </c>
      <c r="DE11" s="7" t="str">
        <f t="shared" si="139"/>
        <v/>
      </c>
      <c r="DF11" s="7" t="str">
        <f>IF(Sheet2!BE10&gt;0,Sheet2!BE10,"")</f>
        <v/>
      </c>
      <c r="DG11" s="7" t="str">
        <f t="shared" si="140"/>
        <v/>
      </c>
      <c r="DH11" s="7" t="str">
        <f>IF(Sheet2!BF10&gt;0,Sheet2!BF10,"")</f>
        <v/>
      </c>
      <c r="DI11" s="7" t="str">
        <f t="shared" si="141"/>
        <v/>
      </c>
      <c r="DJ11" s="7" t="str">
        <f>IF(Sheet2!BG10&gt;0,Sheet2!BG10,"")</f>
        <v/>
      </c>
      <c r="DK11" s="7" t="str">
        <f t="shared" si="142"/>
        <v/>
      </c>
      <c r="DL11" s="7" t="str">
        <f>IF(Sheet2!BH10&gt;0,Sheet2!BH10,"")</f>
        <v/>
      </c>
      <c r="DM11" s="7" t="str">
        <f t="shared" si="143"/>
        <v/>
      </c>
      <c r="DN11" s="7" t="str">
        <f>IF(Sheet2!BI10&gt;0,Sheet2!BI10,"")</f>
        <v/>
      </c>
      <c r="DO11" s="7" t="str">
        <f t="shared" si="144"/>
        <v/>
      </c>
      <c r="DP11" s="7" t="str">
        <f>IF(Sheet2!BJ10&gt;0,Sheet2!BJ10,"")</f>
        <v/>
      </c>
      <c r="DQ11" s="7" t="str">
        <f t="shared" si="145"/>
        <v/>
      </c>
      <c r="DR11" s="7" t="str">
        <f>IF(Sheet2!BK10&gt;0,Sheet2!BK10,"")</f>
        <v/>
      </c>
      <c r="DS11" s="7" t="str">
        <f t="shared" si="146"/>
        <v/>
      </c>
      <c r="DT11" s="7" t="str">
        <f>IF(Sheet2!BL10&gt;0,Sheet2!BL10,"")</f>
        <v/>
      </c>
      <c r="DU11" s="7" t="str">
        <f t="shared" si="147"/>
        <v/>
      </c>
      <c r="DV11" s="7" t="str">
        <f>IF(Sheet2!BM10&gt;0,Sheet2!BM10,"")</f>
        <v/>
      </c>
      <c r="DW11" s="7" t="str">
        <f t="shared" si="148"/>
        <v/>
      </c>
      <c r="DX11" s="7" t="str">
        <f>IF(Sheet2!BN10&gt;0,Sheet2!BN10,"")</f>
        <v/>
      </c>
      <c r="DY11" s="7" t="str">
        <f t="shared" si="149"/>
        <v/>
      </c>
    </row>
    <row r="12" spans="1:129" s="8" customFormat="1" x14ac:dyDescent="0.2">
      <c r="A12" s="6" t="s">
        <v>152</v>
      </c>
      <c r="C12" s="8">
        <v>1500</v>
      </c>
      <c r="D12" s="7" t="str">
        <f t="shared" si="87"/>
        <v>20000001,1,1,1500;</v>
      </c>
      <c r="F12" s="7" t="str">
        <f t="shared" si="88"/>
        <v>20000001,1,1,1500;</v>
      </c>
      <c r="G12" s="7" t="str">
        <f t="shared" si="89"/>
        <v/>
      </c>
      <c r="I12" s="7">
        <f>COUNTIF(Sheet2!G11:BN11,"&gt;0")/4</f>
        <v>1</v>
      </c>
      <c r="J12" s="7">
        <f>IF(Sheet2!G11&gt;0,Sheet2!G11,"")</f>
        <v>20000001</v>
      </c>
      <c r="K12" s="7" t="str">
        <f t="shared" si="90"/>
        <v>,</v>
      </c>
      <c r="L12" s="7">
        <f>IF(Sheet2!H11&gt;0,Sheet2!H11,"")</f>
        <v>1</v>
      </c>
      <c r="M12" s="7" t="str">
        <f t="shared" si="91"/>
        <v>,</v>
      </c>
      <c r="N12" s="7">
        <f>IF(Sheet2!I11&gt;0,Sheet2!I11,"")</f>
        <v>1</v>
      </c>
      <c r="O12" s="7" t="str">
        <f t="shared" si="92"/>
        <v>,</v>
      </c>
      <c r="P12" s="7">
        <f>IF(Sheet2!J11&gt;0,Sheet2!J11,"")</f>
        <v>1500</v>
      </c>
      <c r="Q12" s="7" t="str">
        <f t="shared" si="93"/>
        <v>;</v>
      </c>
      <c r="R12" s="7" t="str">
        <f>IF(Sheet2!K11&gt;0,Sheet2!K11,"")</f>
        <v/>
      </c>
      <c r="S12" s="7" t="str">
        <f t="shared" si="94"/>
        <v/>
      </c>
      <c r="T12" s="7" t="str">
        <f>IF(Sheet2!L11&gt;0,Sheet2!L11,"")</f>
        <v/>
      </c>
      <c r="U12" s="7" t="str">
        <f t="shared" si="95"/>
        <v/>
      </c>
      <c r="V12" s="7" t="str">
        <f>IF(Sheet2!M11&gt;0,Sheet2!M11,"")</f>
        <v/>
      </c>
      <c r="W12" s="7" t="str">
        <f t="shared" si="96"/>
        <v/>
      </c>
      <c r="X12" s="7" t="str">
        <f>IF(Sheet2!N11&gt;0,Sheet2!N11,"")</f>
        <v/>
      </c>
      <c r="Y12" s="7" t="str">
        <f t="shared" si="97"/>
        <v/>
      </c>
      <c r="Z12" s="7" t="str">
        <f>IF(Sheet2!O11&gt;0,Sheet2!O11,"")</f>
        <v/>
      </c>
      <c r="AA12" s="7" t="str">
        <f t="shared" si="98"/>
        <v/>
      </c>
      <c r="AB12" s="7" t="str">
        <f>IF(Sheet2!P11&gt;0,Sheet2!P11,"")</f>
        <v/>
      </c>
      <c r="AC12" s="7" t="str">
        <f t="shared" si="99"/>
        <v/>
      </c>
      <c r="AD12" s="7" t="str">
        <f>IF(Sheet2!Q11&gt;0,Sheet2!Q11,"")</f>
        <v/>
      </c>
      <c r="AE12" s="7" t="str">
        <f t="shared" si="100"/>
        <v/>
      </c>
      <c r="AF12" s="7" t="str">
        <f>IF(Sheet2!R11&gt;0,Sheet2!R11,"")</f>
        <v/>
      </c>
      <c r="AG12" s="7" t="str">
        <f t="shared" si="101"/>
        <v/>
      </c>
      <c r="AH12" s="7" t="str">
        <f>IF(Sheet2!S11&gt;0,Sheet2!S11,"")</f>
        <v/>
      </c>
      <c r="AI12" s="7" t="str">
        <f t="shared" si="102"/>
        <v/>
      </c>
      <c r="AJ12" s="7" t="str">
        <f>IF(Sheet2!T11&gt;0,Sheet2!T11,"")</f>
        <v/>
      </c>
      <c r="AK12" s="7" t="str">
        <f t="shared" si="103"/>
        <v/>
      </c>
      <c r="AL12" s="7" t="str">
        <f>IF(Sheet2!U11&gt;0,Sheet2!U11,"")</f>
        <v/>
      </c>
      <c r="AM12" s="7" t="str">
        <f t="shared" si="104"/>
        <v/>
      </c>
      <c r="AN12" s="7" t="str">
        <f>IF(Sheet2!V11&gt;0,Sheet2!V11,"")</f>
        <v/>
      </c>
      <c r="AO12" s="7" t="str">
        <f t="shared" si="105"/>
        <v/>
      </c>
      <c r="AP12" s="7" t="str">
        <f>IF(Sheet2!W11&gt;0,Sheet2!W11,"")</f>
        <v/>
      </c>
      <c r="AQ12" s="7" t="str">
        <f t="shared" si="106"/>
        <v/>
      </c>
      <c r="AR12" s="7" t="str">
        <f>IF(Sheet2!X11&gt;0,Sheet2!X11,"")</f>
        <v/>
      </c>
      <c r="AS12" s="7" t="str">
        <f t="shared" si="107"/>
        <v/>
      </c>
      <c r="AT12" s="7" t="str">
        <f>IF(Sheet2!Y11&gt;0,Sheet2!Y11,"")</f>
        <v/>
      </c>
      <c r="AU12" s="7" t="str">
        <f t="shared" si="108"/>
        <v/>
      </c>
      <c r="AV12" s="7" t="str">
        <f>IF(Sheet2!Z11&gt;0,Sheet2!Z11,"")</f>
        <v/>
      </c>
      <c r="AW12" s="7" t="str">
        <f t="shared" si="109"/>
        <v/>
      </c>
      <c r="AX12" s="7" t="str">
        <f>IF(Sheet2!AA11&gt;0,Sheet2!AA11,"")</f>
        <v/>
      </c>
      <c r="AY12" s="7" t="str">
        <f t="shared" si="110"/>
        <v/>
      </c>
      <c r="AZ12" s="7" t="str">
        <f>IF(Sheet2!AB11&gt;0,Sheet2!AB11,"")</f>
        <v/>
      </c>
      <c r="BA12" s="7" t="str">
        <f t="shared" si="111"/>
        <v/>
      </c>
      <c r="BB12" s="7" t="str">
        <f>IF(Sheet2!AC11&gt;0,Sheet2!AC11,"")</f>
        <v/>
      </c>
      <c r="BC12" s="7" t="str">
        <f t="shared" si="112"/>
        <v/>
      </c>
      <c r="BD12" s="7" t="str">
        <f>IF(Sheet2!AD11&gt;0,Sheet2!AD11,"")</f>
        <v/>
      </c>
      <c r="BE12" s="7" t="str">
        <f t="shared" si="113"/>
        <v/>
      </c>
      <c r="BF12" s="7" t="str">
        <f>IF(Sheet2!AE11&gt;0,Sheet2!AE11,"")</f>
        <v/>
      </c>
      <c r="BG12" s="7" t="str">
        <f t="shared" si="114"/>
        <v/>
      </c>
      <c r="BH12" s="7" t="str">
        <f>IF(Sheet2!AF11&gt;0,Sheet2!AF11,"")</f>
        <v/>
      </c>
      <c r="BI12" s="7" t="str">
        <f t="shared" si="115"/>
        <v/>
      </c>
      <c r="BJ12" s="7" t="str">
        <f>IF(Sheet2!AG11&gt;0,Sheet2!AG11,"")</f>
        <v/>
      </c>
      <c r="BK12" s="7" t="str">
        <f t="shared" si="116"/>
        <v/>
      </c>
      <c r="BL12" s="7" t="str">
        <f>IF(Sheet2!AH11&gt;0,Sheet2!AH11,"")</f>
        <v/>
      </c>
      <c r="BM12" s="7" t="str">
        <f t="shared" si="117"/>
        <v/>
      </c>
      <c r="BN12" s="7" t="str">
        <f>IF(Sheet2!AI11&gt;0,Sheet2!AI11,"")</f>
        <v/>
      </c>
      <c r="BO12" s="7" t="str">
        <f t="shared" si="118"/>
        <v/>
      </c>
      <c r="BP12" s="7" t="str">
        <f>IF(Sheet2!AJ11&gt;0,Sheet2!AJ11,"")</f>
        <v/>
      </c>
      <c r="BQ12" s="7" t="str">
        <f t="shared" si="119"/>
        <v/>
      </c>
      <c r="BR12" s="7" t="str">
        <f>IF(Sheet2!AK11&gt;0,Sheet2!AK11,"")</f>
        <v/>
      </c>
      <c r="BS12" s="7" t="str">
        <f t="shared" si="120"/>
        <v/>
      </c>
      <c r="BT12" s="7" t="str">
        <f>IF(Sheet2!AL11&gt;0,Sheet2!AL11,"")</f>
        <v/>
      </c>
      <c r="BU12" s="7" t="str">
        <f t="shared" si="121"/>
        <v/>
      </c>
      <c r="BV12" s="7" t="str">
        <f>IF(Sheet2!AM11&gt;0,Sheet2!AM11,"")</f>
        <v/>
      </c>
      <c r="BW12" s="7" t="str">
        <f t="shared" si="122"/>
        <v/>
      </c>
      <c r="BX12" s="7" t="str">
        <f>IF(Sheet2!AN11&gt;0,Sheet2!AN11,"")</f>
        <v/>
      </c>
      <c r="BY12" s="7" t="str">
        <f t="shared" si="123"/>
        <v/>
      </c>
      <c r="BZ12" s="7" t="str">
        <f>IF(Sheet2!AO11&gt;0,Sheet2!AO11,"")</f>
        <v/>
      </c>
      <c r="CA12" s="7" t="str">
        <f t="shared" si="124"/>
        <v/>
      </c>
      <c r="CB12" s="7" t="str">
        <f>IF(Sheet2!AP11&gt;0,Sheet2!AP11,"")</f>
        <v/>
      </c>
      <c r="CC12" s="7" t="str">
        <f t="shared" si="125"/>
        <v/>
      </c>
      <c r="CD12" s="7" t="str">
        <f>IF(Sheet2!AQ11&gt;0,Sheet2!AQ11,"")</f>
        <v/>
      </c>
      <c r="CE12" s="7" t="str">
        <f t="shared" si="126"/>
        <v/>
      </c>
      <c r="CF12" s="7" t="str">
        <f>IF(Sheet2!AR11&gt;0,Sheet2!AR11,"")</f>
        <v/>
      </c>
      <c r="CG12" s="7" t="str">
        <f t="shared" si="127"/>
        <v/>
      </c>
      <c r="CH12" s="7" t="str">
        <f>IF(Sheet2!AS11&gt;0,Sheet2!AS11,"")</f>
        <v/>
      </c>
      <c r="CI12" s="7" t="str">
        <f t="shared" si="128"/>
        <v/>
      </c>
      <c r="CJ12" s="7" t="str">
        <f>IF(Sheet2!AT11&gt;0,Sheet2!AT11,"")</f>
        <v/>
      </c>
      <c r="CK12" s="7" t="str">
        <f t="shared" si="129"/>
        <v/>
      </c>
      <c r="CL12" s="7" t="str">
        <f>IF(Sheet2!AU11&gt;0,Sheet2!AU11,"")</f>
        <v/>
      </c>
      <c r="CM12" s="7" t="str">
        <f t="shared" si="130"/>
        <v/>
      </c>
      <c r="CN12" s="7" t="str">
        <f>IF(Sheet2!AV11&gt;0,Sheet2!AV11,"")</f>
        <v/>
      </c>
      <c r="CO12" s="7" t="str">
        <f t="shared" si="131"/>
        <v/>
      </c>
      <c r="CP12" s="7" t="str">
        <f>IF(Sheet2!AW11&gt;0,Sheet2!AW11,"")</f>
        <v/>
      </c>
      <c r="CQ12" s="7" t="str">
        <f t="shared" si="132"/>
        <v/>
      </c>
      <c r="CR12" s="7" t="str">
        <f>IF(Sheet2!AX11&gt;0,Sheet2!AX11,"")</f>
        <v/>
      </c>
      <c r="CS12" s="7" t="str">
        <f t="shared" si="133"/>
        <v/>
      </c>
      <c r="CT12" s="7" t="str">
        <f>IF(Sheet2!AY11&gt;0,Sheet2!AY11,"")</f>
        <v/>
      </c>
      <c r="CU12" s="7" t="str">
        <f t="shared" si="134"/>
        <v/>
      </c>
      <c r="CV12" s="7" t="str">
        <f>IF(Sheet2!AZ11&gt;0,Sheet2!AZ11,"")</f>
        <v/>
      </c>
      <c r="CW12" s="7" t="str">
        <f t="shared" si="135"/>
        <v/>
      </c>
      <c r="CX12" s="7" t="str">
        <f>IF(Sheet2!BA11&gt;0,Sheet2!BA11,"")</f>
        <v/>
      </c>
      <c r="CY12" s="7" t="str">
        <f t="shared" si="136"/>
        <v/>
      </c>
      <c r="CZ12" s="7" t="str">
        <f>IF(Sheet2!BB11&gt;0,Sheet2!BB11,"")</f>
        <v/>
      </c>
      <c r="DA12" s="7" t="str">
        <f t="shared" si="137"/>
        <v/>
      </c>
      <c r="DB12" s="7" t="str">
        <f>IF(Sheet2!BC11&gt;0,Sheet2!BC11,"")</f>
        <v/>
      </c>
      <c r="DC12" s="7" t="str">
        <f t="shared" si="138"/>
        <v/>
      </c>
      <c r="DD12" s="7" t="str">
        <f>IF(Sheet2!BD11&gt;0,Sheet2!BD11,"")</f>
        <v/>
      </c>
      <c r="DE12" s="7" t="str">
        <f t="shared" si="139"/>
        <v/>
      </c>
      <c r="DF12" s="7" t="str">
        <f>IF(Sheet2!BE11&gt;0,Sheet2!BE11,"")</f>
        <v/>
      </c>
      <c r="DG12" s="7" t="str">
        <f t="shared" si="140"/>
        <v/>
      </c>
      <c r="DH12" s="7" t="str">
        <f>IF(Sheet2!BF11&gt;0,Sheet2!BF11,"")</f>
        <v/>
      </c>
      <c r="DI12" s="7" t="str">
        <f t="shared" si="141"/>
        <v/>
      </c>
      <c r="DJ12" s="7" t="str">
        <f>IF(Sheet2!BG11&gt;0,Sheet2!BG11,"")</f>
        <v/>
      </c>
      <c r="DK12" s="7" t="str">
        <f t="shared" si="142"/>
        <v/>
      </c>
      <c r="DL12" s="7" t="str">
        <f>IF(Sheet2!BH11&gt;0,Sheet2!BH11,"")</f>
        <v/>
      </c>
      <c r="DM12" s="7" t="str">
        <f t="shared" si="143"/>
        <v/>
      </c>
      <c r="DN12" s="7" t="str">
        <f>IF(Sheet2!BI11&gt;0,Sheet2!BI11,"")</f>
        <v/>
      </c>
      <c r="DO12" s="7" t="str">
        <f t="shared" si="144"/>
        <v/>
      </c>
      <c r="DP12" s="7" t="str">
        <f>IF(Sheet2!BJ11&gt;0,Sheet2!BJ11,"")</f>
        <v/>
      </c>
      <c r="DQ12" s="7" t="str">
        <f t="shared" si="145"/>
        <v/>
      </c>
      <c r="DR12" s="7" t="str">
        <f>IF(Sheet2!BK11&gt;0,Sheet2!BK11,"")</f>
        <v/>
      </c>
      <c r="DS12" s="7" t="str">
        <f t="shared" si="146"/>
        <v/>
      </c>
      <c r="DT12" s="7" t="str">
        <f>IF(Sheet2!BL11&gt;0,Sheet2!BL11,"")</f>
        <v/>
      </c>
      <c r="DU12" s="7" t="str">
        <f t="shared" si="147"/>
        <v/>
      </c>
      <c r="DV12" s="7" t="str">
        <f>IF(Sheet2!BM11&gt;0,Sheet2!BM11,"")</f>
        <v/>
      </c>
      <c r="DW12" s="7" t="str">
        <f t="shared" si="148"/>
        <v/>
      </c>
      <c r="DX12" s="7" t="str">
        <f>IF(Sheet2!BN11&gt;0,Sheet2!BN11,"")</f>
        <v/>
      </c>
      <c r="DY12" s="7" t="str">
        <f t="shared" si="149"/>
        <v/>
      </c>
    </row>
    <row r="13" spans="1:129" s="8" customFormat="1" x14ac:dyDescent="0.2">
      <c r="A13" t="s">
        <v>145</v>
      </c>
      <c r="C13" s="8">
        <v>3800</v>
      </c>
      <c r="D13" s="7" t="str">
        <f t="shared" si="87"/>
        <v>21010001,1,1,760;22010001,1,1,760;23010001,1,1,760;24010001,1,1,760;25010001,1,1,760;</v>
      </c>
      <c r="F13" s="7" t="str">
        <f t="shared" si="88"/>
        <v>21010001,1,1,760;22010001,1,1,760;23010001,1,1,760;24010001,1,1,760;25010001,1,1,760;</v>
      </c>
      <c r="G13" s="7" t="str">
        <f t="shared" si="89"/>
        <v/>
      </c>
      <c r="I13" s="7">
        <f>COUNTIF(Sheet2!G12:BN12,"&gt;0")/4</f>
        <v>5</v>
      </c>
      <c r="J13" s="7">
        <f>IF(Sheet2!G12&gt;0,Sheet2!G12,"")</f>
        <v>21010001</v>
      </c>
      <c r="K13" s="7" t="str">
        <f t="shared" si="90"/>
        <v>,</v>
      </c>
      <c r="L13" s="7">
        <f>IF(Sheet2!H12&gt;0,Sheet2!H12,"")</f>
        <v>1</v>
      </c>
      <c r="M13" s="7" t="str">
        <f t="shared" si="91"/>
        <v>,</v>
      </c>
      <c r="N13" s="7">
        <f>IF(Sheet2!I12&gt;0,Sheet2!I12,"")</f>
        <v>1</v>
      </c>
      <c r="O13" s="7" t="str">
        <f t="shared" si="92"/>
        <v>,</v>
      </c>
      <c r="P13" s="7">
        <f>IF(Sheet2!J12&gt;0,Sheet2!J12,"")</f>
        <v>760</v>
      </c>
      <c r="Q13" s="7" t="str">
        <f t="shared" si="93"/>
        <v>;</v>
      </c>
      <c r="R13" s="7">
        <f>IF(Sheet2!K12&gt;0,Sheet2!K12,"")</f>
        <v>22010001</v>
      </c>
      <c r="S13" s="7" t="str">
        <f t="shared" si="94"/>
        <v>,</v>
      </c>
      <c r="T13" s="7">
        <f>IF(Sheet2!L12&gt;0,Sheet2!L12,"")</f>
        <v>1</v>
      </c>
      <c r="U13" s="7" t="str">
        <f t="shared" si="95"/>
        <v>,</v>
      </c>
      <c r="V13" s="7">
        <f>IF(Sheet2!M12&gt;0,Sheet2!M12,"")</f>
        <v>1</v>
      </c>
      <c r="W13" s="7" t="str">
        <f t="shared" si="96"/>
        <v>,</v>
      </c>
      <c r="X13" s="7">
        <f>IF(Sheet2!N12&gt;0,Sheet2!N12,"")</f>
        <v>760</v>
      </c>
      <c r="Y13" s="7" t="str">
        <f t="shared" si="97"/>
        <v>;</v>
      </c>
      <c r="Z13" s="7">
        <f>IF(Sheet2!O12&gt;0,Sheet2!O12,"")</f>
        <v>23010001</v>
      </c>
      <c r="AA13" s="7" t="str">
        <f t="shared" si="98"/>
        <v>,</v>
      </c>
      <c r="AB13" s="7">
        <f>IF(Sheet2!P12&gt;0,Sheet2!P12,"")</f>
        <v>1</v>
      </c>
      <c r="AC13" s="7" t="str">
        <f t="shared" si="99"/>
        <v>,</v>
      </c>
      <c r="AD13" s="7">
        <f>IF(Sheet2!Q12&gt;0,Sheet2!Q12,"")</f>
        <v>1</v>
      </c>
      <c r="AE13" s="7" t="str">
        <f t="shared" si="100"/>
        <v>,</v>
      </c>
      <c r="AF13" s="7">
        <f>IF(Sheet2!R12&gt;0,Sheet2!R12,"")</f>
        <v>760</v>
      </c>
      <c r="AG13" s="7" t="str">
        <f t="shared" si="101"/>
        <v>;</v>
      </c>
      <c r="AH13" s="7">
        <f>IF(Sheet2!S12&gt;0,Sheet2!S12,"")</f>
        <v>24010001</v>
      </c>
      <c r="AI13" s="7" t="str">
        <f t="shared" si="102"/>
        <v>,</v>
      </c>
      <c r="AJ13" s="7">
        <f>IF(Sheet2!T12&gt;0,Sheet2!T12,"")</f>
        <v>1</v>
      </c>
      <c r="AK13" s="7" t="str">
        <f t="shared" si="103"/>
        <v>,</v>
      </c>
      <c r="AL13" s="7">
        <f>IF(Sheet2!U12&gt;0,Sheet2!U12,"")</f>
        <v>1</v>
      </c>
      <c r="AM13" s="7" t="str">
        <f t="shared" si="104"/>
        <v>,</v>
      </c>
      <c r="AN13" s="7">
        <f>IF(Sheet2!V12&gt;0,Sheet2!V12,"")</f>
        <v>760</v>
      </c>
      <c r="AO13" s="7" t="str">
        <f t="shared" si="105"/>
        <v>;</v>
      </c>
      <c r="AP13" s="7">
        <f>IF(Sheet2!W12&gt;0,Sheet2!W12,"")</f>
        <v>25010001</v>
      </c>
      <c r="AQ13" s="7" t="str">
        <f t="shared" si="106"/>
        <v>,</v>
      </c>
      <c r="AR13" s="7">
        <f>IF(Sheet2!X12&gt;0,Sheet2!X12,"")</f>
        <v>1</v>
      </c>
      <c r="AS13" s="7" t="str">
        <f t="shared" si="107"/>
        <v>,</v>
      </c>
      <c r="AT13" s="7">
        <f>IF(Sheet2!Y12&gt;0,Sheet2!Y12,"")</f>
        <v>1</v>
      </c>
      <c r="AU13" s="7" t="str">
        <f t="shared" si="108"/>
        <v>,</v>
      </c>
      <c r="AV13" s="7">
        <f>IF(Sheet2!Z12&gt;0,Sheet2!Z12,"")</f>
        <v>760</v>
      </c>
      <c r="AW13" s="7" t="str">
        <f t="shared" si="109"/>
        <v>;</v>
      </c>
      <c r="AX13" s="7" t="str">
        <f>IF(Sheet2!AA12&gt;0,Sheet2!AA12,"")</f>
        <v/>
      </c>
      <c r="AY13" s="7" t="str">
        <f t="shared" si="110"/>
        <v/>
      </c>
      <c r="AZ13" s="7" t="str">
        <f>IF(Sheet2!AB12&gt;0,Sheet2!AB12,"")</f>
        <v/>
      </c>
      <c r="BA13" s="7" t="str">
        <f t="shared" si="111"/>
        <v/>
      </c>
      <c r="BB13" s="7" t="str">
        <f>IF(Sheet2!AC12&gt;0,Sheet2!AC12,"")</f>
        <v/>
      </c>
      <c r="BC13" s="7" t="str">
        <f t="shared" si="112"/>
        <v/>
      </c>
      <c r="BD13" s="7" t="str">
        <f>IF(Sheet2!AD12&gt;0,Sheet2!AD12,"")</f>
        <v/>
      </c>
      <c r="BE13" s="7" t="str">
        <f t="shared" si="113"/>
        <v/>
      </c>
      <c r="BF13" s="7" t="str">
        <f>IF(Sheet2!AE12&gt;0,Sheet2!AE12,"")</f>
        <v/>
      </c>
      <c r="BG13" s="7" t="str">
        <f t="shared" si="114"/>
        <v/>
      </c>
      <c r="BH13" s="7" t="str">
        <f>IF(Sheet2!AF12&gt;0,Sheet2!AF12,"")</f>
        <v/>
      </c>
      <c r="BI13" s="7" t="str">
        <f t="shared" si="115"/>
        <v/>
      </c>
      <c r="BJ13" s="7" t="str">
        <f>IF(Sheet2!AG12&gt;0,Sheet2!AG12,"")</f>
        <v/>
      </c>
      <c r="BK13" s="7" t="str">
        <f t="shared" si="116"/>
        <v/>
      </c>
      <c r="BL13" s="7" t="str">
        <f>IF(Sheet2!AH12&gt;0,Sheet2!AH12,"")</f>
        <v/>
      </c>
      <c r="BM13" s="7" t="str">
        <f t="shared" si="117"/>
        <v/>
      </c>
      <c r="BN13" s="7" t="str">
        <f>IF(Sheet2!AI12&gt;0,Sheet2!AI12,"")</f>
        <v/>
      </c>
      <c r="BO13" s="7" t="str">
        <f t="shared" si="118"/>
        <v/>
      </c>
      <c r="BP13" s="7" t="str">
        <f>IF(Sheet2!AJ12&gt;0,Sheet2!AJ12,"")</f>
        <v/>
      </c>
      <c r="BQ13" s="7" t="str">
        <f t="shared" si="119"/>
        <v/>
      </c>
      <c r="BR13" s="7" t="str">
        <f>IF(Sheet2!AK12&gt;0,Sheet2!AK12,"")</f>
        <v/>
      </c>
      <c r="BS13" s="7" t="str">
        <f t="shared" si="120"/>
        <v/>
      </c>
      <c r="BT13" s="7" t="str">
        <f>IF(Sheet2!AL12&gt;0,Sheet2!AL12,"")</f>
        <v/>
      </c>
      <c r="BU13" s="7" t="str">
        <f t="shared" si="121"/>
        <v/>
      </c>
      <c r="BV13" s="7" t="str">
        <f>IF(Sheet2!AM12&gt;0,Sheet2!AM12,"")</f>
        <v/>
      </c>
      <c r="BW13" s="7" t="str">
        <f t="shared" si="122"/>
        <v/>
      </c>
      <c r="BX13" s="7" t="str">
        <f>IF(Sheet2!AN12&gt;0,Sheet2!AN12,"")</f>
        <v/>
      </c>
      <c r="BY13" s="7" t="str">
        <f t="shared" si="123"/>
        <v/>
      </c>
      <c r="BZ13" s="7" t="str">
        <f>IF(Sheet2!AO12&gt;0,Sheet2!AO12,"")</f>
        <v/>
      </c>
      <c r="CA13" s="7" t="str">
        <f t="shared" si="124"/>
        <v/>
      </c>
      <c r="CB13" s="7" t="str">
        <f>IF(Sheet2!AP12&gt;0,Sheet2!AP12,"")</f>
        <v/>
      </c>
      <c r="CC13" s="7" t="str">
        <f t="shared" si="125"/>
        <v/>
      </c>
      <c r="CD13" s="7" t="str">
        <f>IF(Sheet2!AQ12&gt;0,Sheet2!AQ12,"")</f>
        <v/>
      </c>
      <c r="CE13" s="7" t="str">
        <f t="shared" si="126"/>
        <v/>
      </c>
      <c r="CF13" s="7" t="str">
        <f>IF(Sheet2!AR12&gt;0,Sheet2!AR12,"")</f>
        <v/>
      </c>
      <c r="CG13" s="7" t="str">
        <f t="shared" si="127"/>
        <v/>
      </c>
      <c r="CH13" s="7" t="str">
        <f>IF(Sheet2!AS12&gt;0,Sheet2!AS12,"")</f>
        <v/>
      </c>
      <c r="CI13" s="7" t="str">
        <f t="shared" si="128"/>
        <v/>
      </c>
      <c r="CJ13" s="7" t="str">
        <f>IF(Sheet2!AT12&gt;0,Sheet2!AT12,"")</f>
        <v/>
      </c>
      <c r="CK13" s="7" t="str">
        <f t="shared" si="129"/>
        <v/>
      </c>
      <c r="CL13" s="7" t="str">
        <f>IF(Sheet2!AU12&gt;0,Sheet2!AU12,"")</f>
        <v/>
      </c>
      <c r="CM13" s="7" t="str">
        <f t="shared" si="130"/>
        <v/>
      </c>
      <c r="CN13" s="7" t="str">
        <f>IF(Sheet2!AV12&gt;0,Sheet2!AV12,"")</f>
        <v/>
      </c>
      <c r="CO13" s="7" t="str">
        <f t="shared" si="131"/>
        <v/>
      </c>
      <c r="CP13" s="7" t="str">
        <f>IF(Sheet2!AW12&gt;0,Sheet2!AW12,"")</f>
        <v/>
      </c>
      <c r="CQ13" s="7" t="str">
        <f t="shared" si="132"/>
        <v/>
      </c>
      <c r="CR13" s="7" t="str">
        <f>IF(Sheet2!AX12&gt;0,Sheet2!AX12,"")</f>
        <v/>
      </c>
      <c r="CS13" s="7" t="str">
        <f t="shared" si="133"/>
        <v/>
      </c>
      <c r="CT13" s="7" t="str">
        <f>IF(Sheet2!AY12&gt;0,Sheet2!AY12,"")</f>
        <v/>
      </c>
      <c r="CU13" s="7" t="str">
        <f t="shared" si="134"/>
        <v/>
      </c>
      <c r="CV13" s="7" t="str">
        <f>IF(Sheet2!AZ12&gt;0,Sheet2!AZ12,"")</f>
        <v/>
      </c>
      <c r="CW13" s="7" t="str">
        <f t="shared" si="135"/>
        <v/>
      </c>
      <c r="CX13" s="7" t="str">
        <f>IF(Sheet2!BA12&gt;0,Sheet2!BA12,"")</f>
        <v/>
      </c>
      <c r="CY13" s="7" t="str">
        <f t="shared" si="136"/>
        <v/>
      </c>
      <c r="CZ13" s="7" t="str">
        <f>IF(Sheet2!BB12&gt;0,Sheet2!BB12,"")</f>
        <v/>
      </c>
      <c r="DA13" s="7" t="str">
        <f t="shared" si="137"/>
        <v/>
      </c>
      <c r="DB13" s="7" t="str">
        <f>IF(Sheet2!BC12&gt;0,Sheet2!BC12,"")</f>
        <v/>
      </c>
      <c r="DC13" s="7" t="str">
        <f t="shared" si="138"/>
        <v/>
      </c>
      <c r="DD13" s="7" t="str">
        <f>IF(Sheet2!BD12&gt;0,Sheet2!BD12,"")</f>
        <v/>
      </c>
      <c r="DE13" s="7" t="str">
        <f t="shared" si="139"/>
        <v/>
      </c>
      <c r="DF13" s="7" t="str">
        <f>IF(Sheet2!BE12&gt;0,Sheet2!BE12,"")</f>
        <v/>
      </c>
      <c r="DG13" s="7" t="str">
        <f t="shared" si="140"/>
        <v/>
      </c>
      <c r="DH13" s="7" t="str">
        <f>IF(Sheet2!BF12&gt;0,Sheet2!BF12,"")</f>
        <v/>
      </c>
      <c r="DI13" s="7" t="str">
        <f t="shared" si="141"/>
        <v/>
      </c>
      <c r="DJ13" s="7" t="str">
        <f>IF(Sheet2!BG12&gt;0,Sheet2!BG12,"")</f>
        <v/>
      </c>
      <c r="DK13" s="7" t="str">
        <f t="shared" si="142"/>
        <v/>
      </c>
      <c r="DL13" s="7" t="str">
        <f>IF(Sheet2!BH12&gt;0,Sheet2!BH12,"")</f>
        <v/>
      </c>
      <c r="DM13" s="7" t="str">
        <f t="shared" si="143"/>
        <v/>
      </c>
      <c r="DN13" s="7" t="str">
        <f>IF(Sheet2!BI12&gt;0,Sheet2!BI12,"")</f>
        <v/>
      </c>
      <c r="DO13" s="7" t="str">
        <f t="shared" si="144"/>
        <v/>
      </c>
      <c r="DP13" s="7" t="str">
        <f>IF(Sheet2!BJ12&gt;0,Sheet2!BJ12,"")</f>
        <v/>
      </c>
      <c r="DQ13" s="7" t="str">
        <f t="shared" si="145"/>
        <v/>
      </c>
      <c r="DR13" s="7" t="str">
        <f>IF(Sheet2!BK12&gt;0,Sheet2!BK12,"")</f>
        <v/>
      </c>
      <c r="DS13" s="7" t="str">
        <f t="shared" si="146"/>
        <v/>
      </c>
      <c r="DT13" s="7" t="str">
        <f>IF(Sheet2!BL12&gt;0,Sheet2!BL12,"")</f>
        <v/>
      </c>
      <c r="DU13" s="7" t="str">
        <f t="shared" si="147"/>
        <v/>
      </c>
      <c r="DV13" s="7" t="str">
        <f>IF(Sheet2!BM12&gt;0,Sheet2!BM12,"")</f>
        <v/>
      </c>
      <c r="DW13" s="7" t="str">
        <f t="shared" si="148"/>
        <v/>
      </c>
      <c r="DX13" s="7" t="str">
        <f>IF(Sheet2!BN12&gt;0,Sheet2!BN12,"")</f>
        <v/>
      </c>
      <c r="DY13" s="7" t="str">
        <f t="shared" si="149"/>
        <v/>
      </c>
    </row>
    <row r="14" spans="1:129" s="8" customFormat="1" x14ac:dyDescent="0.2">
      <c r="A14" t="s">
        <v>146</v>
      </c>
      <c r="C14" s="8">
        <v>4000</v>
      </c>
      <c r="D14" s="7" t="str">
        <f t="shared" si="87"/>
        <v>21020001,1,1,480;22020001,1,1,480;23020001,1,1,480;24020001,1,1,480;25020001,1,1,480;21020101,1,1,240;22020101,1,1,240;23020101,1,1,240;24020101,1,1,240;25020101,1,1,240;21020201,1,1,80;22020201,1,1,80;23020201,1,1,80;24020201,1,1,80;25020201,1,1,80;</v>
      </c>
      <c r="F14" s="7" t="str">
        <f t="shared" si="88"/>
        <v>21020001,1,1,480;22020001,1,1,480;23020001,1,1,480;24020001,1,1,480;25020001,1,1,480;21020101,1,1,240;22020101,1,1,240;23020101,1,1,240;</v>
      </c>
      <c r="G14" s="7" t="str">
        <f t="shared" si="89"/>
        <v>24020101,1,1,240;25020101,1,1,240;21020201,1,1,80;22020201,1,1,80;23020201,1,1,80;24020201,1,1,80;25020201,1,1,80;</v>
      </c>
      <c r="I14" s="7">
        <f>COUNTIF(Sheet2!G13:BN13,"&gt;0")/4</f>
        <v>15</v>
      </c>
      <c r="J14" s="7">
        <f>IF(Sheet2!G13&gt;0,Sheet2!G13,"")</f>
        <v>21020001</v>
      </c>
      <c r="K14" s="7" t="str">
        <f t="shared" si="90"/>
        <v>,</v>
      </c>
      <c r="L14" s="7">
        <f>IF(Sheet2!H13&gt;0,Sheet2!H13,"")</f>
        <v>1</v>
      </c>
      <c r="M14" s="7" t="str">
        <f t="shared" si="91"/>
        <v>,</v>
      </c>
      <c r="N14" s="7">
        <f>IF(Sheet2!I13&gt;0,Sheet2!I13,"")</f>
        <v>1</v>
      </c>
      <c r="O14" s="7" t="str">
        <f t="shared" si="92"/>
        <v>,</v>
      </c>
      <c r="P14" s="7">
        <f>IF(Sheet2!J13&gt;0,Sheet2!J13,"")</f>
        <v>480</v>
      </c>
      <c r="Q14" s="7" t="str">
        <f t="shared" si="93"/>
        <v>;</v>
      </c>
      <c r="R14" s="7">
        <f>IF(Sheet2!K13&gt;0,Sheet2!K13,"")</f>
        <v>22020001</v>
      </c>
      <c r="S14" s="7" t="str">
        <f t="shared" si="94"/>
        <v>,</v>
      </c>
      <c r="T14" s="7">
        <f>IF(Sheet2!L13&gt;0,Sheet2!L13,"")</f>
        <v>1</v>
      </c>
      <c r="U14" s="7" t="str">
        <f t="shared" si="95"/>
        <v>,</v>
      </c>
      <c r="V14" s="7">
        <f>IF(Sheet2!M13&gt;0,Sheet2!M13,"")</f>
        <v>1</v>
      </c>
      <c r="W14" s="7" t="str">
        <f t="shared" si="96"/>
        <v>,</v>
      </c>
      <c r="X14" s="7">
        <f>IF(Sheet2!N13&gt;0,Sheet2!N13,"")</f>
        <v>480</v>
      </c>
      <c r="Y14" s="7" t="str">
        <f t="shared" si="97"/>
        <v>;</v>
      </c>
      <c r="Z14" s="7">
        <f>IF(Sheet2!O13&gt;0,Sheet2!O13,"")</f>
        <v>23020001</v>
      </c>
      <c r="AA14" s="7" t="str">
        <f t="shared" si="98"/>
        <v>,</v>
      </c>
      <c r="AB14" s="7">
        <f>IF(Sheet2!P13&gt;0,Sheet2!P13,"")</f>
        <v>1</v>
      </c>
      <c r="AC14" s="7" t="str">
        <f t="shared" si="99"/>
        <v>,</v>
      </c>
      <c r="AD14" s="7">
        <f>IF(Sheet2!Q13&gt;0,Sheet2!Q13,"")</f>
        <v>1</v>
      </c>
      <c r="AE14" s="7" t="str">
        <f t="shared" si="100"/>
        <v>,</v>
      </c>
      <c r="AF14" s="7">
        <f>IF(Sheet2!R13&gt;0,Sheet2!R13,"")</f>
        <v>480</v>
      </c>
      <c r="AG14" s="7" t="str">
        <f t="shared" si="101"/>
        <v>;</v>
      </c>
      <c r="AH14" s="7">
        <f>IF(Sheet2!S13&gt;0,Sheet2!S13,"")</f>
        <v>24020001</v>
      </c>
      <c r="AI14" s="7" t="str">
        <f t="shared" si="102"/>
        <v>,</v>
      </c>
      <c r="AJ14" s="7">
        <f>IF(Sheet2!T13&gt;0,Sheet2!T13,"")</f>
        <v>1</v>
      </c>
      <c r="AK14" s="7" t="str">
        <f t="shared" si="103"/>
        <v>,</v>
      </c>
      <c r="AL14" s="7">
        <f>IF(Sheet2!U13&gt;0,Sheet2!U13,"")</f>
        <v>1</v>
      </c>
      <c r="AM14" s="7" t="str">
        <f t="shared" si="104"/>
        <v>,</v>
      </c>
      <c r="AN14" s="7">
        <f>IF(Sheet2!V13&gt;0,Sheet2!V13,"")</f>
        <v>480</v>
      </c>
      <c r="AO14" s="7" t="str">
        <f t="shared" si="105"/>
        <v>;</v>
      </c>
      <c r="AP14" s="7">
        <f>IF(Sheet2!W13&gt;0,Sheet2!W13,"")</f>
        <v>25020001</v>
      </c>
      <c r="AQ14" s="7" t="str">
        <f t="shared" si="106"/>
        <v>,</v>
      </c>
      <c r="AR14" s="7">
        <f>IF(Sheet2!X13&gt;0,Sheet2!X13,"")</f>
        <v>1</v>
      </c>
      <c r="AS14" s="7" t="str">
        <f t="shared" si="107"/>
        <v>,</v>
      </c>
      <c r="AT14" s="7">
        <f>IF(Sheet2!Y13&gt;0,Sheet2!Y13,"")</f>
        <v>1</v>
      </c>
      <c r="AU14" s="7" t="str">
        <f t="shared" si="108"/>
        <v>,</v>
      </c>
      <c r="AV14" s="7">
        <f>IF(Sheet2!Z13&gt;0,Sheet2!Z13,"")</f>
        <v>480</v>
      </c>
      <c r="AW14" s="7" t="str">
        <f t="shared" si="109"/>
        <v>;</v>
      </c>
      <c r="AX14" s="7">
        <f>IF(Sheet2!AA13&gt;0,Sheet2!AA13,"")</f>
        <v>21020101</v>
      </c>
      <c r="AY14" s="7" t="str">
        <f t="shared" si="110"/>
        <v>,</v>
      </c>
      <c r="AZ14" s="7">
        <f>IF(Sheet2!AB13&gt;0,Sheet2!AB13,"")</f>
        <v>1</v>
      </c>
      <c r="BA14" s="7" t="str">
        <f t="shared" si="111"/>
        <v>,</v>
      </c>
      <c r="BB14" s="7">
        <f>IF(Sheet2!AC13&gt;0,Sheet2!AC13,"")</f>
        <v>1</v>
      </c>
      <c r="BC14" s="7" t="str">
        <f t="shared" si="112"/>
        <v>,</v>
      </c>
      <c r="BD14" s="7">
        <f>IF(Sheet2!AD13&gt;0,Sheet2!AD13,"")</f>
        <v>240</v>
      </c>
      <c r="BE14" s="7" t="str">
        <f t="shared" si="113"/>
        <v>;</v>
      </c>
      <c r="BF14" s="7">
        <f>IF(Sheet2!AE13&gt;0,Sheet2!AE13,"")</f>
        <v>22020101</v>
      </c>
      <c r="BG14" s="7" t="str">
        <f t="shared" si="114"/>
        <v>,</v>
      </c>
      <c r="BH14" s="7">
        <f>IF(Sheet2!AF13&gt;0,Sheet2!AF13,"")</f>
        <v>1</v>
      </c>
      <c r="BI14" s="7" t="str">
        <f t="shared" si="115"/>
        <v>,</v>
      </c>
      <c r="BJ14" s="7">
        <f>IF(Sheet2!AG13&gt;0,Sheet2!AG13,"")</f>
        <v>1</v>
      </c>
      <c r="BK14" s="7" t="str">
        <f t="shared" si="116"/>
        <v>,</v>
      </c>
      <c r="BL14" s="7">
        <f>IF(Sheet2!AH13&gt;0,Sheet2!AH13,"")</f>
        <v>240</v>
      </c>
      <c r="BM14" s="7" t="str">
        <f t="shared" si="117"/>
        <v>;</v>
      </c>
      <c r="BN14" s="7">
        <f>IF(Sheet2!AI13&gt;0,Sheet2!AI13,"")</f>
        <v>23020101</v>
      </c>
      <c r="BO14" s="7" t="str">
        <f t="shared" si="118"/>
        <v>,</v>
      </c>
      <c r="BP14" s="7">
        <f>IF(Sheet2!AJ13&gt;0,Sheet2!AJ13,"")</f>
        <v>1</v>
      </c>
      <c r="BQ14" s="7" t="str">
        <f t="shared" si="119"/>
        <v>,</v>
      </c>
      <c r="BR14" s="7">
        <f>IF(Sheet2!AK13&gt;0,Sheet2!AK13,"")</f>
        <v>1</v>
      </c>
      <c r="BS14" s="7" t="str">
        <f t="shared" si="120"/>
        <v>,</v>
      </c>
      <c r="BT14" s="7">
        <f>IF(Sheet2!AL13&gt;0,Sheet2!AL13,"")</f>
        <v>240</v>
      </c>
      <c r="BU14" s="7" t="str">
        <f t="shared" si="121"/>
        <v>;</v>
      </c>
      <c r="BV14" s="7">
        <f>IF(Sheet2!AM13&gt;0,Sheet2!AM13,"")</f>
        <v>24020101</v>
      </c>
      <c r="BW14" s="7" t="str">
        <f t="shared" si="122"/>
        <v>,</v>
      </c>
      <c r="BX14" s="7">
        <f>IF(Sheet2!AN13&gt;0,Sheet2!AN13,"")</f>
        <v>1</v>
      </c>
      <c r="BY14" s="7" t="str">
        <f t="shared" si="123"/>
        <v>,</v>
      </c>
      <c r="BZ14" s="7">
        <f>IF(Sheet2!AO13&gt;0,Sheet2!AO13,"")</f>
        <v>1</v>
      </c>
      <c r="CA14" s="7" t="str">
        <f t="shared" si="124"/>
        <v>,</v>
      </c>
      <c r="CB14" s="7">
        <f>IF(Sheet2!AP13&gt;0,Sheet2!AP13,"")</f>
        <v>240</v>
      </c>
      <c r="CC14" s="7" t="str">
        <f t="shared" si="125"/>
        <v>;</v>
      </c>
      <c r="CD14" s="7">
        <f>IF(Sheet2!AQ13&gt;0,Sheet2!AQ13,"")</f>
        <v>25020101</v>
      </c>
      <c r="CE14" s="7" t="str">
        <f t="shared" si="126"/>
        <v>,</v>
      </c>
      <c r="CF14" s="7">
        <f>IF(Sheet2!AR13&gt;0,Sheet2!AR13,"")</f>
        <v>1</v>
      </c>
      <c r="CG14" s="7" t="str">
        <f t="shared" si="127"/>
        <v>,</v>
      </c>
      <c r="CH14" s="7">
        <f>IF(Sheet2!AS13&gt;0,Sheet2!AS13,"")</f>
        <v>1</v>
      </c>
      <c r="CI14" s="7" t="str">
        <f t="shared" si="128"/>
        <v>,</v>
      </c>
      <c r="CJ14" s="7">
        <f>IF(Sheet2!AT13&gt;0,Sheet2!AT13,"")</f>
        <v>240</v>
      </c>
      <c r="CK14" s="7" t="str">
        <f t="shared" si="129"/>
        <v>;</v>
      </c>
      <c r="CL14" s="7">
        <f>IF(Sheet2!AU13&gt;0,Sheet2!AU13,"")</f>
        <v>21020201</v>
      </c>
      <c r="CM14" s="7" t="str">
        <f t="shared" si="130"/>
        <v>,</v>
      </c>
      <c r="CN14" s="7">
        <f>IF(Sheet2!AV13&gt;0,Sheet2!AV13,"")</f>
        <v>1</v>
      </c>
      <c r="CO14" s="7" t="str">
        <f t="shared" si="131"/>
        <v>,</v>
      </c>
      <c r="CP14" s="7">
        <f>IF(Sheet2!AW13&gt;0,Sheet2!AW13,"")</f>
        <v>1</v>
      </c>
      <c r="CQ14" s="7" t="str">
        <f t="shared" si="132"/>
        <v>,</v>
      </c>
      <c r="CR14" s="7">
        <f>IF(Sheet2!AX13&gt;0,Sheet2!AX13,"")</f>
        <v>80</v>
      </c>
      <c r="CS14" s="7" t="str">
        <f t="shared" si="133"/>
        <v>;</v>
      </c>
      <c r="CT14" s="7">
        <f>IF(Sheet2!AY13&gt;0,Sheet2!AY13,"")</f>
        <v>22020201</v>
      </c>
      <c r="CU14" s="7" t="str">
        <f t="shared" si="134"/>
        <v>,</v>
      </c>
      <c r="CV14" s="7">
        <f>IF(Sheet2!AZ13&gt;0,Sheet2!AZ13,"")</f>
        <v>1</v>
      </c>
      <c r="CW14" s="7" t="str">
        <f t="shared" si="135"/>
        <v>,</v>
      </c>
      <c r="CX14" s="7">
        <f>IF(Sheet2!BA13&gt;0,Sheet2!BA13,"")</f>
        <v>1</v>
      </c>
      <c r="CY14" s="7" t="str">
        <f t="shared" si="136"/>
        <v>,</v>
      </c>
      <c r="CZ14" s="7">
        <f>IF(Sheet2!BB13&gt;0,Sheet2!BB13,"")</f>
        <v>80</v>
      </c>
      <c r="DA14" s="7" t="str">
        <f t="shared" si="137"/>
        <v>;</v>
      </c>
      <c r="DB14" s="7">
        <f>IF(Sheet2!BC13&gt;0,Sheet2!BC13,"")</f>
        <v>23020201</v>
      </c>
      <c r="DC14" s="7" t="str">
        <f t="shared" si="138"/>
        <v>,</v>
      </c>
      <c r="DD14" s="7">
        <f>IF(Sheet2!BD13&gt;0,Sheet2!BD13,"")</f>
        <v>1</v>
      </c>
      <c r="DE14" s="7" t="str">
        <f t="shared" si="139"/>
        <v>,</v>
      </c>
      <c r="DF14" s="7">
        <f>IF(Sheet2!BE13&gt;0,Sheet2!BE13,"")</f>
        <v>1</v>
      </c>
      <c r="DG14" s="7" t="str">
        <f t="shared" si="140"/>
        <v>,</v>
      </c>
      <c r="DH14" s="7">
        <f>IF(Sheet2!BF13&gt;0,Sheet2!BF13,"")</f>
        <v>80</v>
      </c>
      <c r="DI14" s="7" t="str">
        <f t="shared" si="141"/>
        <v>;</v>
      </c>
      <c r="DJ14" s="7">
        <f>IF(Sheet2!BG13&gt;0,Sheet2!BG13,"")</f>
        <v>24020201</v>
      </c>
      <c r="DK14" s="7" t="str">
        <f t="shared" si="142"/>
        <v>,</v>
      </c>
      <c r="DL14" s="7">
        <f>IF(Sheet2!BH13&gt;0,Sheet2!BH13,"")</f>
        <v>1</v>
      </c>
      <c r="DM14" s="7" t="str">
        <f t="shared" si="143"/>
        <v>,</v>
      </c>
      <c r="DN14" s="7">
        <f>IF(Sheet2!BI13&gt;0,Sheet2!BI13,"")</f>
        <v>1</v>
      </c>
      <c r="DO14" s="7" t="str">
        <f t="shared" si="144"/>
        <v>,</v>
      </c>
      <c r="DP14" s="7">
        <f>IF(Sheet2!BJ13&gt;0,Sheet2!BJ13,"")</f>
        <v>80</v>
      </c>
      <c r="DQ14" s="7" t="str">
        <f t="shared" si="145"/>
        <v>;</v>
      </c>
      <c r="DR14" s="7">
        <f>IF(Sheet2!BK13&gt;0,Sheet2!BK13,"")</f>
        <v>25020201</v>
      </c>
      <c r="DS14" s="7" t="str">
        <f t="shared" si="146"/>
        <v>,</v>
      </c>
      <c r="DT14" s="7">
        <f>IF(Sheet2!BL13&gt;0,Sheet2!BL13,"")</f>
        <v>1</v>
      </c>
      <c r="DU14" s="7" t="str">
        <f t="shared" si="147"/>
        <v>,</v>
      </c>
      <c r="DV14" s="7">
        <f>IF(Sheet2!BM13&gt;0,Sheet2!BM13,"")</f>
        <v>1</v>
      </c>
      <c r="DW14" s="7" t="str">
        <f t="shared" si="148"/>
        <v>,</v>
      </c>
      <c r="DX14" s="7">
        <f>IF(Sheet2!BN13&gt;0,Sheet2!BN13,"")</f>
        <v>80</v>
      </c>
      <c r="DY14" s="7" t="str">
        <f t="shared" si="149"/>
        <v>;</v>
      </c>
    </row>
    <row r="15" spans="1:129" x14ac:dyDescent="0.2">
      <c r="A15" t="s">
        <v>147</v>
      </c>
      <c r="C15" s="7">
        <v>1000</v>
      </c>
      <c r="D15" s="7" t="str">
        <f t="shared" si="87"/>
        <v>21030001,1,1,120;22030001,1,1,120;23030001,1,1,120;24030001,1,1,120;25030001,1,1,120;21030101,1,1,60;22030101,1,1,60;23030101,1,1,60;24030101,1,1,60;25030101,1,1,60;21030201,1,1,20;22030201,1,1,20;23030201,1,1,20;24030201,1,1,20;25030201,1,1,20;</v>
      </c>
      <c r="F15" s="7" t="str">
        <f t="shared" si="88"/>
        <v>21030001,1,1,120;22030001,1,1,120;23030001,1,1,120;24030001,1,1,120;25030001,1,1,120;21030101,1,1,60;22030101,1,1,60;23030101,1,1,60;</v>
      </c>
      <c r="G15" s="7" t="str">
        <f t="shared" si="89"/>
        <v>24030101,1,1,60;25030101,1,1,60;21030201,1,1,20;22030201,1,1,20;23030201,1,1,20;24030201,1,1,20;25030201,1,1,20;</v>
      </c>
      <c r="I15" s="7">
        <f>COUNTIF(Sheet2!G14:BN14,"&gt;0")/4</f>
        <v>15</v>
      </c>
      <c r="J15" s="7">
        <f>IF(Sheet2!G14&gt;0,Sheet2!G14,"")</f>
        <v>21030001</v>
      </c>
      <c r="K15" s="7" t="str">
        <f t="shared" si="90"/>
        <v>,</v>
      </c>
      <c r="L15" s="7">
        <f>IF(Sheet2!H14&gt;0,Sheet2!H14,"")</f>
        <v>1</v>
      </c>
      <c r="M15" s="7" t="str">
        <f t="shared" si="91"/>
        <v>,</v>
      </c>
      <c r="N15" s="7">
        <f>IF(Sheet2!I14&gt;0,Sheet2!I14,"")</f>
        <v>1</v>
      </c>
      <c r="O15" s="7" t="str">
        <f t="shared" si="92"/>
        <v>,</v>
      </c>
      <c r="P15" s="7">
        <f>IF(Sheet2!J14&gt;0,Sheet2!J14,"")</f>
        <v>120</v>
      </c>
      <c r="Q15" s="7" t="str">
        <f t="shared" si="93"/>
        <v>;</v>
      </c>
      <c r="R15" s="7">
        <f>IF(Sheet2!K14&gt;0,Sheet2!K14,"")</f>
        <v>22030001</v>
      </c>
      <c r="S15" s="7" t="str">
        <f t="shared" si="94"/>
        <v>,</v>
      </c>
      <c r="T15" s="7">
        <f>IF(Sheet2!L14&gt;0,Sheet2!L14,"")</f>
        <v>1</v>
      </c>
      <c r="U15" s="7" t="str">
        <f t="shared" si="95"/>
        <v>,</v>
      </c>
      <c r="V15" s="7">
        <f>IF(Sheet2!M14&gt;0,Sheet2!M14,"")</f>
        <v>1</v>
      </c>
      <c r="W15" s="7" t="str">
        <f t="shared" si="96"/>
        <v>,</v>
      </c>
      <c r="X15" s="7">
        <f>IF(Sheet2!N14&gt;0,Sheet2!N14,"")</f>
        <v>120</v>
      </c>
      <c r="Y15" s="7" t="str">
        <f t="shared" si="97"/>
        <v>;</v>
      </c>
      <c r="Z15" s="7">
        <f>IF(Sheet2!O14&gt;0,Sheet2!O14,"")</f>
        <v>23030001</v>
      </c>
      <c r="AA15" s="7" t="str">
        <f t="shared" si="98"/>
        <v>,</v>
      </c>
      <c r="AB15" s="7">
        <f>IF(Sheet2!P14&gt;0,Sheet2!P14,"")</f>
        <v>1</v>
      </c>
      <c r="AC15" s="7" t="str">
        <f t="shared" si="99"/>
        <v>,</v>
      </c>
      <c r="AD15" s="7">
        <f>IF(Sheet2!Q14&gt;0,Sheet2!Q14,"")</f>
        <v>1</v>
      </c>
      <c r="AE15" s="7" t="str">
        <f t="shared" si="100"/>
        <v>,</v>
      </c>
      <c r="AF15" s="7">
        <f>IF(Sheet2!R14&gt;0,Sheet2!R14,"")</f>
        <v>120</v>
      </c>
      <c r="AG15" s="7" t="str">
        <f t="shared" si="101"/>
        <v>;</v>
      </c>
      <c r="AH15" s="7">
        <f>IF(Sheet2!S14&gt;0,Sheet2!S14,"")</f>
        <v>24030001</v>
      </c>
      <c r="AI15" s="7" t="str">
        <f t="shared" si="102"/>
        <v>,</v>
      </c>
      <c r="AJ15" s="7">
        <f>IF(Sheet2!T14&gt;0,Sheet2!T14,"")</f>
        <v>1</v>
      </c>
      <c r="AK15" s="7" t="str">
        <f t="shared" si="103"/>
        <v>,</v>
      </c>
      <c r="AL15" s="7">
        <f>IF(Sheet2!U14&gt;0,Sheet2!U14,"")</f>
        <v>1</v>
      </c>
      <c r="AM15" s="7" t="str">
        <f t="shared" si="104"/>
        <v>,</v>
      </c>
      <c r="AN15" s="7">
        <f>IF(Sheet2!V14&gt;0,Sheet2!V14,"")</f>
        <v>120</v>
      </c>
      <c r="AO15" s="7" t="str">
        <f t="shared" si="105"/>
        <v>;</v>
      </c>
      <c r="AP15" s="7">
        <f>IF(Sheet2!W14&gt;0,Sheet2!W14,"")</f>
        <v>25030001</v>
      </c>
      <c r="AQ15" s="7" t="str">
        <f t="shared" si="106"/>
        <v>,</v>
      </c>
      <c r="AR15" s="7">
        <f>IF(Sheet2!X14&gt;0,Sheet2!X14,"")</f>
        <v>1</v>
      </c>
      <c r="AS15" s="7" t="str">
        <f t="shared" si="107"/>
        <v>,</v>
      </c>
      <c r="AT15" s="7">
        <f>IF(Sheet2!Y14&gt;0,Sheet2!Y14,"")</f>
        <v>1</v>
      </c>
      <c r="AU15" s="7" t="str">
        <f t="shared" si="108"/>
        <v>,</v>
      </c>
      <c r="AV15" s="7">
        <f>IF(Sheet2!Z14&gt;0,Sheet2!Z14,"")</f>
        <v>120</v>
      </c>
      <c r="AW15" s="7" t="str">
        <f t="shared" si="109"/>
        <v>;</v>
      </c>
      <c r="AX15" s="7">
        <f>IF(Sheet2!AA14&gt;0,Sheet2!AA14,"")</f>
        <v>21030101</v>
      </c>
      <c r="AY15" s="7" t="str">
        <f t="shared" si="110"/>
        <v>,</v>
      </c>
      <c r="AZ15" s="7">
        <f>IF(Sheet2!AB14&gt;0,Sheet2!AB14,"")</f>
        <v>1</v>
      </c>
      <c r="BA15" s="7" t="str">
        <f t="shared" si="111"/>
        <v>,</v>
      </c>
      <c r="BB15" s="7">
        <f>IF(Sheet2!AC14&gt;0,Sheet2!AC14,"")</f>
        <v>1</v>
      </c>
      <c r="BC15" s="7" t="str">
        <f t="shared" si="112"/>
        <v>,</v>
      </c>
      <c r="BD15" s="7">
        <f>IF(Sheet2!AD14&gt;0,Sheet2!AD14,"")</f>
        <v>60</v>
      </c>
      <c r="BE15" s="7" t="str">
        <f t="shared" si="113"/>
        <v>;</v>
      </c>
      <c r="BF15" s="7">
        <f>IF(Sheet2!AE14&gt;0,Sheet2!AE14,"")</f>
        <v>22030101</v>
      </c>
      <c r="BG15" s="7" t="str">
        <f t="shared" si="114"/>
        <v>,</v>
      </c>
      <c r="BH15" s="7">
        <f>IF(Sheet2!AF14&gt;0,Sheet2!AF14,"")</f>
        <v>1</v>
      </c>
      <c r="BI15" s="7" t="str">
        <f t="shared" si="115"/>
        <v>,</v>
      </c>
      <c r="BJ15" s="7">
        <f>IF(Sheet2!AG14&gt;0,Sheet2!AG14,"")</f>
        <v>1</v>
      </c>
      <c r="BK15" s="7" t="str">
        <f t="shared" si="116"/>
        <v>,</v>
      </c>
      <c r="BL15" s="7">
        <f>IF(Sheet2!AH14&gt;0,Sheet2!AH14,"")</f>
        <v>60</v>
      </c>
      <c r="BM15" s="7" t="str">
        <f t="shared" si="117"/>
        <v>;</v>
      </c>
      <c r="BN15" s="7">
        <f>IF(Sheet2!AI14&gt;0,Sheet2!AI14,"")</f>
        <v>23030101</v>
      </c>
      <c r="BO15" s="7" t="str">
        <f t="shared" si="118"/>
        <v>,</v>
      </c>
      <c r="BP15" s="7">
        <f>IF(Sheet2!AJ14&gt;0,Sheet2!AJ14,"")</f>
        <v>1</v>
      </c>
      <c r="BQ15" s="7" t="str">
        <f t="shared" si="119"/>
        <v>,</v>
      </c>
      <c r="BR15" s="7">
        <f>IF(Sheet2!AK14&gt;0,Sheet2!AK14,"")</f>
        <v>1</v>
      </c>
      <c r="BS15" s="7" t="str">
        <f t="shared" si="120"/>
        <v>,</v>
      </c>
      <c r="BT15" s="7">
        <f>IF(Sheet2!AL14&gt;0,Sheet2!AL14,"")</f>
        <v>60</v>
      </c>
      <c r="BU15" s="7" t="str">
        <f t="shared" si="121"/>
        <v>;</v>
      </c>
      <c r="BV15" s="7">
        <f>IF(Sheet2!AM14&gt;0,Sheet2!AM14,"")</f>
        <v>24030101</v>
      </c>
      <c r="BW15" s="7" t="str">
        <f t="shared" si="122"/>
        <v>,</v>
      </c>
      <c r="BX15" s="7">
        <f>IF(Sheet2!AN14&gt;0,Sheet2!AN14,"")</f>
        <v>1</v>
      </c>
      <c r="BY15" s="7" t="str">
        <f t="shared" si="123"/>
        <v>,</v>
      </c>
      <c r="BZ15" s="7">
        <f>IF(Sheet2!AO14&gt;0,Sheet2!AO14,"")</f>
        <v>1</v>
      </c>
      <c r="CA15" s="7" t="str">
        <f t="shared" si="124"/>
        <v>,</v>
      </c>
      <c r="CB15" s="7">
        <f>IF(Sheet2!AP14&gt;0,Sheet2!AP14,"")</f>
        <v>60</v>
      </c>
      <c r="CC15" s="7" t="str">
        <f t="shared" si="125"/>
        <v>;</v>
      </c>
      <c r="CD15" s="7">
        <f>IF(Sheet2!AQ14&gt;0,Sheet2!AQ14,"")</f>
        <v>25030101</v>
      </c>
      <c r="CE15" s="7" t="str">
        <f t="shared" si="126"/>
        <v>,</v>
      </c>
      <c r="CF15" s="7">
        <f>IF(Sheet2!AR14&gt;0,Sheet2!AR14,"")</f>
        <v>1</v>
      </c>
      <c r="CG15" s="7" t="str">
        <f t="shared" si="127"/>
        <v>,</v>
      </c>
      <c r="CH15" s="7">
        <f>IF(Sheet2!AS14&gt;0,Sheet2!AS14,"")</f>
        <v>1</v>
      </c>
      <c r="CI15" s="7" t="str">
        <f t="shared" si="128"/>
        <v>,</v>
      </c>
      <c r="CJ15" s="7">
        <f>IF(Sheet2!AT14&gt;0,Sheet2!AT14,"")</f>
        <v>60</v>
      </c>
      <c r="CK15" s="7" t="str">
        <f t="shared" si="129"/>
        <v>;</v>
      </c>
      <c r="CL15" s="7">
        <f>IF(Sheet2!AU14&gt;0,Sheet2!AU14,"")</f>
        <v>21030201</v>
      </c>
      <c r="CM15" s="7" t="str">
        <f t="shared" si="130"/>
        <v>,</v>
      </c>
      <c r="CN15" s="7">
        <f>IF(Sheet2!AV14&gt;0,Sheet2!AV14,"")</f>
        <v>1</v>
      </c>
      <c r="CO15" s="7" t="str">
        <f t="shared" si="131"/>
        <v>,</v>
      </c>
      <c r="CP15" s="7">
        <f>IF(Sheet2!AW14&gt;0,Sheet2!AW14,"")</f>
        <v>1</v>
      </c>
      <c r="CQ15" s="7" t="str">
        <f t="shared" si="132"/>
        <v>,</v>
      </c>
      <c r="CR15" s="7">
        <f>IF(Sheet2!AX14&gt;0,Sheet2!AX14,"")</f>
        <v>20</v>
      </c>
      <c r="CS15" s="7" t="str">
        <f t="shared" si="133"/>
        <v>;</v>
      </c>
      <c r="CT15" s="7">
        <f>IF(Sheet2!AY14&gt;0,Sheet2!AY14,"")</f>
        <v>22030201</v>
      </c>
      <c r="CU15" s="7" t="str">
        <f t="shared" si="134"/>
        <v>,</v>
      </c>
      <c r="CV15" s="7">
        <f>IF(Sheet2!AZ14&gt;0,Sheet2!AZ14,"")</f>
        <v>1</v>
      </c>
      <c r="CW15" s="7" t="str">
        <f t="shared" si="135"/>
        <v>,</v>
      </c>
      <c r="CX15" s="7">
        <f>IF(Sheet2!BA14&gt;0,Sheet2!BA14,"")</f>
        <v>1</v>
      </c>
      <c r="CY15" s="7" t="str">
        <f t="shared" si="136"/>
        <v>,</v>
      </c>
      <c r="CZ15" s="7">
        <f>IF(Sheet2!BB14&gt;0,Sheet2!BB14,"")</f>
        <v>20</v>
      </c>
      <c r="DA15" s="7" t="str">
        <f t="shared" si="137"/>
        <v>;</v>
      </c>
      <c r="DB15" s="7">
        <f>IF(Sheet2!BC14&gt;0,Sheet2!BC14,"")</f>
        <v>23030201</v>
      </c>
      <c r="DC15" s="7" t="str">
        <f t="shared" si="138"/>
        <v>,</v>
      </c>
      <c r="DD15" s="7">
        <f>IF(Sheet2!BD14&gt;0,Sheet2!BD14,"")</f>
        <v>1</v>
      </c>
      <c r="DE15" s="7" t="str">
        <f t="shared" si="139"/>
        <v>,</v>
      </c>
      <c r="DF15" s="7">
        <f>IF(Sheet2!BE14&gt;0,Sheet2!BE14,"")</f>
        <v>1</v>
      </c>
      <c r="DG15" s="7" t="str">
        <f t="shared" si="140"/>
        <v>,</v>
      </c>
      <c r="DH15" s="7">
        <f>IF(Sheet2!BF14&gt;0,Sheet2!BF14,"")</f>
        <v>20</v>
      </c>
      <c r="DI15" s="7" t="str">
        <f t="shared" si="141"/>
        <v>;</v>
      </c>
      <c r="DJ15" s="7">
        <f>IF(Sheet2!BG14&gt;0,Sheet2!BG14,"")</f>
        <v>24030201</v>
      </c>
      <c r="DK15" s="7" t="str">
        <f t="shared" si="142"/>
        <v>,</v>
      </c>
      <c r="DL15" s="7">
        <f>IF(Sheet2!BH14&gt;0,Sheet2!BH14,"")</f>
        <v>1</v>
      </c>
      <c r="DM15" s="7" t="str">
        <f t="shared" si="143"/>
        <v>,</v>
      </c>
      <c r="DN15" s="7">
        <f>IF(Sheet2!BI14&gt;0,Sheet2!BI14,"")</f>
        <v>1</v>
      </c>
      <c r="DO15" s="7" t="str">
        <f t="shared" si="144"/>
        <v>,</v>
      </c>
      <c r="DP15" s="7">
        <f>IF(Sheet2!BJ14&gt;0,Sheet2!BJ14,"")</f>
        <v>20</v>
      </c>
      <c r="DQ15" s="7" t="str">
        <f t="shared" si="145"/>
        <v>;</v>
      </c>
      <c r="DR15" s="7">
        <f>IF(Sheet2!BK14&gt;0,Sheet2!BK14,"")</f>
        <v>25030201</v>
      </c>
      <c r="DS15" s="7" t="str">
        <f t="shared" si="146"/>
        <v>,</v>
      </c>
      <c r="DT15" s="7">
        <f>IF(Sheet2!BL14&gt;0,Sheet2!BL14,"")</f>
        <v>1</v>
      </c>
      <c r="DU15" s="7" t="str">
        <f t="shared" si="147"/>
        <v>,</v>
      </c>
      <c r="DV15" s="7">
        <f>IF(Sheet2!BM14&gt;0,Sheet2!BM14,"")</f>
        <v>1</v>
      </c>
      <c r="DW15" s="7" t="str">
        <f t="shared" si="148"/>
        <v>,</v>
      </c>
      <c r="DX15" s="7">
        <f>IF(Sheet2!BN14&gt;0,Sheet2!BN14,"")</f>
        <v>20</v>
      </c>
      <c r="DY15" s="7" t="str">
        <f t="shared" si="149"/>
        <v>;</v>
      </c>
    </row>
    <row r="16" spans="1:129" x14ac:dyDescent="0.2">
      <c r="A16" t="s">
        <v>154</v>
      </c>
      <c r="C16" s="7">
        <v>200</v>
      </c>
      <c r="D16" s="7" t="str">
        <f t="shared" si="87"/>
        <v>21040101,1,1,32;22040101,1,1,32;23040101,1,1,32;24040101,1,1,32;25040101,1,1,32;21040201,1,1,8;22040201,1,1,8;23040201,1,1,8;24040201,1,1,8;25040201,1,1,8;</v>
      </c>
      <c r="F16" s="7" t="str">
        <f t="shared" si="88"/>
        <v>21040101,1,1,32;22040101,1,1,32;23040101,1,1,32;24040101,1,1,32;25040101,1,1,32;21040201,1,1,8;22040201,1,1,8;23040201,1,1,8;</v>
      </c>
      <c r="G16" s="7" t="str">
        <f t="shared" si="89"/>
        <v>24040201,1,1,8;25040201,1,1,8;</v>
      </c>
      <c r="I16" s="7">
        <f>COUNTIF(Sheet2!G15:BN15,"&gt;0")/4</f>
        <v>10</v>
      </c>
      <c r="J16" s="7">
        <f>IF(Sheet2!G15&gt;0,Sheet2!G15,"")</f>
        <v>21040101</v>
      </c>
      <c r="K16" s="7" t="str">
        <f t="shared" si="90"/>
        <v>,</v>
      </c>
      <c r="L16" s="7">
        <f>IF(Sheet2!H15&gt;0,Sheet2!H15,"")</f>
        <v>1</v>
      </c>
      <c r="M16" s="7" t="str">
        <f t="shared" si="91"/>
        <v>,</v>
      </c>
      <c r="N16" s="7">
        <f>IF(Sheet2!I15&gt;0,Sheet2!I15,"")</f>
        <v>1</v>
      </c>
      <c r="O16" s="7" t="str">
        <f t="shared" si="92"/>
        <v>,</v>
      </c>
      <c r="P16" s="7">
        <f>IF(Sheet2!J15&gt;0,Sheet2!J15,"")</f>
        <v>32</v>
      </c>
      <c r="Q16" s="7" t="str">
        <f t="shared" si="93"/>
        <v>;</v>
      </c>
      <c r="R16" s="7">
        <f>IF(Sheet2!K15&gt;0,Sheet2!K15,"")</f>
        <v>22040101</v>
      </c>
      <c r="S16" s="7" t="str">
        <f t="shared" si="94"/>
        <v>,</v>
      </c>
      <c r="T16" s="7">
        <f>IF(Sheet2!L15&gt;0,Sheet2!L15,"")</f>
        <v>1</v>
      </c>
      <c r="U16" s="7" t="str">
        <f t="shared" si="95"/>
        <v>,</v>
      </c>
      <c r="V16" s="7">
        <f>IF(Sheet2!M15&gt;0,Sheet2!M15,"")</f>
        <v>1</v>
      </c>
      <c r="W16" s="7" t="str">
        <f t="shared" si="96"/>
        <v>,</v>
      </c>
      <c r="X16" s="7">
        <f>IF(Sheet2!N15&gt;0,Sheet2!N15,"")</f>
        <v>32</v>
      </c>
      <c r="Y16" s="7" t="str">
        <f t="shared" si="97"/>
        <v>;</v>
      </c>
      <c r="Z16" s="7">
        <f>IF(Sheet2!O15&gt;0,Sheet2!O15,"")</f>
        <v>23040101</v>
      </c>
      <c r="AA16" s="7" t="str">
        <f t="shared" si="98"/>
        <v>,</v>
      </c>
      <c r="AB16" s="7">
        <f>IF(Sheet2!P15&gt;0,Sheet2!P15,"")</f>
        <v>1</v>
      </c>
      <c r="AC16" s="7" t="str">
        <f t="shared" si="99"/>
        <v>,</v>
      </c>
      <c r="AD16" s="7">
        <f>IF(Sheet2!Q15&gt;0,Sheet2!Q15,"")</f>
        <v>1</v>
      </c>
      <c r="AE16" s="7" t="str">
        <f t="shared" si="100"/>
        <v>,</v>
      </c>
      <c r="AF16" s="7">
        <f>IF(Sheet2!R15&gt;0,Sheet2!R15,"")</f>
        <v>32</v>
      </c>
      <c r="AG16" s="7" t="str">
        <f t="shared" si="101"/>
        <v>;</v>
      </c>
      <c r="AH16" s="7">
        <f>IF(Sheet2!S15&gt;0,Sheet2!S15,"")</f>
        <v>24040101</v>
      </c>
      <c r="AI16" s="7" t="str">
        <f t="shared" si="102"/>
        <v>,</v>
      </c>
      <c r="AJ16" s="7">
        <f>IF(Sheet2!T15&gt;0,Sheet2!T15,"")</f>
        <v>1</v>
      </c>
      <c r="AK16" s="7" t="str">
        <f t="shared" si="103"/>
        <v>,</v>
      </c>
      <c r="AL16" s="7">
        <f>IF(Sheet2!U15&gt;0,Sheet2!U15,"")</f>
        <v>1</v>
      </c>
      <c r="AM16" s="7" t="str">
        <f t="shared" si="104"/>
        <v>,</v>
      </c>
      <c r="AN16" s="7">
        <f>IF(Sheet2!V15&gt;0,Sheet2!V15,"")</f>
        <v>32</v>
      </c>
      <c r="AO16" s="7" t="str">
        <f t="shared" si="105"/>
        <v>;</v>
      </c>
      <c r="AP16" s="7">
        <f>IF(Sheet2!W15&gt;0,Sheet2!W15,"")</f>
        <v>25040101</v>
      </c>
      <c r="AQ16" s="7" t="str">
        <f t="shared" si="106"/>
        <v>,</v>
      </c>
      <c r="AR16" s="7">
        <f>IF(Sheet2!X15&gt;0,Sheet2!X15,"")</f>
        <v>1</v>
      </c>
      <c r="AS16" s="7" t="str">
        <f t="shared" si="107"/>
        <v>,</v>
      </c>
      <c r="AT16" s="7">
        <f>IF(Sheet2!Y15&gt;0,Sheet2!Y15,"")</f>
        <v>1</v>
      </c>
      <c r="AU16" s="7" t="str">
        <f t="shared" si="108"/>
        <v>,</v>
      </c>
      <c r="AV16" s="7">
        <f>IF(Sheet2!Z15&gt;0,Sheet2!Z15,"")</f>
        <v>32</v>
      </c>
      <c r="AW16" s="7" t="str">
        <f t="shared" si="109"/>
        <v>;</v>
      </c>
      <c r="AX16" s="7">
        <f>IF(Sheet2!AA15&gt;0,Sheet2!AA15,"")</f>
        <v>21040201</v>
      </c>
      <c r="AY16" s="7" t="str">
        <f t="shared" si="110"/>
        <v>,</v>
      </c>
      <c r="AZ16" s="7">
        <f>IF(Sheet2!AB15&gt;0,Sheet2!AB15,"")</f>
        <v>1</v>
      </c>
      <c r="BA16" s="7" t="str">
        <f t="shared" si="111"/>
        <v>,</v>
      </c>
      <c r="BB16" s="7">
        <f>IF(Sheet2!AC15&gt;0,Sheet2!AC15,"")</f>
        <v>1</v>
      </c>
      <c r="BC16" s="7" t="str">
        <f t="shared" si="112"/>
        <v>,</v>
      </c>
      <c r="BD16" s="7">
        <f>IF(Sheet2!AD15&gt;0,Sheet2!AD15,"")</f>
        <v>8</v>
      </c>
      <c r="BE16" s="7" t="str">
        <f t="shared" si="113"/>
        <v>;</v>
      </c>
      <c r="BF16" s="7">
        <f>IF(Sheet2!AE15&gt;0,Sheet2!AE15,"")</f>
        <v>22040201</v>
      </c>
      <c r="BG16" s="7" t="str">
        <f t="shared" si="114"/>
        <v>,</v>
      </c>
      <c r="BH16" s="7">
        <f>IF(Sheet2!AF15&gt;0,Sheet2!AF15,"")</f>
        <v>1</v>
      </c>
      <c r="BI16" s="7" t="str">
        <f t="shared" si="115"/>
        <v>,</v>
      </c>
      <c r="BJ16" s="7">
        <f>IF(Sheet2!AG15&gt;0,Sheet2!AG15,"")</f>
        <v>1</v>
      </c>
      <c r="BK16" s="7" t="str">
        <f t="shared" si="116"/>
        <v>,</v>
      </c>
      <c r="BL16" s="7">
        <f>IF(Sheet2!AH15&gt;0,Sheet2!AH15,"")</f>
        <v>8</v>
      </c>
      <c r="BM16" s="7" t="str">
        <f t="shared" si="117"/>
        <v>;</v>
      </c>
      <c r="BN16" s="7">
        <f>IF(Sheet2!AI15&gt;0,Sheet2!AI15,"")</f>
        <v>23040201</v>
      </c>
      <c r="BO16" s="7" t="str">
        <f t="shared" si="118"/>
        <v>,</v>
      </c>
      <c r="BP16" s="7">
        <f>IF(Sheet2!AJ15&gt;0,Sheet2!AJ15,"")</f>
        <v>1</v>
      </c>
      <c r="BQ16" s="7" t="str">
        <f t="shared" si="119"/>
        <v>,</v>
      </c>
      <c r="BR16" s="7">
        <f>IF(Sheet2!AK15&gt;0,Sheet2!AK15,"")</f>
        <v>1</v>
      </c>
      <c r="BS16" s="7" t="str">
        <f t="shared" si="120"/>
        <v>,</v>
      </c>
      <c r="BT16" s="7">
        <f>IF(Sheet2!AL15&gt;0,Sheet2!AL15,"")</f>
        <v>8</v>
      </c>
      <c r="BU16" s="7" t="str">
        <f t="shared" si="121"/>
        <v>;</v>
      </c>
      <c r="BV16" s="7">
        <f>IF(Sheet2!AM15&gt;0,Sheet2!AM15,"")</f>
        <v>24040201</v>
      </c>
      <c r="BW16" s="7" t="str">
        <f t="shared" si="122"/>
        <v>,</v>
      </c>
      <c r="BX16" s="7">
        <f>IF(Sheet2!AN15&gt;0,Sheet2!AN15,"")</f>
        <v>1</v>
      </c>
      <c r="BY16" s="7" t="str">
        <f t="shared" si="123"/>
        <v>,</v>
      </c>
      <c r="BZ16" s="7">
        <f>IF(Sheet2!AO15&gt;0,Sheet2!AO15,"")</f>
        <v>1</v>
      </c>
      <c r="CA16" s="7" t="str">
        <f t="shared" si="124"/>
        <v>,</v>
      </c>
      <c r="CB16" s="7">
        <f>IF(Sheet2!AP15&gt;0,Sheet2!AP15,"")</f>
        <v>8</v>
      </c>
      <c r="CC16" s="7" t="str">
        <f t="shared" si="125"/>
        <v>;</v>
      </c>
      <c r="CD16" s="7">
        <f>IF(Sheet2!AQ15&gt;0,Sheet2!AQ15,"")</f>
        <v>25040201</v>
      </c>
      <c r="CE16" s="7" t="str">
        <f t="shared" si="126"/>
        <v>,</v>
      </c>
      <c r="CF16" s="7">
        <f>IF(Sheet2!AR15&gt;0,Sheet2!AR15,"")</f>
        <v>1</v>
      </c>
      <c r="CG16" s="7" t="str">
        <f t="shared" si="127"/>
        <v>,</v>
      </c>
      <c r="CH16" s="7">
        <f>IF(Sheet2!AS15&gt;0,Sheet2!AS15,"")</f>
        <v>1</v>
      </c>
      <c r="CI16" s="7" t="str">
        <f t="shared" si="128"/>
        <v>,</v>
      </c>
      <c r="CJ16" s="7">
        <f>IF(Sheet2!AT15&gt;0,Sheet2!AT15,"")</f>
        <v>8</v>
      </c>
      <c r="CK16" s="7" t="str">
        <f t="shared" si="129"/>
        <v>;</v>
      </c>
      <c r="CL16" s="7" t="str">
        <f>IF(Sheet2!AU15&gt;0,Sheet2!AU15,"")</f>
        <v/>
      </c>
      <c r="CM16" s="7" t="str">
        <f t="shared" si="130"/>
        <v/>
      </c>
      <c r="CN16" s="7" t="str">
        <f>IF(Sheet2!AV15&gt;0,Sheet2!AV15,"")</f>
        <v/>
      </c>
      <c r="CO16" s="7" t="str">
        <f t="shared" si="131"/>
        <v/>
      </c>
      <c r="CP16" s="7" t="str">
        <f>IF(Sheet2!AW15&gt;0,Sheet2!AW15,"")</f>
        <v/>
      </c>
      <c r="CQ16" s="7" t="str">
        <f t="shared" si="132"/>
        <v/>
      </c>
      <c r="CR16" s="7" t="str">
        <f>IF(Sheet2!AX15&gt;0,Sheet2!AX15,"")</f>
        <v/>
      </c>
      <c r="CS16" s="7" t="str">
        <f t="shared" si="133"/>
        <v/>
      </c>
      <c r="CT16" s="7" t="str">
        <f>IF(Sheet2!AY15&gt;0,Sheet2!AY15,"")</f>
        <v/>
      </c>
      <c r="CU16" s="7" t="str">
        <f t="shared" si="134"/>
        <v/>
      </c>
      <c r="CV16" s="7" t="str">
        <f>IF(Sheet2!AZ15&gt;0,Sheet2!AZ15,"")</f>
        <v/>
      </c>
      <c r="CW16" s="7" t="str">
        <f t="shared" si="135"/>
        <v/>
      </c>
      <c r="CX16" s="7" t="str">
        <f>IF(Sheet2!BA15&gt;0,Sheet2!BA15,"")</f>
        <v/>
      </c>
      <c r="CY16" s="7" t="str">
        <f t="shared" si="136"/>
        <v/>
      </c>
      <c r="CZ16" s="7" t="str">
        <f>IF(Sheet2!BB15&gt;0,Sheet2!BB15,"")</f>
        <v/>
      </c>
      <c r="DA16" s="7" t="str">
        <f t="shared" si="137"/>
        <v/>
      </c>
      <c r="DB16" s="7" t="str">
        <f>IF(Sheet2!BC15&gt;0,Sheet2!BC15,"")</f>
        <v/>
      </c>
      <c r="DC16" s="7" t="str">
        <f t="shared" si="138"/>
        <v/>
      </c>
      <c r="DD16" s="7" t="str">
        <f>IF(Sheet2!BD15&gt;0,Sheet2!BD15,"")</f>
        <v/>
      </c>
      <c r="DE16" s="7" t="str">
        <f t="shared" si="139"/>
        <v/>
      </c>
      <c r="DF16" s="7" t="str">
        <f>IF(Sheet2!BE15&gt;0,Sheet2!BE15,"")</f>
        <v/>
      </c>
      <c r="DG16" s="7" t="str">
        <f t="shared" si="140"/>
        <v/>
      </c>
      <c r="DH16" s="7" t="str">
        <f>IF(Sheet2!BF15&gt;0,Sheet2!BF15,"")</f>
        <v/>
      </c>
      <c r="DI16" s="7" t="str">
        <f t="shared" si="141"/>
        <v/>
      </c>
      <c r="DJ16" s="7" t="str">
        <f>IF(Sheet2!BG15&gt;0,Sheet2!BG15,"")</f>
        <v/>
      </c>
      <c r="DK16" s="7" t="str">
        <f t="shared" si="142"/>
        <v/>
      </c>
      <c r="DL16" s="7" t="str">
        <f>IF(Sheet2!BH15&gt;0,Sheet2!BH15,"")</f>
        <v/>
      </c>
      <c r="DM16" s="7" t="str">
        <f t="shared" si="143"/>
        <v/>
      </c>
      <c r="DN16" s="7" t="str">
        <f>IF(Sheet2!BI15&gt;0,Sheet2!BI15,"")</f>
        <v/>
      </c>
      <c r="DO16" s="7" t="str">
        <f t="shared" si="144"/>
        <v/>
      </c>
      <c r="DP16" s="7" t="str">
        <f>IF(Sheet2!BJ15&gt;0,Sheet2!BJ15,"")</f>
        <v/>
      </c>
      <c r="DQ16" s="7" t="str">
        <f t="shared" si="145"/>
        <v/>
      </c>
      <c r="DR16" s="7" t="str">
        <f>IF(Sheet2!BK15&gt;0,Sheet2!BK15,"")</f>
        <v/>
      </c>
      <c r="DS16" s="7" t="str">
        <f t="shared" si="146"/>
        <v/>
      </c>
      <c r="DT16" s="7" t="str">
        <f>IF(Sheet2!BL15&gt;0,Sheet2!BL15,"")</f>
        <v/>
      </c>
      <c r="DU16" s="7" t="str">
        <f t="shared" si="147"/>
        <v/>
      </c>
      <c r="DV16" s="7" t="str">
        <f>IF(Sheet2!BM15&gt;0,Sheet2!BM15,"")</f>
        <v/>
      </c>
      <c r="DW16" s="7" t="str">
        <f t="shared" si="148"/>
        <v/>
      </c>
      <c r="DX16" s="7" t="str">
        <f>IF(Sheet2!BN15&gt;0,Sheet2!BN15,"")</f>
        <v/>
      </c>
      <c r="DY16" s="7" t="str">
        <f t="shared" si="149"/>
        <v/>
      </c>
    </row>
    <row r="17" spans="1:129" x14ac:dyDescent="0.2">
      <c r="A17" t="s">
        <v>153</v>
      </c>
      <c r="C17" s="7">
        <v>1000</v>
      </c>
      <c r="D17" s="7" t="str">
        <f t="shared" si="87"/>
        <v>20000001,1,1,1000;</v>
      </c>
      <c r="F17" s="7" t="str">
        <f t="shared" si="88"/>
        <v>20000001,1,1,1000;</v>
      </c>
      <c r="G17" s="7" t="str">
        <f t="shared" si="89"/>
        <v/>
      </c>
      <c r="I17" s="7">
        <f>COUNTIF(Sheet2!G16:BN16,"&gt;0")/4</f>
        <v>1</v>
      </c>
      <c r="J17" s="7">
        <f>IF(Sheet2!G16&gt;0,Sheet2!G16,"")</f>
        <v>20000001</v>
      </c>
      <c r="K17" s="7" t="str">
        <f t="shared" si="90"/>
        <v>,</v>
      </c>
      <c r="L17" s="7">
        <f>IF(Sheet2!H16&gt;0,Sheet2!H16,"")</f>
        <v>1</v>
      </c>
      <c r="M17" s="7" t="str">
        <f t="shared" si="91"/>
        <v>,</v>
      </c>
      <c r="N17" s="7">
        <f>IF(Sheet2!I16&gt;0,Sheet2!I16,"")</f>
        <v>1</v>
      </c>
      <c r="O17" s="7" t="str">
        <f t="shared" si="92"/>
        <v>,</v>
      </c>
      <c r="P17" s="7">
        <f>IF(Sheet2!J16&gt;0,Sheet2!J16,"")</f>
        <v>1000</v>
      </c>
      <c r="Q17" s="7" t="str">
        <f t="shared" si="93"/>
        <v>;</v>
      </c>
      <c r="R17" s="7" t="str">
        <f>IF(Sheet2!K16&gt;0,Sheet2!K16,"")</f>
        <v/>
      </c>
      <c r="S17" s="7" t="str">
        <f t="shared" si="94"/>
        <v/>
      </c>
      <c r="T17" s="7" t="str">
        <f>IF(Sheet2!L16&gt;0,Sheet2!L16,"")</f>
        <v/>
      </c>
      <c r="U17" s="7" t="str">
        <f t="shared" si="95"/>
        <v/>
      </c>
      <c r="V17" s="7" t="str">
        <f>IF(Sheet2!M16&gt;0,Sheet2!M16,"")</f>
        <v/>
      </c>
      <c r="W17" s="7" t="str">
        <f t="shared" si="96"/>
        <v/>
      </c>
      <c r="X17" s="7" t="str">
        <f>IF(Sheet2!N16&gt;0,Sheet2!N16,"")</f>
        <v/>
      </c>
      <c r="Y17" s="7" t="str">
        <f t="shared" si="97"/>
        <v/>
      </c>
      <c r="Z17" s="7" t="str">
        <f>IF(Sheet2!O16&gt;0,Sheet2!O16,"")</f>
        <v/>
      </c>
      <c r="AA17" s="7" t="str">
        <f t="shared" si="98"/>
        <v/>
      </c>
      <c r="AB17" s="7" t="str">
        <f>IF(Sheet2!P16&gt;0,Sheet2!P16,"")</f>
        <v/>
      </c>
      <c r="AC17" s="7" t="str">
        <f t="shared" si="99"/>
        <v/>
      </c>
      <c r="AD17" s="7" t="str">
        <f>IF(Sheet2!Q16&gt;0,Sheet2!Q16,"")</f>
        <v/>
      </c>
      <c r="AE17" s="7" t="str">
        <f t="shared" si="100"/>
        <v/>
      </c>
      <c r="AF17" s="7" t="str">
        <f>IF(Sheet2!R16&gt;0,Sheet2!R16,"")</f>
        <v/>
      </c>
      <c r="AG17" s="7" t="str">
        <f t="shared" si="101"/>
        <v/>
      </c>
      <c r="AH17" s="7" t="str">
        <f>IF(Sheet2!S16&gt;0,Sheet2!S16,"")</f>
        <v/>
      </c>
      <c r="AI17" s="7" t="str">
        <f t="shared" si="102"/>
        <v/>
      </c>
      <c r="AJ17" s="7" t="str">
        <f>IF(Sheet2!T16&gt;0,Sheet2!T16,"")</f>
        <v/>
      </c>
      <c r="AK17" s="7" t="str">
        <f t="shared" si="103"/>
        <v/>
      </c>
      <c r="AL17" s="7" t="str">
        <f>IF(Sheet2!U16&gt;0,Sheet2!U16,"")</f>
        <v/>
      </c>
      <c r="AM17" s="7" t="str">
        <f t="shared" si="104"/>
        <v/>
      </c>
      <c r="AN17" s="7" t="str">
        <f>IF(Sheet2!V16&gt;0,Sheet2!V16,"")</f>
        <v/>
      </c>
      <c r="AO17" s="7" t="str">
        <f t="shared" si="105"/>
        <v/>
      </c>
      <c r="AP17" s="7" t="str">
        <f>IF(Sheet2!W16&gt;0,Sheet2!W16,"")</f>
        <v/>
      </c>
      <c r="AQ17" s="7" t="str">
        <f t="shared" si="106"/>
        <v/>
      </c>
      <c r="AR17" s="7" t="str">
        <f>IF(Sheet2!X16&gt;0,Sheet2!X16,"")</f>
        <v/>
      </c>
      <c r="AS17" s="7" t="str">
        <f t="shared" si="107"/>
        <v/>
      </c>
      <c r="AT17" s="7" t="str">
        <f>IF(Sheet2!Y16&gt;0,Sheet2!Y16,"")</f>
        <v/>
      </c>
      <c r="AU17" s="7" t="str">
        <f t="shared" si="108"/>
        <v/>
      </c>
      <c r="AV17" s="7" t="str">
        <f>IF(Sheet2!Z16&gt;0,Sheet2!Z16,"")</f>
        <v/>
      </c>
      <c r="AW17" s="7" t="str">
        <f t="shared" si="109"/>
        <v/>
      </c>
      <c r="AX17" s="7" t="str">
        <f>IF(Sheet2!AA16&gt;0,Sheet2!AA16,"")</f>
        <v/>
      </c>
      <c r="AY17" s="7" t="str">
        <f t="shared" si="110"/>
        <v/>
      </c>
      <c r="AZ17" s="7" t="str">
        <f>IF(Sheet2!AB16&gt;0,Sheet2!AB16,"")</f>
        <v/>
      </c>
      <c r="BA17" s="7" t="str">
        <f t="shared" si="111"/>
        <v/>
      </c>
      <c r="BB17" s="7" t="str">
        <f>IF(Sheet2!AC16&gt;0,Sheet2!AC16,"")</f>
        <v/>
      </c>
      <c r="BC17" s="7" t="str">
        <f t="shared" si="112"/>
        <v/>
      </c>
      <c r="BD17" s="7" t="str">
        <f>IF(Sheet2!AD16&gt;0,Sheet2!AD16,"")</f>
        <v/>
      </c>
      <c r="BE17" s="7" t="str">
        <f t="shared" si="113"/>
        <v/>
      </c>
      <c r="BF17" s="7" t="str">
        <f>IF(Sheet2!AE16&gt;0,Sheet2!AE16,"")</f>
        <v/>
      </c>
      <c r="BG17" s="7" t="str">
        <f t="shared" si="114"/>
        <v/>
      </c>
      <c r="BH17" s="7" t="str">
        <f>IF(Sheet2!AF16&gt;0,Sheet2!AF16,"")</f>
        <v/>
      </c>
      <c r="BI17" s="7" t="str">
        <f t="shared" si="115"/>
        <v/>
      </c>
      <c r="BJ17" s="7" t="str">
        <f>IF(Sheet2!AG16&gt;0,Sheet2!AG16,"")</f>
        <v/>
      </c>
      <c r="BK17" s="7" t="str">
        <f t="shared" si="116"/>
        <v/>
      </c>
      <c r="BL17" s="7" t="str">
        <f>IF(Sheet2!AH16&gt;0,Sheet2!AH16,"")</f>
        <v/>
      </c>
      <c r="BM17" s="7" t="str">
        <f t="shared" si="117"/>
        <v/>
      </c>
      <c r="BN17" s="7" t="str">
        <f>IF(Sheet2!AI16&gt;0,Sheet2!AI16,"")</f>
        <v/>
      </c>
      <c r="BO17" s="7" t="str">
        <f t="shared" si="118"/>
        <v/>
      </c>
      <c r="BP17" s="7" t="str">
        <f>IF(Sheet2!AJ16&gt;0,Sheet2!AJ16,"")</f>
        <v/>
      </c>
      <c r="BQ17" s="7" t="str">
        <f t="shared" si="119"/>
        <v/>
      </c>
      <c r="BR17" s="7" t="str">
        <f>IF(Sheet2!AK16&gt;0,Sheet2!AK16,"")</f>
        <v/>
      </c>
      <c r="BS17" s="7" t="str">
        <f t="shared" si="120"/>
        <v/>
      </c>
      <c r="BT17" s="7" t="str">
        <f>IF(Sheet2!AL16&gt;0,Sheet2!AL16,"")</f>
        <v/>
      </c>
      <c r="BU17" s="7" t="str">
        <f t="shared" si="121"/>
        <v/>
      </c>
      <c r="BV17" s="7" t="str">
        <f>IF(Sheet2!AM16&gt;0,Sheet2!AM16,"")</f>
        <v/>
      </c>
      <c r="BW17" s="7" t="str">
        <f t="shared" si="122"/>
        <v/>
      </c>
      <c r="BX17" s="7" t="str">
        <f>IF(Sheet2!AN16&gt;0,Sheet2!AN16,"")</f>
        <v/>
      </c>
      <c r="BY17" s="7" t="str">
        <f t="shared" si="123"/>
        <v/>
      </c>
      <c r="BZ17" s="7" t="str">
        <f>IF(Sheet2!AO16&gt;0,Sheet2!AO16,"")</f>
        <v/>
      </c>
      <c r="CA17" s="7" t="str">
        <f t="shared" si="124"/>
        <v/>
      </c>
      <c r="CB17" s="7" t="str">
        <f>IF(Sheet2!AP16&gt;0,Sheet2!AP16,"")</f>
        <v/>
      </c>
      <c r="CC17" s="7" t="str">
        <f t="shared" si="125"/>
        <v/>
      </c>
      <c r="CD17" s="7" t="str">
        <f>IF(Sheet2!AQ16&gt;0,Sheet2!AQ16,"")</f>
        <v/>
      </c>
      <c r="CE17" s="7" t="str">
        <f t="shared" si="126"/>
        <v/>
      </c>
      <c r="CF17" s="7" t="str">
        <f>IF(Sheet2!AR16&gt;0,Sheet2!AR16,"")</f>
        <v/>
      </c>
      <c r="CG17" s="7" t="str">
        <f t="shared" si="127"/>
        <v/>
      </c>
      <c r="CH17" s="7" t="str">
        <f>IF(Sheet2!AS16&gt;0,Sheet2!AS16,"")</f>
        <v/>
      </c>
      <c r="CI17" s="7" t="str">
        <f t="shared" si="128"/>
        <v/>
      </c>
      <c r="CJ17" s="7" t="str">
        <f>IF(Sheet2!AT16&gt;0,Sheet2!AT16,"")</f>
        <v/>
      </c>
      <c r="CK17" s="7" t="str">
        <f t="shared" si="129"/>
        <v/>
      </c>
      <c r="CL17" s="7" t="str">
        <f>IF(Sheet2!AU16&gt;0,Sheet2!AU16,"")</f>
        <v/>
      </c>
      <c r="CM17" s="7" t="str">
        <f t="shared" si="130"/>
        <v/>
      </c>
      <c r="CN17" s="7" t="str">
        <f>IF(Sheet2!AV16&gt;0,Sheet2!AV16,"")</f>
        <v/>
      </c>
      <c r="CO17" s="7" t="str">
        <f t="shared" si="131"/>
        <v/>
      </c>
      <c r="CP17" s="7" t="str">
        <f>IF(Sheet2!AW16&gt;0,Sheet2!AW16,"")</f>
        <v/>
      </c>
      <c r="CQ17" s="7" t="str">
        <f t="shared" si="132"/>
        <v/>
      </c>
      <c r="CR17" s="7" t="str">
        <f>IF(Sheet2!AX16&gt;0,Sheet2!AX16,"")</f>
        <v/>
      </c>
      <c r="CS17" s="7" t="str">
        <f t="shared" si="133"/>
        <v/>
      </c>
      <c r="CT17" s="7" t="str">
        <f>IF(Sheet2!AY16&gt;0,Sheet2!AY16,"")</f>
        <v/>
      </c>
      <c r="CU17" s="7" t="str">
        <f t="shared" si="134"/>
        <v/>
      </c>
      <c r="CV17" s="7" t="str">
        <f>IF(Sheet2!AZ16&gt;0,Sheet2!AZ16,"")</f>
        <v/>
      </c>
      <c r="CW17" s="7" t="str">
        <f t="shared" si="135"/>
        <v/>
      </c>
      <c r="CX17" s="7" t="str">
        <f>IF(Sheet2!BA16&gt;0,Sheet2!BA16,"")</f>
        <v/>
      </c>
      <c r="CY17" s="7" t="str">
        <f t="shared" si="136"/>
        <v/>
      </c>
      <c r="CZ17" s="7" t="str">
        <f>IF(Sheet2!BB16&gt;0,Sheet2!BB16,"")</f>
        <v/>
      </c>
      <c r="DA17" s="7" t="str">
        <f t="shared" si="137"/>
        <v/>
      </c>
      <c r="DB17" s="7" t="str">
        <f>IF(Sheet2!BC16&gt;0,Sheet2!BC16,"")</f>
        <v/>
      </c>
      <c r="DC17" s="7" t="str">
        <f t="shared" si="138"/>
        <v/>
      </c>
      <c r="DD17" s="7" t="str">
        <f>IF(Sheet2!BD16&gt;0,Sheet2!BD16,"")</f>
        <v/>
      </c>
      <c r="DE17" s="7" t="str">
        <f t="shared" si="139"/>
        <v/>
      </c>
      <c r="DF17" s="7" t="str">
        <f>IF(Sheet2!BE16&gt;0,Sheet2!BE16,"")</f>
        <v/>
      </c>
      <c r="DG17" s="7" t="str">
        <f t="shared" si="140"/>
        <v/>
      </c>
      <c r="DH17" s="7" t="str">
        <f>IF(Sheet2!BF16&gt;0,Sheet2!BF16,"")</f>
        <v/>
      </c>
      <c r="DI17" s="7" t="str">
        <f t="shared" si="141"/>
        <v/>
      </c>
      <c r="DJ17" s="7" t="str">
        <f>IF(Sheet2!BG16&gt;0,Sheet2!BG16,"")</f>
        <v/>
      </c>
      <c r="DK17" s="7" t="str">
        <f t="shared" si="142"/>
        <v/>
      </c>
      <c r="DL17" s="7" t="str">
        <f>IF(Sheet2!BH16&gt;0,Sheet2!BH16,"")</f>
        <v/>
      </c>
      <c r="DM17" s="7" t="str">
        <f t="shared" si="143"/>
        <v/>
      </c>
      <c r="DN17" s="7" t="str">
        <f>IF(Sheet2!BI16&gt;0,Sheet2!BI16,"")</f>
        <v/>
      </c>
      <c r="DO17" s="7" t="str">
        <f t="shared" si="144"/>
        <v/>
      </c>
      <c r="DP17" s="7" t="str">
        <f>IF(Sheet2!BJ16&gt;0,Sheet2!BJ16,"")</f>
        <v/>
      </c>
      <c r="DQ17" s="7" t="str">
        <f t="shared" si="145"/>
        <v/>
      </c>
      <c r="DR17" s="7" t="str">
        <f>IF(Sheet2!BK16&gt;0,Sheet2!BK16,"")</f>
        <v/>
      </c>
      <c r="DS17" s="7" t="str">
        <f t="shared" si="146"/>
        <v/>
      </c>
      <c r="DT17" s="7" t="str">
        <f>IF(Sheet2!BL16&gt;0,Sheet2!BL16,"")</f>
        <v/>
      </c>
      <c r="DU17" s="7" t="str">
        <f t="shared" si="147"/>
        <v/>
      </c>
      <c r="DV17" s="7" t="str">
        <f>IF(Sheet2!BM16&gt;0,Sheet2!BM16,"")</f>
        <v/>
      </c>
      <c r="DW17" s="7" t="str">
        <f t="shared" si="148"/>
        <v/>
      </c>
      <c r="DX17" s="7" t="str">
        <f>IF(Sheet2!BN16&gt;0,Sheet2!BN16,"")</f>
        <v/>
      </c>
      <c r="DY17" s="7" t="str">
        <f t="shared" si="149"/>
        <v/>
      </c>
    </row>
    <row r="18" spans="1:129" x14ac:dyDescent="0.2">
      <c r="A18" s="6" t="s">
        <v>148</v>
      </c>
      <c r="C18" s="7">
        <v>5000</v>
      </c>
      <c r="D18" s="7" t="str">
        <f t="shared" si="87"/>
        <v>21020001,1,1,600;22020001,1,1,600;23020001,1,1,600;24020001,1,1,600;25020001,1,1,600;21020101,1,1,300;22020101,1,1,300;23020101,1,1,300;24020101,1,1,300;25020101,1,1,300;21020201,1,1,100;22020201,1,1,100;23020201,1,1,100;24020201,1,1,100;25020201,1,1,100;</v>
      </c>
      <c r="F18" s="7" t="str">
        <f t="shared" si="88"/>
        <v>21020001,1,1,600;22020001,1,1,600;23020001,1,1,600;24020001,1,1,600;25020001,1,1,600;21020101,1,1,300;22020101,1,1,300;23020101,1,1,300;</v>
      </c>
      <c r="G18" s="7" t="str">
        <f t="shared" si="89"/>
        <v>24020101,1,1,300;25020101,1,1,300;21020201,1,1,100;22020201,1,1,100;23020201,1,1,100;24020201,1,1,100;25020201,1,1,100;</v>
      </c>
      <c r="I18" s="7">
        <f>COUNTIF(Sheet2!G17:BN17,"&gt;0")/4</f>
        <v>15</v>
      </c>
      <c r="J18" s="7">
        <f>IF(Sheet2!G17&gt;0,Sheet2!G17,"")</f>
        <v>21020001</v>
      </c>
      <c r="K18" s="7" t="str">
        <f t="shared" si="90"/>
        <v>,</v>
      </c>
      <c r="L18" s="7">
        <f>IF(Sheet2!H17&gt;0,Sheet2!H17,"")</f>
        <v>1</v>
      </c>
      <c r="M18" s="7" t="str">
        <f t="shared" si="91"/>
        <v>,</v>
      </c>
      <c r="N18" s="7">
        <f>IF(Sheet2!I17&gt;0,Sheet2!I17,"")</f>
        <v>1</v>
      </c>
      <c r="O18" s="7" t="str">
        <f t="shared" si="92"/>
        <v>,</v>
      </c>
      <c r="P18" s="7">
        <f>IF(Sheet2!J17&gt;0,Sheet2!J17,"")</f>
        <v>600</v>
      </c>
      <c r="Q18" s="7" t="str">
        <f t="shared" si="93"/>
        <v>;</v>
      </c>
      <c r="R18" s="7">
        <f>IF(Sheet2!K17&gt;0,Sheet2!K17,"")</f>
        <v>22020001</v>
      </c>
      <c r="S18" s="7" t="str">
        <f t="shared" si="94"/>
        <v>,</v>
      </c>
      <c r="T18" s="7">
        <f>IF(Sheet2!L17&gt;0,Sheet2!L17,"")</f>
        <v>1</v>
      </c>
      <c r="U18" s="7" t="str">
        <f t="shared" si="95"/>
        <v>,</v>
      </c>
      <c r="V18" s="7">
        <f>IF(Sheet2!M17&gt;0,Sheet2!M17,"")</f>
        <v>1</v>
      </c>
      <c r="W18" s="7" t="str">
        <f t="shared" si="96"/>
        <v>,</v>
      </c>
      <c r="X18" s="7">
        <f>IF(Sheet2!N17&gt;0,Sheet2!N17,"")</f>
        <v>600</v>
      </c>
      <c r="Y18" s="7" t="str">
        <f t="shared" si="97"/>
        <v>;</v>
      </c>
      <c r="Z18" s="7">
        <f>IF(Sheet2!O17&gt;0,Sheet2!O17,"")</f>
        <v>23020001</v>
      </c>
      <c r="AA18" s="7" t="str">
        <f t="shared" si="98"/>
        <v>,</v>
      </c>
      <c r="AB18" s="7">
        <f>IF(Sheet2!P17&gt;0,Sheet2!P17,"")</f>
        <v>1</v>
      </c>
      <c r="AC18" s="7" t="str">
        <f t="shared" si="99"/>
        <v>,</v>
      </c>
      <c r="AD18" s="7">
        <f>IF(Sheet2!Q17&gt;0,Sheet2!Q17,"")</f>
        <v>1</v>
      </c>
      <c r="AE18" s="7" t="str">
        <f t="shared" si="100"/>
        <v>,</v>
      </c>
      <c r="AF18" s="7">
        <f>IF(Sheet2!R17&gt;0,Sheet2!R17,"")</f>
        <v>600</v>
      </c>
      <c r="AG18" s="7" t="str">
        <f t="shared" si="101"/>
        <v>;</v>
      </c>
      <c r="AH18" s="7">
        <f>IF(Sheet2!S17&gt;0,Sheet2!S17,"")</f>
        <v>24020001</v>
      </c>
      <c r="AI18" s="7" t="str">
        <f t="shared" si="102"/>
        <v>,</v>
      </c>
      <c r="AJ18" s="7">
        <f>IF(Sheet2!T17&gt;0,Sheet2!T17,"")</f>
        <v>1</v>
      </c>
      <c r="AK18" s="7" t="str">
        <f t="shared" si="103"/>
        <v>,</v>
      </c>
      <c r="AL18" s="7">
        <f>IF(Sheet2!U17&gt;0,Sheet2!U17,"")</f>
        <v>1</v>
      </c>
      <c r="AM18" s="7" t="str">
        <f t="shared" si="104"/>
        <v>,</v>
      </c>
      <c r="AN18" s="7">
        <f>IF(Sheet2!V17&gt;0,Sheet2!V17,"")</f>
        <v>600</v>
      </c>
      <c r="AO18" s="7" t="str">
        <f t="shared" si="105"/>
        <v>;</v>
      </c>
      <c r="AP18" s="7">
        <f>IF(Sheet2!W17&gt;0,Sheet2!W17,"")</f>
        <v>25020001</v>
      </c>
      <c r="AQ18" s="7" t="str">
        <f t="shared" si="106"/>
        <v>,</v>
      </c>
      <c r="AR18" s="7">
        <f>IF(Sheet2!X17&gt;0,Sheet2!X17,"")</f>
        <v>1</v>
      </c>
      <c r="AS18" s="7" t="str">
        <f t="shared" si="107"/>
        <v>,</v>
      </c>
      <c r="AT18" s="7">
        <f>IF(Sheet2!Y17&gt;0,Sheet2!Y17,"")</f>
        <v>1</v>
      </c>
      <c r="AU18" s="7" t="str">
        <f t="shared" si="108"/>
        <v>,</v>
      </c>
      <c r="AV18" s="7">
        <f>IF(Sheet2!Z17&gt;0,Sheet2!Z17,"")</f>
        <v>600</v>
      </c>
      <c r="AW18" s="7" t="str">
        <f t="shared" si="109"/>
        <v>;</v>
      </c>
      <c r="AX18" s="7">
        <f>IF(Sheet2!AA17&gt;0,Sheet2!AA17,"")</f>
        <v>21020101</v>
      </c>
      <c r="AY18" s="7" t="str">
        <f t="shared" si="110"/>
        <v>,</v>
      </c>
      <c r="AZ18" s="7">
        <f>IF(Sheet2!AB17&gt;0,Sheet2!AB17,"")</f>
        <v>1</v>
      </c>
      <c r="BA18" s="7" t="str">
        <f t="shared" si="111"/>
        <v>,</v>
      </c>
      <c r="BB18" s="7">
        <f>IF(Sheet2!AC17&gt;0,Sheet2!AC17,"")</f>
        <v>1</v>
      </c>
      <c r="BC18" s="7" t="str">
        <f t="shared" si="112"/>
        <v>,</v>
      </c>
      <c r="BD18" s="7">
        <f>IF(Sheet2!AD17&gt;0,Sheet2!AD17,"")</f>
        <v>300</v>
      </c>
      <c r="BE18" s="7" t="str">
        <f t="shared" si="113"/>
        <v>;</v>
      </c>
      <c r="BF18" s="7">
        <f>IF(Sheet2!AE17&gt;0,Sheet2!AE17,"")</f>
        <v>22020101</v>
      </c>
      <c r="BG18" s="7" t="str">
        <f t="shared" si="114"/>
        <v>,</v>
      </c>
      <c r="BH18" s="7">
        <f>IF(Sheet2!AF17&gt;0,Sheet2!AF17,"")</f>
        <v>1</v>
      </c>
      <c r="BI18" s="7" t="str">
        <f t="shared" si="115"/>
        <v>,</v>
      </c>
      <c r="BJ18" s="7">
        <f>IF(Sheet2!AG17&gt;0,Sheet2!AG17,"")</f>
        <v>1</v>
      </c>
      <c r="BK18" s="7" t="str">
        <f t="shared" si="116"/>
        <v>,</v>
      </c>
      <c r="BL18" s="7">
        <f>IF(Sheet2!AH17&gt;0,Sheet2!AH17,"")</f>
        <v>300</v>
      </c>
      <c r="BM18" s="7" t="str">
        <f t="shared" si="117"/>
        <v>;</v>
      </c>
      <c r="BN18" s="7">
        <f>IF(Sheet2!AI17&gt;0,Sheet2!AI17,"")</f>
        <v>23020101</v>
      </c>
      <c r="BO18" s="7" t="str">
        <f t="shared" si="118"/>
        <v>,</v>
      </c>
      <c r="BP18" s="7">
        <f>IF(Sheet2!AJ17&gt;0,Sheet2!AJ17,"")</f>
        <v>1</v>
      </c>
      <c r="BQ18" s="7" t="str">
        <f t="shared" si="119"/>
        <v>,</v>
      </c>
      <c r="BR18" s="7">
        <f>IF(Sheet2!AK17&gt;0,Sheet2!AK17,"")</f>
        <v>1</v>
      </c>
      <c r="BS18" s="7" t="str">
        <f t="shared" si="120"/>
        <v>,</v>
      </c>
      <c r="BT18" s="7">
        <f>IF(Sheet2!AL17&gt;0,Sheet2!AL17,"")</f>
        <v>300</v>
      </c>
      <c r="BU18" s="7" t="str">
        <f t="shared" si="121"/>
        <v>;</v>
      </c>
      <c r="BV18" s="7">
        <f>IF(Sheet2!AM17&gt;0,Sheet2!AM17,"")</f>
        <v>24020101</v>
      </c>
      <c r="BW18" s="7" t="str">
        <f t="shared" si="122"/>
        <v>,</v>
      </c>
      <c r="BX18" s="7">
        <f>IF(Sheet2!AN17&gt;0,Sheet2!AN17,"")</f>
        <v>1</v>
      </c>
      <c r="BY18" s="7" t="str">
        <f t="shared" si="123"/>
        <v>,</v>
      </c>
      <c r="BZ18" s="7">
        <f>IF(Sheet2!AO17&gt;0,Sheet2!AO17,"")</f>
        <v>1</v>
      </c>
      <c r="CA18" s="7" t="str">
        <f t="shared" si="124"/>
        <v>,</v>
      </c>
      <c r="CB18" s="7">
        <f>IF(Sheet2!AP17&gt;0,Sheet2!AP17,"")</f>
        <v>300</v>
      </c>
      <c r="CC18" s="7" t="str">
        <f t="shared" si="125"/>
        <v>;</v>
      </c>
      <c r="CD18" s="7">
        <f>IF(Sheet2!AQ17&gt;0,Sheet2!AQ17,"")</f>
        <v>25020101</v>
      </c>
      <c r="CE18" s="7" t="str">
        <f t="shared" si="126"/>
        <v>,</v>
      </c>
      <c r="CF18" s="7">
        <f>IF(Sheet2!AR17&gt;0,Sheet2!AR17,"")</f>
        <v>1</v>
      </c>
      <c r="CG18" s="7" t="str">
        <f t="shared" si="127"/>
        <v>,</v>
      </c>
      <c r="CH18" s="7">
        <f>IF(Sheet2!AS17&gt;0,Sheet2!AS17,"")</f>
        <v>1</v>
      </c>
      <c r="CI18" s="7" t="str">
        <f t="shared" si="128"/>
        <v>,</v>
      </c>
      <c r="CJ18" s="7">
        <f>IF(Sheet2!AT17&gt;0,Sheet2!AT17,"")</f>
        <v>300</v>
      </c>
      <c r="CK18" s="7" t="str">
        <f t="shared" si="129"/>
        <v>;</v>
      </c>
      <c r="CL18" s="7">
        <f>IF(Sheet2!AU17&gt;0,Sheet2!AU17,"")</f>
        <v>21020201</v>
      </c>
      <c r="CM18" s="7" t="str">
        <f t="shared" si="130"/>
        <v>,</v>
      </c>
      <c r="CN18" s="7">
        <f>IF(Sheet2!AV17&gt;0,Sheet2!AV17,"")</f>
        <v>1</v>
      </c>
      <c r="CO18" s="7" t="str">
        <f t="shared" si="131"/>
        <v>,</v>
      </c>
      <c r="CP18" s="7">
        <f>IF(Sheet2!AW17&gt;0,Sheet2!AW17,"")</f>
        <v>1</v>
      </c>
      <c r="CQ18" s="7" t="str">
        <f t="shared" si="132"/>
        <v>,</v>
      </c>
      <c r="CR18" s="7">
        <f>IF(Sheet2!AX17&gt;0,Sheet2!AX17,"")</f>
        <v>100</v>
      </c>
      <c r="CS18" s="7" t="str">
        <f t="shared" si="133"/>
        <v>;</v>
      </c>
      <c r="CT18" s="7">
        <f>IF(Sheet2!AY17&gt;0,Sheet2!AY17,"")</f>
        <v>22020201</v>
      </c>
      <c r="CU18" s="7" t="str">
        <f t="shared" si="134"/>
        <v>,</v>
      </c>
      <c r="CV18" s="7">
        <f>IF(Sheet2!AZ17&gt;0,Sheet2!AZ17,"")</f>
        <v>1</v>
      </c>
      <c r="CW18" s="7" t="str">
        <f t="shared" si="135"/>
        <v>,</v>
      </c>
      <c r="CX18" s="7">
        <f>IF(Sheet2!BA17&gt;0,Sheet2!BA17,"")</f>
        <v>1</v>
      </c>
      <c r="CY18" s="7" t="str">
        <f t="shared" si="136"/>
        <v>,</v>
      </c>
      <c r="CZ18" s="7">
        <f>IF(Sheet2!BB17&gt;0,Sheet2!BB17,"")</f>
        <v>100</v>
      </c>
      <c r="DA18" s="7" t="str">
        <f t="shared" si="137"/>
        <v>;</v>
      </c>
      <c r="DB18" s="7">
        <f>IF(Sheet2!BC17&gt;0,Sheet2!BC17,"")</f>
        <v>23020201</v>
      </c>
      <c r="DC18" s="7" t="str">
        <f t="shared" si="138"/>
        <v>,</v>
      </c>
      <c r="DD18" s="7">
        <f>IF(Sheet2!BD17&gt;0,Sheet2!BD17,"")</f>
        <v>1</v>
      </c>
      <c r="DE18" s="7" t="str">
        <f t="shared" si="139"/>
        <v>,</v>
      </c>
      <c r="DF18" s="7">
        <f>IF(Sheet2!BE17&gt;0,Sheet2!BE17,"")</f>
        <v>1</v>
      </c>
      <c r="DG18" s="7" t="str">
        <f t="shared" si="140"/>
        <v>,</v>
      </c>
      <c r="DH18" s="7">
        <f>IF(Sheet2!BF17&gt;0,Sheet2!BF17,"")</f>
        <v>100</v>
      </c>
      <c r="DI18" s="7" t="str">
        <f t="shared" si="141"/>
        <v>;</v>
      </c>
      <c r="DJ18" s="7">
        <f>IF(Sheet2!BG17&gt;0,Sheet2!BG17,"")</f>
        <v>24020201</v>
      </c>
      <c r="DK18" s="7" t="str">
        <f t="shared" si="142"/>
        <v>,</v>
      </c>
      <c r="DL18" s="7">
        <f>IF(Sheet2!BH17&gt;0,Sheet2!BH17,"")</f>
        <v>1</v>
      </c>
      <c r="DM18" s="7" t="str">
        <f t="shared" si="143"/>
        <v>,</v>
      </c>
      <c r="DN18" s="7">
        <f>IF(Sheet2!BI17&gt;0,Sheet2!BI17,"")</f>
        <v>1</v>
      </c>
      <c r="DO18" s="7" t="str">
        <f t="shared" si="144"/>
        <v>,</v>
      </c>
      <c r="DP18" s="7">
        <f>IF(Sheet2!BJ17&gt;0,Sheet2!BJ17,"")</f>
        <v>100</v>
      </c>
      <c r="DQ18" s="7" t="str">
        <f t="shared" si="145"/>
        <v>;</v>
      </c>
      <c r="DR18" s="7">
        <f>IF(Sheet2!BK17&gt;0,Sheet2!BK17,"")</f>
        <v>25020201</v>
      </c>
      <c r="DS18" s="7" t="str">
        <f t="shared" si="146"/>
        <v>,</v>
      </c>
      <c r="DT18" s="7">
        <f>IF(Sheet2!BL17&gt;0,Sheet2!BL17,"")</f>
        <v>1</v>
      </c>
      <c r="DU18" s="7" t="str">
        <f t="shared" si="147"/>
        <v>,</v>
      </c>
      <c r="DV18" s="7">
        <f>IF(Sheet2!BM17&gt;0,Sheet2!BM17,"")</f>
        <v>1</v>
      </c>
      <c r="DW18" s="7" t="str">
        <f t="shared" si="148"/>
        <v>,</v>
      </c>
      <c r="DX18" s="7">
        <f>IF(Sheet2!BN17&gt;0,Sheet2!BN17,"")</f>
        <v>100</v>
      </c>
      <c r="DY18" s="7" t="str">
        <f t="shared" si="149"/>
        <v>;</v>
      </c>
    </row>
    <row r="19" spans="1:129" x14ac:dyDescent="0.2">
      <c r="A19" s="6" t="s">
        <v>149</v>
      </c>
      <c r="C19" s="7">
        <v>1800</v>
      </c>
      <c r="D19" s="7" t="str">
        <f t="shared" si="87"/>
        <v>21030001,1,1,216;22030001,1,1,216;23030001,1,1,216;24030001,1,1,216;25030001,1,1,216;21030101,1,1,108;22030101,1,1,108;23030101,1,1,108;24030101,1,1,108;25030101,1,1,108;21030201,1,1,36;22030201,1,1,36;23030201,1,1,36;24030201,1,1,36;25030201,1,1,36;</v>
      </c>
      <c r="F19" s="7" t="str">
        <f t="shared" si="88"/>
        <v>21030001,1,1,216;22030001,1,1,216;23030001,1,1,216;24030001,1,1,216;25030001,1,1,216;21030101,1,1,108;22030101,1,1,108;23030101,1,1,108;</v>
      </c>
      <c r="G19" s="7" t="str">
        <f t="shared" si="89"/>
        <v>24030101,1,1,108;25030101,1,1,108;21030201,1,1,36;22030201,1,1,36;23030201,1,1,36;24030201,1,1,36;25030201,1,1,36;</v>
      </c>
      <c r="I19" s="7">
        <f>COUNTIF(Sheet2!G18:BN18,"&gt;0")/4</f>
        <v>15</v>
      </c>
      <c r="J19" s="7">
        <f>IF(Sheet2!G18&gt;0,Sheet2!G18,"")</f>
        <v>21030001</v>
      </c>
      <c r="K19" s="7" t="str">
        <f t="shared" si="90"/>
        <v>,</v>
      </c>
      <c r="L19" s="7">
        <f>IF(Sheet2!H18&gt;0,Sheet2!H18,"")</f>
        <v>1</v>
      </c>
      <c r="M19" s="7" t="str">
        <f t="shared" si="91"/>
        <v>,</v>
      </c>
      <c r="N19" s="7">
        <f>IF(Sheet2!I18&gt;0,Sheet2!I18,"")</f>
        <v>1</v>
      </c>
      <c r="O19" s="7" t="str">
        <f t="shared" si="92"/>
        <v>,</v>
      </c>
      <c r="P19" s="7">
        <f>IF(Sheet2!J18&gt;0,Sheet2!J18,"")</f>
        <v>216</v>
      </c>
      <c r="Q19" s="7" t="str">
        <f t="shared" si="93"/>
        <v>;</v>
      </c>
      <c r="R19" s="7">
        <f>IF(Sheet2!K18&gt;0,Sheet2!K18,"")</f>
        <v>22030001</v>
      </c>
      <c r="S19" s="7" t="str">
        <f t="shared" si="94"/>
        <v>,</v>
      </c>
      <c r="T19" s="7">
        <f>IF(Sheet2!L18&gt;0,Sheet2!L18,"")</f>
        <v>1</v>
      </c>
      <c r="U19" s="7" t="str">
        <f t="shared" si="95"/>
        <v>,</v>
      </c>
      <c r="V19" s="7">
        <f>IF(Sheet2!M18&gt;0,Sheet2!M18,"")</f>
        <v>1</v>
      </c>
      <c r="W19" s="7" t="str">
        <f t="shared" si="96"/>
        <v>,</v>
      </c>
      <c r="X19" s="7">
        <f>IF(Sheet2!N18&gt;0,Sheet2!N18,"")</f>
        <v>216</v>
      </c>
      <c r="Y19" s="7" t="str">
        <f t="shared" si="97"/>
        <v>;</v>
      </c>
      <c r="Z19" s="7">
        <f>IF(Sheet2!O18&gt;0,Sheet2!O18,"")</f>
        <v>23030001</v>
      </c>
      <c r="AA19" s="7" t="str">
        <f t="shared" si="98"/>
        <v>,</v>
      </c>
      <c r="AB19" s="7">
        <f>IF(Sheet2!P18&gt;0,Sheet2!P18,"")</f>
        <v>1</v>
      </c>
      <c r="AC19" s="7" t="str">
        <f t="shared" si="99"/>
        <v>,</v>
      </c>
      <c r="AD19" s="7">
        <f>IF(Sheet2!Q18&gt;0,Sheet2!Q18,"")</f>
        <v>1</v>
      </c>
      <c r="AE19" s="7" t="str">
        <f t="shared" si="100"/>
        <v>,</v>
      </c>
      <c r="AF19" s="7">
        <f>IF(Sheet2!R18&gt;0,Sheet2!R18,"")</f>
        <v>216</v>
      </c>
      <c r="AG19" s="7" t="str">
        <f t="shared" si="101"/>
        <v>;</v>
      </c>
      <c r="AH19" s="7">
        <f>IF(Sheet2!S18&gt;0,Sheet2!S18,"")</f>
        <v>24030001</v>
      </c>
      <c r="AI19" s="7" t="str">
        <f t="shared" si="102"/>
        <v>,</v>
      </c>
      <c r="AJ19" s="7">
        <f>IF(Sheet2!T18&gt;0,Sheet2!T18,"")</f>
        <v>1</v>
      </c>
      <c r="AK19" s="7" t="str">
        <f t="shared" si="103"/>
        <v>,</v>
      </c>
      <c r="AL19" s="7">
        <f>IF(Sheet2!U18&gt;0,Sheet2!U18,"")</f>
        <v>1</v>
      </c>
      <c r="AM19" s="7" t="str">
        <f t="shared" si="104"/>
        <v>,</v>
      </c>
      <c r="AN19" s="7">
        <f>IF(Sheet2!V18&gt;0,Sheet2!V18,"")</f>
        <v>216</v>
      </c>
      <c r="AO19" s="7" t="str">
        <f t="shared" si="105"/>
        <v>;</v>
      </c>
      <c r="AP19" s="7">
        <f>IF(Sheet2!W18&gt;0,Sheet2!W18,"")</f>
        <v>25030001</v>
      </c>
      <c r="AQ19" s="7" t="str">
        <f t="shared" si="106"/>
        <v>,</v>
      </c>
      <c r="AR19" s="7">
        <f>IF(Sheet2!X18&gt;0,Sheet2!X18,"")</f>
        <v>1</v>
      </c>
      <c r="AS19" s="7" t="str">
        <f t="shared" si="107"/>
        <v>,</v>
      </c>
      <c r="AT19" s="7">
        <f>IF(Sheet2!Y18&gt;0,Sheet2!Y18,"")</f>
        <v>1</v>
      </c>
      <c r="AU19" s="7" t="str">
        <f t="shared" si="108"/>
        <v>,</v>
      </c>
      <c r="AV19" s="7">
        <f>IF(Sheet2!Z18&gt;0,Sheet2!Z18,"")</f>
        <v>216</v>
      </c>
      <c r="AW19" s="7" t="str">
        <f t="shared" si="109"/>
        <v>;</v>
      </c>
      <c r="AX19" s="7">
        <f>IF(Sheet2!AA18&gt;0,Sheet2!AA18,"")</f>
        <v>21030101</v>
      </c>
      <c r="AY19" s="7" t="str">
        <f t="shared" si="110"/>
        <v>,</v>
      </c>
      <c r="AZ19" s="7">
        <f>IF(Sheet2!AB18&gt;0,Sheet2!AB18,"")</f>
        <v>1</v>
      </c>
      <c r="BA19" s="7" t="str">
        <f t="shared" si="111"/>
        <v>,</v>
      </c>
      <c r="BB19" s="7">
        <f>IF(Sheet2!AC18&gt;0,Sheet2!AC18,"")</f>
        <v>1</v>
      </c>
      <c r="BC19" s="7" t="str">
        <f t="shared" si="112"/>
        <v>,</v>
      </c>
      <c r="BD19" s="7">
        <f>IF(Sheet2!AD18&gt;0,Sheet2!AD18,"")</f>
        <v>108</v>
      </c>
      <c r="BE19" s="7" t="str">
        <f t="shared" si="113"/>
        <v>;</v>
      </c>
      <c r="BF19" s="7">
        <f>IF(Sheet2!AE18&gt;0,Sheet2!AE18,"")</f>
        <v>22030101</v>
      </c>
      <c r="BG19" s="7" t="str">
        <f t="shared" si="114"/>
        <v>,</v>
      </c>
      <c r="BH19" s="7">
        <f>IF(Sheet2!AF18&gt;0,Sheet2!AF18,"")</f>
        <v>1</v>
      </c>
      <c r="BI19" s="7" t="str">
        <f t="shared" si="115"/>
        <v>,</v>
      </c>
      <c r="BJ19" s="7">
        <f>IF(Sheet2!AG18&gt;0,Sheet2!AG18,"")</f>
        <v>1</v>
      </c>
      <c r="BK19" s="7" t="str">
        <f t="shared" si="116"/>
        <v>,</v>
      </c>
      <c r="BL19" s="7">
        <f>IF(Sheet2!AH18&gt;0,Sheet2!AH18,"")</f>
        <v>108</v>
      </c>
      <c r="BM19" s="7" t="str">
        <f t="shared" si="117"/>
        <v>;</v>
      </c>
      <c r="BN19" s="7">
        <f>IF(Sheet2!AI18&gt;0,Sheet2!AI18,"")</f>
        <v>23030101</v>
      </c>
      <c r="BO19" s="7" t="str">
        <f t="shared" si="118"/>
        <v>,</v>
      </c>
      <c r="BP19" s="7">
        <f>IF(Sheet2!AJ18&gt;0,Sheet2!AJ18,"")</f>
        <v>1</v>
      </c>
      <c r="BQ19" s="7" t="str">
        <f t="shared" si="119"/>
        <v>,</v>
      </c>
      <c r="BR19" s="7">
        <f>IF(Sheet2!AK18&gt;0,Sheet2!AK18,"")</f>
        <v>1</v>
      </c>
      <c r="BS19" s="7" t="str">
        <f t="shared" si="120"/>
        <v>,</v>
      </c>
      <c r="BT19" s="7">
        <f>IF(Sheet2!AL18&gt;0,Sheet2!AL18,"")</f>
        <v>108</v>
      </c>
      <c r="BU19" s="7" t="str">
        <f t="shared" si="121"/>
        <v>;</v>
      </c>
      <c r="BV19" s="7">
        <f>IF(Sheet2!AM18&gt;0,Sheet2!AM18,"")</f>
        <v>24030101</v>
      </c>
      <c r="BW19" s="7" t="str">
        <f t="shared" si="122"/>
        <v>,</v>
      </c>
      <c r="BX19" s="7">
        <f>IF(Sheet2!AN18&gt;0,Sheet2!AN18,"")</f>
        <v>1</v>
      </c>
      <c r="BY19" s="7" t="str">
        <f t="shared" si="123"/>
        <v>,</v>
      </c>
      <c r="BZ19" s="7">
        <f>IF(Sheet2!AO18&gt;0,Sheet2!AO18,"")</f>
        <v>1</v>
      </c>
      <c r="CA19" s="7" t="str">
        <f t="shared" si="124"/>
        <v>,</v>
      </c>
      <c r="CB19" s="7">
        <f>IF(Sheet2!AP18&gt;0,Sheet2!AP18,"")</f>
        <v>108</v>
      </c>
      <c r="CC19" s="7" t="str">
        <f t="shared" si="125"/>
        <v>;</v>
      </c>
      <c r="CD19" s="7">
        <f>IF(Sheet2!AQ18&gt;0,Sheet2!AQ18,"")</f>
        <v>25030101</v>
      </c>
      <c r="CE19" s="7" t="str">
        <f t="shared" si="126"/>
        <v>,</v>
      </c>
      <c r="CF19" s="7">
        <f>IF(Sheet2!AR18&gt;0,Sheet2!AR18,"")</f>
        <v>1</v>
      </c>
      <c r="CG19" s="7" t="str">
        <f t="shared" si="127"/>
        <v>,</v>
      </c>
      <c r="CH19" s="7">
        <f>IF(Sheet2!AS18&gt;0,Sheet2!AS18,"")</f>
        <v>1</v>
      </c>
      <c r="CI19" s="7" t="str">
        <f t="shared" si="128"/>
        <v>,</v>
      </c>
      <c r="CJ19" s="7">
        <f>IF(Sheet2!AT18&gt;0,Sheet2!AT18,"")</f>
        <v>108</v>
      </c>
      <c r="CK19" s="7" t="str">
        <f t="shared" si="129"/>
        <v>;</v>
      </c>
      <c r="CL19" s="7">
        <f>IF(Sheet2!AU18&gt;0,Sheet2!AU18,"")</f>
        <v>21030201</v>
      </c>
      <c r="CM19" s="7" t="str">
        <f t="shared" si="130"/>
        <v>,</v>
      </c>
      <c r="CN19" s="7">
        <f>IF(Sheet2!AV18&gt;0,Sheet2!AV18,"")</f>
        <v>1</v>
      </c>
      <c r="CO19" s="7" t="str">
        <f t="shared" si="131"/>
        <v>,</v>
      </c>
      <c r="CP19" s="7">
        <f>IF(Sheet2!AW18&gt;0,Sheet2!AW18,"")</f>
        <v>1</v>
      </c>
      <c r="CQ19" s="7" t="str">
        <f t="shared" si="132"/>
        <v>,</v>
      </c>
      <c r="CR19" s="7">
        <f>IF(Sheet2!AX18&gt;0,Sheet2!AX18,"")</f>
        <v>36</v>
      </c>
      <c r="CS19" s="7" t="str">
        <f t="shared" si="133"/>
        <v>;</v>
      </c>
      <c r="CT19" s="7">
        <f>IF(Sheet2!AY18&gt;0,Sheet2!AY18,"")</f>
        <v>22030201</v>
      </c>
      <c r="CU19" s="7" t="str">
        <f t="shared" si="134"/>
        <v>,</v>
      </c>
      <c r="CV19" s="7">
        <f>IF(Sheet2!AZ18&gt;0,Sheet2!AZ18,"")</f>
        <v>1</v>
      </c>
      <c r="CW19" s="7" t="str">
        <f t="shared" si="135"/>
        <v>,</v>
      </c>
      <c r="CX19" s="7">
        <f>IF(Sheet2!BA18&gt;0,Sheet2!BA18,"")</f>
        <v>1</v>
      </c>
      <c r="CY19" s="7" t="str">
        <f t="shared" si="136"/>
        <v>,</v>
      </c>
      <c r="CZ19" s="7">
        <f>IF(Sheet2!BB18&gt;0,Sheet2!BB18,"")</f>
        <v>36</v>
      </c>
      <c r="DA19" s="7" t="str">
        <f t="shared" si="137"/>
        <v>;</v>
      </c>
      <c r="DB19" s="7">
        <f>IF(Sheet2!BC18&gt;0,Sheet2!BC18,"")</f>
        <v>23030201</v>
      </c>
      <c r="DC19" s="7" t="str">
        <f t="shared" si="138"/>
        <v>,</v>
      </c>
      <c r="DD19" s="7">
        <f>IF(Sheet2!BD18&gt;0,Sheet2!BD18,"")</f>
        <v>1</v>
      </c>
      <c r="DE19" s="7" t="str">
        <f t="shared" si="139"/>
        <v>,</v>
      </c>
      <c r="DF19" s="7">
        <f>IF(Sheet2!BE18&gt;0,Sheet2!BE18,"")</f>
        <v>1</v>
      </c>
      <c r="DG19" s="7" t="str">
        <f t="shared" si="140"/>
        <v>,</v>
      </c>
      <c r="DH19" s="7">
        <f>IF(Sheet2!BF18&gt;0,Sheet2!BF18,"")</f>
        <v>36</v>
      </c>
      <c r="DI19" s="7" t="str">
        <f t="shared" si="141"/>
        <v>;</v>
      </c>
      <c r="DJ19" s="7">
        <f>IF(Sheet2!BG18&gt;0,Sheet2!BG18,"")</f>
        <v>24030201</v>
      </c>
      <c r="DK19" s="7" t="str">
        <f t="shared" si="142"/>
        <v>,</v>
      </c>
      <c r="DL19" s="7">
        <f>IF(Sheet2!BH18&gt;0,Sheet2!BH18,"")</f>
        <v>1</v>
      </c>
      <c r="DM19" s="7" t="str">
        <f t="shared" si="143"/>
        <v>,</v>
      </c>
      <c r="DN19" s="7">
        <f>IF(Sheet2!BI18&gt;0,Sheet2!BI18,"")</f>
        <v>1</v>
      </c>
      <c r="DO19" s="7" t="str">
        <f t="shared" si="144"/>
        <v>,</v>
      </c>
      <c r="DP19" s="7">
        <f>IF(Sheet2!BJ18&gt;0,Sheet2!BJ18,"")</f>
        <v>36</v>
      </c>
      <c r="DQ19" s="7" t="str">
        <f t="shared" si="145"/>
        <v>;</v>
      </c>
      <c r="DR19" s="7">
        <f>IF(Sheet2!BK18&gt;0,Sheet2!BK18,"")</f>
        <v>25030201</v>
      </c>
      <c r="DS19" s="7" t="str">
        <f t="shared" si="146"/>
        <v>,</v>
      </c>
      <c r="DT19" s="7">
        <f>IF(Sheet2!BL18&gt;0,Sheet2!BL18,"")</f>
        <v>1</v>
      </c>
      <c r="DU19" s="7" t="str">
        <f t="shared" si="147"/>
        <v>,</v>
      </c>
      <c r="DV19" s="7">
        <f>IF(Sheet2!BM18&gt;0,Sheet2!BM18,"")</f>
        <v>1</v>
      </c>
      <c r="DW19" s="7" t="str">
        <f t="shared" si="148"/>
        <v>,</v>
      </c>
      <c r="DX19" s="7">
        <f>IF(Sheet2!BN18&gt;0,Sheet2!BN18,"")</f>
        <v>36</v>
      </c>
      <c r="DY19" s="7" t="str">
        <f t="shared" si="149"/>
        <v>;</v>
      </c>
    </row>
    <row r="20" spans="1:129" x14ac:dyDescent="0.2">
      <c r="A20" s="6" t="s">
        <v>150</v>
      </c>
      <c r="C20" s="7">
        <v>1000</v>
      </c>
      <c r="D20" s="7" t="str">
        <f t="shared" si="87"/>
        <v>21040101,1,1,160;22040101,1,1,160;23040101,1,1,160;24040101,1,1,160;25040101,1,1,160;21040201,1,1,40;22040201,1,1,40;23040201,1,1,40;24040201,1,1,40;25040201,1,1,40;</v>
      </c>
      <c r="F20" s="7" t="str">
        <f t="shared" si="88"/>
        <v>21040101,1,1,160;22040101,1,1,160;23040101,1,1,160;24040101,1,1,160;25040101,1,1,160;21040201,1,1,40;22040201,1,1,40;23040201,1,1,40;</v>
      </c>
      <c r="G20" s="7" t="str">
        <f t="shared" si="89"/>
        <v>24040201,1,1,40;25040201,1,1,40;</v>
      </c>
      <c r="I20" s="7">
        <f>COUNTIF(Sheet2!G19:BN19,"&gt;0")/4</f>
        <v>10</v>
      </c>
      <c r="J20" s="7">
        <f>IF(Sheet2!G19&gt;0,Sheet2!G19,"")</f>
        <v>21040101</v>
      </c>
      <c r="K20" s="7" t="str">
        <f t="shared" si="90"/>
        <v>,</v>
      </c>
      <c r="L20" s="7">
        <f>IF(Sheet2!H19&gt;0,Sheet2!H19,"")</f>
        <v>1</v>
      </c>
      <c r="M20" s="7" t="str">
        <f t="shared" si="91"/>
        <v>,</v>
      </c>
      <c r="N20" s="7">
        <f>IF(Sheet2!I19&gt;0,Sheet2!I19,"")</f>
        <v>1</v>
      </c>
      <c r="O20" s="7" t="str">
        <f t="shared" si="92"/>
        <v>,</v>
      </c>
      <c r="P20" s="7">
        <f>IF(Sheet2!J19&gt;0,Sheet2!J19,"")</f>
        <v>160</v>
      </c>
      <c r="Q20" s="7" t="str">
        <f t="shared" si="93"/>
        <v>;</v>
      </c>
      <c r="R20" s="7">
        <f>IF(Sheet2!K19&gt;0,Sheet2!K19,"")</f>
        <v>22040101</v>
      </c>
      <c r="S20" s="7" t="str">
        <f t="shared" si="94"/>
        <v>,</v>
      </c>
      <c r="T20" s="7">
        <f>IF(Sheet2!L19&gt;0,Sheet2!L19,"")</f>
        <v>1</v>
      </c>
      <c r="U20" s="7" t="str">
        <f t="shared" si="95"/>
        <v>,</v>
      </c>
      <c r="V20" s="7">
        <f>IF(Sheet2!M19&gt;0,Sheet2!M19,"")</f>
        <v>1</v>
      </c>
      <c r="W20" s="7" t="str">
        <f t="shared" si="96"/>
        <v>,</v>
      </c>
      <c r="X20" s="7">
        <f>IF(Sheet2!N19&gt;0,Sheet2!N19,"")</f>
        <v>160</v>
      </c>
      <c r="Y20" s="7" t="str">
        <f t="shared" si="97"/>
        <v>;</v>
      </c>
      <c r="Z20" s="7">
        <f>IF(Sheet2!O19&gt;0,Sheet2!O19,"")</f>
        <v>23040101</v>
      </c>
      <c r="AA20" s="7" t="str">
        <f t="shared" si="98"/>
        <v>,</v>
      </c>
      <c r="AB20" s="7">
        <f>IF(Sheet2!P19&gt;0,Sheet2!P19,"")</f>
        <v>1</v>
      </c>
      <c r="AC20" s="7" t="str">
        <f t="shared" si="99"/>
        <v>,</v>
      </c>
      <c r="AD20" s="7">
        <f>IF(Sheet2!Q19&gt;0,Sheet2!Q19,"")</f>
        <v>1</v>
      </c>
      <c r="AE20" s="7" t="str">
        <f t="shared" si="100"/>
        <v>,</v>
      </c>
      <c r="AF20" s="7">
        <f>IF(Sheet2!R19&gt;0,Sheet2!R19,"")</f>
        <v>160</v>
      </c>
      <c r="AG20" s="7" t="str">
        <f t="shared" si="101"/>
        <v>;</v>
      </c>
      <c r="AH20" s="7">
        <f>IF(Sheet2!S19&gt;0,Sheet2!S19,"")</f>
        <v>24040101</v>
      </c>
      <c r="AI20" s="7" t="str">
        <f t="shared" si="102"/>
        <v>,</v>
      </c>
      <c r="AJ20" s="7">
        <f>IF(Sheet2!T19&gt;0,Sheet2!T19,"")</f>
        <v>1</v>
      </c>
      <c r="AK20" s="7" t="str">
        <f t="shared" si="103"/>
        <v>,</v>
      </c>
      <c r="AL20" s="7">
        <f>IF(Sheet2!U19&gt;0,Sheet2!U19,"")</f>
        <v>1</v>
      </c>
      <c r="AM20" s="7" t="str">
        <f t="shared" si="104"/>
        <v>,</v>
      </c>
      <c r="AN20" s="7">
        <f>IF(Sheet2!V19&gt;0,Sheet2!V19,"")</f>
        <v>160</v>
      </c>
      <c r="AO20" s="7" t="str">
        <f t="shared" si="105"/>
        <v>;</v>
      </c>
      <c r="AP20" s="7">
        <f>IF(Sheet2!W19&gt;0,Sheet2!W19,"")</f>
        <v>25040101</v>
      </c>
      <c r="AQ20" s="7" t="str">
        <f t="shared" si="106"/>
        <v>,</v>
      </c>
      <c r="AR20" s="7">
        <f>IF(Sheet2!X19&gt;0,Sheet2!X19,"")</f>
        <v>1</v>
      </c>
      <c r="AS20" s="7" t="str">
        <f t="shared" si="107"/>
        <v>,</v>
      </c>
      <c r="AT20" s="7">
        <f>IF(Sheet2!Y19&gt;0,Sheet2!Y19,"")</f>
        <v>1</v>
      </c>
      <c r="AU20" s="7" t="str">
        <f t="shared" si="108"/>
        <v>,</v>
      </c>
      <c r="AV20" s="7">
        <f>IF(Sheet2!Z19&gt;0,Sheet2!Z19,"")</f>
        <v>160</v>
      </c>
      <c r="AW20" s="7" t="str">
        <f t="shared" si="109"/>
        <v>;</v>
      </c>
      <c r="AX20" s="7">
        <f>IF(Sheet2!AA19&gt;0,Sheet2!AA19,"")</f>
        <v>21040201</v>
      </c>
      <c r="AY20" s="7" t="str">
        <f t="shared" si="110"/>
        <v>,</v>
      </c>
      <c r="AZ20" s="7">
        <f>IF(Sheet2!AB19&gt;0,Sheet2!AB19,"")</f>
        <v>1</v>
      </c>
      <c r="BA20" s="7" t="str">
        <f t="shared" si="111"/>
        <v>,</v>
      </c>
      <c r="BB20" s="7">
        <f>IF(Sheet2!AC19&gt;0,Sheet2!AC19,"")</f>
        <v>1</v>
      </c>
      <c r="BC20" s="7" t="str">
        <f t="shared" si="112"/>
        <v>,</v>
      </c>
      <c r="BD20" s="7">
        <f>IF(Sheet2!AD19&gt;0,Sheet2!AD19,"")</f>
        <v>40</v>
      </c>
      <c r="BE20" s="7" t="str">
        <f t="shared" si="113"/>
        <v>;</v>
      </c>
      <c r="BF20" s="7">
        <f>IF(Sheet2!AE19&gt;0,Sheet2!AE19,"")</f>
        <v>22040201</v>
      </c>
      <c r="BG20" s="7" t="str">
        <f t="shared" si="114"/>
        <v>,</v>
      </c>
      <c r="BH20" s="7">
        <f>IF(Sheet2!AF19&gt;0,Sheet2!AF19,"")</f>
        <v>1</v>
      </c>
      <c r="BI20" s="7" t="str">
        <f t="shared" si="115"/>
        <v>,</v>
      </c>
      <c r="BJ20" s="7">
        <f>IF(Sheet2!AG19&gt;0,Sheet2!AG19,"")</f>
        <v>1</v>
      </c>
      <c r="BK20" s="7" t="str">
        <f t="shared" si="116"/>
        <v>,</v>
      </c>
      <c r="BL20" s="7">
        <f>IF(Sheet2!AH19&gt;0,Sheet2!AH19,"")</f>
        <v>40</v>
      </c>
      <c r="BM20" s="7" t="str">
        <f t="shared" si="117"/>
        <v>;</v>
      </c>
      <c r="BN20" s="7">
        <f>IF(Sheet2!AI19&gt;0,Sheet2!AI19,"")</f>
        <v>23040201</v>
      </c>
      <c r="BO20" s="7" t="str">
        <f t="shared" si="118"/>
        <v>,</v>
      </c>
      <c r="BP20" s="7">
        <f>IF(Sheet2!AJ19&gt;0,Sheet2!AJ19,"")</f>
        <v>1</v>
      </c>
      <c r="BQ20" s="7" t="str">
        <f t="shared" si="119"/>
        <v>,</v>
      </c>
      <c r="BR20" s="7">
        <f>IF(Sheet2!AK19&gt;0,Sheet2!AK19,"")</f>
        <v>1</v>
      </c>
      <c r="BS20" s="7" t="str">
        <f t="shared" si="120"/>
        <v>,</v>
      </c>
      <c r="BT20" s="7">
        <f>IF(Sheet2!AL19&gt;0,Sheet2!AL19,"")</f>
        <v>40</v>
      </c>
      <c r="BU20" s="7" t="str">
        <f t="shared" si="121"/>
        <v>;</v>
      </c>
      <c r="BV20" s="7">
        <f>IF(Sheet2!AM19&gt;0,Sheet2!AM19,"")</f>
        <v>24040201</v>
      </c>
      <c r="BW20" s="7" t="str">
        <f t="shared" si="122"/>
        <v>,</v>
      </c>
      <c r="BX20" s="7">
        <f>IF(Sheet2!AN19&gt;0,Sheet2!AN19,"")</f>
        <v>1</v>
      </c>
      <c r="BY20" s="7" t="str">
        <f t="shared" si="123"/>
        <v>,</v>
      </c>
      <c r="BZ20" s="7">
        <f>IF(Sheet2!AO19&gt;0,Sheet2!AO19,"")</f>
        <v>1</v>
      </c>
      <c r="CA20" s="7" t="str">
        <f t="shared" si="124"/>
        <v>,</v>
      </c>
      <c r="CB20" s="7">
        <f>IF(Sheet2!AP19&gt;0,Sheet2!AP19,"")</f>
        <v>40</v>
      </c>
      <c r="CC20" s="7" t="str">
        <f t="shared" si="125"/>
        <v>;</v>
      </c>
      <c r="CD20" s="7">
        <f>IF(Sheet2!AQ19&gt;0,Sheet2!AQ19,"")</f>
        <v>25040201</v>
      </c>
      <c r="CE20" s="7" t="str">
        <f t="shared" si="126"/>
        <v>,</v>
      </c>
      <c r="CF20" s="7">
        <f>IF(Sheet2!AR19&gt;0,Sheet2!AR19,"")</f>
        <v>1</v>
      </c>
      <c r="CG20" s="7" t="str">
        <f t="shared" si="127"/>
        <v>,</v>
      </c>
      <c r="CH20" s="7">
        <f>IF(Sheet2!AS19&gt;0,Sheet2!AS19,"")</f>
        <v>1</v>
      </c>
      <c r="CI20" s="7" t="str">
        <f t="shared" si="128"/>
        <v>,</v>
      </c>
      <c r="CJ20" s="7">
        <f>IF(Sheet2!AT19&gt;0,Sheet2!AT19,"")</f>
        <v>40</v>
      </c>
      <c r="CK20" s="7" t="str">
        <f t="shared" si="129"/>
        <v>;</v>
      </c>
      <c r="CL20" s="7" t="str">
        <f>IF(Sheet2!AU19&gt;0,Sheet2!AU19,"")</f>
        <v/>
      </c>
      <c r="CM20" s="7" t="str">
        <f t="shared" si="130"/>
        <v/>
      </c>
      <c r="CN20" s="7" t="str">
        <f>IF(Sheet2!AV19&gt;0,Sheet2!AV19,"")</f>
        <v/>
      </c>
      <c r="CO20" s="7" t="str">
        <f t="shared" si="131"/>
        <v/>
      </c>
      <c r="CP20" s="7" t="str">
        <f>IF(Sheet2!AW19&gt;0,Sheet2!AW19,"")</f>
        <v/>
      </c>
      <c r="CQ20" s="7" t="str">
        <f t="shared" si="132"/>
        <v/>
      </c>
      <c r="CR20" s="7" t="str">
        <f>IF(Sheet2!AX19&gt;0,Sheet2!AX19,"")</f>
        <v/>
      </c>
      <c r="CS20" s="7" t="str">
        <f t="shared" si="133"/>
        <v/>
      </c>
      <c r="CT20" s="7" t="str">
        <f>IF(Sheet2!AY19&gt;0,Sheet2!AY19,"")</f>
        <v/>
      </c>
      <c r="CU20" s="7" t="str">
        <f t="shared" si="134"/>
        <v/>
      </c>
      <c r="CV20" s="7" t="str">
        <f>IF(Sheet2!AZ19&gt;0,Sheet2!AZ19,"")</f>
        <v/>
      </c>
      <c r="CW20" s="7" t="str">
        <f t="shared" si="135"/>
        <v/>
      </c>
      <c r="CX20" s="7" t="str">
        <f>IF(Sheet2!BA19&gt;0,Sheet2!BA19,"")</f>
        <v/>
      </c>
      <c r="CY20" s="7" t="str">
        <f t="shared" si="136"/>
        <v/>
      </c>
      <c r="CZ20" s="7" t="str">
        <f>IF(Sheet2!BB19&gt;0,Sheet2!BB19,"")</f>
        <v/>
      </c>
      <c r="DA20" s="7" t="str">
        <f t="shared" si="137"/>
        <v/>
      </c>
      <c r="DB20" s="7" t="str">
        <f>IF(Sheet2!BC19&gt;0,Sheet2!BC19,"")</f>
        <v/>
      </c>
      <c r="DC20" s="7" t="str">
        <f t="shared" si="138"/>
        <v/>
      </c>
      <c r="DD20" s="7" t="str">
        <f>IF(Sheet2!BD19&gt;0,Sheet2!BD19,"")</f>
        <v/>
      </c>
      <c r="DE20" s="7" t="str">
        <f t="shared" si="139"/>
        <v/>
      </c>
      <c r="DF20" s="7" t="str">
        <f>IF(Sheet2!BE19&gt;0,Sheet2!BE19,"")</f>
        <v/>
      </c>
      <c r="DG20" s="7" t="str">
        <f t="shared" si="140"/>
        <v/>
      </c>
      <c r="DH20" s="7" t="str">
        <f>IF(Sheet2!BF19&gt;0,Sheet2!BF19,"")</f>
        <v/>
      </c>
      <c r="DI20" s="7" t="str">
        <f t="shared" si="141"/>
        <v/>
      </c>
      <c r="DJ20" s="7" t="str">
        <f>IF(Sheet2!BG19&gt;0,Sheet2!BG19,"")</f>
        <v/>
      </c>
      <c r="DK20" s="7" t="str">
        <f t="shared" si="142"/>
        <v/>
      </c>
      <c r="DL20" s="7" t="str">
        <f>IF(Sheet2!BH19&gt;0,Sheet2!BH19,"")</f>
        <v/>
      </c>
      <c r="DM20" s="7" t="str">
        <f t="shared" si="143"/>
        <v/>
      </c>
      <c r="DN20" s="7" t="str">
        <f>IF(Sheet2!BI19&gt;0,Sheet2!BI19,"")</f>
        <v/>
      </c>
      <c r="DO20" s="7" t="str">
        <f t="shared" si="144"/>
        <v/>
      </c>
      <c r="DP20" s="7" t="str">
        <f>IF(Sheet2!BJ19&gt;0,Sheet2!BJ19,"")</f>
        <v/>
      </c>
      <c r="DQ20" s="7" t="str">
        <f t="shared" si="145"/>
        <v/>
      </c>
      <c r="DR20" s="7" t="str">
        <f>IF(Sheet2!BK19&gt;0,Sheet2!BK19,"")</f>
        <v/>
      </c>
      <c r="DS20" s="7" t="str">
        <f t="shared" si="146"/>
        <v/>
      </c>
      <c r="DT20" s="7" t="str">
        <f>IF(Sheet2!BL19&gt;0,Sheet2!BL19,"")</f>
        <v/>
      </c>
      <c r="DU20" s="7" t="str">
        <f t="shared" si="147"/>
        <v/>
      </c>
      <c r="DV20" s="7" t="str">
        <f>IF(Sheet2!BM19&gt;0,Sheet2!BM19,"")</f>
        <v/>
      </c>
      <c r="DW20" s="7" t="str">
        <f t="shared" si="148"/>
        <v/>
      </c>
      <c r="DX20" s="7" t="str">
        <f>IF(Sheet2!BN19&gt;0,Sheet2!BN19,"")</f>
        <v/>
      </c>
      <c r="DY20" s="7" t="str">
        <f t="shared" si="149"/>
        <v/>
      </c>
    </row>
    <row r="21" spans="1:129" x14ac:dyDescent="0.2">
      <c r="A21" s="6" t="s">
        <v>151</v>
      </c>
      <c r="C21" s="7">
        <v>400</v>
      </c>
      <c r="D21" s="7" t="str">
        <f t="shared" si="87"/>
        <v>21050101,1,1,72;22050101,1,1,72;23050101,1,1,72;24050101,1,1,72;25050101,1,1,72;21050201,1,1,8;22050201,1,1,8;23050201,1,1,8;24050201,1,1,8;25050201,1,1,8;</v>
      </c>
      <c r="F21" s="7" t="str">
        <f t="shared" si="88"/>
        <v>21050101,1,1,72;22050101,1,1,72;23050101,1,1,72;24050101,1,1,72;25050101,1,1,72;21050201,1,1,8;22050201,1,1,8;23050201,1,1,8;</v>
      </c>
      <c r="G21" s="7" t="str">
        <f t="shared" si="89"/>
        <v>24050201,1,1,8;25050201,1,1,8;</v>
      </c>
      <c r="I21" s="7">
        <f>COUNTIF(Sheet2!G20:BN20,"&gt;0")/4</f>
        <v>10</v>
      </c>
      <c r="J21" s="7">
        <f>IF(Sheet2!G20&gt;0,Sheet2!G20,"")</f>
        <v>21050101</v>
      </c>
      <c r="K21" s="7" t="str">
        <f t="shared" si="90"/>
        <v>,</v>
      </c>
      <c r="L21" s="7">
        <f>IF(Sheet2!H20&gt;0,Sheet2!H20,"")</f>
        <v>1</v>
      </c>
      <c r="M21" s="7" t="str">
        <f t="shared" si="91"/>
        <v>,</v>
      </c>
      <c r="N21" s="7">
        <f>IF(Sheet2!I20&gt;0,Sheet2!I20,"")</f>
        <v>1</v>
      </c>
      <c r="O21" s="7" t="str">
        <f t="shared" si="92"/>
        <v>,</v>
      </c>
      <c r="P21" s="7">
        <f>IF(Sheet2!J20&gt;0,Sheet2!J20,"")</f>
        <v>72</v>
      </c>
      <c r="Q21" s="7" t="str">
        <f t="shared" si="93"/>
        <v>;</v>
      </c>
      <c r="R21" s="7">
        <f>IF(Sheet2!K20&gt;0,Sheet2!K20,"")</f>
        <v>22050101</v>
      </c>
      <c r="S21" s="7" t="str">
        <f t="shared" si="94"/>
        <v>,</v>
      </c>
      <c r="T21" s="7">
        <f>IF(Sheet2!L20&gt;0,Sheet2!L20,"")</f>
        <v>1</v>
      </c>
      <c r="U21" s="7" t="str">
        <f t="shared" si="95"/>
        <v>,</v>
      </c>
      <c r="V21" s="7">
        <f>IF(Sheet2!M20&gt;0,Sheet2!M20,"")</f>
        <v>1</v>
      </c>
      <c r="W21" s="7" t="str">
        <f t="shared" si="96"/>
        <v>,</v>
      </c>
      <c r="X21" s="7">
        <f>IF(Sheet2!N20&gt;0,Sheet2!N20,"")</f>
        <v>72</v>
      </c>
      <c r="Y21" s="7" t="str">
        <f t="shared" si="97"/>
        <v>;</v>
      </c>
      <c r="Z21" s="7">
        <f>IF(Sheet2!O20&gt;0,Sheet2!O20,"")</f>
        <v>23050101</v>
      </c>
      <c r="AA21" s="7" t="str">
        <f t="shared" si="98"/>
        <v>,</v>
      </c>
      <c r="AB21" s="7">
        <f>IF(Sheet2!P20&gt;0,Sheet2!P20,"")</f>
        <v>1</v>
      </c>
      <c r="AC21" s="7" t="str">
        <f t="shared" si="99"/>
        <v>,</v>
      </c>
      <c r="AD21" s="7">
        <f>IF(Sheet2!Q20&gt;0,Sheet2!Q20,"")</f>
        <v>1</v>
      </c>
      <c r="AE21" s="7" t="str">
        <f t="shared" si="100"/>
        <v>,</v>
      </c>
      <c r="AF21" s="7">
        <f>IF(Sheet2!R20&gt;0,Sheet2!R20,"")</f>
        <v>72</v>
      </c>
      <c r="AG21" s="7" t="str">
        <f t="shared" si="101"/>
        <v>;</v>
      </c>
      <c r="AH21" s="7">
        <f>IF(Sheet2!S20&gt;0,Sheet2!S20,"")</f>
        <v>24050101</v>
      </c>
      <c r="AI21" s="7" t="str">
        <f t="shared" si="102"/>
        <v>,</v>
      </c>
      <c r="AJ21" s="7">
        <f>IF(Sheet2!T20&gt;0,Sheet2!T20,"")</f>
        <v>1</v>
      </c>
      <c r="AK21" s="7" t="str">
        <f t="shared" si="103"/>
        <v>,</v>
      </c>
      <c r="AL21" s="7">
        <f>IF(Sheet2!U20&gt;0,Sheet2!U20,"")</f>
        <v>1</v>
      </c>
      <c r="AM21" s="7" t="str">
        <f t="shared" si="104"/>
        <v>,</v>
      </c>
      <c r="AN21" s="7">
        <f>IF(Sheet2!V20&gt;0,Sheet2!V20,"")</f>
        <v>72</v>
      </c>
      <c r="AO21" s="7" t="str">
        <f t="shared" si="105"/>
        <v>;</v>
      </c>
      <c r="AP21" s="7">
        <f>IF(Sheet2!W20&gt;0,Sheet2!W20,"")</f>
        <v>25050101</v>
      </c>
      <c r="AQ21" s="7" t="str">
        <f t="shared" si="106"/>
        <v>,</v>
      </c>
      <c r="AR21" s="7">
        <f>IF(Sheet2!X20&gt;0,Sheet2!X20,"")</f>
        <v>1</v>
      </c>
      <c r="AS21" s="7" t="str">
        <f t="shared" si="107"/>
        <v>,</v>
      </c>
      <c r="AT21" s="7">
        <f>IF(Sheet2!Y20&gt;0,Sheet2!Y20,"")</f>
        <v>1</v>
      </c>
      <c r="AU21" s="7" t="str">
        <f t="shared" si="108"/>
        <v>,</v>
      </c>
      <c r="AV21" s="7">
        <f>IF(Sheet2!Z20&gt;0,Sheet2!Z20,"")</f>
        <v>72</v>
      </c>
      <c r="AW21" s="7" t="str">
        <f t="shared" si="109"/>
        <v>;</v>
      </c>
      <c r="AX21" s="7">
        <f>IF(Sheet2!AA20&gt;0,Sheet2!AA20,"")</f>
        <v>21050201</v>
      </c>
      <c r="AY21" s="7" t="str">
        <f t="shared" si="110"/>
        <v>,</v>
      </c>
      <c r="AZ21" s="7">
        <f>IF(Sheet2!AB20&gt;0,Sheet2!AB20,"")</f>
        <v>1</v>
      </c>
      <c r="BA21" s="7" t="str">
        <f t="shared" si="111"/>
        <v>,</v>
      </c>
      <c r="BB21" s="7">
        <f>IF(Sheet2!AC20&gt;0,Sheet2!AC20,"")</f>
        <v>1</v>
      </c>
      <c r="BC21" s="7" t="str">
        <f t="shared" si="112"/>
        <v>,</v>
      </c>
      <c r="BD21" s="7">
        <f>IF(Sheet2!AD20&gt;0,Sheet2!AD20,"")</f>
        <v>8</v>
      </c>
      <c r="BE21" s="7" t="str">
        <f t="shared" si="113"/>
        <v>;</v>
      </c>
      <c r="BF21" s="7">
        <f>IF(Sheet2!AE20&gt;0,Sheet2!AE20,"")</f>
        <v>22050201</v>
      </c>
      <c r="BG21" s="7" t="str">
        <f t="shared" si="114"/>
        <v>,</v>
      </c>
      <c r="BH21" s="7">
        <f>IF(Sheet2!AF20&gt;0,Sheet2!AF20,"")</f>
        <v>1</v>
      </c>
      <c r="BI21" s="7" t="str">
        <f t="shared" si="115"/>
        <v>,</v>
      </c>
      <c r="BJ21" s="7">
        <f>IF(Sheet2!AG20&gt;0,Sheet2!AG20,"")</f>
        <v>1</v>
      </c>
      <c r="BK21" s="7" t="str">
        <f t="shared" si="116"/>
        <v>,</v>
      </c>
      <c r="BL21" s="7">
        <f>IF(Sheet2!AH20&gt;0,Sheet2!AH20,"")</f>
        <v>8</v>
      </c>
      <c r="BM21" s="7" t="str">
        <f t="shared" si="117"/>
        <v>;</v>
      </c>
      <c r="BN21" s="7">
        <f>IF(Sheet2!AI20&gt;0,Sheet2!AI20,"")</f>
        <v>23050201</v>
      </c>
      <c r="BO21" s="7" t="str">
        <f t="shared" si="118"/>
        <v>,</v>
      </c>
      <c r="BP21" s="7">
        <f>IF(Sheet2!AJ20&gt;0,Sheet2!AJ20,"")</f>
        <v>1</v>
      </c>
      <c r="BQ21" s="7" t="str">
        <f t="shared" si="119"/>
        <v>,</v>
      </c>
      <c r="BR21" s="7">
        <f>IF(Sheet2!AK20&gt;0,Sheet2!AK20,"")</f>
        <v>1</v>
      </c>
      <c r="BS21" s="7" t="str">
        <f t="shared" si="120"/>
        <v>,</v>
      </c>
      <c r="BT21" s="7">
        <f>IF(Sheet2!AL20&gt;0,Sheet2!AL20,"")</f>
        <v>8</v>
      </c>
      <c r="BU21" s="7" t="str">
        <f t="shared" si="121"/>
        <v>;</v>
      </c>
      <c r="BV21" s="7">
        <f>IF(Sheet2!AM20&gt;0,Sheet2!AM20,"")</f>
        <v>24050201</v>
      </c>
      <c r="BW21" s="7" t="str">
        <f t="shared" si="122"/>
        <v>,</v>
      </c>
      <c r="BX21" s="7">
        <f>IF(Sheet2!AN20&gt;0,Sheet2!AN20,"")</f>
        <v>1</v>
      </c>
      <c r="BY21" s="7" t="str">
        <f t="shared" si="123"/>
        <v>,</v>
      </c>
      <c r="BZ21" s="7">
        <f>IF(Sheet2!AO20&gt;0,Sheet2!AO20,"")</f>
        <v>1</v>
      </c>
      <c r="CA21" s="7" t="str">
        <f t="shared" si="124"/>
        <v>,</v>
      </c>
      <c r="CB21" s="7">
        <f>IF(Sheet2!AP20&gt;0,Sheet2!AP20,"")</f>
        <v>8</v>
      </c>
      <c r="CC21" s="7" t="str">
        <f t="shared" si="125"/>
        <v>;</v>
      </c>
      <c r="CD21" s="7">
        <f>IF(Sheet2!AQ20&gt;0,Sheet2!AQ20,"")</f>
        <v>25050201</v>
      </c>
      <c r="CE21" s="7" t="str">
        <f t="shared" si="126"/>
        <v>,</v>
      </c>
      <c r="CF21" s="7">
        <f>IF(Sheet2!AR20&gt;0,Sheet2!AR20,"")</f>
        <v>1</v>
      </c>
      <c r="CG21" s="7" t="str">
        <f t="shared" si="127"/>
        <v>,</v>
      </c>
      <c r="CH21" s="7">
        <f>IF(Sheet2!AS20&gt;0,Sheet2!AS20,"")</f>
        <v>1</v>
      </c>
      <c r="CI21" s="7" t="str">
        <f t="shared" si="128"/>
        <v>,</v>
      </c>
      <c r="CJ21" s="7">
        <f>IF(Sheet2!AT20&gt;0,Sheet2!AT20,"")</f>
        <v>8</v>
      </c>
      <c r="CK21" s="7" t="str">
        <f t="shared" si="129"/>
        <v>;</v>
      </c>
      <c r="CL21" s="7" t="str">
        <f>IF(Sheet2!AU20&gt;0,Sheet2!AU20,"")</f>
        <v/>
      </c>
      <c r="CM21" s="7" t="str">
        <f t="shared" si="130"/>
        <v/>
      </c>
      <c r="CN21" s="7" t="str">
        <f>IF(Sheet2!AV20&gt;0,Sheet2!AV20,"")</f>
        <v/>
      </c>
      <c r="CO21" s="7" t="str">
        <f t="shared" si="131"/>
        <v/>
      </c>
      <c r="CP21" s="7" t="str">
        <f>IF(Sheet2!AW20&gt;0,Sheet2!AW20,"")</f>
        <v/>
      </c>
      <c r="CQ21" s="7" t="str">
        <f t="shared" si="132"/>
        <v/>
      </c>
      <c r="CR21" s="7" t="str">
        <f>IF(Sheet2!AX20&gt;0,Sheet2!AX20,"")</f>
        <v/>
      </c>
      <c r="CS21" s="7" t="str">
        <f t="shared" si="133"/>
        <v/>
      </c>
      <c r="CT21" s="7" t="str">
        <f>IF(Sheet2!AY20&gt;0,Sheet2!AY20,"")</f>
        <v/>
      </c>
      <c r="CU21" s="7" t="str">
        <f t="shared" si="134"/>
        <v/>
      </c>
      <c r="CV21" s="7" t="str">
        <f>IF(Sheet2!AZ20&gt;0,Sheet2!AZ20,"")</f>
        <v/>
      </c>
      <c r="CW21" s="7" t="str">
        <f t="shared" si="135"/>
        <v/>
      </c>
      <c r="CX21" s="7" t="str">
        <f>IF(Sheet2!BA20&gt;0,Sheet2!BA20,"")</f>
        <v/>
      </c>
      <c r="CY21" s="7" t="str">
        <f t="shared" si="136"/>
        <v/>
      </c>
      <c r="CZ21" s="7" t="str">
        <f>IF(Sheet2!BB20&gt;0,Sheet2!BB20,"")</f>
        <v/>
      </c>
      <c r="DA21" s="7" t="str">
        <f t="shared" si="137"/>
        <v/>
      </c>
      <c r="DB21" s="7" t="str">
        <f>IF(Sheet2!BC20&gt;0,Sheet2!BC20,"")</f>
        <v/>
      </c>
      <c r="DC21" s="7" t="str">
        <f t="shared" si="138"/>
        <v/>
      </c>
      <c r="DD21" s="7" t="str">
        <f>IF(Sheet2!BD20&gt;0,Sheet2!BD20,"")</f>
        <v/>
      </c>
      <c r="DE21" s="7" t="str">
        <f t="shared" si="139"/>
        <v/>
      </c>
      <c r="DF21" s="7" t="str">
        <f>IF(Sheet2!BE20&gt;0,Sheet2!BE20,"")</f>
        <v/>
      </c>
      <c r="DG21" s="7" t="str">
        <f t="shared" si="140"/>
        <v/>
      </c>
      <c r="DH21" s="7" t="str">
        <f>IF(Sheet2!BF20&gt;0,Sheet2!BF20,"")</f>
        <v/>
      </c>
      <c r="DI21" s="7" t="str">
        <f t="shared" si="141"/>
        <v/>
      </c>
      <c r="DJ21" s="7" t="str">
        <f>IF(Sheet2!BG20&gt;0,Sheet2!BG20,"")</f>
        <v/>
      </c>
      <c r="DK21" s="7" t="str">
        <f t="shared" si="142"/>
        <v/>
      </c>
      <c r="DL21" s="7" t="str">
        <f>IF(Sheet2!BH20&gt;0,Sheet2!BH20,"")</f>
        <v/>
      </c>
      <c r="DM21" s="7" t="str">
        <f t="shared" si="143"/>
        <v/>
      </c>
      <c r="DN21" s="7" t="str">
        <f>IF(Sheet2!BI20&gt;0,Sheet2!BI20,"")</f>
        <v/>
      </c>
      <c r="DO21" s="7" t="str">
        <f t="shared" si="144"/>
        <v/>
      </c>
      <c r="DP21" s="7" t="str">
        <f>IF(Sheet2!BJ20&gt;0,Sheet2!BJ20,"")</f>
        <v/>
      </c>
      <c r="DQ21" s="7" t="str">
        <f t="shared" si="145"/>
        <v/>
      </c>
      <c r="DR21" s="7" t="str">
        <f>IF(Sheet2!BK20&gt;0,Sheet2!BK20,"")</f>
        <v/>
      </c>
      <c r="DS21" s="7" t="str">
        <f t="shared" si="146"/>
        <v/>
      </c>
      <c r="DT21" s="7" t="str">
        <f>IF(Sheet2!BL20&gt;0,Sheet2!BL20,"")</f>
        <v/>
      </c>
      <c r="DU21" s="7" t="str">
        <f t="shared" si="147"/>
        <v/>
      </c>
      <c r="DV21" s="7" t="str">
        <f>IF(Sheet2!BM20&gt;0,Sheet2!BM20,"")</f>
        <v/>
      </c>
      <c r="DW21" s="7" t="str">
        <f t="shared" si="148"/>
        <v/>
      </c>
      <c r="DX21" s="7" t="str">
        <f>IF(Sheet2!BN20&gt;0,Sheet2!BN20,"")</f>
        <v/>
      </c>
      <c r="DY21" s="7" t="str">
        <f t="shared" si="149"/>
        <v/>
      </c>
    </row>
    <row r="22" spans="1:129" x14ac:dyDescent="0.2">
      <c r="A22" s="6" t="s">
        <v>153</v>
      </c>
      <c r="C22" s="7">
        <v>1800</v>
      </c>
      <c r="D22" s="7" t="str">
        <f t="shared" si="87"/>
        <v>20000001,1,1,1800;</v>
      </c>
      <c r="F22" s="7" t="str">
        <f t="shared" si="88"/>
        <v>20000001,1,1,1800;</v>
      </c>
      <c r="G22" s="7" t="str">
        <f t="shared" si="89"/>
        <v/>
      </c>
      <c r="I22" s="7">
        <f>COUNTIF(Sheet2!G21:BN21,"&gt;0")/4</f>
        <v>1</v>
      </c>
      <c r="J22" s="7">
        <f>IF(Sheet2!G21&gt;0,Sheet2!G21,"")</f>
        <v>20000001</v>
      </c>
      <c r="K22" s="7" t="str">
        <f t="shared" si="90"/>
        <v>,</v>
      </c>
      <c r="L22" s="7">
        <f>IF(Sheet2!H21&gt;0,Sheet2!H21,"")</f>
        <v>1</v>
      </c>
      <c r="M22" s="7" t="str">
        <f t="shared" si="91"/>
        <v>,</v>
      </c>
      <c r="N22" s="7">
        <f>IF(Sheet2!I21&gt;0,Sheet2!I21,"")</f>
        <v>1</v>
      </c>
      <c r="O22" s="7" t="str">
        <f t="shared" si="92"/>
        <v>,</v>
      </c>
      <c r="P22" s="7">
        <f>IF(Sheet2!J21&gt;0,Sheet2!J21,"")</f>
        <v>1800</v>
      </c>
      <c r="Q22" s="7" t="str">
        <f t="shared" si="93"/>
        <v>;</v>
      </c>
      <c r="R22" s="7" t="str">
        <f>IF(Sheet2!K21&gt;0,Sheet2!K21,"")</f>
        <v/>
      </c>
      <c r="S22" s="7" t="str">
        <f t="shared" si="94"/>
        <v/>
      </c>
      <c r="T22" s="7" t="str">
        <f>IF(Sheet2!L21&gt;0,Sheet2!L21,"")</f>
        <v/>
      </c>
      <c r="U22" s="7" t="str">
        <f t="shared" si="95"/>
        <v/>
      </c>
      <c r="V22" s="7" t="str">
        <f>IF(Sheet2!M21&gt;0,Sheet2!M21,"")</f>
        <v/>
      </c>
      <c r="W22" s="7" t="str">
        <f t="shared" si="96"/>
        <v/>
      </c>
      <c r="X22" s="7" t="str">
        <f>IF(Sheet2!N21&gt;0,Sheet2!N21,"")</f>
        <v/>
      </c>
      <c r="Y22" s="7" t="str">
        <f t="shared" si="97"/>
        <v/>
      </c>
      <c r="Z22" s="7" t="str">
        <f>IF(Sheet2!O21&gt;0,Sheet2!O21,"")</f>
        <v/>
      </c>
      <c r="AA22" s="7" t="str">
        <f>IF(AA$2&lt;=$I22,IF(AA$3=8,";",","),"")</f>
        <v/>
      </c>
      <c r="AB22" s="7" t="str">
        <f>IF(Sheet2!P21&gt;0,Sheet2!P21,"")</f>
        <v/>
      </c>
      <c r="AC22" s="7" t="str">
        <f>IF(AC$2&lt;=$I22,IF(AC$3=8,";",","),"")</f>
        <v/>
      </c>
      <c r="AD22" s="7" t="str">
        <f>IF(Sheet2!Q21&gt;0,Sheet2!Q21,"")</f>
        <v/>
      </c>
      <c r="AE22" s="7" t="str">
        <f>IF(AE$2&lt;=$I22,IF(AE$3=8,";",","),"")</f>
        <v/>
      </c>
      <c r="AF22" s="7" t="str">
        <f>IF(Sheet2!R21&gt;0,Sheet2!R21,"")</f>
        <v/>
      </c>
      <c r="AG22" s="7" t="str">
        <f>IF(AG$2&lt;=$I22,IF(AG$3=8,";",","),"")</f>
        <v/>
      </c>
      <c r="AH22" s="7" t="str">
        <f>IF(Sheet2!S21&gt;0,Sheet2!S21,"")</f>
        <v/>
      </c>
      <c r="AI22" s="7" t="str">
        <f t="shared" si="102"/>
        <v/>
      </c>
      <c r="AJ22" s="7" t="str">
        <f>IF(Sheet2!T21&gt;0,Sheet2!T21,"")</f>
        <v/>
      </c>
      <c r="AK22" s="7" t="str">
        <f t="shared" si="103"/>
        <v/>
      </c>
      <c r="AL22" s="7" t="str">
        <f>IF(Sheet2!U21&gt;0,Sheet2!U21,"")</f>
        <v/>
      </c>
      <c r="AM22" s="7" t="str">
        <f t="shared" si="104"/>
        <v/>
      </c>
      <c r="AN22" s="7" t="str">
        <f>IF(Sheet2!V21&gt;0,Sheet2!V21,"")</f>
        <v/>
      </c>
      <c r="AO22" s="7" t="str">
        <f t="shared" si="105"/>
        <v/>
      </c>
      <c r="AP22" s="7" t="str">
        <f>IF(Sheet2!W21&gt;0,Sheet2!W21,"")</f>
        <v/>
      </c>
      <c r="AQ22" s="7" t="str">
        <f t="shared" si="106"/>
        <v/>
      </c>
      <c r="AR22" s="7" t="str">
        <f>IF(Sheet2!X21&gt;0,Sheet2!X21,"")</f>
        <v/>
      </c>
      <c r="AS22" s="7" t="str">
        <f t="shared" si="107"/>
        <v/>
      </c>
      <c r="AT22" s="7" t="str">
        <f>IF(Sheet2!Y21&gt;0,Sheet2!Y21,"")</f>
        <v/>
      </c>
      <c r="AU22" s="7" t="str">
        <f t="shared" si="108"/>
        <v/>
      </c>
      <c r="AV22" s="7" t="str">
        <f>IF(Sheet2!Z21&gt;0,Sheet2!Z21,"")</f>
        <v/>
      </c>
      <c r="AW22" s="7" t="str">
        <f t="shared" si="109"/>
        <v/>
      </c>
      <c r="AX22" s="7" t="str">
        <f>IF(Sheet2!AA21&gt;0,Sheet2!AA21,"")</f>
        <v/>
      </c>
      <c r="AY22" s="7" t="str">
        <f t="shared" si="110"/>
        <v/>
      </c>
      <c r="AZ22" s="7" t="str">
        <f>IF(Sheet2!AB21&gt;0,Sheet2!AB21,"")</f>
        <v/>
      </c>
      <c r="BA22" s="7" t="str">
        <f t="shared" si="111"/>
        <v/>
      </c>
      <c r="BB22" s="7" t="str">
        <f>IF(Sheet2!AC21&gt;0,Sheet2!AC21,"")</f>
        <v/>
      </c>
      <c r="BC22" s="7" t="str">
        <f t="shared" si="112"/>
        <v/>
      </c>
      <c r="BD22" s="7" t="str">
        <f>IF(Sheet2!AD21&gt;0,Sheet2!AD21,"")</f>
        <v/>
      </c>
      <c r="BE22" s="7" t="str">
        <f t="shared" si="113"/>
        <v/>
      </c>
      <c r="BF22" s="7" t="str">
        <f>IF(Sheet2!AE21&gt;0,Sheet2!AE21,"")</f>
        <v/>
      </c>
      <c r="BG22" s="7" t="str">
        <f t="shared" si="114"/>
        <v/>
      </c>
      <c r="BH22" s="7" t="str">
        <f>IF(Sheet2!AF21&gt;0,Sheet2!AF21,"")</f>
        <v/>
      </c>
      <c r="BI22" s="7" t="str">
        <f t="shared" si="115"/>
        <v/>
      </c>
      <c r="BJ22" s="7" t="str">
        <f>IF(Sheet2!AG21&gt;0,Sheet2!AG21,"")</f>
        <v/>
      </c>
      <c r="BK22" s="7" t="str">
        <f t="shared" si="116"/>
        <v/>
      </c>
      <c r="BL22" s="7" t="str">
        <f>IF(Sheet2!AH21&gt;0,Sheet2!AH21,"")</f>
        <v/>
      </c>
      <c r="BM22" s="7" t="str">
        <f t="shared" si="117"/>
        <v/>
      </c>
      <c r="BN22" s="7" t="str">
        <f>IF(Sheet2!AI21&gt;0,Sheet2!AI21,"")</f>
        <v/>
      </c>
      <c r="BO22" s="7" t="str">
        <f t="shared" si="118"/>
        <v/>
      </c>
      <c r="BP22" s="7" t="str">
        <f>IF(Sheet2!AJ21&gt;0,Sheet2!AJ21,"")</f>
        <v/>
      </c>
      <c r="BQ22" s="7" t="str">
        <f t="shared" si="119"/>
        <v/>
      </c>
      <c r="BR22" s="7" t="str">
        <f>IF(Sheet2!AK21&gt;0,Sheet2!AK21,"")</f>
        <v/>
      </c>
      <c r="BS22" s="7" t="str">
        <f t="shared" si="120"/>
        <v/>
      </c>
      <c r="BT22" s="7" t="str">
        <f>IF(Sheet2!AL21&gt;0,Sheet2!AL21,"")</f>
        <v/>
      </c>
      <c r="BU22" s="7" t="str">
        <f t="shared" si="121"/>
        <v/>
      </c>
      <c r="BV22" s="7" t="str">
        <f>IF(Sheet2!AM21&gt;0,Sheet2!AM21,"")</f>
        <v/>
      </c>
      <c r="BW22" s="7" t="str">
        <f t="shared" si="122"/>
        <v/>
      </c>
      <c r="BX22" s="7" t="str">
        <f>IF(Sheet2!AN21&gt;0,Sheet2!AN21,"")</f>
        <v/>
      </c>
      <c r="BY22" s="7" t="str">
        <f t="shared" si="123"/>
        <v/>
      </c>
      <c r="BZ22" s="7" t="str">
        <f>IF(Sheet2!AO21&gt;0,Sheet2!AO21,"")</f>
        <v/>
      </c>
      <c r="CA22" s="7" t="str">
        <f t="shared" si="124"/>
        <v/>
      </c>
      <c r="CB22" s="7" t="str">
        <f>IF(Sheet2!AP21&gt;0,Sheet2!AP21,"")</f>
        <v/>
      </c>
      <c r="CC22" s="7" t="str">
        <f t="shared" si="125"/>
        <v/>
      </c>
      <c r="CD22" s="7" t="str">
        <f>IF(Sheet2!AQ21&gt;0,Sheet2!AQ21,"")</f>
        <v/>
      </c>
      <c r="CE22" s="7" t="str">
        <f t="shared" si="126"/>
        <v/>
      </c>
      <c r="CF22" s="7" t="str">
        <f>IF(Sheet2!AR21&gt;0,Sheet2!AR21,"")</f>
        <v/>
      </c>
      <c r="CG22" s="7" t="str">
        <f t="shared" si="127"/>
        <v/>
      </c>
      <c r="CH22" s="7" t="str">
        <f>IF(Sheet2!AS21&gt;0,Sheet2!AS21,"")</f>
        <v/>
      </c>
      <c r="CI22" s="7" t="str">
        <f t="shared" si="128"/>
        <v/>
      </c>
      <c r="CJ22" s="7" t="str">
        <f>IF(Sheet2!AT21&gt;0,Sheet2!AT21,"")</f>
        <v/>
      </c>
      <c r="CK22" s="7" t="str">
        <f t="shared" si="129"/>
        <v/>
      </c>
      <c r="CL22" s="7" t="str">
        <f>IF(Sheet2!AU21&gt;0,Sheet2!AU21,"")</f>
        <v/>
      </c>
      <c r="CM22" s="7" t="str">
        <f t="shared" si="130"/>
        <v/>
      </c>
      <c r="CN22" s="7" t="str">
        <f>IF(Sheet2!AV21&gt;0,Sheet2!AV21,"")</f>
        <v/>
      </c>
      <c r="CO22" s="7" t="str">
        <f t="shared" si="131"/>
        <v/>
      </c>
      <c r="CP22" s="7" t="str">
        <f>IF(Sheet2!AW21&gt;0,Sheet2!AW21,"")</f>
        <v/>
      </c>
      <c r="CQ22" s="7" t="str">
        <f t="shared" si="132"/>
        <v/>
      </c>
      <c r="CR22" s="7" t="str">
        <f>IF(Sheet2!AX21&gt;0,Sheet2!AX21,"")</f>
        <v/>
      </c>
      <c r="CS22" s="7" t="str">
        <f t="shared" si="133"/>
        <v/>
      </c>
      <c r="CT22" s="7" t="str">
        <f>IF(Sheet2!AY21&gt;0,Sheet2!AY21,"")</f>
        <v/>
      </c>
      <c r="CU22" s="7" t="str">
        <f t="shared" si="134"/>
        <v/>
      </c>
      <c r="CV22" s="7" t="str">
        <f>IF(Sheet2!AZ21&gt;0,Sheet2!AZ21,"")</f>
        <v/>
      </c>
      <c r="CW22" s="7" t="str">
        <f t="shared" si="135"/>
        <v/>
      </c>
      <c r="CX22" s="7" t="str">
        <f>IF(Sheet2!BA21&gt;0,Sheet2!BA21,"")</f>
        <v/>
      </c>
      <c r="CY22" s="7" t="str">
        <f t="shared" si="136"/>
        <v/>
      </c>
      <c r="CZ22" s="7" t="str">
        <f>IF(Sheet2!BB21&gt;0,Sheet2!BB21,"")</f>
        <v/>
      </c>
      <c r="DA22" s="7" t="str">
        <f t="shared" si="137"/>
        <v/>
      </c>
      <c r="DB22" s="7" t="str">
        <f>IF(Sheet2!BC21&gt;0,Sheet2!BC21,"")</f>
        <v/>
      </c>
      <c r="DC22" s="7" t="str">
        <f t="shared" si="138"/>
        <v/>
      </c>
      <c r="DD22" s="7" t="str">
        <f>IF(Sheet2!BD21&gt;0,Sheet2!BD21,"")</f>
        <v/>
      </c>
      <c r="DE22" s="7" t="str">
        <f t="shared" si="139"/>
        <v/>
      </c>
      <c r="DF22" s="7" t="str">
        <f>IF(Sheet2!BE21&gt;0,Sheet2!BE21,"")</f>
        <v/>
      </c>
      <c r="DG22" s="7" t="str">
        <f t="shared" si="140"/>
        <v/>
      </c>
      <c r="DH22" s="7" t="str">
        <f>IF(Sheet2!BF21&gt;0,Sheet2!BF21,"")</f>
        <v/>
      </c>
      <c r="DI22" s="7" t="str">
        <f t="shared" si="141"/>
        <v/>
      </c>
      <c r="DJ22" s="7" t="str">
        <f>IF(Sheet2!BG21&gt;0,Sheet2!BG21,"")</f>
        <v/>
      </c>
      <c r="DK22" s="7" t="str">
        <f t="shared" si="142"/>
        <v/>
      </c>
      <c r="DL22" s="7" t="str">
        <f>IF(Sheet2!BH21&gt;0,Sheet2!BH21,"")</f>
        <v/>
      </c>
      <c r="DM22" s="7" t="str">
        <f t="shared" si="143"/>
        <v/>
      </c>
      <c r="DN22" s="7" t="str">
        <f>IF(Sheet2!BI21&gt;0,Sheet2!BI21,"")</f>
        <v/>
      </c>
      <c r="DO22" s="7" t="str">
        <f t="shared" si="144"/>
        <v/>
      </c>
      <c r="DP22" s="7" t="str">
        <f>IF(Sheet2!BJ21&gt;0,Sheet2!BJ21,"")</f>
        <v/>
      </c>
      <c r="DQ22" s="7" t="str">
        <f t="shared" si="145"/>
        <v/>
      </c>
      <c r="DR22" s="7" t="str">
        <f>IF(Sheet2!BK21&gt;0,Sheet2!BK21,"")</f>
        <v/>
      </c>
      <c r="DS22" s="7" t="str">
        <f t="shared" si="146"/>
        <v/>
      </c>
      <c r="DT22" s="7" t="str">
        <f>IF(Sheet2!BL21&gt;0,Sheet2!BL21,"")</f>
        <v/>
      </c>
      <c r="DU22" s="7" t="str">
        <f t="shared" si="147"/>
        <v/>
      </c>
      <c r="DV22" s="7" t="str">
        <f>IF(Sheet2!BM21&gt;0,Sheet2!BM21,"")</f>
        <v/>
      </c>
      <c r="DW22" s="7" t="str">
        <f t="shared" si="148"/>
        <v/>
      </c>
      <c r="DX22" s="7" t="str">
        <f>IF(Sheet2!BN21&gt;0,Sheet2!BN21,"")</f>
        <v/>
      </c>
      <c r="DY22" s="7" t="str">
        <f t="shared" si="149"/>
        <v/>
      </c>
    </row>
    <row r="23" spans="1:129" x14ac:dyDescent="0.2">
      <c r="F23" s="7" t="str">
        <f t="shared" si="88"/>
        <v/>
      </c>
      <c r="G23" s="7" t="str">
        <f t="shared" si="89"/>
        <v/>
      </c>
      <c r="J23" s="7" t="str">
        <f>IF(Sheet2!G22&gt;0,Sheet2!G22,"")</f>
        <v/>
      </c>
      <c r="Z23" s="7" t="str">
        <f>IF(Sheet2!O22&gt;0,Sheet2!O22,"")</f>
        <v/>
      </c>
      <c r="AA23" s="7" t="str">
        <f t="shared" si="98"/>
        <v/>
      </c>
      <c r="AB23" s="7" t="str">
        <f>IF(Sheet2!P22&gt;0,Sheet2!P22,"")</f>
        <v/>
      </c>
      <c r="AC23" s="7" t="str">
        <f t="shared" si="99"/>
        <v/>
      </c>
      <c r="AD23" s="7" t="str">
        <f>IF(Sheet2!Q22&gt;0,Sheet2!Q22,"")</f>
        <v/>
      </c>
      <c r="AE23" s="7" t="str">
        <f t="shared" si="100"/>
        <v/>
      </c>
      <c r="AF23" s="7" t="str">
        <f>IF(Sheet2!R22&gt;0,Sheet2!R22,"")</f>
        <v/>
      </c>
      <c r="AG23" s="7" t="str">
        <f t="shared" si="101"/>
        <v/>
      </c>
      <c r="AH23" s="7" t="str">
        <f>IF(Sheet2!S22&gt;0,Sheet2!S22,"")</f>
        <v/>
      </c>
      <c r="AI23" s="7" t="str">
        <f t="shared" si="102"/>
        <v/>
      </c>
      <c r="AJ23" s="7" t="str">
        <f>IF(Sheet2!T22&gt;0,Sheet2!T22,"")</f>
        <v/>
      </c>
      <c r="AK23" s="7" t="str">
        <f t="shared" si="103"/>
        <v/>
      </c>
      <c r="AL23" s="7" t="str">
        <f>IF(Sheet2!U22&gt;0,Sheet2!U22,"")</f>
        <v/>
      </c>
      <c r="AM23" s="7" t="str">
        <f t="shared" si="104"/>
        <v/>
      </c>
      <c r="AN23" s="7" t="str">
        <f>IF(Sheet2!V22&gt;0,Sheet2!V22,"")</f>
        <v/>
      </c>
      <c r="AO23" s="7" t="str">
        <f t="shared" si="105"/>
        <v/>
      </c>
      <c r="AP23" s="7" t="str">
        <f>IF(Sheet2!W22&gt;0,Sheet2!W22,"")</f>
        <v/>
      </c>
      <c r="AQ23" s="7" t="str">
        <f t="shared" si="106"/>
        <v/>
      </c>
      <c r="AR23" s="7" t="str">
        <f>IF(Sheet2!X22&gt;0,Sheet2!X22,"")</f>
        <v/>
      </c>
      <c r="AS23" s="7" t="str">
        <f t="shared" si="107"/>
        <v/>
      </c>
      <c r="AT23" s="7" t="str">
        <f>IF(Sheet2!Y22&gt;0,Sheet2!Y22,"")</f>
        <v/>
      </c>
      <c r="AU23" s="7" t="str">
        <f t="shared" si="108"/>
        <v/>
      </c>
      <c r="AV23" s="7" t="str">
        <f>IF(Sheet2!Z22&gt;0,Sheet2!Z22,"")</f>
        <v/>
      </c>
      <c r="AW23" s="7" t="str">
        <f t="shared" si="109"/>
        <v/>
      </c>
      <c r="AX23" s="7" t="str">
        <f>IF(Sheet2!AA22&gt;0,Sheet2!AA22,"")</f>
        <v/>
      </c>
      <c r="AY23" s="7" t="str">
        <f t="shared" si="110"/>
        <v/>
      </c>
      <c r="AZ23" s="7" t="str">
        <f>IF(Sheet2!AB22&gt;0,Sheet2!AB22,"")</f>
        <v/>
      </c>
      <c r="BA23" s="7" t="str">
        <f t="shared" si="111"/>
        <v/>
      </c>
      <c r="BB23" s="7" t="str">
        <f>IF(Sheet2!AC22&gt;0,Sheet2!AC22,"")</f>
        <v/>
      </c>
      <c r="BC23" s="7" t="str">
        <f t="shared" si="112"/>
        <v/>
      </c>
      <c r="BD23" s="7" t="str">
        <f>IF(Sheet2!AD22&gt;0,Sheet2!AD22,"")</f>
        <v/>
      </c>
      <c r="BE23" s="7" t="str">
        <f t="shared" si="113"/>
        <v/>
      </c>
      <c r="BF23" s="7" t="str">
        <f>IF(Sheet2!AE22&gt;0,Sheet2!AE22,"")</f>
        <v/>
      </c>
      <c r="BG23" s="7" t="str">
        <f t="shared" si="114"/>
        <v/>
      </c>
      <c r="BH23" s="7" t="str">
        <f>IF(Sheet2!AF22&gt;0,Sheet2!AF22,"")</f>
        <v/>
      </c>
      <c r="BI23" s="7" t="str">
        <f t="shared" si="115"/>
        <v/>
      </c>
      <c r="BJ23" s="7" t="str">
        <f>IF(Sheet2!AG22&gt;0,Sheet2!AG22,"")</f>
        <v/>
      </c>
      <c r="BK23" s="7" t="str">
        <f t="shared" si="116"/>
        <v/>
      </c>
      <c r="BL23" s="7" t="str">
        <f>IF(Sheet2!AH22&gt;0,Sheet2!AH22,"")</f>
        <v/>
      </c>
      <c r="BM23" s="7" t="str">
        <f t="shared" si="117"/>
        <v/>
      </c>
      <c r="BN23" s="7" t="str">
        <f>IF(Sheet2!AI22&gt;0,Sheet2!AI22,"")</f>
        <v/>
      </c>
      <c r="BO23" s="7" t="str">
        <f t="shared" si="118"/>
        <v/>
      </c>
      <c r="BP23" s="7" t="str">
        <f>IF(Sheet2!AJ22&gt;0,Sheet2!AJ22,"")</f>
        <v/>
      </c>
      <c r="BQ23" s="7" t="str">
        <f t="shared" si="119"/>
        <v/>
      </c>
      <c r="BR23" s="7" t="str">
        <f>IF(Sheet2!AK22&gt;0,Sheet2!AK22,"")</f>
        <v/>
      </c>
      <c r="BS23" s="7" t="str">
        <f t="shared" si="120"/>
        <v/>
      </c>
      <c r="BT23" s="7" t="str">
        <f>IF(Sheet2!AL22&gt;0,Sheet2!AL22,"")</f>
        <v/>
      </c>
      <c r="BU23" s="7" t="str">
        <f t="shared" si="121"/>
        <v/>
      </c>
      <c r="BV23" s="7" t="str">
        <f>IF(Sheet2!AM22&gt;0,Sheet2!AM22,"")</f>
        <v/>
      </c>
      <c r="BW23" s="7" t="str">
        <f t="shared" si="122"/>
        <v/>
      </c>
      <c r="BX23" s="7" t="str">
        <f>IF(Sheet2!AN22&gt;0,Sheet2!AN22,"")</f>
        <v/>
      </c>
      <c r="BY23" s="7" t="str">
        <f t="shared" si="123"/>
        <v/>
      </c>
      <c r="BZ23" s="7" t="str">
        <f>IF(Sheet2!AO22&gt;0,Sheet2!AO22,"")</f>
        <v/>
      </c>
      <c r="CA23" s="7" t="str">
        <f t="shared" si="124"/>
        <v/>
      </c>
      <c r="CB23" s="7" t="str">
        <f>IF(Sheet2!AP22&gt;0,Sheet2!AP22,"")</f>
        <v/>
      </c>
      <c r="CC23" s="7" t="str">
        <f t="shared" si="125"/>
        <v/>
      </c>
      <c r="CD23" s="7" t="str">
        <f>IF(Sheet2!AQ22&gt;0,Sheet2!AQ22,"")</f>
        <v/>
      </c>
      <c r="CE23" s="7" t="str">
        <f t="shared" si="126"/>
        <v/>
      </c>
      <c r="CF23" s="7" t="str">
        <f>IF(Sheet2!AR22&gt;0,Sheet2!AR22,"")</f>
        <v/>
      </c>
      <c r="CG23" s="7" t="str">
        <f t="shared" si="127"/>
        <v/>
      </c>
      <c r="CH23" s="7" t="str">
        <f>IF(Sheet2!AS22&gt;0,Sheet2!AS22,"")</f>
        <v/>
      </c>
      <c r="CI23" s="7" t="str">
        <f t="shared" si="128"/>
        <v/>
      </c>
      <c r="CJ23" s="7" t="str">
        <f>IF(Sheet2!AT22&gt;0,Sheet2!AT22,"")</f>
        <v/>
      </c>
      <c r="CK23" s="7" t="str">
        <f t="shared" si="129"/>
        <v/>
      </c>
      <c r="CL23" s="7" t="str">
        <f>IF(Sheet2!AU22&gt;0,Sheet2!AU22,"")</f>
        <v/>
      </c>
      <c r="CM23" s="7" t="str">
        <f t="shared" si="130"/>
        <v/>
      </c>
      <c r="CN23" s="7" t="str">
        <f>IF(Sheet2!AV22&gt;0,Sheet2!AV22,"")</f>
        <v/>
      </c>
      <c r="CO23" s="7" t="str">
        <f t="shared" si="131"/>
        <v/>
      </c>
      <c r="CP23" s="7" t="str">
        <f>IF(Sheet2!AW22&gt;0,Sheet2!AW22,"")</f>
        <v/>
      </c>
      <c r="CQ23" s="7" t="str">
        <f t="shared" si="132"/>
        <v/>
      </c>
      <c r="CR23" s="7" t="str">
        <f>IF(Sheet2!AX22&gt;0,Sheet2!AX22,"")</f>
        <v/>
      </c>
      <c r="CS23" s="7" t="str">
        <f t="shared" si="133"/>
        <v/>
      </c>
      <c r="CT23" s="7" t="str">
        <f>IF(Sheet2!AY22&gt;0,Sheet2!AY22,"")</f>
        <v/>
      </c>
      <c r="CU23" s="7" t="str">
        <f t="shared" si="134"/>
        <v/>
      </c>
      <c r="CV23" s="7" t="str">
        <f>IF(Sheet2!AZ22&gt;0,Sheet2!AZ22,"")</f>
        <v/>
      </c>
      <c r="CW23" s="7" t="str">
        <f t="shared" si="135"/>
        <v/>
      </c>
      <c r="CX23" s="7" t="str">
        <f>IF(Sheet2!BA22&gt;0,Sheet2!BA22,"")</f>
        <v/>
      </c>
      <c r="CY23" s="7" t="str">
        <f t="shared" si="136"/>
        <v/>
      </c>
      <c r="CZ23" s="7" t="str">
        <f>IF(Sheet2!BB22&gt;0,Sheet2!BB22,"")</f>
        <v/>
      </c>
      <c r="DA23" s="7" t="str">
        <f t="shared" si="137"/>
        <v/>
      </c>
      <c r="DB23" s="7" t="str">
        <f>IF(Sheet2!BC22&gt;0,Sheet2!BC22,"")</f>
        <v/>
      </c>
      <c r="DC23" s="7" t="str">
        <f t="shared" si="138"/>
        <v/>
      </c>
      <c r="DD23" s="7" t="str">
        <f>IF(Sheet2!BD22&gt;0,Sheet2!BD22,"")</f>
        <v/>
      </c>
      <c r="DE23" s="7" t="str">
        <f t="shared" si="139"/>
        <v/>
      </c>
      <c r="DF23" s="7" t="str">
        <f>IF(Sheet2!BE22&gt;0,Sheet2!BE22,"")</f>
        <v/>
      </c>
      <c r="DG23" s="7" t="str">
        <f t="shared" si="140"/>
        <v/>
      </c>
      <c r="DH23" s="7" t="str">
        <f>IF(Sheet2!BF22&gt;0,Sheet2!BF22,"")</f>
        <v/>
      </c>
      <c r="DI23" s="7" t="str">
        <f t="shared" si="141"/>
        <v/>
      </c>
      <c r="DJ23" s="7" t="str">
        <f>IF(Sheet2!BG22&gt;0,Sheet2!BG22,"")</f>
        <v/>
      </c>
      <c r="DK23" s="7" t="str">
        <f t="shared" si="142"/>
        <v/>
      </c>
      <c r="DL23" s="7" t="str">
        <f>IF(Sheet2!BH22&gt;0,Sheet2!BH22,"")</f>
        <v/>
      </c>
      <c r="DM23" s="7" t="str">
        <f t="shared" si="143"/>
        <v/>
      </c>
      <c r="DN23" s="7" t="str">
        <f>IF(Sheet2!BI22&gt;0,Sheet2!BI22,"")</f>
        <v/>
      </c>
      <c r="DO23" s="7" t="str">
        <f t="shared" si="144"/>
        <v/>
      </c>
      <c r="DP23" s="7" t="str">
        <f>IF(Sheet2!BJ22&gt;0,Sheet2!BJ22,"")</f>
        <v/>
      </c>
      <c r="DQ23" s="7" t="str">
        <f t="shared" si="145"/>
        <v/>
      </c>
      <c r="DR23" s="7" t="str">
        <f>IF(Sheet2!BK22&gt;0,Sheet2!BK22,"")</f>
        <v/>
      </c>
      <c r="DS23" s="7" t="str">
        <f t="shared" si="146"/>
        <v/>
      </c>
      <c r="DT23" s="7" t="str">
        <f>IF(Sheet2!BL22&gt;0,Sheet2!BL22,"")</f>
        <v/>
      </c>
      <c r="DU23" s="7" t="str">
        <f t="shared" si="147"/>
        <v/>
      </c>
      <c r="DV23" s="7" t="str">
        <f>IF(Sheet2!BM22&gt;0,Sheet2!BM22,"")</f>
        <v/>
      </c>
      <c r="DW23" s="7" t="str">
        <f t="shared" si="148"/>
        <v/>
      </c>
      <c r="DX23" s="7" t="str">
        <f>IF(Sheet2!BN22&gt;0,Sheet2!BN22,"")</f>
        <v/>
      </c>
      <c r="DY23" s="7" t="str">
        <f t="shared" si="149"/>
        <v/>
      </c>
    </row>
    <row r="24" spans="1:129" x14ac:dyDescent="0.2">
      <c r="F24" s="7" t="str">
        <f t="shared" si="88"/>
        <v/>
      </c>
      <c r="G24" s="7" t="str">
        <f t="shared" si="89"/>
        <v/>
      </c>
      <c r="J24" s="7" t="str">
        <f>IF(Sheet2!G23&gt;0,Sheet2!G23,"")</f>
        <v/>
      </c>
      <c r="Z24" s="7" t="str">
        <f>IF(Sheet2!O23&gt;0,Sheet2!O23,"")</f>
        <v/>
      </c>
      <c r="AA24" s="7" t="str">
        <f t="shared" si="98"/>
        <v/>
      </c>
      <c r="AB24" s="7" t="str">
        <f>IF(Sheet2!P23&gt;0,Sheet2!P23,"")</f>
        <v/>
      </c>
      <c r="AC24" s="7" t="str">
        <f t="shared" si="99"/>
        <v/>
      </c>
      <c r="AD24" s="7" t="str">
        <f>IF(Sheet2!Q23&gt;0,Sheet2!Q23,"")</f>
        <v/>
      </c>
      <c r="AE24" s="7" t="str">
        <f t="shared" si="100"/>
        <v/>
      </c>
      <c r="AF24" s="7" t="str">
        <f>IF(Sheet2!R23&gt;0,Sheet2!R23,"")</f>
        <v/>
      </c>
      <c r="AG24" s="7" t="str">
        <f t="shared" si="101"/>
        <v/>
      </c>
      <c r="AH24" s="7" t="str">
        <f>IF(Sheet2!S23&gt;0,Sheet2!S23,"")</f>
        <v/>
      </c>
      <c r="AI24" s="7" t="str">
        <f t="shared" si="102"/>
        <v/>
      </c>
      <c r="AJ24" s="7" t="str">
        <f>IF(Sheet2!T23&gt;0,Sheet2!T23,"")</f>
        <v/>
      </c>
      <c r="AK24" s="7" t="str">
        <f t="shared" si="103"/>
        <v/>
      </c>
      <c r="AL24" s="7" t="str">
        <f>IF(Sheet2!U23&gt;0,Sheet2!U23,"")</f>
        <v/>
      </c>
      <c r="AM24" s="7" t="str">
        <f t="shared" si="104"/>
        <v/>
      </c>
      <c r="AN24" s="7" t="str">
        <f>IF(Sheet2!V23&gt;0,Sheet2!V23,"")</f>
        <v/>
      </c>
      <c r="AO24" s="7" t="str">
        <f t="shared" si="105"/>
        <v/>
      </c>
      <c r="AP24" s="7" t="str">
        <f>IF(Sheet2!W23&gt;0,Sheet2!W23,"")</f>
        <v/>
      </c>
      <c r="AQ24" s="7" t="str">
        <f t="shared" si="106"/>
        <v/>
      </c>
      <c r="AR24" s="7" t="str">
        <f>IF(Sheet2!X23&gt;0,Sheet2!X23,"")</f>
        <v/>
      </c>
      <c r="AS24" s="7" t="str">
        <f t="shared" si="107"/>
        <v/>
      </c>
      <c r="AT24" s="7" t="str">
        <f>IF(Sheet2!Y23&gt;0,Sheet2!Y23,"")</f>
        <v/>
      </c>
      <c r="AU24" s="7" t="str">
        <f t="shared" si="108"/>
        <v/>
      </c>
      <c r="AV24" s="7" t="str">
        <f>IF(Sheet2!Z23&gt;0,Sheet2!Z23,"")</f>
        <v/>
      </c>
      <c r="AW24" s="7" t="str">
        <f t="shared" si="109"/>
        <v/>
      </c>
      <c r="AX24" s="7" t="str">
        <f>IF(Sheet2!AA23&gt;0,Sheet2!AA23,"")</f>
        <v/>
      </c>
      <c r="AY24" s="7" t="str">
        <f t="shared" si="110"/>
        <v/>
      </c>
      <c r="AZ24" s="7" t="str">
        <f>IF(Sheet2!AB23&gt;0,Sheet2!AB23,"")</f>
        <v/>
      </c>
      <c r="BA24" s="7" t="str">
        <f t="shared" si="111"/>
        <v/>
      </c>
      <c r="BB24" s="7" t="str">
        <f>IF(Sheet2!AC23&gt;0,Sheet2!AC23,"")</f>
        <v/>
      </c>
      <c r="BC24" s="7" t="str">
        <f t="shared" si="112"/>
        <v/>
      </c>
      <c r="BD24" s="7" t="str">
        <f>IF(Sheet2!AD23&gt;0,Sheet2!AD23,"")</f>
        <v/>
      </c>
      <c r="BE24" s="7" t="str">
        <f t="shared" si="113"/>
        <v/>
      </c>
      <c r="BF24" s="7" t="str">
        <f>IF(Sheet2!AE23&gt;0,Sheet2!AE23,"")</f>
        <v/>
      </c>
      <c r="BG24" s="7" t="str">
        <f t="shared" si="114"/>
        <v/>
      </c>
      <c r="BH24" s="7" t="str">
        <f>IF(Sheet2!AF23&gt;0,Sheet2!AF23,"")</f>
        <v/>
      </c>
      <c r="BI24" s="7" t="str">
        <f t="shared" si="115"/>
        <v/>
      </c>
      <c r="BJ24" s="7" t="str">
        <f>IF(Sheet2!AG23&gt;0,Sheet2!AG23,"")</f>
        <v/>
      </c>
      <c r="BK24" s="7" t="str">
        <f t="shared" si="116"/>
        <v/>
      </c>
      <c r="BL24" s="7" t="str">
        <f>IF(Sheet2!AH23&gt;0,Sheet2!AH23,"")</f>
        <v/>
      </c>
      <c r="BM24" s="7" t="str">
        <f t="shared" si="117"/>
        <v/>
      </c>
      <c r="BN24" s="7" t="str">
        <f>IF(Sheet2!AI23&gt;0,Sheet2!AI23,"")</f>
        <v/>
      </c>
      <c r="BO24" s="7" t="str">
        <f t="shared" si="118"/>
        <v/>
      </c>
      <c r="BP24" s="7" t="str">
        <f>IF(Sheet2!AJ23&gt;0,Sheet2!AJ23,"")</f>
        <v/>
      </c>
      <c r="BQ24" s="7" t="str">
        <f t="shared" si="119"/>
        <v/>
      </c>
      <c r="BR24" s="7" t="str">
        <f>IF(Sheet2!AK23&gt;0,Sheet2!AK23,"")</f>
        <v/>
      </c>
      <c r="BS24" s="7" t="str">
        <f t="shared" si="120"/>
        <v/>
      </c>
      <c r="BT24" s="7" t="str">
        <f>IF(Sheet2!AL23&gt;0,Sheet2!AL23,"")</f>
        <v/>
      </c>
      <c r="BU24" s="7" t="str">
        <f t="shared" si="121"/>
        <v/>
      </c>
      <c r="BV24" s="7" t="str">
        <f>IF(Sheet2!AM23&gt;0,Sheet2!AM23,"")</f>
        <v/>
      </c>
      <c r="BW24" s="7" t="str">
        <f t="shared" si="122"/>
        <v/>
      </c>
      <c r="BX24" s="7" t="str">
        <f>IF(Sheet2!AN23&gt;0,Sheet2!AN23,"")</f>
        <v/>
      </c>
      <c r="BY24" s="7" t="str">
        <f t="shared" si="123"/>
        <v/>
      </c>
      <c r="BZ24" s="7" t="str">
        <f>IF(Sheet2!AO23&gt;0,Sheet2!AO23,"")</f>
        <v/>
      </c>
      <c r="CA24" s="7" t="str">
        <f t="shared" si="124"/>
        <v/>
      </c>
      <c r="CB24" s="7" t="str">
        <f>IF(Sheet2!AP23&gt;0,Sheet2!AP23,"")</f>
        <v/>
      </c>
      <c r="CC24" s="7" t="str">
        <f t="shared" si="125"/>
        <v/>
      </c>
      <c r="CD24" s="7" t="str">
        <f>IF(Sheet2!AQ23&gt;0,Sheet2!AQ23,"")</f>
        <v/>
      </c>
      <c r="CE24" s="7" t="str">
        <f t="shared" si="126"/>
        <v/>
      </c>
      <c r="CF24" s="7" t="str">
        <f>IF(Sheet2!AR23&gt;0,Sheet2!AR23,"")</f>
        <v/>
      </c>
      <c r="CG24" s="7" t="str">
        <f t="shared" si="127"/>
        <v/>
      </c>
      <c r="CH24" s="7" t="str">
        <f>IF(Sheet2!AS23&gt;0,Sheet2!AS23,"")</f>
        <v/>
      </c>
      <c r="CI24" s="7" t="str">
        <f t="shared" si="128"/>
        <v/>
      </c>
      <c r="CJ24" s="7" t="str">
        <f>IF(Sheet2!AT23&gt;0,Sheet2!AT23,"")</f>
        <v/>
      </c>
      <c r="CK24" s="7" t="str">
        <f t="shared" si="129"/>
        <v/>
      </c>
      <c r="CL24" s="7" t="str">
        <f>IF(Sheet2!AU23&gt;0,Sheet2!AU23,"")</f>
        <v/>
      </c>
      <c r="CM24" s="7" t="str">
        <f t="shared" si="130"/>
        <v/>
      </c>
      <c r="CN24" s="7" t="str">
        <f>IF(Sheet2!AV23&gt;0,Sheet2!AV23,"")</f>
        <v/>
      </c>
      <c r="CO24" s="7" t="str">
        <f t="shared" si="131"/>
        <v/>
      </c>
      <c r="CP24" s="7" t="str">
        <f>IF(Sheet2!AW23&gt;0,Sheet2!AW23,"")</f>
        <v/>
      </c>
      <c r="CQ24" s="7" t="str">
        <f t="shared" si="132"/>
        <v/>
      </c>
      <c r="CR24" s="7" t="str">
        <f>IF(Sheet2!AX23&gt;0,Sheet2!AX23,"")</f>
        <v/>
      </c>
      <c r="CS24" s="7" t="str">
        <f t="shared" si="133"/>
        <v/>
      </c>
      <c r="CT24" s="7" t="str">
        <f>IF(Sheet2!AY23&gt;0,Sheet2!AY23,"")</f>
        <v/>
      </c>
      <c r="CU24" s="7" t="str">
        <f t="shared" si="134"/>
        <v/>
      </c>
      <c r="CV24" s="7" t="str">
        <f>IF(Sheet2!AZ23&gt;0,Sheet2!AZ23,"")</f>
        <v/>
      </c>
      <c r="CW24" s="7" t="str">
        <f t="shared" si="135"/>
        <v/>
      </c>
      <c r="CX24" s="7" t="str">
        <f>IF(Sheet2!BA23&gt;0,Sheet2!BA23,"")</f>
        <v/>
      </c>
      <c r="CY24" s="7" t="str">
        <f t="shared" si="136"/>
        <v/>
      </c>
      <c r="CZ24" s="7" t="str">
        <f>IF(Sheet2!BB23&gt;0,Sheet2!BB23,"")</f>
        <v/>
      </c>
      <c r="DA24" s="7" t="str">
        <f t="shared" si="137"/>
        <v/>
      </c>
      <c r="DB24" s="7" t="str">
        <f>IF(Sheet2!BC23&gt;0,Sheet2!BC23,"")</f>
        <v/>
      </c>
      <c r="DC24" s="7" t="str">
        <f t="shared" si="138"/>
        <v/>
      </c>
      <c r="DD24" s="7" t="str">
        <f>IF(Sheet2!BD23&gt;0,Sheet2!BD23,"")</f>
        <v/>
      </c>
      <c r="DE24" s="7" t="str">
        <f t="shared" si="139"/>
        <v/>
      </c>
      <c r="DF24" s="7" t="str">
        <f>IF(Sheet2!BE23&gt;0,Sheet2!BE23,"")</f>
        <v/>
      </c>
      <c r="DG24" s="7" t="str">
        <f t="shared" si="140"/>
        <v/>
      </c>
      <c r="DH24" s="7" t="str">
        <f>IF(Sheet2!BF23&gt;0,Sheet2!BF23,"")</f>
        <v/>
      </c>
      <c r="DI24" s="7" t="str">
        <f t="shared" si="141"/>
        <v/>
      </c>
      <c r="DJ24" s="7" t="str">
        <f>IF(Sheet2!BG23&gt;0,Sheet2!BG23,"")</f>
        <v/>
      </c>
      <c r="DK24" s="7" t="str">
        <f t="shared" si="142"/>
        <v/>
      </c>
      <c r="DL24" s="7" t="str">
        <f>IF(Sheet2!BH23&gt;0,Sheet2!BH23,"")</f>
        <v/>
      </c>
      <c r="DM24" s="7" t="str">
        <f t="shared" si="143"/>
        <v/>
      </c>
      <c r="DN24" s="7" t="str">
        <f>IF(Sheet2!BI23&gt;0,Sheet2!BI23,"")</f>
        <v/>
      </c>
      <c r="DO24" s="7" t="str">
        <f t="shared" si="144"/>
        <v/>
      </c>
      <c r="DP24" s="7" t="str">
        <f>IF(Sheet2!BJ23&gt;0,Sheet2!BJ23,"")</f>
        <v/>
      </c>
      <c r="DQ24" s="7" t="str">
        <f t="shared" si="145"/>
        <v/>
      </c>
      <c r="DR24" s="7" t="str">
        <f>IF(Sheet2!BK23&gt;0,Sheet2!BK23,"")</f>
        <v/>
      </c>
      <c r="DS24" s="7" t="str">
        <f t="shared" si="146"/>
        <v/>
      </c>
      <c r="DT24" s="7" t="str">
        <f>IF(Sheet2!BL23&gt;0,Sheet2!BL23,"")</f>
        <v/>
      </c>
      <c r="DU24" s="7" t="str">
        <f t="shared" si="147"/>
        <v/>
      </c>
      <c r="DV24" s="7" t="str">
        <f>IF(Sheet2!BM23&gt;0,Sheet2!BM23,"")</f>
        <v/>
      </c>
      <c r="DW24" s="7" t="str">
        <f t="shared" si="148"/>
        <v/>
      </c>
      <c r="DX24" s="7" t="str">
        <f>IF(Sheet2!BN23&gt;0,Sheet2!BN23,"")</f>
        <v/>
      </c>
      <c r="DY24" s="7" t="str">
        <f t="shared" si="149"/>
        <v/>
      </c>
    </row>
    <row r="25" spans="1:129" x14ac:dyDescent="0.2">
      <c r="G25" s="7" t="str">
        <f t="shared" si="89"/>
        <v/>
      </c>
      <c r="J25" s="7" t="str">
        <f>IF(Sheet2!G24&gt;0,Sheet2!G24,"")</f>
        <v/>
      </c>
      <c r="AH25" s="7" t="str">
        <f>IF(Sheet2!S24&gt;0,Sheet2!S24,"")</f>
        <v/>
      </c>
      <c r="AI25" s="7" t="str">
        <f t="shared" si="102"/>
        <v/>
      </c>
      <c r="AJ25" s="7" t="str">
        <f>IF(Sheet2!T24&gt;0,Sheet2!T24,"")</f>
        <v/>
      </c>
      <c r="AK25" s="7" t="str">
        <f t="shared" si="103"/>
        <v/>
      </c>
      <c r="AL25" s="7" t="str">
        <f>IF(Sheet2!U24&gt;0,Sheet2!U24,"")</f>
        <v/>
      </c>
      <c r="AM25" s="7" t="str">
        <f t="shared" si="104"/>
        <v/>
      </c>
      <c r="AN25" s="7" t="str">
        <f>IF(Sheet2!V24&gt;0,Sheet2!V24,"")</f>
        <v/>
      </c>
      <c r="AO25" s="7" t="str">
        <f t="shared" si="105"/>
        <v/>
      </c>
      <c r="AP25" s="7" t="str">
        <f>IF(Sheet2!W24&gt;0,Sheet2!W24,"")</f>
        <v/>
      </c>
      <c r="AQ25" s="7" t="str">
        <f t="shared" si="106"/>
        <v/>
      </c>
      <c r="AR25" s="7" t="str">
        <f>IF(Sheet2!X24&gt;0,Sheet2!X24,"")</f>
        <v/>
      </c>
      <c r="AS25" s="7" t="str">
        <f t="shared" si="107"/>
        <v/>
      </c>
      <c r="AT25" s="7" t="str">
        <f>IF(Sheet2!Y24&gt;0,Sheet2!Y24,"")</f>
        <v/>
      </c>
      <c r="AU25" s="7" t="str">
        <f t="shared" si="108"/>
        <v/>
      </c>
      <c r="AV25" s="7" t="str">
        <f>IF(Sheet2!Z24&gt;0,Sheet2!Z24,"")</f>
        <v/>
      </c>
      <c r="AW25" s="7" t="str">
        <f t="shared" si="109"/>
        <v/>
      </c>
      <c r="AX25" s="7" t="str">
        <f>IF(Sheet2!AA24&gt;0,Sheet2!AA24,"")</f>
        <v/>
      </c>
      <c r="AY25" s="7" t="str">
        <f t="shared" si="110"/>
        <v/>
      </c>
      <c r="AZ25" s="7" t="str">
        <f>IF(Sheet2!AB24&gt;0,Sheet2!AB24,"")</f>
        <v/>
      </c>
      <c r="BA25" s="7" t="str">
        <f t="shared" si="111"/>
        <v/>
      </c>
      <c r="BB25" s="7" t="str">
        <f>IF(Sheet2!AC24&gt;0,Sheet2!AC24,"")</f>
        <v/>
      </c>
      <c r="BC25" s="7" t="str">
        <f t="shared" si="112"/>
        <v/>
      </c>
      <c r="BD25" s="7" t="str">
        <f>IF(Sheet2!AD24&gt;0,Sheet2!AD24,"")</f>
        <v/>
      </c>
      <c r="BE25" s="7" t="str">
        <f t="shared" si="113"/>
        <v/>
      </c>
      <c r="BF25" s="7" t="str">
        <f>IF(Sheet2!AE24&gt;0,Sheet2!AE24,"")</f>
        <v/>
      </c>
      <c r="BG25" s="7" t="str">
        <f t="shared" si="114"/>
        <v/>
      </c>
      <c r="BH25" s="7" t="str">
        <f>IF(Sheet2!AF24&gt;0,Sheet2!AF24,"")</f>
        <v/>
      </c>
      <c r="BI25" s="7" t="str">
        <f t="shared" si="115"/>
        <v/>
      </c>
      <c r="BJ25" s="7" t="str">
        <f>IF(Sheet2!AG24&gt;0,Sheet2!AG24,"")</f>
        <v/>
      </c>
      <c r="BK25" s="7" t="str">
        <f t="shared" si="116"/>
        <v/>
      </c>
      <c r="BL25" s="7" t="str">
        <f>IF(Sheet2!AH24&gt;0,Sheet2!AH24,"")</f>
        <v/>
      </c>
      <c r="BM25" s="7" t="str">
        <f t="shared" si="117"/>
        <v/>
      </c>
      <c r="BN25" s="7" t="str">
        <f>IF(Sheet2!AI24&gt;0,Sheet2!AI24,"")</f>
        <v/>
      </c>
      <c r="BO25" s="7" t="str">
        <f t="shared" si="118"/>
        <v/>
      </c>
      <c r="BP25" s="7" t="str">
        <f>IF(Sheet2!AJ24&gt;0,Sheet2!AJ24,"")</f>
        <v/>
      </c>
      <c r="BQ25" s="7" t="str">
        <f t="shared" si="119"/>
        <v/>
      </c>
      <c r="BR25" s="7" t="str">
        <f>IF(Sheet2!AK24&gt;0,Sheet2!AK24,"")</f>
        <v/>
      </c>
      <c r="BS25" s="7" t="str">
        <f t="shared" si="120"/>
        <v/>
      </c>
      <c r="BT25" s="7" t="str">
        <f>IF(Sheet2!AL24&gt;0,Sheet2!AL24,"")</f>
        <v/>
      </c>
      <c r="BU25" s="7" t="str">
        <f t="shared" si="121"/>
        <v/>
      </c>
      <c r="BV25" s="7" t="str">
        <f>IF(Sheet2!AM24&gt;0,Sheet2!AM24,"")</f>
        <v/>
      </c>
      <c r="BW25" s="7" t="str">
        <f t="shared" si="122"/>
        <v/>
      </c>
      <c r="BX25" s="7" t="str">
        <f>IF(Sheet2!AN24&gt;0,Sheet2!AN24,"")</f>
        <v/>
      </c>
      <c r="BY25" s="7" t="str">
        <f t="shared" si="123"/>
        <v/>
      </c>
      <c r="BZ25" s="7" t="str">
        <f>IF(Sheet2!AO24&gt;0,Sheet2!AO24,"")</f>
        <v/>
      </c>
      <c r="CA25" s="7" t="str">
        <f t="shared" si="124"/>
        <v/>
      </c>
      <c r="CB25" s="7" t="str">
        <f>IF(Sheet2!AP24&gt;0,Sheet2!AP24,"")</f>
        <v/>
      </c>
      <c r="CC25" s="7" t="str">
        <f t="shared" si="125"/>
        <v/>
      </c>
      <c r="CD25" s="7" t="str">
        <f>IF(Sheet2!AQ24&gt;0,Sheet2!AQ24,"")</f>
        <v/>
      </c>
      <c r="CE25" s="7" t="str">
        <f t="shared" si="126"/>
        <v/>
      </c>
      <c r="CF25" s="7" t="str">
        <f>IF(Sheet2!AR24&gt;0,Sheet2!AR24,"")</f>
        <v/>
      </c>
      <c r="CG25" s="7" t="str">
        <f t="shared" si="127"/>
        <v/>
      </c>
      <c r="CH25" s="7" t="str">
        <f>IF(Sheet2!AS24&gt;0,Sheet2!AS24,"")</f>
        <v/>
      </c>
      <c r="CI25" s="7" t="str">
        <f t="shared" si="128"/>
        <v/>
      </c>
      <c r="CJ25" s="7" t="str">
        <f>IF(Sheet2!AT24&gt;0,Sheet2!AT24,"")</f>
        <v/>
      </c>
      <c r="CK25" s="7" t="str">
        <f t="shared" si="129"/>
        <v/>
      </c>
      <c r="CL25" s="7" t="str">
        <f>IF(Sheet2!AU24&gt;0,Sheet2!AU24,"")</f>
        <v/>
      </c>
      <c r="CM25" s="7" t="str">
        <f t="shared" si="130"/>
        <v/>
      </c>
      <c r="CN25" s="7" t="str">
        <f>IF(Sheet2!AV24&gt;0,Sheet2!AV24,"")</f>
        <v/>
      </c>
      <c r="CO25" s="7" t="str">
        <f t="shared" si="131"/>
        <v/>
      </c>
      <c r="CP25" s="7" t="str">
        <f>IF(Sheet2!AW24&gt;0,Sheet2!AW24,"")</f>
        <v/>
      </c>
      <c r="CQ25" s="7" t="str">
        <f t="shared" si="132"/>
        <v/>
      </c>
      <c r="CR25" s="7" t="str">
        <f>IF(Sheet2!AX24&gt;0,Sheet2!AX24,"")</f>
        <v/>
      </c>
      <c r="CS25" s="7" t="str">
        <f t="shared" si="133"/>
        <v/>
      </c>
      <c r="CT25" s="7" t="str">
        <f>IF(Sheet2!AY24&gt;0,Sheet2!AY24,"")</f>
        <v/>
      </c>
      <c r="CU25" s="7" t="str">
        <f t="shared" si="134"/>
        <v/>
      </c>
      <c r="CV25" s="7" t="str">
        <f>IF(Sheet2!AZ24&gt;0,Sheet2!AZ24,"")</f>
        <v/>
      </c>
      <c r="CW25" s="7" t="str">
        <f t="shared" si="135"/>
        <v/>
      </c>
      <c r="CX25" s="7" t="str">
        <f>IF(Sheet2!BA24&gt;0,Sheet2!BA24,"")</f>
        <v/>
      </c>
      <c r="CY25" s="7" t="str">
        <f t="shared" si="136"/>
        <v/>
      </c>
      <c r="CZ25" s="7" t="str">
        <f>IF(Sheet2!BB24&gt;0,Sheet2!BB24,"")</f>
        <v/>
      </c>
      <c r="DA25" s="7" t="str">
        <f t="shared" si="137"/>
        <v/>
      </c>
      <c r="DB25" s="7" t="str">
        <f>IF(Sheet2!BC24&gt;0,Sheet2!BC24,"")</f>
        <v/>
      </c>
      <c r="DC25" s="7" t="str">
        <f t="shared" si="138"/>
        <v/>
      </c>
      <c r="DD25" s="7" t="str">
        <f>IF(Sheet2!BD24&gt;0,Sheet2!BD24,"")</f>
        <v/>
      </c>
      <c r="DE25" s="7" t="str">
        <f t="shared" si="139"/>
        <v/>
      </c>
      <c r="DF25" s="7" t="str">
        <f>IF(Sheet2!BE24&gt;0,Sheet2!BE24,"")</f>
        <v/>
      </c>
      <c r="DG25" s="7" t="str">
        <f t="shared" si="140"/>
        <v/>
      </c>
      <c r="DH25" s="7" t="str">
        <f>IF(Sheet2!BF24&gt;0,Sheet2!BF24,"")</f>
        <v/>
      </c>
      <c r="DI25" s="7" t="str">
        <f t="shared" si="141"/>
        <v/>
      </c>
      <c r="DJ25" s="7" t="str">
        <f>IF(Sheet2!BG24&gt;0,Sheet2!BG24,"")</f>
        <v/>
      </c>
      <c r="DK25" s="7" t="str">
        <f t="shared" si="142"/>
        <v/>
      </c>
      <c r="DL25" s="7" t="str">
        <f>IF(Sheet2!BH24&gt;0,Sheet2!BH24,"")</f>
        <v/>
      </c>
      <c r="DM25" s="7" t="str">
        <f t="shared" si="143"/>
        <v/>
      </c>
      <c r="DN25" s="7" t="str">
        <f>IF(Sheet2!BI24&gt;0,Sheet2!BI24,"")</f>
        <v/>
      </c>
      <c r="DO25" s="7" t="str">
        <f t="shared" si="144"/>
        <v/>
      </c>
      <c r="DP25" s="7" t="str">
        <f>IF(Sheet2!BJ24&gt;0,Sheet2!BJ24,"")</f>
        <v/>
      </c>
      <c r="DQ25" s="7" t="str">
        <f t="shared" si="145"/>
        <v/>
      </c>
      <c r="DR25" s="7" t="str">
        <f>IF(Sheet2!BK24&gt;0,Sheet2!BK24,"")</f>
        <v/>
      </c>
      <c r="DS25" s="7" t="str">
        <f t="shared" si="146"/>
        <v/>
      </c>
      <c r="DT25" s="7" t="str">
        <f>IF(Sheet2!BL24&gt;0,Sheet2!BL24,"")</f>
        <v/>
      </c>
      <c r="DU25" s="7" t="str">
        <f t="shared" si="147"/>
        <v/>
      </c>
      <c r="DV25" s="7" t="str">
        <f>IF(Sheet2!BM24&gt;0,Sheet2!BM24,"")</f>
        <v/>
      </c>
      <c r="DW25" s="7" t="str">
        <f t="shared" si="148"/>
        <v/>
      </c>
      <c r="DX25" s="7" t="str">
        <f>IF(Sheet2!BN24&gt;0,Sheet2!BN24,"")</f>
        <v/>
      </c>
      <c r="DY25" s="7" t="str">
        <f t="shared" si="149"/>
        <v/>
      </c>
    </row>
    <row r="26" spans="1:129" x14ac:dyDescent="0.2">
      <c r="G26" s="7" t="str">
        <f t="shared" si="89"/>
        <v/>
      </c>
      <c r="J26" s="7" t="str">
        <f>IF(Sheet2!G25&gt;0,Sheet2!G25,"")</f>
        <v/>
      </c>
      <c r="AH26" s="7" t="str">
        <f>IF(Sheet2!S25&gt;0,Sheet2!S25,"")</f>
        <v/>
      </c>
      <c r="AI26" s="7" t="str">
        <f t="shared" si="102"/>
        <v/>
      </c>
      <c r="AJ26" s="7" t="str">
        <f>IF(Sheet2!T25&gt;0,Sheet2!T25,"")</f>
        <v/>
      </c>
      <c r="AK26" s="7" t="str">
        <f t="shared" si="103"/>
        <v/>
      </c>
      <c r="AL26" s="7" t="str">
        <f>IF(Sheet2!U25&gt;0,Sheet2!U25,"")</f>
        <v/>
      </c>
      <c r="AM26" s="7" t="str">
        <f t="shared" si="104"/>
        <v/>
      </c>
      <c r="AN26" s="7" t="str">
        <f>IF(Sheet2!V25&gt;0,Sheet2!V25,"")</f>
        <v/>
      </c>
      <c r="AO26" s="7" t="str">
        <f t="shared" si="105"/>
        <v/>
      </c>
      <c r="AP26" s="7" t="str">
        <f>IF(Sheet2!W25&gt;0,Sheet2!W25,"")</f>
        <v/>
      </c>
      <c r="AQ26" s="7" t="str">
        <f t="shared" si="106"/>
        <v/>
      </c>
      <c r="AR26" s="7" t="str">
        <f>IF(Sheet2!X25&gt;0,Sheet2!X25,"")</f>
        <v/>
      </c>
      <c r="AS26" s="7" t="str">
        <f t="shared" si="107"/>
        <v/>
      </c>
      <c r="AT26" s="7" t="str">
        <f>IF(Sheet2!Y25&gt;0,Sheet2!Y25,"")</f>
        <v/>
      </c>
      <c r="AU26" s="7" t="str">
        <f t="shared" si="108"/>
        <v/>
      </c>
      <c r="AV26" s="7" t="str">
        <f>IF(Sheet2!Z25&gt;0,Sheet2!Z25,"")</f>
        <v/>
      </c>
      <c r="AW26" s="7" t="str">
        <f t="shared" si="109"/>
        <v/>
      </c>
      <c r="AX26" s="7" t="str">
        <f>IF(Sheet2!AA25&gt;0,Sheet2!AA25,"")</f>
        <v/>
      </c>
      <c r="AY26" s="7" t="str">
        <f t="shared" si="110"/>
        <v/>
      </c>
      <c r="AZ26" s="7" t="str">
        <f>IF(Sheet2!AB25&gt;0,Sheet2!AB25,"")</f>
        <v/>
      </c>
      <c r="BA26" s="7" t="str">
        <f t="shared" si="111"/>
        <v/>
      </c>
      <c r="BB26" s="7" t="str">
        <f>IF(Sheet2!AC25&gt;0,Sheet2!AC25,"")</f>
        <v/>
      </c>
      <c r="BC26" s="7" t="str">
        <f t="shared" si="112"/>
        <v/>
      </c>
      <c r="BD26" s="7" t="str">
        <f>IF(Sheet2!AD25&gt;0,Sheet2!AD25,"")</f>
        <v/>
      </c>
      <c r="BE26" s="7" t="str">
        <f t="shared" si="113"/>
        <v/>
      </c>
      <c r="BF26" s="7" t="str">
        <f>IF(Sheet2!AE25&gt;0,Sheet2!AE25,"")</f>
        <v/>
      </c>
      <c r="BG26" s="7" t="str">
        <f t="shared" si="114"/>
        <v/>
      </c>
      <c r="BH26" s="7" t="str">
        <f>IF(Sheet2!AF25&gt;0,Sheet2!AF25,"")</f>
        <v/>
      </c>
      <c r="BI26" s="7" t="str">
        <f t="shared" si="115"/>
        <v/>
      </c>
      <c r="BJ26" s="7" t="str">
        <f>IF(Sheet2!AG25&gt;0,Sheet2!AG25,"")</f>
        <v/>
      </c>
      <c r="BK26" s="7" t="str">
        <f t="shared" si="116"/>
        <v/>
      </c>
      <c r="BL26" s="7" t="str">
        <f>IF(Sheet2!AH25&gt;0,Sheet2!AH25,"")</f>
        <v/>
      </c>
      <c r="BM26" s="7" t="str">
        <f t="shared" si="117"/>
        <v/>
      </c>
      <c r="BN26" s="7" t="str">
        <f>IF(Sheet2!AI25&gt;0,Sheet2!AI25,"")</f>
        <v/>
      </c>
      <c r="BO26" s="7" t="str">
        <f t="shared" si="118"/>
        <v/>
      </c>
      <c r="BP26" s="7" t="str">
        <f>IF(Sheet2!AJ25&gt;0,Sheet2!AJ25,"")</f>
        <v/>
      </c>
      <c r="BQ26" s="7" t="str">
        <f t="shared" si="119"/>
        <v/>
      </c>
      <c r="BR26" s="7" t="str">
        <f>IF(Sheet2!AK25&gt;0,Sheet2!AK25,"")</f>
        <v/>
      </c>
      <c r="BS26" s="7" t="str">
        <f t="shared" si="120"/>
        <v/>
      </c>
      <c r="BT26" s="7" t="str">
        <f>IF(Sheet2!AL25&gt;0,Sheet2!AL25,"")</f>
        <v/>
      </c>
      <c r="BU26" s="7" t="str">
        <f t="shared" si="121"/>
        <v/>
      </c>
      <c r="BV26" s="7" t="str">
        <f>IF(Sheet2!AM25&gt;0,Sheet2!AM25,"")</f>
        <v/>
      </c>
      <c r="BW26" s="7" t="str">
        <f t="shared" si="122"/>
        <v/>
      </c>
      <c r="BX26" s="7" t="str">
        <f>IF(Sheet2!AN25&gt;0,Sheet2!AN25,"")</f>
        <v/>
      </c>
      <c r="BY26" s="7" t="str">
        <f t="shared" si="123"/>
        <v/>
      </c>
      <c r="BZ26" s="7" t="str">
        <f>IF(Sheet2!AO25&gt;0,Sheet2!AO25,"")</f>
        <v/>
      </c>
      <c r="CA26" s="7" t="str">
        <f t="shared" si="124"/>
        <v/>
      </c>
      <c r="CB26" s="7" t="str">
        <f>IF(Sheet2!AP25&gt;0,Sheet2!AP25,"")</f>
        <v/>
      </c>
      <c r="CC26" s="7" t="str">
        <f t="shared" si="125"/>
        <v/>
      </c>
      <c r="CD26" s="7" t="str">
        <f>IF(Sheet2!AQ25&gt;0,Sheet2!AQ25,"")</f>
        <v/>
      </c>
      <c r="CE26" s="7" t="str">
        <f t="shared" si="126"/>
        <v/>
      </c>
      <c r="CF26" s="7" t="str">
        <f>IF(Sheet2!AR25&gt;0,Sheet2!AR25,"")</f>
        <v/>
      </c>
      <c r="CG26" s="7" t="str">
        <f t="shared" si="127"/>
        <v/>
      </c>
      <c r="CH26" s="7" t="str">
        <f>IF(Sheet2!AS25&gt;0,Sheet2!AS25,"")</f>
        <v/>
      </c>
      <c r="CI26" s="7" t="str">
        <f t="shared" si="128"/>
        <v/>
      </c>
      <c r="CJ26" s="7" t="str">
        <f>IF(Sheet2!AT25&gt;0,Sheet2!AT25,"")</f>
        <v/>
      </c>
      <c r="CK26" s="7" t="str">
        <f t="shared" si="129"/>
        <v/>
      </c>
      <c r="CL26" s="7" t="str">
        <f>IF(Sheet2!AU25&gt;0,Sheet2!AU25,"")</f>
        <v/>
      </c>
      <c r="CM26" s="7" t="str">
        <f t="shared" si="130"/>
        <v/>
      </c>
      <c r="CN26" s="7" t="str">
        <f>IF(Sheet2!AV25&gt;0,Sheet2!AV25,"")</f>
        <v/>
      </c>
      <c r="CO26" s="7" t="str">
        <f t="shared" si="131"/>
        <v/>
      </c>
      <c r="CP26" s="7" t="str">
        <f>IF(Sheet2!AW25&gt;0,Sheet2!AW25,"")</f>
        <v/>
      </c>
      <c r="CQ26" s="7" t="str">
        <f t="shared" si="132"/>
        <v/>
      </c>
      <c r="CR26" s="7" t="str">
        <f>IF(Sheet2!AX25&gt;0,Sheet2!AX25,"")</f>
        <v/>
      </c>
      <c r="CS26" s="7" t="str">
        <f t="shared" si="133"/>
        <v/>
      </c>
      <c r="CT26" s="7" t="str">
        <f>IF(Sheet2!AY25&gt;0,Sheet2!AY25,"")</f>
        <v/>
      </c>
      <c r="CU26" s="7" t="str">
        <f t="shared" si="134"/>
        <v/>
      </c>
      <c r="CV26" s="7" t="str">
        <f>IF(Sheet2!AZ25&gt;0,Sheet2!AZ25,"")</f>
        <v/>
      </c>
      <c r="CW26" s="7" t="str">
        <f t="shared" si="135"/>
        <v/>
      </c>
      <c r="CX26" s="7" t="str">
        <f>IF(Sheet2!BA25&gt;0,Sheet2!BA25,"")</f>
        <v/>
      </c>
      <c r="CY26" s="7" t="str">
        <f t="shared" si="136"/>
        <v/>
      </c>
      <c r="CZ26" s="7" t="str">
        <f>IF(Sheet2!BB25&gt;0,Sheet2!BB25,"")</f>
        <v/>
      </c>
      <c r="DA26" s="7" t="str">
        <f t="shared" si="137"/>
        <v/>
      </c>
      <c r="DB26" s="7" t="str">
        <f>IF(Sheet2!BC25&gt;0,Sheet2!BC25,"")</f>
        <v/>
      </c>
      <c r="DC26" s="7" t="str">
        <f t="shared" si="138"/>
        <v/>
      </c>
      <c r="DD26" s="7" t="str">
        <f>IF(Sheet2!BD25&gt;0,Sheet2!BD25,"")</f>
        <v/>
      </c>
      <c r="DE26" s="7" t="str">
        <f t="shared" si="139"/>
        <v/>
      </c>
      <c r="DF26" s="7" t="str">
        <f>IF(Sheet2!BE25&gt;0,Sheet2!BE25,"")</f>
        <v/>
      </c>
      <c r="DG26" s="7" t="str">
        <f t="shared" si="140"/>
        <v/>
      </c>
      <c r="DH26" s="7" t="str">
        <f>IF(Sheet2!BF25&gt;0,Sheet2!BF25,"")</f>
        <v/>
      </c>
      <c r="DI26" s="7" t="str">
        <f t="shared" si="141"/>
        <v/>
      </c>
      <c r="DJ26" s="7" t="str">
        <f>IF(Sheet2!BG25&gt;0,Sheet2!BG25,"")</f>
        <v/>
      </c>
      <c r="DK26" s="7" t="str">
        <f t="shared" si="142"/>
        <v/>
      </c>
      <c r="DL26" s="7" t="str">
        <f>IF(Sheet2!BH25&gt;0,Sheet2!BH25,"")</f>
        <v/>
      </c>
      <c r="DM26" s="7" t="str">
        <f t="shared" si="143"/>
        <v/>
      </c>
      <c r="DN26" s="7" t="str">
        <f>IF(Sheet2!BI25&gt;0,Sheet2!BI25,"")</f>
        <v/>
      </c>
      <c r="DO26" s="7" t="str">
        <f t="shared" si="144"/>
        <v/>
      </c>
      <c r="DP26" s="7" t="str">
        <f>IF(Sheet2!BJ25&gt;0,Sheet2!BJ25,"")</f>
        <v/>
      </c>
      <c r="DQ26" s="7" t="str">
        <f t="shared" si="145"/>
        <v/>
      </c>
      <c r="DR26" s="7" t="str">
        <f>IF(Sheet2!BK25&gt;0,Sheet2!BK25,"")</f>
        <v/>
      </c>
      <c r="DS26" s="7" t="str">
        <f t="shared" si="146"/>
        <v/>
      </c>
      <c r="DT26" s="7" t="str">
        <f>IF(Sheet2!BL25&gt;0,Sheet2!BL25,"")</f>
        <v/>
      </c>
      <c r="DU26" s="7" t="str">
        <f t="shared" si="147"/>
        <v/>
      </c>
      <c r="DV26" s="7" t="str">
        <f>IF(Sheet2!BM25&gt;0,Sheet2!BM25,"")</f>
        <v/>
      </c>
      <c r="DW26" s="7" t="str">
        <f t="shared" si="148"/>
        <v/>
      </c>
      <c r="DX26" s="7" t="str">
        <f>IF(Sheet2!BN25&gt;0,Sheet2!BN25,"")</f>
        <v/>
      </c>
      <c r="DY26" s="7" t="str">
        <f t="shared" si="149"/>
        <v/>
      </c>
    </row>
    <row r="27" spans="1:129" x14ac:dyDescent="0.2">
      <c r="G27" s="7" t="str">
        <f t="shared" si="89"/>
        <v/>
      </c>
      <c r="AH27" s="7" t="str">
        <f>IF(Sheet2!S26&gt;0,Sheet2!S26,"")</f>
        <v/>
      </c>
      <c r="AI27" s="7" t="str">
        <f t="shared" si="102"/>
        <v/>
      </c>
      <c r="AJ27" s="7" t="str">
        <f>IF(Sheet2!T26&gt;0,Sheet2!T26,"")</f>
        <v/>
      </c>
      <c r="AK27" s="7" t="str">
        <f t="shared" si="103"/>
        <v/>
      </c>
      <c r="AL27" s="7" t="str">
        <f>IF(Sheet2!U26&gt;0,Sheet2!U26,"")</f>
        <v/>
      </c>
      <c r="AM27" s="7" t="str">
        <f t="shared" si="104"/>
        <v/>
      </c>
      <c r="AN27" s="7" t="str">
        <f>IF(Sheet2!V26&gt;0,Sheet2!V26,"")</f>
        <v/>
      </c>
      <c r="AO27" s="7" t="str">
        <f>IF(AO$2&lt;=$I27,IF(AO$3=8,";",","),"")</f>
        <v/>
      </c>
      <c r="AP27" s="7" t="str">
        <f>IF(Sheet2!X26&gt;0,Sheet2!X26,"")</f>
        <v/>
      </c>
      <c r="AQ27" s="7" t="str">
        <f>IF(AQ$2&lt;=$I27,IF(AQ$3=8,";",","),"")</f>
        <v/>
      </c>
      <c r="AR27" s="7" t="str">
        <f>IF(Sheet2!Y26&gt;0,Sheet2!Y26,"")</f>
        <v/>
      </c>
      <c r="AS27" s="7" t="str">
        <f>IF(AS$2&lt;=$I27,IF(AS$3=8,";",","),"")</f>
        <v/>
      </c>
      <c r="AT27" s="7" t="str">
        <f>IF(Sheet2!Z26&gt;0,Sheet2!Z26,"")</f>
        <v/>
      </c>
      <c r="AU27" s="7" t="str">
        <f>IF(AU$2&lt;=$I27,IF(AU$3=8,";",","),"")</f>
        <v/>
      </c>
      <c r="AV27" s="7" t="str">
        <f>IF(Sheet2!AA26&gt;0,Sheet2!AA26,"")</f>
        <v/>
      </c>
      <c r="AW27" s="7" t="str">
        <f>IF(AW$2&lt;=$I27,IF(AW$3=8,";",","),"")</f>
        <v/>
      </c>
      <c r="AX27" s="7" t="str">
        <f>IF(Sheet2!AB26&gt;0,Sheet2!AB26,"")</f>
        <v/>
      </c>
      <c r="AY27" s="7" t="str">
        <f>IF(AY$2&lt;=$I27,IF(AY$3=8,";",","),"")</f>
        <v/>
      </c>
      <c r="AZ27" s="7" t="str">
        <f>IF(Sheet2!AC26&gt;0,Sheet2!AC26,"")</f>
        <v/>
      </c>
      <c r="BA27" s="7" t="str">
        <f>IF(BA$2&lt;=$I27,IF(BA$3=8,";",","),"")</f>
        <v/>
      </c>
      <c r="BB27" s="7" t="str">
        <f>IF(Sheet2!AD26&gt;0,Sheet2!AD26,"")</f>
        <v/>
      </c>
      <c r="BC27" s="7" t="str">
        <f>IF(BC$2&lt;=$I27,IF(BC$3=8,";",","),"")</f>
        <v/>
      </c>
      <c r="BD27" s="7" t="str">
        <f>IF(Sheet2!AE26&gt;0,Sheet2!AE26,"")</f>
        <v/>
      </c>
      <c r="BE27" s="7" t="str">
        <f>IF(BE$2&lt;=$I27,IF(BE$3=8,";",","),"")</f>
        <v/>
      </c>
      <c r="CR27" s="7" t="str">
        <f>IF(Sheet2!AX26&gt;0,Sheet2!AX26,"")</f>
        <v/>
      </c>
      <c r="CS27" s="7" t="str">
        <f t="shared" si="133"/>
        <v/>
      </c>
      <c r="CT27" s="7" t="str">
        <f>IF(Sheet2!AY26&gt;0,Sheet2!AY26,"")</f>
        <v/>
      </c>
      <c r="CU27" s="7" t="str">
        <f t="shared" si="134"/>
        <v/>
      </c>
      <c r="CV27" s="7" t="str">
        <f>IF(Sheet2!AZ26&gt;0,Sheet2!AZ26,"")</f>
        <v/>
      </c>
      <c r="CW27" s="7" t="str">
        <f t="shared" si="135"/>
        <v/>
      </c>
      <c r="CX27" s="7" t="str">
        <f>IF(Sheet2!BA26&gt;0,Sheet2!BA26,"")</f>
        <v/>
      </c>
      <c r="CY27" s="7" t="str">
        <f t="shared" si="136"/>
        <v/>
      </c>
      <c r="CZ27" s="7" t="str">
        <f>IF(Sheet2!BB26&gt;0,Sheet2!BB26,"")</f>
        <v/>
      </c>
      <c r="DA27" s="7" t="str">
        <f t="shared" si="137"/>
        <v/>
      </c>
      <c r="DB27" s="7" t="str">
        <f>IF(Sheet2!BC26&gt;0,Sheet2!BC26,"")</f>
        <v/>
      </c>
      <c r="DC27" s="7" t="str">
        <f t="shared" si="138"/>
        <v/>
      </c>
      <c r="DD27" s="7" t="str">
        <f>IF(Sheet2!BD26&gt;0,Sheet2!BD26,"")</f>
        <v/>
      </c>
      <c r="DE27" s="7" t="str">
        <f t="shared" si="139"/>
        <v/>
      </c>
      <c r="DF27" s="7" t="str">
        <f>IF(Sheet2!BE26&gt;0,Sheet2!BE26,"")</f>
        <v/>
      </c>
      <c r="DG27" s="7" t="str">
        <f t="shared" si="140"/>
        <v/>
      </c>
      <c r="DH27" s="7" t="str">
        <f>IF(Sheet2!BF26&gt;0,Sheet2!BF26,"")</f>
        <v/>
      </c>
      <c r="DI27" s="7" t="str">
        <f t="shared" si="141"/>
        <v/>
      </c>
      <c r="DJ27" s="7" t="str">
        <f>IF(Sheet2!BG26&gt;0,Sheet2!BG26,"")</f>
        <v/>
      </c>
      <c r="DK27" s="7" t="str">
        <f t="shared" si="142"/>
        <v/>
      </c>
      <c r="DL27" s="7" t="str">
        <f>IF(Sheet2!BH26&gt;0,Sheet2!BH26,"")</f>
        <v/>
      </c>
      <c r="DM27" s="7" t="str">
        <f t="shared" si="143"/>
        <v/>
      </c>
      <c r="DN27" s="7" t="str">
        <f>IF(Sheet2!BI26&gt;0,Sheet2!BI26,"")</f>
        <v/>
      </c>
      <c r="DO27" s="7" t="str">
        <f t="shared" si="144"/>
        <v/>
      </c>
      <c r="DP27" s="7" t="str">
        <f>IF(Sheet2!BJ26&gt;0,Sheet2!BJ26,"")</f>
        <v/>
      </c>
      <c r="DQ27" s="7" t="str">
        <f t="shared" si="145"/>
        <v/>
      </c>
      <c r="DR27" s="7" t="str">
        <f>IF(Sheet2!BK26&gt;0,Sheet2!BK26,"")</f>
        <v/>
      </c>
      <c r="DS27" s="7" t="str">
        <f t="shared" si="146"/>
        <v/>
      </c>
      <c r="DT27" s="7" t="str">
        <f>IF(Sheet2!BL26&gt;0,Sheet2!BL26,"")</f>
        <v/>
      </c>
      <c r="DU27" s="7" t="str">
        <f t="shared" si="147"/>
        <v/>
      </c>
      <c r="DV27" s="7" t="str">
        <f>IF(Sheet2!BM26&gt;0,Sheet2!BM26,"")</f>
        <v/>
      </c>
      <c r="DW27" s="7" t="str">
        <f t="shared" si="148"/>
        <v/>
      </c>
      <c r="DX27" s="7" t="str">
        <f>IF(Sheet2!BN26&gt;0,Sheet2!BN26,"")</f>
        <v/>
      </c>
      <c r="DY27" s="7" t="str">
        <f t="shared" si="149"/>
        <v/>
      </c>
    </row>
    <row r="28" spans="1:129" x14ac:dyDescent="0.2">
      <c r="CR28" s="7" t="str">
        <f>IF(Sheet2!AX27&gt;0,Sheet2!AX27,"")</f>
        <v/>
      </c>
      <c r="CS28" s="7" t="str">
        <f t="shared" si="133"/>
        <v/>
      </c>
      <c r="CT28" s="7" t="str">
        <f>IF(Sheet2!AY27&gt;0,Sheet2!AY27,"")</f>
        <v/>
      </c>
      <c r="CU28" s="7" t="str">
        <f t="shared" si="134"/>
        <v/>
      </c>
      <c r="CV28" s="7" t="str">
        <f>IF(Sheet2!AZ27&gt;0,Sheet2!AZ27,"")</f>
        <v/>
      </c>
      <c r="CW28" s="7" t="str">
        <f t="shared" si="135"/>
        <v/>
      </c>
      <c r="CX28" s="7" t="str">
        <f>IF(Sheet2!BA27&gt;0,Sheet2!BA27,"")</f>
        <v/>
      </c>
      <c r="CY28" s="7" t="str">
        <f t="shared" si="136"/>
        <v/>
      </c>
      <c r="CZ28" s="7" t="str">
        <f>IF(Sheet2!BB27&gt;0,Sheet2!BB27,"")</f>
        <v/>
      </c>
      <c r="DA28" s="7" t="str">
        <f t="shared" si="137"/>
        <v/>
      </c>
      <c r="DB28" s="7" t="str">
        <f>IF(Sheet2!BC27&gt;0,Sheet2!BC27,"")</f>
        <v/>
      </c>
      <c r="DC28" s="7" t="str">
        <f t="shared" si="138"/>
        <v/>
      </c>
      <c r="DD28" s="7" t="str">
        <f>IF(Sheet2!BD27&gt;0,Sheet2!BD27,"")</f>
        <v/>
      </c>
      <c r="DE28" s="7" t="str">
        <f t="shared" si="139"/>
        <v/>
      </c>
      <c r="DF28" s="7" t="str">
        <f>IF(Sheet2!BE27&gt;0,Sheet2!BE27,"")</f>
        <v/>
      </c>
      <c r="DG28" s="7" t="str">
        <f t="shared" si="140"/>
        <v/>
      </c>
      <c r="DH28" s="7" t="str">
        <f>IF(Sheet2!BF27&gt;0,Sheet2!BF27,"")</f>
        <v/>
      </c>
      <c r="DI28" s="7" t="str">
        <f t="shared" si="141"/>
        <v/>
      </c>
      <c r="DJ28" s="7" t="str">
        <f>IF(Sheet2!BG27&gt;0,Sheet2!BG27,"")</f>
        <v/>
      </c>
      <c r="DK28" s="7" t="str">
        <f t="shared" si="142"/>
        <v/>
      </c>
      <c r="DL28" s="7" t="str">
        <f>IF(Sheet2!BH27&gt;0,Sheet2!BH27,"")</f>
        <v/>
      </c>
      <c r="DM28" s="7" t="str">
        <f t="shared" si="143"/>
        <v/>
      </c>
      <c r="DN28" s="7" t="str">
        <f>IF(Sheet2!BI27&gt;0,Sheet2!BI27,"")</f>
        <v/>
      </c>
      <c r="DO28" s="7" t="str">
        <f t="shared" si="144"/>
        <v/>
      </c>
      <c r="DP28" s="7" t="str">
        <f>IF(Sheet2!BJ27&gt;0,Sheet2!BJ27,"")</f>
        <v/>
      </c>
      <c r="DQ28" s="7" t="str">
        <f t="shared" si="145"/>
        <v/>
      </c>
      <c r="DR28" s="7" t="str">
        <f>IF(Sheet2!BK27&gt;0,Sheet2!BK27,"")</f>
        <v/>
      </c>
      <c r="DS28" s="7" t="str">
        <f t="shared" si="146"/>
        <v/>
      </c>
      <c r="DT28" s="7" t="str">
        <f>IF(Sheet2!BL27&gt;0,Sheet2!BL27,"")</f>
        <v/>
      </c>
      <c r="DU28" s="7" t="str">
        <f t="shared" si="147"/>
        <v/>
      </c>
      <c r="DV28" s="7" t="str">
        <f>IF(Sheet2!BM27&gt;0,Sheet2!BM27,"")</f>
        <v/>
      </c>
      <c r="DW28" s="7" t="str">
        <f t="shared" si="148"/>
        <v/>
      </c>
      <c r="DX28" s="7" t="str">
        <f>IF(Sheet2!BN27&gt;0,Sheet2!BN27,"")</f>
        <v/>
      </c>
      <c r="DY28" s="7" t="str">
        <f t="shared" si="149"/>
        <v/>
      </c>
    </row>
    <row r="29" spans="1:129" x14ac:dyDescent="0.2">
      <c r="CR29" s="7" t="str">
        <f>IF(Sheet2!AX28&gt;0,Sheet2!AX28,"")</f>
        <v/>
      </c>
      <c r="CS29" s="7" t="str">
        <f t="shared" si="133"/>
        <v/>
      </c>
      <c r="CT29" s="7" t="str">
        <f>IF(Sheet2!AY28&gt;0,Sheet2!AY28,"")</f>
        <v/>
      </c>
      <c r="CU29" s="7" t="str">
        <f t="shared" si="134"/>
        <v/>
      </c>
      <c r="CV29" s="7" t="str">
        <f>IF(Sheet2!AZ28&gt;0,Sheet2!AZ28,"")</f>
        <v/>
      </c>
      <c r="CW29" s="7" t="str">
        <f t="shared" si="135"/>
        <v/>
      </c>
      <c r="CX29" s="7" t="str">
        <f>IF(Sheet2!BA28&gt;0,Sheet2!BA28,"")</f>
        <v/>
      </c>
      <c r="CY29" s="7" t="str">
        <f t="shared" si="136"/>
        <v/>
      </c>
      <c r="CZ29" s="7" t="str">
        <f>IF(Sheet2!BB28&gt;0,Sheet2!BB28,"")</f>
        <v/>
      </c>
      <c r="DA29" s="7" t="str">
        <f t="shared" si="137"/>
        <v/>
      </c>
      <c r="DB29" s="7" t="str">
        <f>IF(Sheet2!BC28&gt;0,Sheet2!BC28,"")</f>
        <v/>
      </c>
      <c r="DC29" s="7" t="str">
        <f t="shared" si="138"/>
        <v/>
      </c>
      <c r="DD29" s="7" t="str">
        <f>IF(Sheet2!BD28&gt;0,Sheet2!BD28,"")</f>
        <v/>
      </c>
      <c r="DE29" s="7" t="str">
        <f t="shared" si="139"/>
        <v/>
      </c>
      <c r="DF29" s="7" t="str">
        <f>IF(Sheet2!BE28&gt;0,Sheet2!BE28,"")</f>
        <v/>
      </c>
      <c r="DG29" s="7" t="str">
        <f t="shared" si="140"/>
        <v/>
      </c>
      <c r="DH29" s="7" t="str">
        <f>IF(Sheet2!BF28&gt;0,Sheet2!BF28,"")</f>
        <v/>
      </c>
      <c r="DI29" s="7" t="str">
        <f t="shared" si="141"/>
        <v/>
      </c>
      <c r="DJ29" s="7" t="str">
        <f>IF(Sheet2!BG28&gt;0,Sheet2!BG28,"")</f>
        <v/>
      </c>
      <c r="DK29" s="7" t="str">
        <f t="shared" si="142"/>
        <v/>
      </c>
      <c r="DL29" s="7" t="str">
        <f>IF(Sheet2!BH28&gt;0,Sheet2!BH28,"")</f>
        <v/>
      </c>
      <c r="DM29" s="7" t="str">
        <f t="shared" si="143"/>
        <v/>
      </c>
      <c r="DN29" s="7" t="str">
        <f>IF(Sheet2!BI28&gt;0,Sheet2!BI28,"")</f>
        <v/>
      </c>
      <c r="DO29" s="7" t="str">
        <f t="shared" si="144"/>
        <v/>
      </c>
      <c r="DP29" s="7" t="str">
        <f>IF(Sheet2!BJ28&gt;0,Sheet2!BJ28,"")</f>
        <v/>
      </c>
      <c r="DQ29" s="7" t="str">
        <f t="shared" si="145"/>
        <v/>
      </c>
      <c r="DR29" s="7" t="str">
        <f>IF(Sheet2!BK28&gt;0,Sheet2!BK28,"")</f>
        <v/>
      </c>
      <c r="DS29" s="7" t="str">
        <f t="shared" si="146"/>
        <v/>
      </c>
      <c r="DT29" s="7" t="str">
        <f>IF(Sheet2!BL28&gt;0,Sheet2!BL28,"")</f>
        <v/>
      </c>
      <c r="DU29" s="7" t="str">
        <f t="shared" si="147"/>
        <v/>
      </c>
      <c r="DV29" s="7" t="str">
        <f>IF(Sheet2!BM28&gt;0,Sheet2!BM28,"")</f>
        <v/>
      </c>
      <c r="DW29" s="7" t="str">
        <f t="shared" si="148"/>
        <v/>
      </c>
      <c r="DX29" s="7" t="str">
        <f>IF(Sheet2!BN28&gt;0,Sheet2!BN28,"")</f>
        <v/>
      </c>
      <c r="DY29" s="7" t="str">
        <f t="shared" si="149"/>
        <v/>
      </c>
    </row>
    <row r="30" spans="1:129" x14ac:dyDescent="0.2">
      <c r="DM30" s="7" t="str">
        <f>IF(DM$2&lt;=$I30,IF(DM$3=8,";",","),"")</f>
        <v/>
      </c>
      <c r="DO30" s="7" t="str">
        <f t="shared" ref="DO30:DO35" si="150">IF(DO$2&lt;=$I30,IF(DO$3=8,";",","),"")</f>
        <v/>
      </c>
      <c r="DQ30" s="7" t="str">
        <f>IF(DQ$2&lt;=$I30,IF(DQ$3=8,";",","),"")</f>
        <v/>
      </c>
      <c r="DS30" s="7" t="str">
        <f t="shared" ref="DS30:DS39" si="151">IF(DS$2&lt;=$I30,IF(DS$3=8,";",","),"")</f>
        <v/>
      </c>
      <c r="DU30" s="7" t="str">
        <f t="shared" ref="DU30:DU35" si="152">IF(DU$2&lt;=$I30,IF(DU$3=8,";",","),"")</f>
        <v/>
      </c>
      <c r="DW30" s="7" t="str">
        <f>IF(DW$2&lt;=$I30,IF(DW$3=8,";",","),"")</f>
        <v/>
      </c>
      <c r="DY30" s="7" t="str">
        <f>IF(DY$2&lt;=$I30,IF(DY$3=8,";",","),"")</f>
        <v/>
      </c>
    </row>
    <row r="31" spans="1:129" x14ac:dyDescent="0.2">
      <c r="DM31" s="7" t="str">
        <f>IF(DM$2&lt;=$I31,IF(DM$3=8,";",","),"")</f>
        <v/>
      </c>
      <c r="DO31" s="7" t="str">
        <f t="shared" si="150"/>
        <v/>
      </c>
      <c r="DQ31" s="7" t="str">
        <f>IF(DQ$2&lt;=$I31,IF(DQ$3=8,";",","),"")</f>
        <v/>
      </c>
      <c r="DS31" s="7" t="str">
        <f t="shared" si="151"/>
        <v/>
      </c>
      <c r="DU31" s="7" t="str">
        <f t="shared" si="152"/>
        <v/>
      </c>
      <c r="DW31" s="7" t="str">
        <f>IF(DW$2&lt;=$I31,IF(DW$3=8,";",","),"")</f>
        <v/>
      </c>
      <c r="DY31" s="7" t="str">
        <f>IF(DY$2&lt;=$I31,IF(DY$3=8,";",","),"")</f>
        <v/>
      </c>
    </row>
    <row r="32" spans="1:129" x14ac:dyDescent="0.2">
      <c r="DM32" s="7" t="str">
        <f>IF(DM$2&lt;=$I32,IF(DM$3=8,";",","),"")</f>
        <v/>
      </c>
      <c r="DO32" s="7" t="str">
        <f t="shared" si="150"/>
        <v/>
      </c>
      <c r="DQ32" s="7" t="str">
        <f>IF(DQ$2&lt;=$I32,IF(DQ$3=8,";",","),"")</f>
        <v/>
      </c>
      <c r="DS32" s="7" t="str">
        <f t="shared" si="151"/>
        <v/>
      </c>
      <c r="DU32" s="7" t="str">
        <f t="shared" si="152"/>
        <v/>
      </c>
      <c r="DW32" s="7" t="str">
        <f>IF(DW$2&lt;=$I32,IF(DW$3=8,";",","),"")</f>
        <v/>
      </c>
      <c r="DY32" s="7" t="str">
        <f>IF(DY$2&lt;=$I32,IF(DY$3=8,";",","),"")</f>
        <v/>
      </c>
    </row>
    <row r="33" spans="119:129" x14ac:dyDescent="0.2">
      <c r="DO33" s="7" t="str">
        <f t="shared" si="150"/>
        <v/>
      </c>
      <c r="DS33" s="7" t="str">
        <f t="shared" si="151"/>
        <v/>
      </c>
      <c r="DU33" s="7" t="str">
        <f t="shared" si="152"/>
        <v/>
      </c>
      <c r="DW33" s="7" t="str">
        <f>IF(DW$2&lt;=$I33,IF(DW$3=8,";",","),"")</f>
        <v/>
      </c>
      <c r="DY33" s="7" t="str">
        <f>IF(DY$2&lt;=$I33,IF(DY$3=8,";",","),"")</f>
        <v/>
      </c>
    </row>
    <row r="34" spans="119:129" x14ac:dyDescent="0.2">
      <c r="DO34" s="7" t="str">
        <f t="shared" si="150"/>
        <v/>
      </c>
      <c r="DS34" s="7" t="str">
        <f t="shared" si="151"/>
        <v/>
      </c>
      <c r="DU34" s="7" t="str">
        <f t="shared" si="152"/>
        <v/>
      </c>
      <c r="DW34" s="7" t="str">
        <f>IF(DW$2&lt;=$I34,IF(DW$3=8,";",","),"")</f>
        <v/>
      </c>
    </row>
    <row r="35" spans="119:129" x14ac:dyDescent="0.2">
      <c r="DO35" s="7" t="str">
        <f t="shared" si="150"/>
        <v/>
      </c>
      <c r="DS35" s="7" t="str">
        <f t="shared" si="151"/>
        <v/>
      </c>
      <c r="DU35" s="7" t="str">
        <f t="shared" si="152"/>
        <v/>
      </c>
    </row>
    <row r="36" spans="119:129" x14ac:dyDescent="0.2">
      <c r="DS36" s="7" t="str">
        <f t="shared" si="151"/>
        <v/>
      </c>
    </row>
    <row r="37" spans="119:129" x14ac:dyDescent="0.2">
      <c r="DS37" s="7" t="str">
        <f t="shared" si="151"/>
        <v/>
      </c>
    </row>
    <row r="38" spans="119:129" x14ac:dyDescent="0.2">
      <c r="DS38" s="7" t="str">
        <f t="shared" si="151"/>
        <v/>
      </c>
    </row>
    <row r="39" spans="119:129" x14ac:dyDescent="0.2">
      <c r="DS39" s="7" t="str">
        <f t="shared" si="151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5"/>
  <sheetViews>
    <sheetView workbookViewId="0">
      <selection activeCell="D14" sqref="D14"/>
    </sheetView>
  </sheetViews>
  <sheetFormatPr defaultRowHeight="14.25" x14ac:dyDescent="0.2"/>
  <cols>
    <col min="4" max="4" width="255.625" bestFit="1" customWidth="1"/>
  </cols>
  <sheetData>
    <row r="2" spans="2:4" x14ac:dyDescent="0.2">
      <c r="B2" s="1" t="s">
        <v>44</v>
      </c>
      <c r="D2" t="str">
        <f>CONCATENATE(Sheet3!D5,Sheet3!D6,Sheet3!D7,Sheet3!D8)</f>
        <v>21010001,1,1,1200;22010001,1,1,1200;23010001,1,1,1200;24010001,1,1,1200;25010001,1,1,1200;21020001,1,1,360;22020001,1,1,360;23020001,1,1,360;24020001,1,1,360;25020001,1,1,360;21020101,1,1,180;22020101,1,1,180;23020101,1,1,180;24020101,1,1,180;25020101,1,1,180;21020201,1,1,60;22020201,1,1,60;23020201,1,1,60;24020201,1,1,60;25020201,1,1,60;21030001,1,1,60;22030001,1,1,60;23030001,1,1,60;24030001,1,1,60;25030001,1,1,60;21030101,1,1,30;22030101,1,1,30;23030101,1,1,30;24030101,1,1,30;25030101,1,1,30;21030201,1,1,10;22030201,1,1,10;23030201,1,1,10;24030201,1,1,10;25030201,1,1,10;20000001,1,1,500;</v>
      </c>
    </row>
    <row r="3" spans="2:4" x14ac:dyDescent="0.2">
      <c r="B3" s="1" t="s">
        <v>43</v>
      </c>
      <c r="D3" t="str">
        <f>CONCATENATE(Sheet3!D9,Sheet3!D10,Sheet3!D11,Sheet3!D12)</f>
        <v>21020001,1,1,780;22020001,1,1,780;23020001,1,1,780;24020001,1,1,780;25020001,1,1,780;21020101,1,1,390;22020101,1,1,390;23020101,1,1,390;24020101,1,1,390;25020101,1,1,390;21020201,1,1,130;22020201,1,1,130;23020201,1,1,130;24020201,1,1,130;25020201,1,1,130;21030001,1,1,180;22030001,1,1,180;23030001,1,1,180;24030001,1,1,180;25030001,1,1,180;21030101,1,1,90;22030101,1,1,90;23030101,1,1,90;24030101,1,1,90;25030101,1,1,90;21030201,1,1,30;22030201,1,1,30;23030201,1,1,30;24030201,1,1,30;25030201,1,1,30;21040101,1,1,80;22040101,1,1,80;23040101,1,1,80;24040101,1,1,80;25040101,1,1,80;21040201,1,1,20;22040201,1,1,20;23040201,1,1,20;24040201,1,1,20;25040201,1,1,20;20000001,1,1,1500;</v>
      </c>
    </row>
    <row r="4" spans="2:4" x14ac:dyDescent="0.2">
      <c r="B4" s="1" t="s">
        <v>178</v>
      </c>
      <c r="D4" t="str">
        <f>CONCATENATE(Sheet3!D13,Sheet3!D14,Sheet3!D15,Sheet3!D16,Sheet3!D17)</f>
        <v>21010001,1,1,760;22010001,1,1,760;23010001,1,1,760;24010001,1,1,760;25010001,1,1,760;21020001,1,1,480;22020001,1,1,480;23020001,1,1,480;24020001,1,1,480;25020001,1,1,480;21020101,1,1,240;22020101,1,1,240;23020101,1,1,240;24020101,1,1,240;25020101,1,1,240;21020201,1,1,80;22020201,1,1,80;23020201,1,1,80;24020201,1,1,80;25020201,1,1,80;21030001,1,1,120;22030001,1,1,120;23030001,1,1,120;24030001,1,1,120;25030001,1,1,120;21030101,1,1,60;22030101,1,1,60;23030101,1,1,60;24030101,1,1,60;25030101,1,1,60;21030201,1,1,20;22030201,1,1,20;23030201,1,1,20;24030201,1,1,20;25030201,1,1,20;21040101,1,1,32;22040101,1,1,32;23040101,1,1,32;24040101,1,1,32;25040101,1,1,32;21040201,1,1,8;22040201,1,1,8;23040201,1,1,8;24040201,1,1,8;25040201,1,1,8;20000001,1,1,1000;</v>
      </c>
    </row>
    <row r="5" spans="2:4" x14ac:dyDescent="0.2">
      <c r="B5" s="1" t="s">
        <v>179</v>
      </c>
      <c r="D5" t="str">
        <f>CONCATENATE(Sheet3!D18,Sheet3!D19,Sheet3!D20,Sheet3!D21,Sheet3!D22)</f>
        <v>21020001,1,1,600;22020001,1,1,600;23020001,1,1,600;24020001,1,1,600;25020001,1,1,600;21020101,1,1,300;22020101,1,1,300;23020101,1,1,300;24020101,1,1,300;25020101,1,1,300;21020201,1,1,100;22020201,1,1,100;23020201,1,1,100;24020201,1,1,100;25020201,1,1,100;21030001,1,1,216;22030001,1,1,216;23030001,1,1,216;24030001,1,1,216;25030001,1,1,216;21030101,1,1,108;22030101,1,1,108;23030101,1,1,108;24030101,1,1,108;25030101,1,1,108;21030201,1,1,36;22030201,1,1,36;23030201,1,1,36;24030201,1,1,36;25030201,1,1,36;21040101,1,1,160;22040101,1,1,160;23040101,1,1,160;24040101,1,1,160;25040101,1,1,160;21040201,1,1,40;22040201,1,1,40;23040201,1,1,40;24040201,1,1,40;25040201,1,1,40;21050101,1,1,72;22050101,1,1,72;23050101,1,1,72;24050101,1,1,72;25050101,1,1,72;21050201,1,1,8;22050201,1,1,8;23050201,1,1,8;24050201,1,1,8;25050201,1,1,8;20000001,1,1,1800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H116"/>
  <sheetViews>
    <sheetView topLeftCell="AA1" workbookViewId="0">
      <selection activeCell="AD26" sqref="AD26:AT26"/>
    </sheetView>
  </sheetViews>
  <sheetFormatPr defaultRowHeight="14.25" x14ac:dyDescent="0.2"/>
  <cols>
    <col min="2" max="2" width="18.375" customWidth="1"/>
    <col min="3" max="4" width="13" customWidth="1"/>
    <col min="5" max="26" width="12.5" customWidth="1"/>
    <col min="27" max="27" width="9.5" style="27" customWidth="1"/>
    <col min="31" max="31" width="9.5" style="10" bestFit="1" customWidth="1"/>
    <col min="35" max="35" width="9.5" style="10" bestFit="1" customWidth="1"/>
    <col min="39" max="39" width="9.5" style="10" bestFit="1" customWidth="1"/>
    <col min="43" max="43" width="9.5" style="10" bestFit="1" customWidth="1"/>
    <col min="47" max="47" width="9.5" style="10" bestFit="1" customWidth="1"/>
    <col min="51" max="51" width="9.5" style="10" bestFit="1" customWidth="1"/>
    <col min="55" max="55" width="9.5" style="10" bestFit="1" customWidth="1"/>
    <col min="59" max="59" width="9.5" style="10" bestFit="1" customWidth="1"/>
    <col min="63" max="63" width="9.5" style="10" bestFit="1" customWidth="1"/>
    <col min="67" max="67" width="9.5" style="10" bestFit="1" customWidth="1"/>
    <col min="71" max="71" width="9.5" style="10" bestFit="1" customWidth="1"/>
    <col min="75" max="75" width="9.5" style="10" bestFit="1" customWidth="1"/>
    <col min="79" max="79" width="9.5" style="10" bestFit="1" customWidth="1"/>
    <col min="83" max="83" width="9.5" style="10" bestFit="1" customWidth="1"/>
    <col min="87" max="87" width="9.5" style="10" bestFit="1" customWidth="1"/>
    <col min="91" max="91" width="9.5" style="10" bestFit="1" customWidth="1"/>
    <col min="95" max="95" width="9.5" style="10" bestFit="1" customWidth="1"/>
    <col min="99" max="99" width="9.5" style="10" bestFit="1" customWidth="1"/>
    <col min="103" max="103" width="9.5" style="10" bestFit="1" customWidth="1"/>
    <col min="107" max="107" width="9.5" style="10" bestFit="1" customWidth="1"/>
    <col min="111" max="111" width="9.5" style="10" bestFit="1" customWidth="1"/>
    <col min="115" max="115" width="9.5" style="10" bestFit="1" customWidth="1"/>
    <col min="119" max="119" width="9.5" style="10" bestFit="1" customWidth="1"/>
    <col min="123" max="123" width="9.5" style="10" bestFit="1" customWidth="1"/>
    <col min="127" max="127" width="9.5" style="10" bestFit="1" customWidth="1"/>
    <col min="131" max="131" width="9.5" style="10" bestFit="1" customWidth="1"/>
    <col min="135" max="135" width="9.5" style="10" bestFit="1" customWidth="1"/>
    <col min="139" max="139" width="9.5" style="10" bestFit="1" customWidth="1"/>
    <col min="143" max="143" width="9.5" style="10" bestFit="1" customWidth="1"/>
    <col min="147" max="147" width="9.5" style="10" bestFit="1" customWidth="1"/>
    <col min="151" max="151" width="9.5" style="10" bestFit="1" customWidth="1"/>
    <col min="155" max="155" width="9.5" style="10" bestFit="1" customWidth="1"/>
    <col min="159" max="159" width="9.5" style="10" bestFit="1" customWidth="1"/>
    <col min="163" max="163" width="9.5" style="10" bestFit="1" customWidth="1"/>
    <col min="167" max="167" width="9.5" style="10" bestFit="1" customWidth="1"/>
    <col min="171" max="171" width="9.5" style="10" bestFit="1" customWidth="1"/>
    <col min="175" max="175" width="9.5" style="10" bestFit="1" customWidth="1"/>
    <col min="179" max="179" width="9.5" style="10" bestFit="1" customWidth="1"/>
    <col min="183" max="183" width="9.5" style="10" bestFit="1" customWidth="1"/>
    <col min="187" max="187" width="9.5" style="10" bestFit="1" customWidth="1"/>
    <col min="191" max="191" width="9.5" style="10" bestFit="1" customWidth="1"/>
    <col min="195" max="195" width="9.5" style="10" bestFit="1" customWidth="1"/>
    <col min="199" max="199" width="9.5" style="10" bestFit="1" customWidth="1"/>
    <col min="203" max="203" width="9.5" style="10" bestFit="1" customWidth="1"/>
    <col min="207" max="207" width="9.5" style="10" bestFit="1" customWidth="1"/>
    <col min="211" max="211" width="9.5" style="10" bestFit="1" customWidth="1"/>
    <col min="215" max="215" width="9.5" style="10" bestFit="1" customWidth="1"/>
    <col min="219" max="219" width="9.5" style="10" bestFit="1" customWidth="1"/>
    <col min="223" max="223" width="9.5" style="10" bestFit="1" customWidth="1"/>
    <col min="227" max="227" width="9.5" style="10" bestFit="1" customWidth="1"/>
    <col min="231" max="231" width="9.5" style="10" bestFit="1" customWidth="1"/>
    <col min="235" max="235" width="9.5" style="10" bestFit="1" customWidth="1"/>
    <col min="239" max="239" width="9.5" style="10" bestFit="1" customWidth="1"/>
    <col min="243" max="243" width="9.5" style="10" bestFit="1" customWidth="1"/>
    <col min="247" max="247" width="9.5" style="10" bestFit="1" customWidth="1"/>
    <col min="251" max="251" width="9.5" style="10" bestFit="1" customWidth="1"/>
    <col min="255" max="255" width="9.5" style="10" bestFit="1" customWidth="1"/>
    <col min="259" max="259" width="9.5" style="10" bestFit="1" customWidth="1"/>
    <col min="263" max="263" width="9.5" style="10" bestFit="1" customWidth="1"/>
    <col min="267" max="267" width="9.5" style="10" bestFit="1" customWidth="1"/>
    <col min="271" max="271" width="9.5" style="10" bestFit="1" customWidth="1"/>
    <col min="275" max="275" width="9.5" style="10" bestFit="1" customWidth="1"/>
    <col min="279" max="279" width="9.5" style="10" bestFit="1" customWidth="1"/>
    <col min="283" max="283" width="9.5" style="10" bestFit="1" customWidth="1"/>
    <col min="287" max="287" width="9.5" style="10" bestFit="1" customWidth="1"/>
    <col min="291" max="291" width="9.5" style="10" bestFit="1" customWidth="1"/>
    <col min="295" max="295" width="9.5" style="10" bestFit="1" customWidth="1"/>
    <col min="299" max="299" width="9.5" style="10" bestFit="1" customWidth="1"/>
    <col min="303" max="303" width="9.5" style="10" bestFit="1" customWidth="1"/>
    <col min="307" max="307" width="9.5" style="10" bestFit="1" customWidth="1"/>
    <col min="311" max="311" width="9.5" style="10" bestFit="1" customWidth="1"/>
    <col min="315" max="315" width="9.5" style="10" bestFit="1" customWidth="1"/>
    <col min="319" max="319" width="9.5" style="10" bestFit="1" customWidth="1"/>
    <col min="323" max="323" width="9.5" style="10" bestFit="1" customWidth="1"/>
    <col min="327" max="327" width="9.5" style="10" bestFit="1" customWidth="1"/>
    <col min="331" max="331" width="9.5" style="10" bestFit="1" customWidth="1"/>
    <col min="335" max="335" width="9.5" style="10" bestFit="1" customWidth="1"/>
    <col min="339" max="339" width="9.5" style="10" bestFit="1" customWidth="1"/>
    <col min="343" max="343" width="9.5" style="10" bestFit="1" customWidth="1"/>
  </cols>
  <sheetData>
    <row r="1" spans="1:346" x14ac:dyDescent="0.2">
      <c r="B1" t="s">
        <v>56</v>
      </c>
      <c r="C1" t="s">
        <v>186</v>
      </c>
      <c r="D1" t="s">
        <v>187</v>
      </c>
      <c r="E1" t="s">
        <v>184</v>
      </c>
      <c r="F1" t="s">
        <v>185</v>
      </c>
      <c r="G1" s="10" t="s">
        <v>59</v>
      </c>
      <c r="H1" t="s">
        <v>46</v>
      </c>
      <c r="I1" t="s">
        <v>47</v>
      </c>
      <c r="J1" t="s">
        <v>48</v>
      </c>
      <c r="K1" s="10" t="s">
        <v>59</v>
      </c>
      <c r="L1" t="s">
        <v>46</v>
      </c>
      <c r="M1" t="s">
        <v>47</v>
      </c>
      <c r="N1" t="s">
        <v>48</v>
      </c>
      <c r="O1" s="10" t="s">
        <v>59</v>
      </c>
      <c r="P1" t="s">
        <v>46</v>
      </c>
      <c r="Q1" t="s">
        <v>47</v>
      </c>
      <c r="R1" t="s">
        <v>48</v>
      </c>
      <c r="S1" s="10" t="s">
        <v>59</v>
      </c>
      <c r="T1" t="s">
        <v>46</v>
      </c>
      <c r="U1" t="s">
        <v>47</v>
      </c>
      <c r="V1" t="s">
        <v>48</v>
      </c>
      <c r="W1" s="10" t="s">
        <v>59</v>
      </c>
      <c r="X1" t="s">
        <v>46</v>
      </c>
      <c r="Y1" t="s">
        <v>47</v>
      </c>
      <c r="Z1" t="s">
        <v>48</v>
      </c>
      <c r="AA1" s="27" t="s">
        <v>59</v>
      </c>
      <c r="AB1" t="s">
        <v>46</v>
      </c>
      <c r="AC1" t="s">
        <v>47</v>
      </c>
      <c r="AD1" t="s">
        <v>48</v>
      </c>
      <c r="AE1" s="10" t="s">
        <v>59</v>
      </c>
      <c r="AF1" t="s">
        <v>46</v>
      </c>
      <c r="AG1" t="s">
        <v>47</v>
      </c>
      <c r="AH1" t="s">
        <v>60</v>
      </c>
      <c r="AI1" s="10" t="s">
        <v>59</v>
      </c>
      <c r="AJ1" t="s">
        <v>46</v>
      </c>
      <c r="AK1" t="s">
        <v>47</v>
      </c>
      <c r="AL1" t="s">
        <v>60</v>
      </c>
      <c r="AM1" s="10" t="s">
        <v>59</v>
      </c>
      <c r="AN1" t="s">
        <v>46</v>
      </c>
      <c r="AO1" t="s">
        <v>47</v>
      </c>
      <c r="AP1" t="s">
        <v>60</v>
      </c>
      <c r="AQ1" s="10" t="s">
        <v>59</v>
      </c>
      <c r="AR1" t="s">
        <v>46</v>
      </c>
      <c r="AS1" t="s">
        <v>47</v>
      </c>
      <c r="AT1" t="s">
        <v>60</v>
      </c>
      <c r="AU1" s="10" t="s">
        <v>59</v>
      </c>
      <c r="AV1" t="s">
        <v>46</v>
      </c>
      <c r="AW1" t="s">
        <v>47</v>
      </c>
      <c r="AX1" t="s">
        <v>60</v>
      </c>
      <c r="AY1" s="10" t="s">
        <v>59</v>
      </c>
      <c r="AZ1" t="s">
        <v>46</v>
      </c>
      <c r="BA1" t="s">
        <v>47</v>
      </c>
      <c r="BB1" t="s">
        <v>60</v>
      </c>
      <c r="BC1" s="10" t="s">
        <v>59</v>
      </c>
      <c r="BD1" t="s">
        <v>46</v>
      </c>
      <c r="BE1" t="s">
        <v>47</v>
      </c>
      <c r="BF1" t="s">
        <v>60</v>
      </c>
      <c r="BG1" s="10" t="s">
        <v>59</v>
      </c>
      <c r="BH1" t="s">
        <v>46</v>
      </c>
      <c r="BI1" t="s">
        <v>47</v>
      </c>
      <c r="BJ1" t="s">
        <v>48</v>
      </c>
      <c r="BK1" s="10" t="s">
        <v>59</v>
      </c>
      <c r="BL1" t="s">
        <v>46</v>
      </c>
      <c r="BM1" t="s">
        <v>47</v>
      </c>
      <c r="BN1" t="s">
        <v>48</v>
      </c>
      <c r="BO1" s="10" t="s">
        <v>59</v>
      </c>
      <c r="BP1" t="s">
        <v>46</v>
      </c>
      <c r="BQ1" t="s">
        <v>47</v>
      </c>
      <c r="BR1" t="s">
        <v>48</v>
      </c>
      <c r="BS1" s="10" t="s">
        <v>59</v>
      </c>
      <c r="BT1" t="s">
        <v>46</v>
      </c>
      <c r="BU1" t="s">
        <v>47</v>
      </c>
      <c r="BV1" t="s">
        <v>48</v>
      </c>
      <c r="BW1" s="10" t="s">
        <v>59</v>
      </c>
      <c r="BX1" t="s">
        <v>46</v>
      </c>
      <c r="BY1" t="s">
        <v>47</v>
      </c>
      <c r="BZ1" t="s">
        <v>48</v>
      </c>
      <c r="CA1" s="10" t="s">
        <v>59</v>
      </c>
      <c r="CB1" t="s">
        <v>46</v>
      </c>
      <c r="CC1" t="s">
        <v>47</v>
      </c>
      <c r="CD1" t="s">
        <v>48</v>
      </c>
      <c r="CE1" s="10" t="s">
        <v>59</v>
      </c>
      <c r="CF1" t="s">
        <v>46</v>
      </c>
      <c r="CG1" t="s">
        <v>47</v>
      </c>
      <c r="CH1" t="s">
        <v>48</v>
      </c>
      <c r="CI1" s="10" t="s">
        <v>59</v>
      </c>
      <c r="CJ1" t="s">
        <v>46</v>
      </c>
      <c r="CK1" t="s">
        <v>47</v>
      </c>
      <c r="CL1" t="s">
        <v>48</v>
      </c>
      <c r="CM1" s="10" t="s">
        <v>59</v>
      </c>
      <c r="CN1" t="s">
        <v>46</v>
      </c>
      <c r="CO1" t="s">
        <v>47</v>
      </c>
      <c r="CP1" t="s">
        <v>48</v>
      </c>
      <c r="CQ1" s="10" t="s">
        <v>59</v>
      </c>
      <c r="CR1" t="s">
        <v>46</v>
      </c>
      <c r="CS1" t="s">
        <v>47</v>
      </c>
      <c r="CT1" t="s">
        <v>48</v>
      </c>
      <c r="CU1" s="10" t="s">
        <v>59</v>
      </c>
      <c r="CV1" t="s">
        <v>46</v>
      </c>
      <c r="CW1" t="s">
        <v>47</v>
      </c>
      <c r="CX1" t="s">
        <v>48</v>
      </c>
      <c r="CY1" s="10" t="s">
        <v>59</v>
      </c>
      <c r="CZ1" t="s">
        <v>46</v>
      </c>
      <c r="DA1" t="s">
        <v>47</v>
      </c>
      <c r="DB1" t="s">
        <v>48</v>
      </c>
      <c r="DC1" s="10" t="s">
        <v>59</v>
      </c>
      <c r="DD1" t="s">
        <v>46</v>
      </c>
      <c r="DE1" t="s">
        <v>47</v>
      </c>
      <c r="DF1" t="s">
        <v>48</v>
      </c>
      <c r="DG1" s="10" t="s">
        <v>59</v>
      </c>
      <c r="DH1" t="s">
        <v>46</v>
      </c>
      <c r="DI1" t="s">
        <v>47</v>
      </c>
      <c r="DJ1" t="s">
        <v>48</v>
      </c>
      <c r="DK1" s="10" t="s">
        <v>59</v>
      </c>
      <c r="DL1" t="s">
        <v>46</v>
      </c>
      <c r="DM1" t="s">
        <v>47</v>
      </c>
      <c r="DN1" t="s">
        <v>48</v>
      </c>
      <c r="DO1" s="10" t="s">
        <v>59</v>
      </c>
      <c r="DP1" t="s">
        <v>46</v>
      </c>
      <c r="DQ1" t="s">
        <v>47</v>
      </c>
      <c r="DR1" t="s">
        <v>48</v>
      </c>
      <c r="DS1" s="10" t="s">
        <v>59</v>
      </c>
      <c r="DT1" t="s">
        <v>46</v>
      </c>
      <c r="DU1" t="s">
        <v>47</v>
      </c>
      <c r="DV1" t="s">
        <v>48</v>
      </c>
      <c r="DW1" s="10" t="s">
        <v>59</v>
      </c>
      <c r="DX1" t="s">
        <v>46</v>
      </c>
      <c r="DY1" t="s">
        <v>47</v>
      </c>
      <c r="DZ1" t="s">
        <v>48</v>
      </c>
      <c r="EA1" s="10" t="s">
        <v>59</v>
      </c>
      <c r="EB1" t="s">
        <v>46</v>
      </c>
      <c r="EC1" t="s">
        <v>47</v>
      </c>
      <c r="ED1" t="s">
        <v>48</v>
      </c>
      <c r="EE1" s="10" t="s">
        <v>59</v>
      </c>
      <c r="EF1" t="s">
        <v>46</v>
      </c>
      <c r="EG1" t="s">
        <v>47</v>
      </c>
      <c r="EH1" t="s">
        <v>48</v>
      </c>
      <c r="EI1" s="10" t="s">
        <v>59</v>
      </c>
      <c r="EJ1" t="s">
        <v>46</v>
      </c>
      <c r="EK1" t="s">
        <v>47</v>
      </c>
      <c r="EL1" t="s">
        <v>48</v>
      </c>
      <c r="EM1" s="10" t="s">
        <v>59</v>
      </c>
      <c r="EN1" t="s">
        <v>46</v>
      </c>
      <c r="EO1" t="s">
        <v>47</v>
      </c>
      <c r="EP1" t="s">
        <v>48</v>
      </c>
      <c r="EQ1" s="10" t="s">
        <v>59</v>
      </c>
      <c r="ER1" t="s">
        <v>46</v>
      </c>
      <c r="ES1" t="s">
        <v>47</v>
      </c>
      <c r="ET1" t="s">
        <v>48</v>
      </c>
      <c r="EU1" s="10" t="s">
        <v>59</v>
      </c>
      <c r="EV1" t="s">
        <v>46</v>
      </c>
      <c r="EW1" t="s">
        <v>47</v>
      </c>
      <c r="EX1" t="s">
        <v>48</v>
      </c>
      <c r="EY1" s="10" t="s">
        <v>59</v>
      </c>
      <c r="EZ1" t="s">
        <v>46</v>
      </c>
      <c r="FA1" t="s">
        <v>47</v>
      </c>
      <c r="FB1" t="s">
        <v>48</v>
      </c>
      <c r="FC1" s="10" t="s">
        <v>59</v>
      </c>
      <c r="FD1" t="s">
        <v>46</v>
      </c>
      <c r="FE1" t="s">
        <v>47</v>
      </c>
      <c r="FF1" t="s">
        <v>48</v>
      </c>
      <c r="FG1" s="10" t="s">
        <v>59</v>
      </c>
      <c r="FH1" t="s">
        <v>46</v>
      </c>
      <c r="FI1" t="s">
        <v>47</v>
      </c>
      <c r="FJ1" t="s">
        <v>48</v>
      </c>
      <c r="FK1" s="10" t="s">
        <v>59</v>
      </c>
      <c r="FL1" t="s">
        <v>46</v>
      </c>
      <c r="FM1" t="s">
        <v>47</v>
      </c>
      <c r="FN1" t="s">
        <v>48</v>
      </c>
      <c r="FO1" s="10" t="s">
        <v>59</v>
      </c>
      <c r="FP1" t="s">
        <v>46</v>
      </c>
      <c r="FQ1" t="s">
        <v>47</v>
      </c>
      <c r="FR1" t="s">
        <v>48</v>
      </c>
      <c r="FS1" s="10" t="s">
        <v>59</v>
      </c>
      <c r="FT1" t="s">
        <v>46</v>
      </c>
      <c r="FU1" t="s">
        <v>47</v>
      </c>
      <c r="FV1" t="s">
        <v>48</v>
      </c>
      <c r="FW1" s="10" t="s">
        <v>59</v>
      </c>
      <c r="FX1" t="s">
        <v>46</v>
      </c>
      <c r="FY1" t="s">
        <v>47</v>
      </c>
      <c r="FZ1" t="s">
        <v>48</v>
      </c>
      <c r="GA1" s="10" t="s">
        <v>59</v>
      </c>
      <c r="GB1" t="s">
        <v>46</v>
      </c>
      <c r="GC1" t="s">
        <v>47</v>
      </c>
      <c r="GD1" t="s">
        <v>48</v>
      </c>
      <c r="GE1" s="10" t="s">
        <v>59</v>
      </c>
      <c r="GF1" t="s">
        <v>46</v>
      </c>
      <c r="GG1" t="s">
        <v>47</v>
      </c>
      <c r="GH1" t="s">
        <v>48</v>
      </c>
      <c r="GI1" s="10" t="s">
        <v>59</v>
      </c>
      <c r="GJ1" t="s">
        <v>46</v>
      </c>
      <c r="GK1" t="s">
        <v>47</v>
      </c>
      <c r="GL1" t="s">
        <v>48</v>
      </c>
      <c r="GM1" s="10" t="s">
        <v>59</v>
      </c>
      <c r="GN1" t="s">
        <v>46</v>
      </c>
      <c r="GO1" t="s">
        <v>47</v>
      </c>
      <c r="GP1" t="s">
        <v>48</v>
      </c>
      <c r="GQ1" s="10" t="s">
        <v>59</v>
      </c>
      <c r="GR1" t="s">
        <v>46</v>
      </c>
      <c r="GS1" t="s">
        <v>47</v>
      </c>
      <c r="GT1" t="s">
        <v>48</v>
      </c>
      <c r="GU1" s="10" t="s">
        <v>59</v>
      </c>
      <c r="GV1" t="s">
        <v>46</v>
      </c>
      <c r="GW1" t="s">
        <v>47</v>
      </c>
      <c r="GX1" t="s">
        <v>48</v>
      </c>
      <c r="GY1" s="10" t="s">
        <v>59</v>
      </c>
      <c r="GZ1" t="s">
        <v>46</v>
      </c>
      <c r="HA1" t="s">
        <v>47</v>
      </c>
      <c r="HB1" t="s">
        <v>48</v>
      </c>
      <c r="HC1" s="10" t="s">
        <v>59</v>
      </c>
      <c r="HD1" t="s">
        <v>46</v>
      </c>
      <c r="HE1" t="s">
        <v>47</v>
      </c>
      <c r="HF1" t="s">
        <v>48</v>
      </c>
      <c r="HG1" s="10" t="s">
        <v>59</v>
      </c>
      <c r="HH1" t="s">
        <v>46</v>
      </c>
      <c r="HI1" t="s">
        <v>47</v>
      </c>
      <c r="HJ1" t="s">
        <v>48</v>
      </c>
      <c r="HK1" s="10" t="s">
        <v>59</v>
      </c>
      <c r="HL1" t="s">
        <v>46</v>
      </c>
      <c r="HM1" t="s">
        <v>47</v>
      </c>
      <c r="HN1" t="s">
        <v>48</v>
      </c>
      <c r="HO1" s="10" t="s">
        <v>59</v>
      </c>
      <c r="HP1" t="s">
        <v>46</v>
      </c>
      <c r="HQ1" t="s">
        <v>47</v>
      </c>
      <c r="HR1" t="s">
        <v>48</v>
      </c>
      <c r="HS1" s="10" t="s">
        <v>59</v>
      </c>
      <c r="HT1" t="s">
        <v>46</v>
      </c>
      <c r="HU1" t="s">
        <v>47</v>
      </c>
      <c r="HV1" t="s">
        <v>48</v>
      </c>
      <c r="HW1" s="10" t="s">
        <v>59</v>
      </c>
      <c r="HX1" t="s">
        <v>46</v>
      </c>
      <c r="HY1" t="s">
        <v>47</v>
      </c>
      <c r="HZ1" t="s">
        <v>48</v>
      </c>
      <c r="IA1" s="10" t="s">
        <v>59</v>
      </c>
      <c r="IB1" t="s">
        <v>46</v>
      </c>
      <c r="IC1" t="s">
        <v>47</v>
      </c>
      <c r="ID1" t="s">
        <v>48</v>
      </c>
      <c r="IE1" s="10" t="s">
        <v>59</v>
      </c>
      <c r="IF1" t="s">
        <v>46</v>
      </c>
      <c r="IG1" t="s">
        <v>47</v>
      </c>
      <c r="IH1" t="s">
        <v>48</v>
      </c>
      <c r="II1" s="10" t="s">
        <v>59</v>
      </c>
      <c r="IJ1" t="s">
        <v>46</v>
      </c>
      <c r="IK1" t="s">
        <v>47</v>
      </c>
      <c r="IL1" t="s">
        <v>48</v>
      </c>
      <c r="IM1" s="10" t="s">
        <v>59</v>
      </c>
      <c r="IN1" t="s">
        <v>46</v>
      </c>
      <c r="IO1" t="s">
        <v>47</v>
      </c>
      <c r="IP1" t="s">
        <v>48</v>
      </c>
      <c r="IQ1" s="10" t="s">
        <v>59</v>
      </c>
      <c r="IR1" t="s">
        <v>46</v>
      </c>
      <c r="IS1" t="s">
        <v>47</v>
      </c>
      <c r="IT1" t="s">
        <v>48</v>
      </c>
      <c r="IU1" s="10" t="s">
        <v>59</v>
      </c>
      <c r="IV1" t="s">
        <v>46</v>
      </c>
      <c r="IW1" t="s">
        <v>47</v>
      </c>
      <c r="IX1" t="s">
        <v>48</v>
      </c>
      <c r="IY1" s="10" t="s">
        <v>59</v>
      </c>
      <c r="IZ1" t="s">
        <v>46</v>
      </c>
      <c r="JA1" t="s">
        <v>47</v>
      </c>
      <c r="JB1" t="s">
        <v>48</v>
      </c>
      <c r="JC1" s="10" t="s">
        <v>59</v>
      </c>
      <c r="JD1" t="s">
        <v>46</v>
      </c>
      <c r="JE1" t="s">
        <v>47</v>
      </c>
      <c r="JF1" t="s">
        <v>48</v>
      </c>
      <c r="JG1" s="10" t="s">
        <v>59</v>
      </c>
      <c r="JH1" t="s">
        <v>46</v>
      </c>
      <c r="JI1" t="s">
        <v>47</v>
      </c>
      <c r="JJ1" t="s">
        <v>48</v>
      </c>
      <c r="JK1" s="10" t="s">
        <v>59</v>
      </c>
      <c r="JL1" t="s">
        <v>46</v>
      </c>
      <c r="JM1" t="s">
        <v>47</v>
      </c>
      <c r="JN1" t="s">
        <v>48</v>
      </c>
      <c r="JO1" s="10" t="s">
        <v>59</v>
      </c>
      <c r="JP1" t="s">
        <v>46</v>
      </c>
      <c r="JQ1" t="s">
        <v>47</v>
      </c>
      <c r="JR1" t="s">
        <v>48</v>
      </c>
      <c r="JS1" s="10" t="s">
        <v>59</v>
      </c>
      <c r="JT1" t="s">
        <v>46</v>
      </c>
      <c r="JU1" t="s">
        <v>47</v>
      </c>
      <c r="JV1" t="s">
        <v>48</v>
      </c>
      <c r="JW1" s="10" t="s">
        <v>59</v>
      </c>
      <c r="JX1" t="s">
        <v>46</v>
      </c>
      <c r="JY1" t="s">
        <v>47</v>
      </c>
      <c r="JZ1" t="s">
        <v>48</v>
      </c>
      <c r="KA1" s="10" t="s">
        <v>59</v>
      </c>
      <c r="KB1" t="s">
        <v>46</v>
      </c>
      <c r="KC1" t="s">
        <v>47</v>
      </c>
      <c r="KD1" t="s">
        <v>48</v>
      </c>
      <c r="KE1" s="10" t="s">
        <v>59</v>
      </c>
      <c r="KF1" t="s">
        <v>46</v>
      </c>
      <c r="KG1" t="s">
        <v>47</v>
      </c>
      <c r="KH1" t="s">
        <v>48</v>
      </c>
      <c r="KI1" s="10" t="s">
        <v>59</v>
      </c>
      <c r="KJ1" t="s">
        <v>46</v>
      </c>
      <c r="KK1" t="s">
        <v>47</v>
      </c>
      <c r="KL1" t="s">
        <v>48</v>
      </c>
      <c r="KM1" s="10" t="s">
        <v>59</v>
      </c>
      <c r="KN1" t="s">
        <v>46</v>
      </c>
      <c r="KO1" t="s">
        <v>47</v>
      </c>
      <c r="KP1" t="s">
        <v>48</v>
      </c>
      <c r="KQ1" s="10" t="s">
        <v>59</v>
      </c>
      <c r="KR1" t="s">
        <v>46</v>
      </c>
      <c r="KS1" t="s">
        <v>47</v>
      </c>
      <c r="KT1" t="s">
        <v>48</v>
      </c>
      <c r="KU1" s="10" t="s">
        <v>59</v>
      </c>
      <c r="KV1" t="s">
        <v>46</v>
      </c>
      <c r="KW1" t="s">
        <v>47</v>
      </c>
      <c r="KX1" t="s">
        <v>48</v>
      </c>
      <c r="KY1" s="10" t="s">
        <v>59</v>
      </c>
      <c r="KZ1" t="s">
        <v>46</v>
      </c>
      <c r="LA1" t="s">
        <v>47</v>
      </c>
      <c r="LB1" t="s">
        <v>48</v>
      </c>
      <c r="LC1" s="10" t="s">
        <v>59</v>
      </c>
      <c r="LD1" t="s">
        <v>46</v>
      </c>
      <c r="LE1" t="s">
        <v>47</v>
      </c>
      <c r="LF1" t="s">
        <v>48</v>
      </c>
      <c r="LG1" s="10" t="s">
        <v>59</v>
      </c>
      <c r="LH1" t="s">
        <v>46</v>
      </c>
      <c r="LI1" t="s">
        <v>47</v>
      </c>
      <c r="LJ1" t="s">
        <v>48</v>
      </c>
      <c r="LK1" s="10" t="s">
        <v>59</v>
      </c>
      <c r="LL1" t="s">
        <v>46</v>
      </c>
      <c r="LM1" t="s">
        <v>47</v>
      </c>
      <c r="LN1" t="s">
        <v>48</v>
      </c>
      <c r="LO1" s="10" t="s">
        <v>59</v>
      </c>
      <c r="LP1" t="s">
        <v>46</v>
      </c>
      <c r="LQ1" t="s">
        <v>47</v>
      </c>
      <c r="LR1" t="s">
        <v>48</v>
      </c>
      <c r="LS1" s="10" t="s">
        <v>59</v>
      </c>
      <c r="LT1" t="s">
        <v>46</v>
      </c>
      <c r="LU1" t="s">
        <v>47</v>
      </c>
      <c r="LV1" t="s">
        <v>48</v>
      </c>
      <c r="LW1" s="10" t="s">
        <v>59</v>
      </c>
      <c r="LX1" t="s">
        <v>46</v>
      </c>
      <c r="LY1" t="s">
        <v>47</v>
      </c>
      <c r="LZ1" t="s">
        <v>48</v>
      </c>
      <c r="MA1" s="10" t="s">
        <v>59</v>
      </c>
      <c r="MB1" t="s">
        <v>46</v>
      </c>
      <c r="MC1" t="s">
        <v>47</v>
      </c>
      <c r="MD1" t="s">
        <v>48</v>
      </c>
      <c r="ME1" s="10" t="s">
        <v>59</v>
      </c>
      <c r="MF1" t="s">
        <v>46</v>
      </c>
      <c r="MG1" t="s">
        <v>47</v>
      </c>
      <c r="MH1" t="s">
        <v>48</v>
      </c>
    </row>
    <row r="2" spans="1:346" x14ac:dyDescent="0.2">
      <c r="AA2" s="27">
        <v>1</v>
      </c>
      <c r="AU2" s="10">
        <v>2</v>
      </c>
      <c r="BO2" s="10">
        <v>3</v>
      </c>
      <c r="CI2" s="10">
        <v>4</v>
      </c>
      <c r="DC2" s="10">
        <v>5</v>
      </c>
      <c r="DW2" s="10">
        <v>6</v>
      </c>
      <c r="EQ2" s="10">
        <v>7</v>
      </c>
      <c r="FK2" s="10">
        <v>8</v>
      </c>
      <c r="GE2" s="10">
        <v>9</v>
      </c>
      <c r="GY2" s="10">
        <v>10</v>
      </c>
      <c r="HS2" s="10">
        <v>11</v>
      </c>
      <c r="IM2" s="10">
        <v>12</v>
      </c>
      <c r="JG2" s="10">
        <v>13</v>
      </c>
      <c r="KA2" s="10">
        <v>14</v>
      </c>
      <c r="KU2" s="10">
        <v>15</v>
      </c>
      <c r="LO2" s="10">
        <v>16</v>
      </c>
    </row>
    <row r="3" spans="1:346" x14ac:dyDescent="0.2">
      <c r="A3">
        <v>1</v>
      </c>
      <c r="B3" t="s">
        <v>215</v>
      </c>
      <c r="C3" s="43">
        <v>1</v>
      </c>
      <c r="D3" s="43">
        <v>0</v>
      </c>
      <c r="E3" s="43">
        <v>1</v>
      </c>
      <c r="F3" s="43">
        <f>1-E3</f>
        <v>0</v>
      </c>
      <c r="G3" s="12">
        <v>80100001</v>
      </c>
      <c r="H3">
        <v>1</v>
      </c>
      <c r="I3">
        <v>1</v>
      </c>
      <c r="J3">
        <f>IF($D3&lt;2,((VLOOKUP(--RIGHT(G3,1),权重!$F$2:$H$6,2,0)+VLOOKUP(--RIGHT(G3,1),权重!$F$2:$H$6,3,0)*$D3)*$F3),((VLOOKUP(--RIGHT(G3,1),权重!$J$2:$L$6,2,0)+VLOOKUP(--RIGHT(G3,1),权重!$J$2:$L$6,3,0)*$D3)*$F3))</f>
        <v>0</v>
      </c>
      <c r="K3" s="12">
        <v>80100002</v>
      </c>
      <c r="L3">
        <v>1</v>
      </c>
      <c r="M3">
        <v>1</v>
      </c>
      <c r="N3">
        <f>IF($D3&lt;2,((VLOOKUP(--RIGHT(K3,1),权重!$F$2:$H$6,2,0)+VLOOKUP(--RIGHT(K3,1),权重!$F$2:$H$6,3,0)*$D3)*$F3),((VLOOKUP(--RIGHT(K3,1),权重!$J$2:$L$6,2,0)+VLOOKUP(--RIGHT(K3,1),权重!$J$2:$L$6,3,0)*$D3)*$F3))</f>
        <v>0</v>
      </c>
      <c r="O3" s="26">
        <v>80100003</v>
      </c>
      <c r="P3">
        <v>1</v>
      </c>
      <c r="Q3">
        <v>1</v>
      </c>
      <c r="R3">
        <f>IF($D3&lt;2,((VLOOKUP(--RIGHT(O3,1),权重!$F$2:$H$6,2,0)+VLOOKUP(--RIGHT(O3,1),权重!$F$2:$H$6,3,0)*$D3)*$F3),((VLOOKUP(--RIGHT(O3,1),权重!$J$2:$L$6,2,0)+VLOOKUP(--RIGHT(O3,1),权重!$J$2:$L$6,3,0)*$D3)*$F3))</f>
        <v>0</v>
      </c>
      <c r="S3" s="26">
        <v>80100004</v>
      </c>
      <c r="T3">
        <v>1</v>
      </c>
      <c r="U3">
        <v>1</v>
      </c>
      <c r="V3">
        <f>IF($D3&lt;2,((VLOOKUP(--RIGHT(S3,1),权重!$F$2:$H$6,2,0)+VLOOKUP(--RIGHT(S3,1),权重!$F$2:$H$6,3,0)*$D3)*$F3),((VLOOKUP(--RIGHT(S3,1),权重!$J$2:$L$6,2,0)+VLOOKUP(--RIGHT(S3,1),权重!$J$2:$L$6,3,0)*$D3)*$F3))</f>
        <v>0</v>
      </c>
      <c r="W3" s="26">
        <v>80100005</v>
      </c>
      <c r="X3">
        <v>1</v>
      </c>
      <c r="Y3">
        <v>1</v>
      </c>
      <c r="Z3">
        <f>IF($D3&lt;2,((VLOOKUP(--RIGHT(W3,1),权重!$F$2:$H$6,2,0)+VLOOKUP(--RIGHT(W3,1),权重!$F$2:$H$6,3,0)*$D3)*$F3),((VLOOKUP(--RIGHT(W3,1),权重!$J$2:$L$6,2,0)+VLOOKUP(--RIGHT(W3,1),权重!$J$2:$L$6,3,0)*$D3)*$F3))</f>
        <v>0</v>
      </c>
      <c r="AA3" s="27">
        <v>80100011</v>
      </c>
      <c r="AB3">
        <v>1</v>
      </c>
      <c r="AC3">
        <v>1</v>
      </c>
      <c r="AD3">
        <f>IF(AA3=0,"",INT((VLOOKUP(--RIGHT(AA3,1),权重!$B$2:$C$6,2,0)/$C3+VLOOKUP(--RIGHT(AA3,1),权重!$B$2:$D$6,3,0))*$E3))</f>
        <v>494000</v>
      </c>
      <c r="AE3" s="10">
        <v>80100012</v>
      </c>
      <c r="AF3">
        <v>1</v>
      </c>
      <c r="AG3">
        <v>1</v>
      </c>
      <c r="AH3">
        <f>IF(AE3=0,"",INT((VLOOKUP(--RIGHT(AE3,1),权重!$B$2:$C$6,2,0)/$C3+VLOOKUP(--RIGHT(AE3,1),权重!$B$2:$D$6,3,0))*$E3))</f>
        <v>399950</v>
      </c>
      <c r="AI3" s="10">
        <v>80100013</v>
      </c>
      <c r="AJ3">
        <v>1</v>
      </c>
      <c r="AK3">
        <v>1</v>
      </c>
      <c r="AL3">
        <f>IF(AI3=0,"",INT((VLOOKUP(--RIGHT(AI3,1),权重!$B$2:$C$6,2,0)/$C3+VLOOKUP(--RIGHT(AI3,1),权重!$B$2:$D$6,3,0))*$E3))</f>
        <v>100000</v>
      </c>
      <c r="AM3" s="10">
        <v>80100014</v>
      </c>
      <c r="AN3">
        <v>1</v>
      </c>
      <c r="AO3">
        <v>1</v>
      </c>
      <c r="AP3">
        <f>IF(AM3=0,"",INT((VLOOKUP(--RIGHT(AM3,1),权重!$B$2:$C$6,2,0)/$C3+VLOOKUP(--RIGHT(AM3,1),权重!$B$2:$D$6,3,0))*$E3))</f>
        <v>6000</v>
      </c>
      <c r="AQ3" s="10">
        <v>80100015</v>
      </c>
      <c r="AR3">
        <v>1</v>
      </c>
      <c r="AS3">
        <v>1</v>
      </c>
      <c r="AT3">
        <f>IF(AQ3=0,"",INT((VLOOKUP(--RIGHT(AQ3,1),权重!$B$2:$C$6,2,0)/$C3+VLOOKUP(--RIGHT(AQ3,1),权重!$B$2:$D$6,3,0))*$E3))</f>
        <v>50</v>
      </c>
      <c r="FB3" t="str">
        <f>IF(EY3=0,"",INT((VLOOKUP(--RIGHT(EY3,1),权重!$B$2:$C$6,2,0)/$C3+VLOOKUP(--RIGHT(EY3,1),权重!$B$2:$D$6,3,0))*$E3))</f>
        <v/>
      </c>
      <c r="FF3" t="str">
        <f>IF(FC3=0,"",INT((VLOOKUP(--RIGHT(FC3,1),权重!$B$2:$C$6,2,0)/$C3+VLOOKUP(--RIGHT(FC3,1),权重!$B$2:$D$6,3,0))*$E3))</f>
        <v/>
      </c>
      <c r="FJ3" t="str">
        <f>IF(FG3=0,"",INT((VLOOKUP(--RIGHT(FG3,1),权重!$B$2:$C$6,2,0)/$C3+VLOOKUP(--RIGHT(FG3,1),权重!$B$2:$D$6,3,0))*$E3))</f>
        <v/>
      </c>
      <c r="FN3" t="str">
        <f>IF(FK3=0,"",INT((VLOOKUP(--RIGHT(FK3,1),权重!$B$2:$C$6,2,0)/$C3+VLOOKUP(--RIGHT(FK3,1),权重!$B$2:$D$6,3,0))*$E3))</f>
        <v/>
      </c>
      <c r="FR3" t="str">
        <f>IF(FO3=0,"",INT((VLOOKUP(--RIGHT(FO3,1),权重!$B$2:$C$6,2,0)/$C3+VLOOKUP(--RIGHT(FO3,1),权重!$B$2:$D$6,3,0))*$E3))</f>
        <v/>
      </c>
      <c r="FV3" t="str">
        <f>IF(FS3=0,"",INT((VLOOKUP(--RIGHT(FS3,1),权重!$B$2:$C$6,2,0)/$C3+VLOOKUP(--RIGHT(FS3,1),权重!$B$2:$D$6,3,0))*$E3))</f>
        <v/>
      </c>
      <c r="FZ3" t="str">
        <f>IF(FW3=0,"",INT((VLOOKUP(--RIGHT(FW3,1),权重!$B$2:$C$6,2,0)/$C3+VLOOKUP(--RIGHT(FW3,1),权重!$B$2:$D$6,3,0))*$E3))</f>
        <v/>
      </c>
      <c r="GD3" t="str">
        <f>IF(GA3=0,"",INT((VLOOKUP(--RIGHT(GA3,1),权重!$B$2:$C$6,2,0)/$C3+VLOOKUP(--RIGHT(GA3,1),权重!$B$2:$D$6,3,0))*$E3))</f>
        <v/>
      </c>
      <c r="GH3" t="str">
        <f>IF(GE3=0,"",INT((VLOOKUP(--RIGHT(GE3,1),权重!$B$2:$C$6,2,0)/$C3+VLOOKUP(--RIGHT(GE3,1),权重!$B$2:$D$6,3,0))*$E3))</f>
        <v/>
      </c>
      <c r="GL3" t="str">
        <f>IF(GI3=0,"",INT((VLOOKUP(--RIGHT(GI3,1),权重!$B$2:$C$6,2,0)/$C3+VLOOKUP(--RIGHT(GI3,1),权重!$B$2:$D$6,3,0))*$E3))</f>
        <v/>
      </c>
      <c r="GP3" t="str">
        <f>IF(GM3=0,"",INT((VLOOKUP(--RIGHT(GM3,1),权重!$B$2:$C$6,2,0)/$C3+VLOOKUP(--RIGHT(GM3,1),权重!$B$2:$D$6,3,0))*$E3))</f>
        <v/>
      </c>
      <c r="GT3" t="str">
        <f>IF(GQ3=0,"",INT((VLOOKUP(--RIGHT(GQ3,1),权重!$B$2:$C$6,2,0)/$C3+VLOOKUP(--RIGHT(GQ3,1),权重!$B$2:$D$6,3,0))*$E3))</f>
        <v/>
      </c>
      <c r="GX3" t="str">
        <f>IF(GU3=0,"",INT((VLOOKUP(--RIGHT(GU3,1),权重!$B$2:$C$6,2,0)/$C3+VLOOKUP(--RIGHT(GU3,1),权重!$B$2:$D$6,3,0))*$E3))</f>
        <v/>
      </c>
      <c r="HB3" t="str">
        <f>IF(GY3=0,"",INT((VLOOKUP(--RIGHT(GY3,1),权重!$B$2:$C$6,2,0)/$C3+VLOOKUP(--RIGHT(GY3,1),权重!$B$2:$D$6,3,0))*$E3))</f>
        <v/>
      </c>
      <c r="HF3" t="str">
        <f>IF(HC3=0,"",INT((VLOOKUP(--RIGHT(HC3,1),权重!$B$2:$C$6,2,0)/$C3+VLOOKUP(--RIGHT(HC3,1),权重!$B$2:$D$6,3,0))*$E3))</f>
        <v/>
      </c>
      <c r="HJ3" t="str">
        <f>IF(HG3=0,"",INT((VLOOKUP(--RIGHT(HG3,1),权重!$B$2:$C$6,2,0)/$C3+VLOOKUP(--RIGHT(HG3,1),权重!$B$2:$D$6,3,0))*$E3))</f>
        <v/>
      </c>
      <c r="HN3" t="str">
        <f>IF(HK3=0,"",INT((VLOOKUP(--RIGHT(HK3,1),权重!$B$2:$C$6,2,0)/$C3+VLOOKUP(--RIGHT(HK3,1),权重!$B$2:$D$6,3,0))*$E3))</f>
        <v/>
      </c>
      <c r="HR3" t="str">
        <f>IF(HO3=0,"",INT((VLOOKUP(--RIGHT(HO3,1),权重!$B$2:$C$6,2,0)/$C3+VLOOKUP(--RIGHT(HO3,1),权重!$B$2:$D$6,3,0))*$E3))</f>
        <v/>
      </c>
      <c r="HV3" t="str">
        <f>IF(HS3=0,"",INT((VLOOKUP(--RIGHT(HS3,1),权重!$B$2:$C$6,2,0)/$C3+VLOOKUP(--RIGHT(HS3,1),权重!$B$2:$D$6,3,0))*$E3))</f>
        <v/>
      </c>
      <c r="HZ3" t="str">
        <f>IF(HW3=0,"",INT((VLOOKUP(--RIGHT(HW3,1),权重!$B$2:$C$6,2,0)/$C3+VLOOKUP(--RIGHT(HW3,1),权重!$B$2:$D$6,3,0))*$E3))</f>
        <v/>
      </c>
      <c r="ID3" t="str">
        <f>IF(IA3=0,"",INT((VLOOKUP(--RIGHT(IA3,1),权重!$B$2:$C$6,2,0)/$C3+VLOOKUP(--RIGHT(IA3,1),权重!$B$2:$D$6,3,0))*$E3))</f>
        <v/>
      </c>
      <c r="IH3" t="str">
        <f>IF(IE3=0,"",INT((VLOOKUP(--RIGHT(IE3,1),权重!$B$2:$C$6,2,0)/$C3+VLOOKUP(--RIGHT(IE3,1),权重!$B$2:$D$6,3,0))*$E3))</f>
        <v/>
      </c>
      <c r="IL3" t="str">
        <f>IF(II3=0,"",INT((VLOOKUP(--RIGHT(II3,1),权重!$B$2:$C$6,2,0)/$C3+VLOOKUP(--RIGHT(II3,1),权重!$B$2:$D$6,3,0))*$E3))</f>
        <v/>
      </c>
      <c r="IP3" t="str">
        <f>IF(IM3=0,"",INT((VLOOKUP(--RIGHT(IM3,1),权重!$B$2:$C$6,2,0)/$C3+VLOOKUP(--RIGHT(IM3,1),权重!$B$2:$D$6,3,0))*$E3))</f>
        <v/>
      </c>
      <c r="IT3" t="str">
        <f>IF(IQ3=0,"",INT((VLOOKUP(--RIGHT(IQ3,1),权重!$B$2:$C$6,2,0)/$C3+VLOOKUP(--RIGHT(IQ3,1),权重!$B$2:$D$6,3,0))*$E3))</f>
        <v/>
      </c>
      <c r="IX3" t="str">
        <f>IF(IU3=0,"",INT((VLOOKUP(--RIGHT(IU3,1),权重!$B$2:$C$6,2,0)/$C3+VLOOKUP(--RIGHT(IU3,1),权重!$B$2:$D$6,3,0))*$E3))</f>
        <v/>
      </c>
      <c r="JB3" t="str">
        <f>IF(IY3=0,"",INT((VLOOKUP(--RIGHT(IY3,1),权重!$B$2:$C$6,2,0)/$C3+VLOOKUP(--RIGHT(IY3,1),权重!$B$2:$D$6,3,0))*$E3))</f>
        <v/>
      </c>
      <c r="JF3" t="str">
        <f>IF(JC3=0,"",INT((VLOOKUP(--RIGHT(JC3,1),权重!$B$2:$C$6,2,0)/$C3+VLOOKUP(--RIGHT(JC3,1),权重!$B$2:$D$6,3,0))*$E3))</f>
        <v/>
      </c>
      <c r="JJ3" t="str">
        <f>IF(JG3=0,"",INT((VLOOKUP(--RIGHT(JG3,1),权重!$B$2:$C$6,2,0)/$C3+VLOOKUP(--RIGHT(JG3,1),权重!$B$2:$D$6,3,0))*$E3))</f>
        <v/>
      </c>
      <c r="JN3" t="str">
        <f>IF(JK3=0,"",INT((VLOOKUP(--RIGHT(JK3,1),权重!$B$2:$C$6,2,0)/$C3+VLOOKUP(--RIGHT(JK3,1),权重!$B$2:$D$6,3,0))*$E3))</f>
        <v/>
      </c>
      <c r="JR3" t="str">
        <f>IF(JO3=0,"",INT((VLOOKUP(--RIGHT(JO3,1),权重!$B$2:$C$6,2,0)/$C3+VLOOKUP(--RIGHT(JO3,1),权重!$B$2:$D$6,3,0))*$E3))</f>
        <v/>
      </c>
      <c r="JV3" t="str">
        <f>IF(JS3=0,"",INT((VLOOKUP(--RIGHT(JS3,1),权重!$B$2:$C$6,2,0)/$C3+VLOOKUP(--RIGHT(JS3,1),权重!$B$2:$D$6,3,0))*$E3))</f>
        <v/>
      </c>
      <c r="JZ3" t="str">
        <f>IF(JW3=0,"",INT((VLOOKUP(--RIGHT(JW3,1),权重!$B$2:$C$6,2,0)/$C3+VLOOKUP(--RIGHT(JW3,1),权重!$B$2:$D$6,3,0))*$E3))</f>
        <v/>
      </c>
      <c r="KD3" t="str">
        <f>IF(KA3=0,"",INT((VLOOKUP(--RIGHT(KA3,1),权重!$B$2:$C$6,2,0)/$C3+VLOOKUP(--RIGHT(KA3,1),权重!$B$2:$D$6,3,0))*$E3))</f>
        <v/>
      </c>
      <c r="KH3" t="str">
        <f>IF(KE3=0,"",INT((VLOOKUP(--RIGHT(KE3,1),权重!$B$2:$C$6,2,0)/$C3+VLOOKUP(--RIGHT(KE3,1),权重!$B$2:$D$6,3,0))*$E3))</f>
        <v/>
      </c>
      <c r="KL3" t="str">
        <f>IF(KI3=0,"",INT((VLOOKUP(--RIGHT(KI3,1),权重!$B$2:$C$6,2,0)/$C3+VLOOKUP(--RIGHT(KI3,1),权重!$B$2:$D$6,3,0))*$E3))</f>
        <v/>
      </c>
      <c r="KP3" t="str">
        <f>IF(KM3=0,"",INT((VLOOKUP(--RIGHT(KM3,1),权重!$B$2:$C$6,2,0)/$C3+VLOOKUP(--RIGHT(KM3,1),权重!$B$2:$D$6,3,0))*$E3))</f>
        <v/>
      </c>
      <c r="KT3" t="str">
        <f>IF(KQ3=0,"",INT((VLOOKUP(--RIGHT(KQ3,1),权重!$B$2:$C$6,2,0)/$C3+VLOOKUP(--RIGHT(KQ3,1),权重!$B$2:$D$6,3,0))*$E3))</f>
        <v/>
      </c>
      <c r="KX3" t="str">
        <f>IF(KU3=0,"",INT((VLOOKUP(--RIGHT(KU3,1),权重!$B$2:$C$6,2,0)/$C3+VLOOKUP(--RIGHT(KU3,1),权重!$B$2:$D$6,3,0))*$E3))</f>
        <v/>
      </c>
      <c r="LB3" t="str">
        <f>IF(KY3=0,"",INT((VLOOKUP(--RIGHT(KY3,1),权重!$B$2:$C$6,2,0)/$C3+VLOOKUP(--RIGHT(KY3,1),权重!$B$2:$D$6,3,0))*$E3))</f>
        <v/>
      </c>
      <c r="LF3" t="str">
        <f>IF(LC3=0,"",INT((VLOOKUP(--RIGHT(LC3,1),权重!$B$2:$C$6,2,0)/$C3+VLOOKUP(--RIGHT(LC3,1),权重!$B$2:$D$6,3,0))*$E3))</f>
        <v/>
      </c>
      <c r="LJ3" t="str">
        <f>IF(LG3=0,"",INT((VLOOKUP(--RIGHT(LG3,1),权重!$B$2:$C$6,2,0)/$C3+VLOOKUP(--RIGHT(LG3,1),权重!$B$2:$D$6,3,0))*$E3))</f>
        <v/>
      </c>
      <c r="LN3" t="str">
        <f>IF(LK3=0,"",INT((VLOOKUP(--RIGHT(LK3,1),权重!$B$2:$C$6,2,0)/$C3+VLOOKUP(--RIGHT(LK3,1),权重!$B$2:$D$6,3,0))*$E3))</f>
        <v/>
      </c>
      <c r="LR3" t="str">
        <f>IF(LO3=0,"",INT((VLOOKUP(--RIGHT(LO3,1),权重!$B$2:$C$6,2,0)/$C3+VLOOKUP(--RIGHT(LO3,1),权重!$B$2:$D$6,3,0))*$E3))</f>
        <v/>
      </c>
      <c r="LV3" t="str">
        <f>IF(LS3=0,"",INT((VLOOKUP(--RIGHT(LS3,1),权重!$B$2:$C$6,2,0)/$C3+VLOOKUP(--RIGHT(LS3,1),权重!$B$2:$D$6,3,0))*$E3))</f>
        <v/>
      </c>
      <c r="LZ3" t="str">
        <f>IF(LW3=0,"",INT((VLOOKUP(--RIGHT(LW3,1),权重!$B$2:$C$6,2,0)/$C3+VLOOKUP(--RIGHT(LW3,1),权重!$B$2:$D$6,3,0))*$E3))</f>
        <v/>
      </c>
      <c r="MD3" t="str">
        <f>IF(MA3=0,"",INT((VLOOKUP(--RIGHT(MA3,1),权重!$B$2:$C$6,2,0)/$C3+VLOOKUP(--RIGHT(MA3,1),权重!$B$2:$D$6,3,0))*$E3))</f>
        <v/>
      </c>
      <c r="MH3" t="str">
        <f>IF(ME3=0,"",INT((VLOOKUP(--RIGHT(ME3,1),权重!$B$2:$C$6,2,0)/$C3+VLOOKUP(--RIGHT(ME3,1),权重!$B$2:$D$6,3,0))*$E3))</f>
        <v/>
      </c>
    </row>
    <row r="4" spans="1:346" x14ac:dyDescent="0.2">
      <c r="A4">
        <v>1</v>
      </c>
      <c r="B4" t="s">
        <v>216</v>
      </c>
      <c r="C4" s="9">
        <v>4</v>
      </c>
      <c r="D4" s="9">
        <v>0</v>
      </c>
      <c r="E4" s="43">
        <v>0.4</v>
      </c>
      <c r="F4" s="9">
        <f>1-E4</f>
        <v>0.6</v>
      </c>
      <c r="G4" s="12">
        <v>80100001</v>
      </c>
      <c r="H4">
        <v>1</v>
      </c>
      <c r="I4">
        <v>1</v>
      </c>
      <c r="J4">
        <f>IF($D4&lt;2,((VLOOKUP(--RIGHT(G4,1),权重!$F$2:$H$6,2,0)+VLOOKUP(--RIGHT(G4,1),权重!$F$2:$H$6,3,0)*$D4)*$F4),((VLOOKUP(--RIGHT(G4,1),权重!$J$2:$L$6,2,0)+VLOOKUP(--RIGHT(G4,1),权重!$J$2:$L$6,3,0)*$D4)*$F4))</f>
        <v>420000</v>
      </c>
      <c r="K4" s="12">
        <v>80100002</v>
      </c>
      <c r="L4">
        <v>1</v>
      </c>
      <c r="M4">
        <v>1</v>
      </c>
      <c r="N4">
        <f>IF($D4&lt;2,((VLOOKUP(--RIGHT(K4,1),权重!$F$2:$H$6,2,0)+VLOOKUP(--RIGHT(K4,1),权重!$F$2:$H$6,3,0)*$D4)*$F4),((VLOOKUP(--RIGHT(K4,1),权重!$J$2:$L$6,2,0)+VLOOKUP(--RIGHT(K4,1),权重!$J$2:$L$6,3,0)*$D4)*$F4))</f>
        <v>180000</v>
      </c>
      <c r="O4" s="26">
        <v>80100003</v>
      </c>
      <c r="P4">
        <v>1</v>
      </c>
      <c r="Q4">
        <v>1</v>
      </c>
      <c r="R4">
        <f>IF($D4&lt;2,((VLOOKUP(--RIGHT(O4,1),权重!$F$2:$H$6,2,0)+VLOOKUP(--RIGHT(O4,1),权重!$F$2:$H$6,3,0)*$D4)*$F4),((VLOOKUP(--RIGHT(O4,1),权重!$J$2:$L$6,2,0)+VLOOKUP(--RIGHT(O4,1),权重!$J$2:$L$6,3,0)*$D4)*$F4))</f>
        <v>0</v>
      </c>
      <c r="S4" s="26">
        <v>80100004</v>
      </c>
      <c r="T4">
        <v>1</v>
      </c>
      <c r="U4">
        <v>1</v>
      </c>
      <c r="V4">
        <f>IF($D4&lt;2,((VLOOKUP(--RIGHT(S4,1),权重!$F$2:$H$6,2,0)+VLOOKUP(--RIGHT(S4,1),权重!$F$2:$H$6,3,0)*$D4)*$F4),((VLOOKUP(--RIGHT(S4,1),权重!$J$2:$L$6,2,0)+VLOOKUP(--RIGHT(S4,1),权重!$J$2:$L$6,3,0)*$D4)*$F4))</f>
        <v>0</v>
      </c>
      <c r="W4" s="26">
        <v>80100005</v>
      </c>
      <c r="X4">
        <v>1</v>
      </c>
      <c r="Y4">
        <v>1</v>
      </c>
      <c r="Z4">
        <f>IF($D4&lt;2,((VLOOKUP(--RIGHT(W4,1),权重!$F$2:$H$6,2,0)+VLOOKUP(--RIGHT(W4,1),权重!$F$2:$H$6,3,0)*$D4)*$F4),((VLOOKUP(--RIGHT(W4,1),权重!$J$2:$L$6,2,0)+VLOOKUP(--RIGHT(W4,1),权重!$J$2:$L$6,3,0)*$D4)*$F4))</f>
        <v>0</v>
      </c>
      <c r="AA4" s="27">
        <v>80100011</v>
      </c>
      <c r="AB4">
        <v>1</v>
      </c>
      <c r="AC4">
        <v>1</v>
      </c>
      <c r="AD4">
        <f>IF(AA4=0,"",INT((VLOOKUP(--RIGHT(AA4,1),权重!$B$2:$C$6,2,0)/$C4+VLOOKUP(--RIGHT(AA4,1),权重!$B$2:$D$6,3,0))*$E4))</f>
        <v>49100</v>
      </c>
      <c r="AE4" s="10">
        <v>80100012</v>
      </c>
      <c r="AF4">
        <v>1</v>
      </c>
      <c r="AG4">
        <v>1</v>
      </c>
      <c r="AH4">
        <f>IF(AE4=0,"",INT((VLOOKUP(--RIGHT(AE4,1),权重!$B$2:$C$6,2,0)/$C4+VLOOKUP(--RIGHT(AE4,1),权重!$B$2:$D$6,3,0))*$E4))</f>
        <v>39980</v>
      </c>
      <c r="AI4" s="10">
        <v>80100013</v>
      </c>
      <c r="AJ4">
        <v>1</v>
      </c>
      <c r="AK4">
        <v>1</v>
      </c>
      <c r="AL4">
        <f>IF(AI4=0,"",INT((VLOOKUP(--RIGHT(AI4,1),权重!$B$2:$C$6,2,0)/$C4+VLOOKUP(--RIGHT(AI4,1),权重!$B$2:$D$6,3,0))*$E4))</f>
        <v>10000</v>
      </c>
      <c r="AM4" s="10">
        <v>80100014</v>
      </c>
      <c r="AN4">
        <v>1</v>
      </c>
      <c r="AO4">
        <v>1</v>
      </c>
      <c r="AP4">
        <f>IF(AM4=0,"",INT((VLOOKUP(--RIGHT(AM4,1),权重!$B$2:$C$6,2,0)/$C4+VLOOKUP(--RIGHT(AM4,1),权重!$B$2:$D$6,3,0))*$E4))</f>
        <v>900</v>
      </c>
      <c r="AQ4" s="10">
        <v>80100015</v>
      </c>
      <c r="AR4">
        <v>1</v>
      </c>
      <c r="AS4">
        <v>1</v>
      </c>
      <c r="AT4">
        <f>IF(AQ4=0,"",INT((VLOOKUP(--RIGHT(AQ4,1),权重!$B$2:$C$6,2,0)/$C4+VLOOKUP(--RIGHT(AQ4,1),权重!$B$2:$D$6,3,0))*$E4))</f>
        <v>20</v>
      </c>
      <c r="AU4" s="10">
        <v>80100031</v>
      </c>
      <c r="AV4">
        <v>1</v>
      </c>
      <c r="AW4">
        <v>1</v>
      </c>
      <c r="AX4">
        <f>IF(AU4=0,"",INT((VLOOKUP(--RIGHT(AU4,1),权重!$B$2:$C$6,2,0)/$C4+VLOOKUP(--RIGHT(AU4,1),权重!$B$2:$D$6,3,0))*$E4))</f>
        <v>49100</v>
      </c>
      <c r="AY4" s="10">
        <v>80100032</v>
      </c>
      <c r="AZ4">
        <v>1</v>
      </c>
      <c r="BA4">
        <v>1</v>
      </c>
      <c r="BB4">
        <f>IF(AY4=0,"",INT((VLOOKUP(--RIGHT(AY4,1),权重!$B$2:$C$6,2,0)/$C4+VLOOKUP(--RIGHT(AY4,1),权重!$B$2:$D$6,3,0))*$E4))</f>
        <v>39980</v>
      </c>
      <c r="BC4" s="10">
        <v>80100033</v>
      </c>
      <c r="BD4">
        <v>1</v>
      </c>
      <c r="BE4">
        <v>1</v>
      </c>
      <c r="BF4">
        <f>IF(BC4=0,"",INT((VLOOKUP(--RIGHT(BC4,1),权重!$B$2:$C$6,2,0)/$C4+VLOOKUP(--RIGHT(BC4,1),权重!$B$2:$D$6,3,0))*$E4))</f>
        <v>10000</v>
      </c>
      <c r="BG4" s="10">
        <v>80100034</v>
      </c>
      <c r="BH4">
        <v>1</v>
      </c>
      <c r="BI4">
        <v>1</v>
      </c>
      <c r="BJ4">
        <f>IF(BG4=0,"",INT((VLOOKUP(--RIGHT(BG4,1),权重!$B$2:$C$6,2,0)/$C4+VLOOKUP(--RIGHT(BG4,1),权重!$B$2:$D$6,3,0))*$E4))</f>
        <v>900</v>
      </c>
      <c r="BK4" s="10">
        <v>80100035</v>
      </c>
      <c r="BL4">
        <v>1</v>
      </c>
      <c r="BM4">
        <v>1</v>
      </c>
      <c r="BN4">
        <f>IF(BK4=0,"",INT((VLOOKUP(--RIGHT(BK4,1),权重!$B$2:$C$6,2,0)/$C4+VLOOKUP(--RIGHT(BK4,1),权重!$B$2:$D$6,3,0))*$E4))</f>
        <v>20</v>
      </c>
      <c r="BO4" s="10">
        <v>80100041</v>
      </c>
      <c r="BP4">
        <v>1</v>
      </c>
      <c r="BQ4">
        <v>1</v>
      </c>
      <c r="BR4">
        <f>IF(BO4=0,"",INT((VLOOKUP(--RIGHT(BO4,1),权重!$B$2:$C$6,2,0)/$C4+VLOOKUP(--RIGHT(BO4,1),权重!$B$2:$D$6,3,0))*$E4))</f>
        <v>49100</v>
      </c>
      <c r="BS4" s="10">
        <v>80100042</v>
      </c>
      <c r="BT4">
        <v>1</v>
      </c>
      <c r="BU4">
        <v>1</v>
      </c>
      <c r="BV4">
        <f>IF(BS4=0,"",INT((VLOOKUP(--RIGHT(BS4,1),权重!$B$2:$C$6,2,0)/$C4+VLOOKUP(--RIGHT(BS4,1),权重!$B$2:$D$6,3,0))*$E4))</f>
        <v>39980</v>
      </c>
      <c r="BW4" s="10">
        <v>80100043</v>
      </c>
      <c r="BX4">
        <v>1</v>
      </c>
      <c r="BY4">
        <v>1</v>
      </c>
      <c r="BZ4">
        <f>IF(BW4=0,"",INT((VLOOKUP(--RIGHT(BW4,1),权重!$B$2:$C$6,2,0)/$C4+VLOOKUP(--RIGHT(BW4,1),权重!$B$2:$D$6,3,0))*$E4))</f>
        <v>10000</v>
      </c>
      <c r="CA4" s="10">
        <v>80100044</v>
      </c>
      <c r="CB4">
        <v>1</v>
      </c>
      <c r="CC4">
        <v>1</v>
      </c>
      <c r="CD4">
        <f>IF(CA4=0,"",INT((VLOOKUP(--RIGHT(CA4,1),权重!$B$2:$C$6,2,0)/$C4+VLOOKUP(--RIGHT(CA4,1),权重!$B$2:$D$6,3,0))*$E4))</f>
        <v>900</v>
      </c>
      <c r="CE4" s="10">
        <v>80100045</v>
      </c>
      <c r="CF4">
        <v>1</v>
      </c>
      <c r="CG4">
        <v>1</v>
      </c>
      <c r="CH4">
        <f>IF(CE4=0,"",INT((VLOOKUP(--RIGHT(CE4,1),权重!$B$2:$C$6,2,0)/$C4+VLOOKUP(--RIGHT(CE4,1),权重!$B$2:$D$6,3,0))*$E4))</f>
        <v>20</v>
      </c>
      <c r="CI4" s="10">
        <v>80100061</v>
      </c>
      <c r="CJ4">
        <v>1</v>
      </c>
      <c r="CK4">
        <v>1</v>
      </c>
      <c r="CL4">
        <f>IF(CI4=0,"",INT((VLOOKUP(--RIGHT(CI4,1),权重!$B$2:$C$6,2,0)/$C4+VLOOKUP(--RIGHT(CI4,1),权重!$B$2:$D$6,3,0))*$E4))</f>
        <v>49100</v>
      </c>
      <c r="CM4" s="10">
        <v>80100062</v>
      </c>
      <c r="CN4">
        <v>1</v>
      </c>
      <c r="CO4">
        <v>1</v>
      </c>
      <c r="CP4">
        <f>IF(CM4=0,"",INT((VLOOKUP(--RIGHT(CM4,1),权重!$B$2:$C$6,2,0)/$C4+VLOOKUP(--RIGHT(CM4,1),权重!$B$2:$D$6,3,0))*$E4))</f>
        <v>39980</v>
      </c>
      <c r="CQ4" s="10">
        <v>80100063</v>
      </c>
      <c r="CR4">
        <v>1</v>
      </c>
      <c r="CS4">
        <v>1</v>
      </c>
      <c r="CT4">
        <f>IF(CQ4=0,"",INT((VLOOKUP(--RIGHT(CQ4,1),权重!$B$2:$C$6,2,0)/$C4+VLOOKUP(--RIGHT(CQ4,1),权重!$B$2:$D$6,3,0))*$E4))</f>
        <v>10000</v>
      </c>
      <c r="CU4" s="10">
        <v>80100064</v>
      </c>
      <c r="CV4">
        <v>1</v>
      </c>
      <c r="CW4">
        <v>1</v>
      </c>
      <c r="CX4">
        <f>IF(CU4=0,"",INT((VLOOKUP(--RIGHT(CU4,1),权重!$B$2:$C$6,2,0)/$C4+VLOOKUP(--RIGHT(CU4,1),权重!$B$2:$D$6,3,0))*$E4))</f>
        <v>900</v>
      </c>
      <c r="CY4" s="10">
        <v>80100065</v>
      </c>
      <c r="CZ4">
        <v>1</v>
      </c>
      <c r="DA4">
        <v>1</v>
      </c>
      <c r="DB4">
        <f>IF(CY4=0,"",INT((VLOOKUP(--RIGHT(CY4,1),权重!$B$2:$C$6,2,0)/$C4+VLOOKUP(--RIGHT(CY4,1),权重!$B$2:$D$6,3,0))*$E4))</f>
        <v>20</v>
      </c>
      <c r="DF4" t="str">
        <f>IF(DC4=0,"",INT((VLOOKUP(--RIGHT(DC4,1),权重!$B$2:$C$6,2,0)/$C4+VLOOKUP(--RIGHT(DC4,1),权重!$B$2:$D$6,3,0))*$E4))</f>
        <v/>
      </c>
      <c r="DJ4" t="str">
        <f>IF(DG4=0,"",INT((VLOOKUP(--RIGHT(DG4,1),权重!$B$2:$C$6,2,0)/$C4+VLOOKUP(--RIGHT(DG4,1),权重!$B$2:$D$6,3,0))*$E4))</f>
        <v/>
      </c>
      <c r="DN4" t="str">
        <f>IF(DK4=0,"",INT((VLOOKUP(--RIGHT(DK4,1),权重!$B$2:$C$6,2,0)/$C4+VLOOKUP(--RIGHT(DK4,1),权重!$B$2:$D$6,3,0))*$E4))</f>
        <v/>
      </c>
      <c r="DR4" t="str">
        <f>IF(DO4=0,"",INT((VLOOKUP(--RIGHT(DO4,1),权重!$B$2:$C$6,2,0)/$C4+VLOOKUP(--RIGHT(DO4,1),权重!$B$2:$D$6,3,0))*$E4))</f>
        <v/>
      </c>
      <c r="DV4" t="str">
        <f>IF(DS4=0,"",INT((VLOOKUP(--RIGHT(DS4,1),权重!$B$2:$C$6,2,0)/$C4+VLOOKUP(--RIGHT(DS4,1),权重!$B$2:$D$6,3,0))*$E4))</f>
        <v/>
      </c>
      <c r="DZ4" t="str">
        <f>IF(DW4=0,"",INT((VLOOKUP(--RIGHT(DW4,1),权重!$B$2:$C$6,2,0)/$C4+VLOOKUP(--RIGHT(DW4,1),权重!$B$2:$D$6,3,0))*$E4))</f>
        <v/>
      </c>
      <c r="ED4" t="str">
        <f>IF(EA4=0,"",INT((VLOOKUP(--RIGHT(EA4,1),权重!$B$2:$C$6,2,0)/$C4+VLOOKUP(--RIGHT(EA4,1),权重!$B$2:$D$6,3,0))*$E4))</f>
        <v/>
      </c>
      <c r="EH4" t="str">
        <f>IF(EE4=0,"",INT((VLOOKUP(--RIGHT(EE4,1),权重!$B$2:$C$6,2,0)/$C4+VLOOKUP(--RIGHT(EE4,1),权重!$B$2:$D$6,3,0))*$E4))</f>
        <v/>
      </c>
      <c r="EL4" t="str">
        <f>IF(EI4=0,"",INT((VLOOKUP(--RIGHT(EI4,1),权重!$B$2:$C$6,2,0)/$C4+VLOOKUP(--RIGHT(EI4,1),权重!$B$2:$D$6,3,0))*$E4))</f>
        <v/>
      </c>
      <c r="EP4" t="str">
        <f>IF(EM4=0,"",INT((VLOOKUP(--RIGHT(EM4,1),权重!$B$2:$C$6,2,0)/$C4+VLOOKUP(--RIGHT(EM4,1),权重!$B$2:$D$6,3,0))*$E4))</f>
        <v/>
      </c>
      <c r="ET4" t="str">
        <f>IF(EQ4=0,"",INT((VLOOKUP(--RIGHT(EQ4,1),权重!$B$2:$C$6,2,0)/$C4+VLOOKUP(--RIGHT(EQ4,1),权重!$B$2:$D$6,3,0))*$E4))</f>
        <v/>
      </c>
      <c r="EX4" t="str">
        <f>IF(EU4=0,"",INT((VLOOKUP(--RIGHT(EU4,1),权重!$B$2:$C$6,2,0)/$C4+VLOOKUP(--RIGHT(EU4,1),权重!$B$2:$D$6,3,0))*$E4))</f>
        <v/>
      </c>
      <c r="FB4" t="str">
        <f>IF(EY4=0,"",INT((VLOOKUP(--RIGHT(EY4,1),权重!$B$2:$C$6,2,0)/$C4+VLOOKUP(--RIGHT(EY4,1),权重!$B$2:$D$6,3,0))*$E4))</f>
        <v/>
      </c>
      <c r="FF4" t="str">
        <f>IF(FC4=0,"",INT((VLOOKUP(--RIGHT(FC4,1),权重!$B$2:$C$6,2,0)/$C4+VLOOKUP(--RIGHT(FC4,1),权重!$B$2:$D$6,3,0))*$E4))</f>
        <v/>
      </c>
      <c r="FJ4" t="str">
        <f>IF(FG4=0,"",INT((VLOOKUP(--RIGHT(FG4,1),权重!$B$2:$C$6,2,0)/$C4+VLOOKUP(--RIGHT(FG4,1),权重!$B$2:$D$6,3,0))*$E4))</f>
        <v/>
      </c>
      <c r="FN4" t="str">
        <f>IF(FK4=0,"",INT((VLOOKUP(--RIGHT(FK4,1),权重!$B$2:$C$6,2,0)/$C4+VLOOKUP(--RIGHT(FK4,1),权重!$B$2:$D$6,3,0))*$E4))</f>
        <v/>
      </c>
      <c r="FR4" t="str">
        <f>IF(FO4=0,"",INT((VLOOKUP(--RIGHT(FO4,1),权重!$B$2:$C$6,2,0)/$C4+VLOOKUP(--RIGHT(FO4,1),权重!$B$2:$D$6,3,0))*$E4))</f>
        <v/>
      </c>
      <c r="FV4" t="str">
        <f>IF(FS4=0,"",INT((VLOOKUP(--RIGHT(FS4,1),权重!$B$2:$C$6,2,0)/$C4+VLOOKUP(--RIGHT(FS4,1),权重!$B$2:$D$6,3,0))*$E4))</f>
        <v/>
      </c>
      <c r="FZ4" t="str">
        <f>IF(FW4=0,"",INT((VLOOKUP(--RIGHT(FW4,1),权重!$B$2:$C$6,2,0)/$C4+VLOOKUP(--RIGHT(FW4,1),权重!$B$2:$D$6,3,0))*$E4))</f>
        <v/>
      </c>
      <c r="GD4" t="str">
        <f>IF(GA4=0,"",INT((VLOOKUP(--RIGHT(GA4,1),权重!$B$2:$C$6,2,0)/$C4+VLOOKUP(--RIGHT(GA4,1),权重!$B$2:$D$6,3,0))*$E4))</f>
        <v/>
      </c>
      <c r="GH4" t="str">
        <f>IF(GE4=0,"",INT((VLOOKUP(--RIGHT(GE4,1),权重!$B$2:$C$6,2,0)/$C4+VLOOKUP(--RIGHT(GE4,1),权重!$B$2:$D$6,3,0))*$E4))</f>
        <v/>
      </c>
      <c r="GL4" t="str">
        <f>IF(GI4=0,"",INT((VLOOKUP(--RIGHT(GI4,1),权重!$B$2:$C$6,2,0)/$C4+VLOOKUP(--RIGHT(GI4,1),权重!$B$2:$D$6,3,0))*$E4))</f>
        <v/>
      </c>
      <c r="GP4" t="str">
        <f>IF(GM4=0,"",INT((VLOOKUP(--RIGHT(GM4,1),权重!$B$2:$C$6,2,0)/$C4+VLOOKUP(--RIGHT(GM4,1),权重!$B$2:$D$6,3,0))*$E4))</f>
        <v/>
      </c>
      <c r="GT4" t="str">
        <f>IF(GQ4=0,"",INT((VLOOKUP(--RIGHT(GQ4,1),权重!$B$2:$C$6,2,0)/$C4+VLOOKUP(--RIGHT(GQ4,1),权重!$B$2:$D$6,3,0))*$E4))</f>
        <v/>
      </c>
      <c r="GX4" t="str">
        <f>IF(GU4=0,"",INT((VLOOKUP(--RIGHT(GU4,1),权重!$B$2:$C$6,2,0)/$C4+VLOOKUP(--RIGHT(GU4,1),权重!$B$2:$D$6,3,0))*$E4))</f>
        <v/>
      </c>
      <c r="HB4" t="str">
        <f>IF(GY4=0,"",INT((VLOOKUP(--RIGHT(GY4,1),权重!$B$2:$C$6,2,0)/$C4+VLOOKUP(--RIGHT(GY4,1),权重!$B$2:$D$6,3,0))*$E4))</f>
        <v/>
      </c>
      <c r="HF4" t="str">
        <f>IF(HC4=0,"",INT((VLOOKUP(--RIGHT(HC4,1),权重!$B$2:$C$6,2,0)/$C4+VLOOKUP(--RIGHT(HC4,1),权重!$B$2:$D$6,3,0))*$E4))</f>
        <v/>
      </c>
      <c r="HJ4" t="str">
        <f>IF(HG4=0,"",INT((VLOOKUP(--RIGHT(HG4,1),权重!$B$2:$C$6,2,0)/$C4+VLOOKUP(--RIGHT(HG4,1),权重!$B$2:$D$6,3,0))*$E4))</f>
        <v/>
      </c>
      <c r="HN4" t="str">
        <f>IF(HK4=0,"",INT((VLOOKUP(--RIGHT(HK4,1),权重!$B$2:$C$6,2,0)/$C4+VLOOKUP(--RIGHT(HK4,1),权重!$B$2:$D$6,3,0))*$E4))</f>
        <v/>
      </c>
      <c r="HR4" t="str">
        <f>IF(HO4=0,"",INT((VLOOKUP(--RIGHT(HO4,1),权重!$B$2:$C$6,2,0)/$C4+VLOOKUP(--RIGHT(HO4,1),权重!$B$2:$D$6,3,0))*$E4))</f>
        <v/>
      </c>
      <c r="HV4" t="str">
        <f>IF(HS4=0,"",INT((VLOOKUP(--RIGHT(HS4,1),权重!$B$2:$C$6,2,0)/$C4+VLOOKUP(--RIGHT(HS4,1),权重!$B$2:$D$6,3,0))*$E4))</f>
        <v/>
      </c>
      <c r="HZ4" t="str">
        <f>IF(HW4=0,"",INT((VLOOKUP(--RIGHT(HW4,1),权重!$B$2:$C$6,2,0)/$C4+VLOOKUP(--RIGHT(HW4,1),权重!$B$2:$D$6,3,0))*$E4))</f>
        <v/>
      </c>
      <c r="ID4" t="str">
        <f>IF(IA4=0,"",INT((VLOOKUP(--RIGHT(IA4,1),权重!$B$2:$C$6,2,0)/$C4+VLOOKUP(--RIGHT(IA4,1),权重!$B$2:$D$6,3,0))*$E4))</f>
        <v/>
      </c>
      <c r="IH4" t="str">
        <f>IF(IE4=0,"",INT((VLOOKUP(--RIGHT(IE4,1),权重!$B$2:$C$6,2,0)/$C4+VLOOKUP(--RIGHT(IE4,1),权重!$B$2:$D$6,3,0))*$E4))</f>
        <v/>
      </c>
      <c r="IL4" t="str">
        <f>IF(II4=0,"",INT((VLOOKUP(--RIGHT(II4,1),权重!$B$2:$C$6,2,0)/$C4+VLOOKUP(--RIGHT(II4,1),权重!$B$2:$D$6,3,0))*$E4))</f>
        <v/>
      </c>
      <c r="IP4" t="str">
        <f>IF(IM4=0,"",INT((VLOOKUP(--RIGHT(IM4,1),权重!$B$2:$C$6,2,0)/$C4+VLOOKUP(--RIGHT(IM4,1),权重!$B$2:$D$6,3,0))*$E4))</f>
        <v/>
      </c>
      <c r="IT4" t="str">
        <f>IF(IQ4=0,"",INT((VLOOKUP(--RIGHT(IQ4,1),权重!$B$2:$C$6,2,0)/$C4+VLOOKUP(--RIGHT(IQ4,1),权重!$B$2:$D$6,3,0))*$E4))</f>
        <v/>
      </c>
      <c r="IX4" t="str">
        <f>IF(IU4=0,"",INT((VLOOKUP(--RIGHT(IU4,1),权重!$B$2:$C$6,2,0)/$C4+VLOOKUP(--RIGHT(IU4,1),权重!$B$2:$D$6,3,0))*$E4))</f>
        <v/>
      </c>
      <c r="JB4" t="str">
        <f>IF(IY4=0,"",INT((VLOOKUP(--RIGHT(IY4,1),权重!$B$2:$C$6,2,0)/$C4+VLOOKUP(--RIGHT(IY4,1),权重!$B$2:$D$6,3,0))*$E4))</f>
        <v/>
      </c>
      <c r="JF4" t="str">
        <f>IF(JC4=0,"",INT((VLOOKUP(--RIGHT(JC4,1),权重!$B$2:$C$6,2,0)/$C4+VLOOKUP(--RIGHT(JC4,1),权重!$B$2:$D$6,3,0))*$E4))</f>
        <v/>
      </c>
      <c r="JJ4" t="str">
        <f>IF(JG4=0,"",INT((VLOOKUP(--RIGHT(JG4,1),权重!$B$2:$C$6,2,0)/$C4+VLOOKUP(--RIGHT(JG4,1),权重!$B$2:$D$6,3,0))*$E4))</f>
        <v/>
      </c>
      <c r="JN4" t="str">
        <f>IF(JK4=0,"",INT((VLOOKUP(--RIGHT(JK4,1),权重!$B$2:$C$6,2,0)/$C4+VLOOKUP(--RIGHT(JK4,1),权重!$B$2:$D$6,3,0))*$E4))</f>
        <v/>
      </c>
      <c r="JR4" t="str">
        <f>IF(JO4=0,"",INT((VLOOKUP(--RIGHT(JO4,1),权重!$B$2:$C$6,2,0)/$C4+VLOOKUP(--RIGHT(JO4,1),权重!$B$2:$D$6,3,0))*$E4))</f>
        <v/>
      </c>
      <c r="JV4" t="str">
        <f>IF(JS4=0,"",INT((VLOOKUP(--RIGHT(JS4,1),权重!$B$2:$C$6,2,0)/$C4+VLOOKUP(--RIGHT(JS4,1),权重!$B$2:$D$6,3,0))*$E4))</f>
        <v/>
      </c>
      <c r="JZ4" t="str">
        <f>IF(JW4=0,"",INT((VLOOKUP(--RIGHT(JW4,1),权重!$B$2:$C$6,2,0)/$C4+VLOOKUP(--RIGHT(JW4,1),权重!$B$2:$D$6,3,0))*$E4))</f>
        <v/>
      </c>
      <c r="KD4" t="str">
        <f>IF(KA4=0,"",INT((VLOOKUP(--RIGHT(KA4,1),权重!$B$2:$C$6,2,0)/$C4+VLOOKUP(--RIGHT(KA4,1),权重!$B$2:$D$6,3,0))*$E4))</f>
        <v/>
      </c>
      <c r="KH4" t="str">
        <f>IF(KE4=0,"",INT((VLOOKUP(--RIGHT(KE4,1),权重!$B$2:$C$6,2,0)/$C4+VLOOKUP(--RIGHT(KE4,1),权重!$B$2:$D$6,3,0))*$E4))</f>
        <v/>
      </c>
      <c r="KL4" t="str">
        <f>IF(KI4=0,"",INT((VLOOKUP(--RIGHT(KI4,1),权重!$B$2:$C$6,2,0)/$C4+VLOOKUP(--RIGHT(KI4,1),权重!$B$2:$D$6,3,0))*$E4))</f>
        <v/>
      </c>
      <c r="KP4" t="str">
        <f>IF(KM4=0,"",INT((VLOOKUP(--RIGHT(KM4,1),权重!$B$2:$C$6,2,0)/$C4+VLOOKUP(--RIGHT(KM4,1),权重!$B$2:$D$6,3,0))*$E4))</f>
        <v/>
      </c>
      <c r="KT4" t="str">
        <f>IF(KQ4=0,"",INT((VLOOKUP(--RIGHT(KQ4,1),权重!$B$2:$C$6,2,0)/$C4+VLOOKUP(--RIGHT(KQ4,1),权重!$B$2:$D$6,3,0))*$E4))</f>
        <v/>
      </c>
      <c r="KX4" t="str">
        <f>IF(KU4=0,"",INT((VLOOKUP(--RIGHT(KU4,1),权重!$B$2:$C$6,2,0)/$C4+VLOOKUP(--RIGHT(KU4,1),权重!$B$2:$D$6,3,0))*$E4))</f>
        <v/>
      </c>
      <c r="LB4" t="str">
        <f>IF(KY4=0,"",INT((VLOOKUP(--RIGHT(KY4,1),权重!$B$2:$C$6,2,0)/$C4+VLOOKUP(--RIGHT(KY4,1),权重!$B$2:$D$6,3,0))*$E4))</f>
        <v/>
      </c>
      <c r="LF4" t="str">
        <f>IF(LC4=0,"",INT((VLOOKUP(--RIGHT(LC4,1),权重!$B$2:$C$6,2,0)/$C4+VLOOKUP(--RIGHT(LC4,1),权重!$B$2:$D$6,3,0))*$E4))</f>
        <v/>
      </c>
      <c r="LJ4" t="str">
        <f>IF(LG4=0,"",INT((VLOOKUP(--RIGHT(LG4,1),权重!$B$2:$C$6,2,0)/$C4+VLOOKUP(--RIGHT(LG4,1),权重!$B$2:$D$6,3,0))*$E4))</f>
        <v/>
      </c>
      <c r="LN4" t="str">
        <f>IF(LK4=0,"",INT((VLOOKUP(--RIGHT(LK4,1),权重!$B$2:$C$6,2,0)/$C4+VLOOKUP(--RIGHT(LK4,1),权重!$B$2:$D$6,3,0))*$E4))</f>
        <v/>
      </c>
      <c r="LR4" t="str">
        <f>IF(LO4=0,"",INT((VLOOKUP(--RIGHT(LO4,1),权重!$B$2:$C$6,2,0)/$C4+VLOOKUP(--RIGHT(LO4,1),权重!$B$2:$D$6,3,0))*$E4))</f>
        <v/>
      </c>
      <c r="LV4" t="str">
        <f>IF(LS4=0,"",INT((VLOOKUP(--RIGHT(LS4,1),权重!$B$2:$C$6,2,0)/$C4+VLOOKUP(--RIGHT(LS4,1),权重!$B$2:$D$6,3,0))*$E4))</f>
        <v/>
      </c>
      <c r="LZ4" t="str">
        <f>IF(LW4=0,"",INT((VLOOKUP(--RIGHT(LW4,1),权重!$B$2:$C$6,2,0)/$C4+VLOOKUP(--RIGHT(LW4,1),权重!$B$2:$D$6,3,0))*$E4))</f>
        <v/>
      </c>
      <c r="MD4" t="str">
        <f>IF(MA4=0,"",INT((VLOOKUP(--RIGHT(MA4,1),权重!$B$2:$C$6,2,0)/$C4+VLOOKUP(--RIGHT(MA4,1),权重!$B$2:$D$6,3,0))*$E4))</f>
        <v/>
      </c>
      <c r="MH4" t="str">
        <f>IF(ME4=0,"",INT((VLOOKUP(--RIGHT(ME4,1),权重!$B$2:$C$6,2,0)/$C4+VLOOKUP(--RIGHT(ME4,1),权重!$B$2:$D$6,3,0))*$E4))</f>
        <v/>
      </c>
    </row>
    <row r="5" spans="1:346" x14ac:dyDescent="0.2">
      <c r="A5">
        <v>2</v>
      </c>
      <c r="B5" t="s">
        <v>17</v>
      </c>
      <c r="C5" s="9">
        <v>5</v>
      </c>
      <c r="D5" s="9">
        <v>0</v>
      </c>
      <c r="E5" s="9">
        <v>0.4</v>
      </c>
      <c r="F5" s="9">
        <f t="shared" ref="F5:F22" si="0">1-E5</f>
        <v>0.6</v>
      </c>
      <c r="G5" s="12">
        <v>80100001</v>
      </c>
      <c r="H5">
        <v>1</v>
      </c>
      <c r="I5">
        <v>1</v>
      </c>
      <c r="J5">
        <f>IF($D5&lt;2,((VLOOKUP(--RIGHT(G5,1),权重!$F$2:$H$6,2,0)+VLOOKUP(--RIGHT(G5,1),权重!$F$2:$H$6,3,0)*$D5)*$F5),((VLOOKUP(--RIGHT(G5,1),权重!$J$2:$L$6,2,0)+VLOOKUP(--RIGHT(G5,1),权重!$J$2:$L$6,3,0)*$D5)*$F5))</f>
        <v>420000</v>
      </c>
      <c r="K5" s="12">
        <v>80100002</v>
      </c>
      <c r="L5">
        <v>1</v>
      </c>
      <c r="M5">
        <v>1</v>
      </c>
      <c r="N5">
        <f>IF($D5&lt;2,((VLOOKUP(--RIGHT(K5,1),权重!$F$2:$H$6,2,0)+VLOOKUP(--RIGHT(K5,1),权重!$F$2:$H$6,3,0)*$D5)*$F5),((VLOOKUP(--RIGHT(K5,1),权重!$J$2:$L$6,2,0)+VLOOKUP(--RIGHT(K5,1),权重!$J$2:$L$6,3,0)*$D5)*$F5))</f>
        <v>180000</v>
      </c>
      <c r="O5" s="26">
        <v>80100003</v>
      </c>
      <c r="P5">
        <v>1</v>
      </c>
      <c r="Q5">
        <v>1</v>
      </c>
      <c r="R5">
        <f>IF($D5&lt;2,((VLOOKUP(--RIGHT(O5,1),权重!$F$2:$H$6,2,0)+VLOOKUP(--RIGHT(O5,1),权重!$F$2:$H$6,3,0)*$D5)*$F5),((VLOOKUP(--RIGHT(O5,1),权重!$J$2:$L$6,2,0)+VLOOKUP(--RIGHT(O5,1),权重!$J$2:$L$6,3,0)*$D5)*$F5))</f>
        <v>0</v>
      </c>
      <c r="S5" s="26">
        <v>80100004</v>
      </c>
      <c r="T5">
        <v>1</v>
      </c>
      <c r="U5">
        <v>1</v>
      </c>
      <c r="V5">
        <f>IF($D5&lt;2,((VLOOKUP(--RIGHT(S5,1),权重!$F$2:$H$6,2,0)+VLOOKUP(--RIGHT(S5,1),权重!$F$2:$H$6,3,0)*$D5)*$F5),((VLOOKUP(--RIGHT(S5,1),权重!$J$2:$L$6,2,0)+VLOOKUP(--RIGHT(S5,1),权重!$J$2:$L$6,3,0)*$D5)*$F5))</f>
        <v>0</v>
      </c>
      <c r="W5" s="26">
        <v>80100005</v>
      </c>
      <c r="X5">
        <v>1</v>
      </c>
      <c r="Y5">
        <v>1</v>
      </c>
      <c r="Z5">
        <f>IF($D5&lt;2,((VLOOKUP(--RIGHT(W5,1),权重!$F$2:$H$6,2,0)+VLOOKUP(--RIGHT(W5,1),权重!$F$2:$H$6,3,0)*$D5)*$F5),((VLOOKUP(--RIGHT(W5,1),权重!$J$2:$L$6,2,0)+VLOOKUP(--RIGHT(W5,1),权重!$J$2:$L$6,3,0)*$D5)*$F5))</f>
        <v>0</v>
      </c>
      <c r="AA5" s="27">
        <v>80100011</v>
      </c>
      <c r="AB5">
        <v>1</v>
      </c>
      <c r="AC5">
        <v>1</v>
      </c>
      <c r="AD5">
        <f>IF(AA5=0,"",INT((VLOOKUP(--RIGHT(AA5,1),权重!$B$2:$C$6,2,0)/$C5+VLOOKUP(--RIGHT(AA5,1),权重!$B$2:$D$6,3,0))*$E5))+1000000*E5-E28</f>
        <v>39200</v>
      </c>
      <c r="AE5" s="10">
        <v>80100012</v>
      </c>
      <c r="AF5">
        <v>1</v>
      </c>
      <c r="AG5">
        <v>1</v>
      </c>
      <c r="AH5">
        <f>IF(AE5=0,"",INT((VLOOKUP(--RIGHT(AE5,1),权重!$B$2:$C$6,2,0)/$C5+VLOOKUP(--RIGHT(AE5,1),权重!$B$2:$D$6,3,0))*$E5))</f>
        <v>31980</v>
      </c>
      <c r="AI5" s="10">
        <v>80100013</v>
      </c>
      <c r="AJ5">
        <v>1</v>
      </c>
      <c r="AK5">
        <v>1</v>
      </c>
      <c r="AL5">
        <f>IF(AI5=0,"",INT((VLOOKUP(--RIGHT(AI5,1),权重!$B$2:$C$6,2,0)/$C5+VLOOKUP(--RIGHT(AI5,1),权重!$B$2:$D$6,3,0))*$E5))</f>
        <v>8000</v>
      </c>
      <c r="AM5" s="10">
        <v>80100014</v>
      </c>
      <c r="AN5">
        <v>1</v>
      </c>
      <c r="AO5">
        <v>1</v>
      </c>
      <c r="AP5">
        <f>IF(AM5=0,"",INT((VLOOKUP(--RIGHT(AM5,1),权重!$B$2:$C$6,2,0)/$C5+VLOOKUP(--RIGHT(AM5,1),权重!$B$2:$D$6,3,0))*$E5))</f>
        <v>800</v>
      </c>
      <c r="AQ5" s="10">
        <v>80100015</v>
      </c>
      <c r="AR5">
        <v>1</v>
      </c>
      <c r="AS5">
        <v>1</v>
      </c>
      <c r="AT5">
        <f>IF(AQ5=0,"",INT((VLOOKUP(--RIGHT(AQ5,1),权重!$B$2:$C$6,2,0)/$C5+VLOOKUP(--RIGHT(AQ5,1),权重!$B$2:$D$6,3,0))*$E5))</f>
        <v>20</v>
      </c>
      <c r="AU5" s="10">
        <v>80100031</v>
      </c>
      <c r="AV5">
        <v>1</v>
      </c>
      <c r="AW5">
        <v>1</v>
      </c>
      <c r="AX5">
        <f>IF(AU5=0,"",INT((VLOOKUP(--RIGHT(AU5,1),权重!$B$2:$C$6,2,0)/$C5+VLOOKUP(--RIGHT(AU5,1),权重!$B$2:$D$6,3,0))*$E5))</f>
        <v>39200</v>
      </c>
      <c r="AY5" s="10">
        <v>80100032</v>
      </c>
      <c r="AZ5">
        <v>1</v>
      </c>
      <c r="BA5">
        <v>1</v>
      </c>
      <c r="BB5">
        <f>IF(AY5=0,"",INT((VLOOKUP(--RIGHT(AY5,1),权重!$B$2:$C$6,2,0)/$C5+VLOOKUP(--RIGHT(AY5,1),权重!$B$2:$D$6,3,0))*$E5))</f>
        <v>31980</v>
      </c>
      <c r="BC5" s="10">
        <v>80100033</v>
      </c>
      <c r="BD5">
        <v>1</v>
      </c>
      <c r="BE5">
        <v>1</v>
      </c>
      <c r="BF5">
        <f>IF(BC5=0,"",INT((VLOOKUP(--RIGHT(BC5,1),权重!$B$2:$C$6,2,0)/$C5+VLOOKUP(--RIGHT(BC5,1),权重!$B$2:$D$6,3,0))*$E5))</f>
        <v>8000</v>
      </c>
      <c r="BG5" s="10">
        <v>80100034</v>
      </c>
      <c r="BH5">
        <v>1</v>
      </c>
      <c r="BI5">
        <v>1</v>
      </c>
      <c r="BJ5">
        <f>IF(BG5=0,"",INT((VLOOKUP(--RIGHT(BG5,1),权重!$B$2:$C$6,2,0)/$C5+VLOOKUP(--RIGHT(BG5,1),权重!$B$2:$D$6,3,0))*$E5))</f>
        <v>800</v>
      </c>
      <c r="BK5" s="10">
        <v>80100035</v>
      </c>
      <c r="BL5">
        <v>1</v>
      </c>
      <c r="BM5">
        <v>1</v>
      </c>
      <c r="BN5">
        <f>IF(BK5=0,"",INT((VLOOKUP(--RIGHT(BK5,1),权重!$B$2:$C$6,2,0)/$C5+VLOOKUP(--RIGHT(BK5,1),权重!$B$2:$D$6,3,0))*$E5))</f>
        <v>20</v>
      </c>
      <c r="BO5" s="10">
        <v>80100041</v>
      </c>
      <c r="BP5">
        <v>1</v>
      </c>
      <c r="BQ5">
        <v>1</v>
      </c>
      <c r="BR5">
        <f>IF(BO5=0,"",INT((VLOOKUP(--RIGHT(BO5,1),权重!$B$2:$C$6,2,0)/$C5+VLOOKUP(--RIGHT(BO5,1),权重!$B$2:$D$6,3,0))*$E5))</f>
        <v>39200</v>
      </c>
      <c r="BS5" s="10">
        <v>80100042</v>
      </c>
      <c r="BT5">
        <v>1</v>
      </c>
      <c r="BU5">
        <v>1</v>
      </c>
      <c r="BV5">
        <f>IF(BS5=0,"",INT((VLOOKUP(--RIGHT(BS5,1),权重!$B$2:$C$6,2,0)/$C5+VLOOKUP(--RIGHT(BS5,1),权重!$B$2:$D$6,3,0))*$E5))</f>
        <v>31980</v>
      </c>
      <c r="BW5" s="10">
        <v>80100043</v>
      </c>
      <c r="BX5">
        <v>1</v>
      </c>
      <c r="BY5">
        <v>1</v>
      </c>
      <c r="BZ5">
        <f>IF(BW5=0,"",INT((VLOOKUP(--RIGHT(BW5,1),权重!$B$2:$C$6,2,0)/$C5+VLOOKUP(--RIGHT(BW5,1),权重!$B$2:$D$6,3,0))*$E5))</f>
        <v>8000</v>
      </c>
      <c r="CA5" s="10">
        <v>80100044</v>
      </c>
      <c r="CB5">
        <v>1</v>
      </c>
      <c r="CC5">
        <v>1</v>
      </c>
      <c r="CD5">
        <f>IF(CA5=0,"",INT((VLOOKUP(--RIGHT(CA5,1),权重!$B$2:$C$6,2,0)/$C5+VLOOKUP(--RIGHT(CA5,1),权重!$B$2:$D$6,3,0))*$E5))</f>
        <v>800</v>
      </c>
      <c r="CE5" s="10">
        <v>80100045</v>
      </c>
      <c r="CF5">
        <v>1</v>
      </c>
      <c r="CG5">
        <v>1</v>
      </c>
      <c r="CH5">
        <f>IF(CE5=0,"",INT((VLOOKUP(--RIGHT(CE5,1),权重!$B$2:$C$6,2,0)/$C5+VLOOKUP(--RIGHT(CE5,1),权重!$B$2:$D$6,3,0))*$E5))</f>
        <v>20</v>
      </c>
      <c r="CI5" s="10">
        <v>80100061</v>
      </c>
      <c r="CJ5">
        <v>1</v>
      </c>
      <c r="CK5">
        <v>1</v>
      </c>
      <c r="CL5">
        <f>IF(CI5=0,"",INT((VLOOKUP(--RIGHT(CI5,1),权重!$B$2:$C$6,2,0)/$C5+VLOOKUP(--RIGHT(CI5,1),权重!$B$2:$D$6,3,0))*$E5))</f>
        <v>39200</v>
      </c>
      <c r="CM5" s="10">
        <v>80100062</v>
      </c>
      <c r="CN5">
        <v>1</v>
      </c>
      <c r="CO5">
        <v>1</v>
      </c>
      <c r="CP5">
        <f>IF(CM5=0,"",INT((VLOOKUP(--RIGHT(CM5,1),权重!$B$2:$C$6,2,0)/$C5+VLOOKUP(--RIGHT(CM5,1),权重!$B$2:$D$6,3,0))*$E5))</f>
        <v>31980</v>
      </c>
      <c r="CQ5" s="10">
        <v>80100063</v>
      </c>
      <c r="CR5">
        <v>1</v>
      </c>
      <c r="CS5">
        <v>1</v>
      </c>
      <c r="CT5">
        <f>IF(CQ5=0,"",INT((VLOOKUP(--RIGHT(CQ5,1),权重!$B$2:$C$6,2,0)/$C5+VLOOKUP(--RIGHT(CQ5,1),权重!$B$2:$D$6,3,0))*$E5))</f>
        <v>8000</v>
      </c>
      <c r="CU5" s="10">
        <v>80100064</v>
      </c>
      <c r="CV5">
        <v>1</v>
      </c>
      <c r="CW5">
        <v>1</v>
      </c>
      <c r="CX5">
        <f>IF(CU5=0,"",INT((VLOOKUP(--RIGHT(CU5,1),权重!$B$2:$C$6,2,0)/$C5+VLOOKUP(--RIGHT(CU5,1),权重!$B$2:$D$6,3,0))*$E5))</f>
        <v>800</v>
      </c>
      <c r="CY5" s="10">
        <v>80100065</v>
      </c>
      <c r="CZ5">
        <v>1</v>
      </c>
      <c r="DA5">
        <v>1</v>
      </c>
      <c r="DB5">
        <f>IF(CY5=0,"",INT((VLOOKUP(--RIGHT(CY5,1),权重!$B$2:$C$6,2,0)/$C5+VLOOKUP(--RIGHT(CY5,1),权重!$B$2:$D$6,3,0))*$E5))</f>
        <v>20</v>
      </c>
      <c r="DC5" s="10">
        <v>80100051</v>
      </c>
      <c r="DD5">
        <v>1</v>
      </c>
      <c r="DE5">
        <v>1</v>
      </c>
      <c r="DF5">
        <f>IF(DC5=0,"",INT((VLOOKUP(--RIGHT(DC5,1),权重!$B$2:$C$6,2,0)/$C5+VLOOKUP(--RIGHT(DC5,1),权重!$B$2:$D$6,3,0))*$E5))</f>
        <v>39200</v>
      </c>
      <c r="DG5" s="10">
        <v>80100052</v>
      </c>
      <c r="DH5">
        <v>1</v>
      </c>
      <c r="DI5">
        <v>1</v>
      </c>
      <c r="DJ5">
        <f>IF(DG5=0,"",INT((VLOOKUP(--RIGHT(DG5,1),权重!$B$2:$C$6,2,0)/$C5+VLOOKUP(--RIGHT(DG5,1),权重!$B$2:$D$6,3,0))*$E5))</f>
        <v>31980</v>
      </c>
      <c r="DK5" s="10">
        <v>80100053</v>
      </c>
      <c r="DL5">
        <v>1</v>
      </c>
      <c r="DM5">
        <v>1</v>
      </c>
      <c r="DN5">
        <f>IF(DK5=0,"",INT((VLOOKUP(--RIGHT(DK5,1),权重!$B$2:$C$6,2,0)/$C5+VLOOKUP(--RIGHT(DK5,1),权重!$B$2:$D$6,3,0))*$E5))</f>
        <v>8000</v>
      </c>
      <c r="DO5" s="10">
        <v>80100054</v>
      </c>
      <c r="DP5">
        <v>1</v>
      </c>
      <c r="DQ5">
        <v>1</v>
      </c>
      <c r="DR5">
        <f>IF(DO5=0,"",INT((VLOOKUP(--RIGHT(DO5,1),权重!$B$2:$C$6,2,0)/$C5+VLOOKUP(--RIGHT(DO5,1),权重!$B$2:$D$6,3,0))*$E5))</f>
        <v>800</v>
      </c>
      <c r="DS5" s="10">
        <v>80100055</v>
      </c>
      <c r="DT5">
        <v>1</v>
      </c>
      <c r="DU5">
        <v>1</v>
      </c>
      <c r="DV5">
        <f>IF(DS5=0,"",INT((VLOOKUP(--RIGHT(DS5,1),权重!$B$2:$C$6,2,0)/$C5+VLOOKUP(--RIGHT(DS5,1),权重!$B$2:$D$6,3,0))*$E5))</f>
        <v>20</v>
      </c>
      <c r="DZ5" t="str">
        <f>IF(DW5=0,"",INT((VLOOKUP(--RIGHT(DW5,1),权重!$B$2:$C$6,2,0)/$C5+VLOOKUP(--RIGHT(DW5,1),权重!$B$2:$D$6,3,0))*$E5))</f>
        <v/>
      </c>
      <c r="ED5" t="str">
        <f>IF(EA5=0,"",INT((VLOOKUP(--RIGHT(EA5,1),权重!$B$2:$C$6,2,0)/$C5+VLOOKUP(--RIGHT(EA5,1),权重!$B$2:$D$6,3,0))*$E5))</f>
        <v/>
      </c>
      <c r="EH5" t="str">
        <f>IF(EE5=0,"",INT((VLOOKUP(--RIGHT(EE5,1),权重!$B$2:$C$6,2,0)/$C5+VLOOKUP(--RIGHT(EE5,1),权重!$B$2:$D$6,3,0))*$E5))</f>
        <v/>
      </c>
      <c r="EL5" t="str">
        <f>IF(EI5=0,"",INT((VLOOKUP(--RIGHT(EI5,1),权重!$B$2:$C$6,2,0)/$C5+VLOOKUP(--RIGHT(EI5,1),权重!$B$2:$D$6,3,0))*$E5))</f>
        <v/>
      </c>
      <c r="EP5" t="str">
        <f>IF(EM5=0,"",INT((VLOOKUP(--RIGHT(EM5,1),权重!$B$2:$C$6,2,0)/$C5+VLOOKUP(--RIGHT(EM5,1),权重!$B$2:$D$6,3,0))*$E5))</f>
        <v/>
      </c>
      <c r="ET5" t="str">
        <f>IF(EQ5=0,"",INT((VLOOKUP(--RIGHT(EQ5,1),权重!$B$2:$C$6,2,0)/$C5+VLOOKUP(--RIGHT(EQ5,1),权重!$B$2:$D$6,3,0))*$E5))</f>
        <v/>
      </c>
      <c r="EX5" t="str">
        <f>IF(EU5=0,"",INT((VLOOKUP(--RIGHT(EU5,1),权重!$B$2:$C$6,2,0)/$C5+VLOOKUP(--RIGHT(EU5,1),权重!$B$2:$D$6,3,0))*$E5))</f>
        <v/>
      </c>
      <c r="FB5" t="str">
        <f>IF(EY5=0,"",INT((VLOOKUP(--RIGHT(EY5,1),权重!$B$2:$C$6,2,0)/$C5+VLOOKUP(--RIGHT(EY5,1),权重!$B$2:$D$6,3,0))*$E5))</f>
        <v/>
      </c>
      <c r="FF5" t="str">
        <f>IF(FC5=0,"",INT((VLOOKUP(--RIGHT(FC5,1),权重!$B$2:$C$6,2,0)/$C5+VLOOKUP(--RIGHT(FC5,1),权重!$B$2:$D$6,3,0))*$E5))</f>
        <v/>
      </c>
      <c r="FJ5" t="str">
        <f>IF(FG5=0,"",INT((VLOOKUP(--RIGHT(FG5,1),权重!$B$2:$C$6,2,0)/$C5+VLOOKUP(--RIGHT(FG5,1),权重!$B$2:$D$6,3,0))*$E5))</f>
        <v/>
      </c>
      <c r="FN5" t="str">
        <f>IF(FK5=0,"",INT((VLOOKUP(--RIGHT(FK5,1),权重!$B$2:$C$6,2,0)/$C5+VLOOKUP(--RIGHT(FK5,1),权重!$B$2:$D$6,3,0))*$E5))</f>
        <v/>
      </c>
      <c r="FR5" t="str">
        <f>IF(FO5=0,"",INT((VLOOKUP(--RIGHT(FO5,1),权重!$B$2:$C$6,2,0)/$C5+VLOOKUP(--RIGHT(FO5,1),权重!$B$2:$D$6,3,0))*$E5))</f>
        <v/>
      </c>
      <c r="FV5" t="str">
        <f>IF(FS5=0,"",INT((VLOOKUP(--RIGHT(FS5,1),权重!$B$2:$C$6,2,0)/$C5+VLOOKUP(--RIGHT(FS5,1),权重!$B$2:$D$6,3,0))*$E5))</f>
        <v/>
      </c>
      <c r="FZ5" t="str">
        <f>IF(FW5=0,"",INT((VLOOKUP(--RIGHT(FW5,1),权重!$B$2:$C$6,2,0)/$C5+VLOOKUP(--RIGHT(FW5,1),权重!$B$2:$D$6,3,0))*$E5))</f>
        <v/>
      </c>
      <c r="GD5" t="str">
        <f>IF(GA5=0,"",INT((VLOOKUP(--RIGHT(GA5,1),权重!$B$2:$C$6,2,0)/$C5+VLOOKUP(--RIGHT(GA5,1),权重!$B$2:$D$6,3,0))*$E5))</f>
        <v/>
      </c>
      <c r="GH5" t="str">
        <f>IF(GE5=0,"",INT((VLOOKUP(--RIGHT(GE5,1),权重!$B$2:$C$6,2,0)/$C5+VLOOKUP(--RIGHT(GE5,1),权重!$B$2:$D$6,3,0))*$E5))</f>
        <v/>
      </c>
      <c r="GL5" t="str">
        <f>IF(GI5=0,"",INT((VLOOKUP(--RIGHT(GI5,1),权重!$B$2:$C$6,2,0)/$C5+VLOOKUP(--RIGHT(GI5,1),权重!$B$2:$D$6,3,0))*$E5))</f>
        <v/>
      </c>
      <c r="GP5" t="str">
        <f>IF(GM5=0,"",INT((VLOOKUP(--RIGHT(GM5,1),权重!$B$2:$C$6,2,0)/$C5+VLOOKUP(--RIGHT(GM5,1),权重!$B$2:$D$6,3,0))*$E5))</f>
        <v/>
      </c>
      <c r="GT5" t="str">
        <f>IF(GQ5=0,"",INT((VLOOKUP(--RIGHT(GQ5,1),权重!$B$2:$C$6,2,0)/$C5+VLOOKUP(--RIGHT(GQ5,1),权重!$B$2:$D$6,3,0))*$E5))</f>
        <v/>
      </c>
      <c r="GX5" t="str">
        <f>IF(GU5=0,"",INT((VLOOKUP(--RIGHT(GU5,1),权重!$B$2:$C$6,2,0)/$C5+VLOOKUP(--RIGHT(GU5,1),权重!$B$2:$D$6,3,0))*$E5))</f>
        <v/>
      </c>
      <c r="HB5" t="str">
        <f>IF(GY5=0,"",INT((VLOOKUP(--RIGHT(GY5,1),权重!$B$2:$C$6,2,0)/$C5+VLOOKUP(--RIGHT(GY5,1),权重!$B$2:$D$6,3,0))*$E5))</f>
        <v/>
      </c>
      <c r="HF5" t="str">
        <f>IF(HC5=0,"",INT((VLOOKUP(--RIGHT(HC5,1),权重!$B$2:$C$6,2,0)/$C5+VLOOKUP(--RIGHT(HC5,1),权重!$B$2:$D$6,3,0))*$E5))</f>
        <v/>
      </c>
      <c r="HJ5" t="str">
        <f>IF(HG5=0,"",INT((VLOOKUP(--RIGHT(HG5,1),权重!$B$2:$C$6,2,0)/$C5+VLOOKUP(--RIGHT(HG5,1),权重!$B$2:$D$6,3,0))*$E5))</f>
        <v/>
      </c>
      <c r="HN5" t="str">
        <f>IF(HK5=0,"",INT((VLOOKUP(--RIGHT(HK5,1),权重!$B$2:$C$6,2,0)/$C5+VLOOKUP(--RIGHT(HK5,1),权重!$B$2:$D$6,3,0))*$E5))</f>
        <v/>
      </c>
      <c r="HR5" t="str">
        <f>IF(HO5=0,"",INT((VLOOKUP(--RIGHT(HO5,1),权重!$B$2:$C$6,2,0)/$C5+VLOOKUP(--RIGHT(HO5,1),权重!$B$2:$D$6,3,0))*$E5))</f>
        <v/>
      </c>
      <c r="HV5" t="str">
        <f>IF(HS5=0,"",INT((VLOOKUP(--RIGHT(HS5,1),权重!$B$2:$C$6,2,0)/$C5+VLOOKUP(--RIGHT(HS5,1),权重!$B$2:$D$6,3,0))*$E5))</f>
        <v/>
      </c>
      <c r="HZ5" t="str">
        <f>IF(HW5=0,"",INT((VLOOKUP(--RIGHT(HW5,1),权重!$B$2:$C$6,2,0)/$C5+VLOOKUP(--RIGHT(HW5,1),权重!$B$2:$D$6,3,0))*$E5))</f>
        <v/>
      </c>
      <c r="ID5" t="str">
        <f>IF(IA5=0,"",INT((VLOOKUP(--RIGHT(IA5,1),权重!$B$2:$C$6,2,0)/$C5+VLOOKUP(--RIGHT(IA5,1),权重!$B$2:$D$6,3,0))*$E5))</f>
        <v/>
      </c>
      <c r="IH5" t="str">
        <f>IF(IE5=0,"",INT((VLOOKUP(--RIGHT(IE5,1),权重!$B$2:$C$6,2,0)/$C5+VLOOKUP(--RIGHT(IE5,1),权重!$B$2:$D$6,3,0))*$E5))</f>
        <v/>
      </c>
      <c r="IL5" t="str">
        <f>IF(II5=0,"",INT((VLOOKUP(--RIGHT(II5,1),权重!$B$2:$C$6,2,0)/$C5+VLOOKUP(--RIGHT(II5,1),权重!$B$2:$D$6,3,0))*$E5))</f>
        <v/>
      </c>
      <c r="IP5" t="str">
        <f>IF(IM5=0,"",INT((VLOOKUP(--RIGHT(IM5,1),权重!$B$2:$C$6,2,0)/$C5+VLOOKUP(--RIGHT(IM5,1),权重!$B$2:$D$6,3,0))*$E5))</f>
        <v/>
      </c>
      <c r="IT5" t="str">
        <f>IF(IQ5=0,"",INT((VLOOKUP(--RIGHT(IQ5,1),权重!$B$2:$C$6,2,0)/$C5+VLOOKUP(--RIGHT(IQ5,1),权重!$B$2:$D$6,3,0))*$E5))</f>
        <v/>
      </c>
      <c r="IX5" t="str">
        <f>IF(IU5=0,"",INT((VLOOKUP(--RIGHT(IU5,1),权重!$B$2:$C$6,2,0)/$C5+VLOOKUP(--RIGHT(IU5,1),权重!$B$2:$D$6,3,0))*$E5))</f>
        <v/>
      </c>
      <c r="JB5" t="str">
        <f>IF(IY5=0,"",INT((VLOOKUP(--RIGHT(IY5,1),权重!$B$2:$C$6,2,0)/$C5+VLOOKUP(--RIGHT(IY5,1),权重!$B$2:$D$6,3,0))*$E5))</f>
        <v/>
      </c>
      <c r="JF5" t="str">
        <f>IF(JC5=0,"",INT((VLOOKUP(--RIGHT(JC5,1),权重!$B$2:$C$6,2,0)/$C5+VLOOKUP(--RIGHT(JC5,1),权重!$B$2:$D$6,3,0))*$E5))</f>
        <v/>
      </c>
      <c r="JJ5" t="str">
        <f>IF(JG5=0,"",INT((VLOOKUP(--RIGHT(JG5,1),权重!$B$2:$C$6,2,0)/$C5+VLOOKUP(--RIGHT(JG5,1),权重!$B$2:$D$6,3,0))*$E5))</f>
        <v/>
      </c>
      <c r="JN5" t="str">
        <f>IF(JK5=0,"",INT((VLOOKUP(--RIGHT(JK5,1),权重!$B$2:$C$6,2,0)/$C5+VLOOKUP(--RIGHT(JK5,1),权重!$B$2:$D$6,3,0))*$E5))</f>
        <v/>
      </c>
      <c r="JR5" t="str">
        <f>IF(JO5=0,"",INT((VLOOKUP(--RIGHT(JO5,1),权重!$B$2:$C$6,2,0)/$C5+VLOOKUP(--RIGHT(JO5,1),权重!$B$2:$D$6,3,0))*$E5))</f>
        <v/>
      </c>
      <c r="JV5" t="str">
        <f>IF(JS5=0,"",INT((VLOOKUP(--RIGHT(JS5,1),权重!$B$2:$C$6,2,0)/$C5+VLOOKUP(--RIGHT(JS5,1),权重!$B$2:$D$6,3,0))*$E5))</f>
        <v/>
      </c>
      <c r="JZ5" t="str">
        <f>IF(JW5=0,"",INT((VLOOKUP(--RIGHT(JW5,1),权重!$B$2:$C$6,2,0)/$C5+VLOOKUP(--RIGHT(JW5,1),权重!$B$2:$D$6,3,0))*$E5))</f>
        <v/>
      </c>
      <c r="KD5" t="str">
        <f>IF(KA5=0,"",INT((VLOOKUP(--RIGHT(KA5,1),权重!$B$2:$C$6,2,0)/$C5+VLOOKUP(--RIGHT(KA5,1),权重!$B$2:$D$6,3,0))*$E5))</f>
        <v/>
      </c>
      <c r="KH5" t="str">
        <f>IF(KE5=0,"",INT((VLOOKUP(--RIGHT(KE5,1),权重!$B$2:$C$6,2,0)/$C5+VLOOKUP(--RIGHT(KE5,1),权重!$B$2:$D$6,3,0))*$E5))</f>
        <v/>
      </c>
      <c r="KL5" t="str">
        <f>IF(KI5=0,"",INT((VLOOKUP(--RIGHT(KI5,1),权重!$B$2:$C$6,2,0)/$C5+VLOOKUP(--RIGHT(KI5,1),权重!$B$2:$D$6,3,0))*$E5))</f>
        <v/>
      </c>
      <c r="KP5" t="str">
        <f>IF(KM5=0,"",INT((VLOOKUP(--RIGHT(KM5,1),权重!$B$2:$C$6,2,0)/$C5+VLOOKUP(--RIGHT(KM5,1),权重!$B$2:$D$6,3,0))*$E5))</f>
        <v/>
      </c>
      <c r="KT5" t="str">
        <f>IF(KQ5=0,"",INT((VLOOKUP(--RIGHT(KQ5,1),权重!$B$2:$C$6,2,0)/$C5+VLOOKUP(--RIGHT(KQ5,1),权重!$B$2:$D$6,3,0))*$E5))</f>
        <v/>
      </c>
      <c r="KX5" t="str">
        <f>IF(KU5=0,"",INT((VLOOKUP(--RIGHT(KU5,1),权重!$B$2:$C$6,2,0)/$C5+VLOOKUP(--RIGHT(KU5,1),权重!$B$2:$D$6,3,0))*$E5))</f>
        <v/>
      </c>
      <c r="LB5" t="str">
        <f>IF(KY5=0,"",INT((VLOOKUP(--RIGHT(KY5,1),权重!$B$2:$C$6,2,0)/$C5+VLOOKUP(--RIGHT(KY5,1),权重!$B$2:$D$6,3,0))*$E5))</f>
        <v/>
      </c>
      <c r="LF5" t="str">
        <f>IF(LC5=0,"",INT((VLOOKUP(--RIGHT(LC5,1),权重!$B$2:$C$6,2,0)/$C5+VLOOKUP(--RIGHT(LC5,1),权重!$B$2:$D$6,3,0))*$E5))</f>
        <v/>
      </c>
      <c r="LJ5" t="str">
        <f>IF(LG5=0,"",INT((VLOOKUP(--RIGHT(LG5,1),权重!$B$2:$C$6,2,0)/$C5+VLOOKUP(--RIGHT(LG5,1),权重!$B$2:$D$6,3,0))*$E5))</f>
        <v/>
      </c>
      <c r="LN5" t="str">
        <f>IF(LK5=0,"",INT((VLOOKUP(--RIGHT(LK5,1),权重!$B$2:$C$6,2,0)/$C5+VLOOKUP(--RIGHT(LK5,1),权重!$B$2:$D$6,3,0))*$E5))</f>
        <v/>
      </c>
      <c r="LR5" t="str">
        <f>IF(LO5=0,"",INT((VLOOKUP(--RIGHT(LO5,1),权重!$B$2:$C$6,2,0)/$C5+VLOOKUP(--RIGHT(LO5,1),权重!$B$2:$D$6,3,0))*$E5))</f>
        <v/>
      </c>
      <c r="LV5" t="str">
        <f>IF(LS5=0,"",INT((VLOOKUP(--RIGHT(LS5,1),权重!$B$2:$C$6,2,0)/$C5+VLOOKUP(--RIGHT(LS5,1),权重!$B$2:$D$6,3,0))*$E5))</f>
        <v/>
      </c>
      <c r="LZ5" t="str">
        <f>IF(LW5=0,"",INT((VLOOKUP(--RIGHT(LW5,1),权重!$B$2:$C$6,2,0)/$C5+VLOOKUP(--RIGHT(LW5,1),权重!$B$2:$D$6,3,0))*$E5))</f>
        <v/>
      </c>
      <c r="MD5" t="str">
        <f>IF(MA5=0,"",INT((VLOOKUP(--RIGHT(MA5,1),权重!$B$2:$C$6,2,0)/$C5+VLOOKUP(--RIGHT(MA5,1),权重!$B$2:$D$6,3,0))*$E5))</f>
        <v/>
      </c>
      <c r="MH5" t="str">
        <f>IF(ME5=0,"",INT((VLOOKUP(--RIGHT(ME5,1),权重!$B$2:$C$6,2,0)/$C5+VLOOKUP(--RIGHT(ME5,1),权重!$B$2:$D$6,3,0))*$E5))</f>
        <v/>
      </c>
    </row>
    <row r="6" spans="1:346" x14ac:dyDescent="0.2">
      <c r="A6">
        <v>3</v>
      </c>
      <c r="B6" t="s">
        <v>18</v>
      </c>
      <c r="C6" s="9">
        <v>6</v>
      </c>
      <c r="D6" s="9">
        <v>1</v>
      </c>
      <c r="E6" s="9">
        <f t="shared" ref="E6:E22" si="1">E5</f>
        <v>0.4</v>
      </c>
      <c r="F6" s="9">
        <f t="shared" si="0"/>
        <v>0.6</v>
      </c>
      <c r="G6" s="12">
        <v>80100001</v>
      </c>
      <c r="H6">
        <v>1</v>
      </c>
      <c r="I6">
        <v>1</v>
      </c>
      <c r="J6">
        <f>IF($D6&lt;2,((VLOOKUP(--RIGHT(G6,1),权重!$F$2:$H$6,2,0)+VLOOKUP(--RIGHT(G6,1),权重!$F$2:$H$6,3,0)*$D6)*$F6),((VLOOKUP(--RIGHT(G6,1),权重!$J$2:$L$6,2,0)+VLOOKUP(--RIGHT(G6,1),权重!$J$2:$L$6,3,0)*$D6)*$F6))</f>
        <v>415800</v>
      </c>
      <c r="K6" s="12">
        <v>80100002</v>
      </c>
      <c r="L6">
        <v>1</v>
      </c>
      <c r="M6">
        <v>1</v>
      </c>
      <c r="N6">
        <f>IF($D6&lt;2,((VLOOKUP(--RIGHT(K6,1),权重!$F$2:$H$6,2,0)+VLOOKUP(--RIGHT(K6,1),权重!$F$2:$H$6,3,0)*$D6)*$F6),((VLOOKUP(--RIGHT(K6,1),权重!$J$2:$L$6,2,0)+VLOOKUP(--RIGHT(K6,1),权重!$J$2:$L$6,3,0)*$D6)*$F6))</f>
        <v>178200</v>
      </c>
      <c r="O6" s="26">
        <v>80100003</v>
      </c>
      <c r="P6">
        <v>1</v>
      </c>
      <c r="Q6">
        <v>1</v>
      </c>
      <c r="R6">
        <f>IF($D6&lt;2,((VLOOKUP(--RIGHT(O6,1),权重!$F$2:$H$6,2,0)+VLOOKUP(--RIGHT(O6,1),权重!$F$2:$H$6,3,0)*$D6)*$F6),((VLOOKUP(--RIGHT(O6,1),权重!$J$2:$L$6,2,0)+VLOOKUP(--RIGHT(O6,1),权重!$J$2:$L$6,3,0)*$D6)*$F6))</f>
        <v>6000</v>
      </c>
      <c r="S6" s="26">
        <v>80100004</v>
      </c>
      <c r="T6">
        <v>1</v>
      </c>
      <c r="U6">
        <v>1</v>
      </c>
      <c r="V6">
        <f>IF($D6&lt;2,((VLOOKUP(--RIGHT(S6,1),权重!$F$2:$H$6,2,0)+VLOOKUP(--RIGHT(S6,1),权重!$F$2:$H$6,3,0)*$D6)*$F6),((VLOOKUP(--RIGHT(S6,1),权重!$J$2:$L$6,2,0)+VLOOKUP(--RIGHT(S6,1),权重!$J$2:$L$6,3,0)*$D6)*$F6))</f>
        <v>0</v>
      </c>
      <c r="W6" s="26">
        <v>80100005</v>
      </c>
      <c r="X6">
        <v>1</v>
      </c>
      <c r="Y6">
        <v>1</v>
      </c>
      <c r="Z6">
        <f>IF($D6&lt;2,((VLOOKUP(--RIGHT(W6,1),权重!$F$2:$H$6,2,0)+VLOOKUP(--RIGHT(W6,1),权重!$F$2:$H$6,3,0)*$D6)*$F6),((VLOOKUP(--RIGHT(W6,1),权重!$J$2:$L$6,2,0)+VLOOKUP(--RIGHT(W6,1),权重!$J$2:$L$6,3,0)*$D6)*$F6))</f>
        <v>0</v>
      </c>
      <c r="AA6" s="27">
        <v>80100011</v>
      </c>
      <c r="AB6">
        <v>1</v>
      </c>
      <c r="AC6">
        <v>1</v>
      </c>
      <c r="AD6">
        <f>IF(AA6=0,"",INT((VLOOKUP(--RIGHT(AA6,1),权重!$B$2:$C$6,2,0)/$C6+VLOOKUP(--RIGHT(AA6,1),权重!$B$2:$D$6,3,0))*$E6))+1000000*E6-E29</f>
        <v>32604</v>
      </c>
      <c r="AE6" s="10">
        <v>80100012</v>
      </c>
      <c r="AF6">
        <v>1</v>
      </c>
      <c r="AG6">
        <v>1</v>
      </c>
      <c r="AH6">
        <f>IF(AE6=0,"",INT((VLOOKUP(--RIGHT(AE6,1),权重!$B$2:$C$6,2,0)/$C6+VLOOKUP(--RIGHT(AE6,1),权重!$B$2:$D$6,3,0))*$E6))</f>
        <v>26646</v>
      </c>
      <c r="AI6" s="10">
        <v>80100013</v>
      </c>
      <c r="AJ6">
        <v>1</v>
      </c>
      <c r="AK6">
        <v>1</v>
      </c>
      <c r="AL6">
        <f>IF(AI6=0,"",INT((VLOOKUP(--RIGHT(AI6,1),权重!$B$2:$C$6,2,0)/$C6+VLOOKUP(--RIGHT(AI6,1),权重!$B$2:$D$6,3,0))*$E6))</f>
        <v>6666</v>
      </c>
      <c r="AM6" s="10">
        <v>80100014</v>
      </c>
      <c r="AN6">
        <v>1</v>
      </c>
      <c r="AO6">
        <v>1</v>
      </c>
      <c r="AP6">
        <f>IF(AM6=0,"",INT((VLOOKUP(--RIGHT(AM6,1),权重!$B$2:$C$6,2,0)/$C6+VLOOKUP(--RIGHT(AM6,1),权重!$B$2:$D$6,3,0))*$E6))</f>
        <v>733</v>
      </c>
      <c r="AQ6" s="10">
        <v>80100015</v>
      </c>
      <c r="AR6">
        <v>1</v>
      </c>
      <c r="AS6">
        <v>1</v>
      </c>
      <c r="AT6">
        <f>IF(AQ6=0,"",INT((VLOOKUP(--RIGHT(AQ6,1),权重!$B$2:$C$6,2,0)/$C6+VLOOKUP(--RIGHT(AQ6,1),权重!$B$2:$D$6,3,0))*$E6))</f>
        <v>20</v>
      </c>
      <c r="AU6" s="10">
        <v>80100031</v>
      </c>
      <c r="AV6">
        <v>1</v>
      </c>
      <c r="AW6">
        <v>1</v>
      </c>
      <c r="AX6">
        <f>IF(AU6=0,"",INT((VLOOKUP(--RIGHT(AU6,1),权重!$B$2:$C$6,2,0)/$C6+VLOOKUP(--RIGHT(AU6,1),权重!$B$2:$D$6,3,0))*$E6))</f>
        <v>32600</v>
      </c>
      <c r="AY6" s="10">
        <v>80100032</v>
      </c>
      <c r="AZ6">
        <v>1</v>
      </c>
      <c r="BA6">
        <v>1</v>
      </c>
      <c r="BB6">
        <f>IF(AY6=0,"",INT((VLOOKUP(--RIGHT(AY6,1),权重!$B$2:$C$6,2,0)/$C6+VLOOKUP(--RIGHT(AY6,1),权重!$B$2:$D$6,3,0))*$E6))</f>
        <v>26646</v>
      </c>
      <c r="BC6" s="10">
        <v>80100033</v>
      </c>
      <c r="BD6">
        <v>1</v>
      </c>
      <c r="BE6">
        <v>1</v>
      </c>
      <c r="BF6">
        <f>IF(BC6=0,"",INT((VLOOKUP(--RIGHT(BC6,1),权重!$B$2:$C$6,2,0)/$C6+VLOOKUP(--RIGHT(BC6,1),权重!$B$2:$D$6,3,0))*$E6))</f>
        <v>6666</v>
      </c>
      <c r="BG6" s="10">
        <v>80100034</v>
      </c>
      <c r="BH6">
        <v>1</v>
      </c>
      <c r="BI6">
        <v>1</v>
      </c>
      <c r="BJ6">
        <f>IF(BG6=0,"",INT((VLOOKUP(--RIGHT(BG6,1),权重!$B$2:$C$6,2,0)/$C6+VLOOKUP(--RIGHT(BG6,1),权重!$B$2:$D$6,3,0))*$E6))</f>
        <v>733</v>
      </c>
      <c r="BK6" s="10">
        <v>80100035</v>
      </c>
      <c r="BL6">
        <v>1</v>
      </c>
      <c r="BM6">
        <v>1</v>
      </c>
      <c r="BN6">
        <f>IF(BK6=0,"",INT((VLOOKUP(--RIGHT(BK6,1),权重!$B$2:$C$6,2,0)/$C6+VLOOKUP(--RIGHT(BK6,1),权重!$B$2:$D$6,3,0))*$E6))</f>
        <v>20</v>
      </c>
      <c r="BO6" s="10">
        <v>80100041</v>
      </c>
      <c r="BP6">
        <v>1</v>
      </c>
      <c r="BQ6">
        <v>1</v>
      </c>
      <c r="BR6">
        <f>IF(BO6=0,"",INT((VLOOKUP(--RIGHT(BO6,1),权重!$B$2:$C$6,2,0)/$C6+VLOOKUP(--RIGHT(BO6,1),权重!$B$2:$D$6,3,0))*$E6))</f>
        <v>32600</v>
      </c>
      <c r="BS6" s="10">
        <v>80100042</v>
      </c>
      <c r="BT6">
        <v>1</v>
      </c>
      <c r="BU6">
        <v>1</v>
      </c>
      <c r="BV6">
        <f>IF(BS6=0,"",INT((VLOOKUP(--RIGHT(BS6,1),权重!$B$2:$C$6,2,0)/$C6+VLOOKUP(--RIGHT(BS6,1),权重!$B$2:$D$6,3,0))*$E6))</f>
        <v>26646</v>
      </c>
      <c r="BW6" s="10">
        <v>80100043</v>
      </c>
      <c r="BX6">
        <v>1</v>
      </c>
      <c r="BY6">
        <v>1</v>
      </c>
      <c r="BZ6">
        <f>IF(BW6=0,"",INT((VLOOKUP(--RIGHT(BW6,1),权重!$B$2:$C$6,2,0)/$C6+VLOOKUP(--RIGHT(BW6,1),权重!$B$2:$D$6,3,0))*$E6))</f>
        <v>6666</v>
      </c>
      <c r="CA6" s="10">
        <v>80100044</v>
      </c>
      <c r="CB6">
        <v>1</v>
      </c>
      <c r="CC6">
        <v>1</v>
      </c>
      <c r="CD6">
        <f>IF(CA6=0,"",INT((VLOOKUP(--RIGHT(CA6,1),权重!$B$2:$C$6,2,0)/$C6+VLOOKUP(--RIGHT(CA6,1),权重!$B$2:$D$6,3,0))*$E6))</f>
        <v>733</v>
      </c>
      <c r="CE6" s="10">
        <v>80100045</v>
      </c>
      <c r="CF6">
        <v>1</v>
      </c>
      <c r="CG6">
        <v>1</v>
      </c>
      <c r="CH6">
        <f>IF(CE6=0,"",INT((VLOOKUP(--RIGHT(CE6,1),权重!$B$2:$C$6,2,0)/$C6+VLOOKUP(--RIGHT(CE6,1),权重!$B$2:$D$6,3,0))*$E6))</f>
        <v>20</v>
      </c>
      <c r="CI6" s="10">
        <v>80100061</v>
      </c>
      <c r="CJ6">
        <v>1</v>
      </c>
      <c r="CK6">
        <v>1</v>
      </c>
      <c r="CL6">
        <f>IF(CI6=0,"",INT((VLOOKUP(--RIGHT(CI6,1),权重!$B$2:$C$6,2,0)/$C6+VLOOKUP(--RIGHT(CI6,1),权重!$B$2:$D$6,3,0))*$E6))</f>
        <v>32600</v>
      </c>
      <c r="CM6" s="10">
        <v>80100062</v>
      </c>
      <c r="CN6">
        <v>1</v>
      </c>
      <c r="CO6">
        <v>1</v>
      </c>
      <c r="CP6">
        <f>IF(CM6=0,"",INT((VLOOKUP(--RIGHT(CM6,1),权重!$B$2:$C$6,2,0)/$C6+VLOOKUP(--RIGHT(CM6,1),权重!$B$2:$D$6,3,0))*$E6))</f>
        <v>26646</v>
      </c>
      <c r="CQ6" s="10">
        <v>80100063</v>
      </c>
      <c r="CR6">
        <v>1</v>
      </c>
      <c r="CS6">
        <v>1</v>
      </c>
      <c r="CT6">
        <f>IF(CQ6=0,"",INT((VLOOKUP(--RIGHT(CQ6,1),权重!$B$2:$C$6,2,0)/$C6+VLOOKUP(--RIGHT(CQ6,1),权重!$B$2:$D$6,3,0))*$E6))</f>
        <v>6666</v>
      </c>
      <c r="CU6" s="10">
        <v>80100064</v>
      </c>
      <c r="CV6">
        <v>1</v>
      </c>
      <c r="CW6">
        <v>1</v>
      </c>
      <c r="CX6">
        <f>IF(CU6=0,"",INT((VLOOKUP(--RIGHT(CU6,1),权重!$B$2:$C$6,2,0)/$C6+VLOOKUP(--RIGHT(CU6,1),权重!$B$2:$D$6,3,0))*$E6))</f>
        <v>733</v>
      </c>
      <c r="CY6" s="10">
        <v>80100065</v>
      </c>
      <c r="CZ6">
        <v>1</v>
      </c>
      <c r="DA6">
        <v>1</v>
      </c>
      <c r="DB6">
        <f>IF(CY6=0,"",INT((VLOOKUP(--RIGHT(CY6,1),权重!$B$2:$C$6,2,0)/$C6+VLOOKUP(--RIGHT(CY6,1),权重!$B$2:$D$6,3,0))*$E6))</f>
        <v>20</v>
      </c>
      <c r="DC6" s="10">
        <v>80100051</v>
      </c>
      <c r="DD6">
        <v>1</v>
      </c>
      <c r="DE6">
        <v>1</v>
      </c>
      <c r="DF6">
        <f>IF(DC6=0,"",INT((VLOOKUP(--RIGHT(DC6,1),权重!$B$2:$C$6,2,0)/$C6+VLOOKUP(--RIGHT(DC6,1),权重!$B$2:$D$6,3,0))*$E6))</f>
        <v>32600</v>
      </c>
      <c r="DG6" s="10">
        <v>80100052</v>
      </c>
      <c r="DH6">
        <v>1</v>
      </c>
      <c r="DI6">
        <v>1</v>
      </c>
      <c r="DJ6">
        <f>IF(DG6=0,"",INT((VLOOKUP(--RIGHT(DG6,1),权重!$B$2:$C$6,2,0)/$C6+VLOOKUP(--RIGHT(DG6,1),权重!$B$2:$D$6,3,0))*$E6))</f>
        <v>26646</v>
      </c>
      <c r="DK6" s="10">
        <v>80100053</v>
      </c>
      <c r="DL6">
        <v>1</v>
      </c>
      <c r="DM6">
        <v>1</v>
      </c>
      <c r="DN6">
        <f>IF(DK6=0,"",INT((VLOOKUP(--RIGHT(DK6,1),权重!$B$2:$C$6,2,0)/$C6+VLOOKUP(--RIGHT(DK6,1),权重!$B$2:$D$6,3,0))*$E6))</f>
        <v>6666</v>
      </c>
      <c r="DO6" s="10">
        <v>80100054</v>
      </c>
      <c r="DP6">
        <v>1</v>
      </c>
      <c r="DQ6">
        <v>1</v>
      </c>
      <c r="DR6">
        <f>IF(DO6=0,"",INT((VLOOKUP(--RIGHT(DO6,1),权重!$B$2:$C$6,2,0)/$C6+VLOOKUP(--RIGHT(DO6,1),权重!$B$2:$D$6,3,0))*$E6))</f>
        <v>733</v>
      </c>
      <c r="DS6" s="10">
        <v>80100055</v>
      </c>
      <c r="DT6">
        <v>1</v>
      </c>
      <c r="DU6">
        <v>1</v>
      </c>
      <c r="DV6">
        <f>IF(DS6=0,"",INT((VLOOKUP(--RIGHT(DS6,1),权重!$B$2:$C$6,2,0)/$C6+VLOOKUP(--RIGHT(DS6,1),权重!$B$2:$D$6,3,0))*$E6))</f>
        <v>20</v>
      </c>
      <c r="DW6" s="10">
        <v>80100081</v>
      </c>
      <c r="DX6">
        <v>1</v>
      </c>
      <c r="DY6">
        <v>1</v>
      </c>
      <c r="DZ6">
        <f>IF(DW6=0,"",INT((VLOOKUP(--RIGHT(DW6,1),权重!$B$2:$C$6,2,0)/$C6+VLOOKUP(--RIGHT(DW6,1),权重!$B$2:$D$6,3,0))*$E6))</f>
        <v>32600</v>
      </c>
      <c r="EA6" s="10">
        <v>80100082</v>
      </c>
      <c r="EB6">
        <v>1</v>
      </c>
      <c r="EC6">
        <v>1</v>
      </c>
      <c r="ED6">
        <f>IF(EA6=0,"",INT((VLOOKUP(--RIGHT(EA6,1),权重!$B$2:$C$6,2,0)/$C6+VLOOKUP(--RIGHT(EA6,1),权重!$B$2:$D$6,3,0))*$E6))</f>
        <v>26646</v>
      </c>
      <c r="EE6" s="10">
        <v>80100083</v>
      </c>
      <c r="EF6">
        <v>1</v>
      </c>
      <c r="EG6">
        <v>1</v>
      </c>
      <c r="EH6">
        <f>IF(EE6=0,"",INT((VLOOKUP(--RIGHT(EE6,1),权重!$B$2:$C$6,2,0)/$C6+VLOOKUP(--RIGHT(EE6,1),权重!$B$2:$D$6,3,0))*$E6))</f>
        <v>6666</v>
      </c>
      <c r="EI6" s="10">
        <v>80100084</v>
      </c>
      <c r="EJ6">
        <v>1</v>
      </c>
      <c r="EK6">
        <v>1</v>
      </c>
      <c r="EL6">
        <f>IF(EI6=0,"",INT((VLOOKUP(--RIGHT(EI6,1),权重!$B$2:$C$6,2,0)/$C6+VLOOKUP(--RIGHT(EI6,1),权重!$B$2:$D$6,3,0))*$E6))</f>
        <v>733</v>
      </c>
      <c r="EM6" s="10">
        <v>80100085</v>
      </c>
      <c r="EN6">
        <v>1</v>
      </c>
      <c r="EO6">
        <v>1</v>
      </c>
      <c r="EP6">
        <f>IF(EM6=0,"",INT((VLOOKUP(--RIGHT(EM6,1),权重!$B$2:$C$6,2,0)/$C6+VLOOKUP(--RIGHT(EM6,1),权重!$B$2:$D$6,3,0))*$E6))</f>
        <v>20</v>
      </c>
      <c r="ET6" t="str">
        <f>IF(EQ6=0,"",INT((VLOOKUP(--RIGHT(EQ6,1),权重!$B$2:$C$6,2,0)/$C6+VLOOKUP(--RIGHT(EQ6,1),权重!$B$2:$D$6,3,0))*$E6))</f>
        <v/>
      </c>
      <c r="EX6" t="str">
        <f>IF(EU6=0,"",INT((VLOOKUP(--RIGHT(EU6,1),权重!$B$2:$C$6,2,0)/$C6+VLOOKUP(--RIGHT(EU6,1),权重!$B$2:$D$6,3,0))*$E6))</f>
        <v/>
      </c>
      <c r="FB6" t="str">
        <f>IF(EY6=0,"",INT((VLOOKUP(--RIGHT(EY6,1),权重!$B$2:$C$6,2,0)/$C6+VLOOKUP(--RIGHT(EY6,1),权重!$B$2:$D$6,3,0))*$E6))</f>
        <v/>
      </c>
      <c r="FF6" t="str">
        <f>IF(FC6=0,"",INT((VLOOKUP(--RIGHT(FC6,1),权重!$B$2:$C$6,2,0)/$C6+VLOOKUP(--RIGHT(FC6,1),权重!$B$2:$D$6,3,0))*$E6))</f>
        <v/>
      </c>
      <c r="FJ6" t="str">
        <f>IF(FG6=0,"",INT((VLOOKUP(--RIGHT(FG6,1),权重!$B$2:$C$6,2,0)/$C6+VLOOKUP(--RIGHT(FG6,1),权重!$B$2:$D$6,3,0))*$E6))</f>
        <v/>
      </c>
      <c r="FN6" t="str">
        <f>IF(FK6=0,"",INT((VLOOKUP(--RIGHT(FK6,1),权重!$B$2:$C$6,2,0)/$C6+VLOOKUP(--RIGHT(FK6,1),权重!$B$2:$D$6,3,0))*$E6))</f>
        <v/>
      </c>
      <c r="FR6" t="str">
        <f>IF(FO6=0,"",INT((VLOOKUP(--RIGHT(FO6,1),权重!$B$2:$C$6,2,0)/$C6+VLOOKUP(--RIGHT(FO6,1),权重!$B$2:$D$6,3,0))*$E6))</f>
        <v/>
      </c>
      <c r="FV6" t="str">
        <f>IF(FS6=0,"",INT((VLOOKUP(--RIGHT(FS6,1),权重!$B$2:$C$6,2,0)/$C6+VLOOKUP(--RIGHT(FS6,1),权重!$B$2:$D$6,3,0))*$E6))</f>
        <v/>
      </c>
      <c r="FZ6" t="str">
        <f>IF(FW6=0,"",INT((VLOOKUP(--RIGHT(FW6,1),权重!$B$2:$C$6,2,0)/$C6+VLOOKUP(--RIGHT(FW6,1),权重!$B$2:$D$6,3,0))*$E6))</f>
        <v/>
      </c>
      <c r="GD6" t="str">
        <f>IF(GA6=0,"",INT((VLOOKUP(--RIGHT(GA6,1),权重!$B$2:$C$6,2,0)/$C6+VLOOKUP(--RIGHT(GA6,1),权重!$B$2:$D$6,3,0))*$E6))</f>
        <v/>
      </c>
      <c r="GH6" t="str">
        <f>IF(GE6=0,"",INT((VLOOKUP(--RIGHT(GE6,1),权重!$B$2:$C$6,2,0)/$C6+VLOOKUP(--RIGHT(GE6,1),权重!$B$2:$D$6,3,0))*$E6))</f>
        <v/>
      </c>
      <c r="GL6" t="str">
        <f>IF(GI6=0,"",INT((VLOOKUP(--RIGHT(GI6,1),权重!$B$2:$C$6,2,0)/$C6+VLOOKUP(--RIGHT(GI6,1),权重!$B$2:$D$6,3,0))*$E6))</f>
        <v/>
      </c>
      <c r="GP6" t="str">
        <f>IF(GM6=0,"",INT((VLOOKUP(--RIGHT(GM6,1),权重!$B$2:$C$6,2,0)/$C6+VLOOKUP(--RIGHT(GM6,1),权重!$B$2:$D$6,3,0))*$E6))</f>
        <v/>
      </c>
      <c r="GT6" t="str">
        <f>IF(GQ6=0,"",INT((VLOOKUP(--RIGHT(GQ6,1),权重!$B$2:$C$6,2,0)/$C6+VLOOKUP(--RIGHT(GQ6,1),权重!$B$2:$D$6,3,0))*$E6))</f>
        <v/>
      </c>
      <c r="GX6" t="str">
        <f>IF(GU6=0,"",INT((VLOOKUP(--RIGHT(GU6,1),权重!$B$2:$C$6,2,0)/$C6+VLOOKUP(--RIGHT(GU6,1),权重!$B$2:$D$6,3,0))*$E6))</f>
        <v/>
      </c>
      <c r="HB6" t="str">
        <f>IF(GY6=0,"",INT((VLOOKUP(--RIGHT(GY6,1),权重!$B$2:$C$6,2,0)/$C6+VLOOKUP(--RIGHT(GY6,1),权重!$B$2:$D$6,3,0))*$E6))</f>
        <v/>
      </c>
      <c r="HF6" t="str">
        <f>IF(HC6=0,"",INT((VLOOKUP(--RIGHT(HC6,1),权重!$B$2:$C$6,2,0)/$C6+VLOOKUP(--RIGHT(HC6,1),权重!$B$2:$D$6,3,0))*$E6))</f>
        <v/>
      </c>
      <c r="HJ6" t="str">
        <f>IF(HG6=0,"",INT((VLOOKUP(--RIGHT(HG6,1),权重!$B$2:$C$6,2,0)/$C6+VLOOKUP(--RIGHT(HG6,1),权重!$B$2:$D$6,3,0))*$E6))</f>
        <v/>
      </c>
      <c r="HN6" t="str">
        <f>IF(HK6=0,"",INT((VLOOKUP(--RIGHT(HK6,1),权重!$B$2:$C$6,2,0)/$C6+VLOOKUP(--RIGHT(HK6,1),权重!$B$2:$D$6,3,0))*$E6))</f>
        <v/>
      </c>
      <c r="HR6" t="str">
        <f>IF(HO6=0,"",INT((VLOOKUP(--RIGHT(HO6,1),权重!$B$2:$C$6,2,0)/$C6+VLOOKUP(--RIGHT(HO6,1),权重!$B$2:$D$6,3,0))*$E6))</f>
        <v/>
      </c>
      <c r="HV6" t="str">
        <f>IF(HS6=0,"",INT((VLOOKUP(--RIGHT(HS6,1),权重!$B$2:$C$6,2,0)/$C6+VLOOKUP(--RIGHT(HS6,1),权重!$B$2:$D$6,3,0))*$E6))</f>
        <v/>
      </c>
      <c r="HZ6" t="str">
        <f>IF(HW6=0,"",INT((VLOOKUP(--RIGHT(HW6,1),权重!$B$2:$C$6,2,0)/$C6+VLOOKUP(--RIGHT(HW6,1),权重!$B$2:$D$6,3,0))*$E6))</f>
        <v/>
      </c>
      <c r="ID6" t="str">
        <f>IF(IA6=0,"",INT((VLOOKUP(--RIGHT(IA6,1),权重!$B$2:$C$6,2,0)/$C6+VLOOKUP(--RIGHT(IA6,1),权重!$B$2:$D$6,3,0))*$E6))</f>
        <v/>
      </c>
      <c r="IH6" t="str">
        <f>IF(IE6=0,"",INT((VLOOKUP(--RIGHT(IE6,1),权重!$B$2:$C$6,2,0)/$C6+VLOOKUP(--RIGHT(IE6,1),权重!$B$2:$D$6,3,0))*$E6))</f>
        <v/>
      </c>
      <c r="IL6" t="str">
        <f>IF(II6=0,"",INT((VLOOKUP(--RIGHT(II6,1),权重!$B$2:$C$6,2,0)/$C6+VLOOKUP(--RIGHT(II6,1),权重!$B$2:$D$6,3,0))*$E6))</f>
        <v/>
      </c>
      <c r="IP6" t="str">
        <f>IF(IM6=0,"",INT((VLOOKUP(--RIGHT(IM6,1),权重!$B$2:$C$6,2,0)/$C6+VLOOKUP(--RIGHT(IM6,1),权重!$B$2:$D$6,3,0))*$E6))</f>
        <v/>
      </c>
      <c r="IT6" t="str">
        <f>IF(IQ6=0,"",INT((VLOOKUP(--RIGHT(IQ6,1),权重!$B$2:$C$6,2,0)/$C6+VLOOKUP(--RIGHT(IQ6,1),权重!$B$2:$D$6,3,0))*$E6))</f>
        <v/>
      </c>
      <c r="IX6" t="str">
        <f>IF(IU6=0,"",INT((VLOOKUP(--RIGHT(IU6,1),权重!$B$2:$C$6,2,0)/$C6+VLOOKUP(--RIGHT(IU6,1),权重!$B$2:$D$6,3,0))*$E6))</f>
        <v/>
      </c>
      <c r="JB6" t="str">
        <f>IF(IY6=0,"",INT((VLOOKUP(--RIGHT(IY6,1),权重!$B$2:$C$6,2,0)/$C6+VLOOKUP(--RIGHT(IY6,1),权重!$B$2:$D$6,3,0))*$E6))</f>
        <v/>
      </c>
      <c r="JF6" t="str">
        <f>IF(JC6=0,"",INT((VLOOKUP(--RIGHT(JC6,1),权重!$B$2:$C$6,2,0)/$C6+VLOOKUP(--RIGHT(JC6,1),权重!$B$2:$D$6,3,0))*$E6))</f>
        <v/>
      </c>
      <c r="JJ6" t="str">
        <f>IF(JG6=0,"",INT((VLOOKUP(--RIGHT(JG6,1),权重!$B$2:$C$6,2,0)/$C6+VLOOKUP(--RIGHT(JG6,1),权重!$B$2:$D$6,3,0))*$E6))</f>
        <v/>
      </c>
      <c r="JN6" t="str">
        <f>IF(JK6=0,"",INT((VLOOKUP(--RIGHT(JK6,1),权重!$B$2:$C$6,2,0)/$C6+VLOOKUP(--RIGHT(JK6,1),权重!$B$2:$D$6,3,0))*$E6))</f>
        <v/>
      </c>
      <c r="JR6" t="str">
        <f>IF(JO6=0,"",INT((VLOOKUP(--RIGHT(JO6,1),权重!$B$2:$C$6,2,0)/$C6+VLOOKUP(--RIGHT(JO6,1),权重!$B$2:$D$6,3,0))*$E6))</f>
        <v/>
      </c>
      <c r="JV6" t="str">
        <f>IF(JS6=0,"",INT((VLOOKUP(--RIGHT(JS6,1),权重!$B$2:$C$6,2,0)/$C6+VLOOKUP(--RIGHT(JS6,1),权重!$B$2:$D$6,3,0))*$E6))</f>
        <v/>
      </c>
      <c r="JZ6" t="str">
        <f>IF(JW6=0,"",INT((VLOOKUP(--RIGHT(JW6,1),权重!$B$2:$C$6,2,0)/$C6+VLOOKUP(--RIGHT(JW6,1),权重!$B$2:$D$6,3,0))*$E6))</f>
        <v/>
      </c>
      <c r="KD6" t="str">
        <f>IF(KA6=0,"",INT((VLOOKUP(--RIGHT(KA6,1),权重!$B$2:$C$6,2,0)/$C6+VLOOKUP(--RIGHT(KA6,1),权重!$B$2:$D$6,3,0))*$E6))</f>
        <v/>
      </c>
      <c r="KH6" t="str">
        <f>IF(KE6=0,"",INT((VLOOKUP(--RIGHT(KE6,1),权重!$B$2:$C$6,2,0)/$C6+VLOOKUP(--RIGHT(KE6,1),权重!$B$2:$D$6,3,0))*$E6))</f>
        <v/>
      </c>
      <c r="KL6" t="str">
        <f>IF(KI6=0,"",INT((VLOOKUP(--RIGHT(KI6,1),权重!$B$2:$C$6,2,0)/$C6+VLOOKUP(--RIGHT(KI6,1),权重!$B$2:$D$6,3,0))*$E6))</f>
        <v/>
      </c>
      <c r="KP6" t="str">
        <f>IF(KM6=0,"",INT((VLOOKUP(--RIGHT(KM6,1),权重!$B$2:$C$6,2,0)/$C6+VLOOKUP(--RIGHT(KM6,1),权重!$B$2:$D$6,3,0))*$E6))</f>
        <v/>
      </c>
      <c r="KT6" t="str">
        <f>IF(KQ6=0,"",INT((VLOOKUP(--RIGHT(KQ6,1),权重!$B$2:$C$6,2,0)/$C6+VLOOKUP(--RIGHT(KQ6,1),权重!$B$2:$D$6,3,0))*$E6))</f>
        <v/>
      </c>
      <c r="KX6" t="str">
        <f>IF(KU6=0,"",INT((VLOOKUP(--RIGHT(KU6,1),权重!$B$2:$C$6,2,0)/$C6+VLOOKUP(--RIGHT(KU6,1),权重!$B$2:$D$6,3,0))*$E6))</f>
        <v/>
      </c>
      <c r="LB6" t="str">
        <f>IF(KY6=0,"",INT((VLOOKUP(--RIGHT(KY6,1),权重!$B$2:$C$6,2,0)/$C6+VLOOKUP(--RIGHT(KY6,1),权重!$B$2:$D$6,3,0))*$E6))</f>
        <v/>
      </c>
      <c r="LF6" t="str">
        <f>IF(LC6=0,"",INT((VLOOKUP(--RIGHT(LC6,1),权重!$B$2:$C$6,2,0)/$C6+VLOOKUP(--RIGHT(LC6,1),权重!$B$2:$D$6,3,0))*$E6))</f>
        <v/>
      </c>
      <c r="LJ6" t="str">
        <f>IF(LG6=0,"",INT((VLOOKUP(--RIGHT(LG6,1),权重!$B$2:$C$6,2,0)/$C6+VLOOKUP(--RIGHT(LG6,1),权重!$B$2:$D$6,3,0))*$E6))</f>
        <v/>
      </c>
      <c r="LN6" t="str">
        <f>IF(LK6=0,"",INT((VLOOKUP(--RIGHT(LK6,1),权重!$B$2:$C$6,2,0)/$C6+VLOOKUP(--RIGHT(LK6,1),权重!$B$2:$D$6,3,0))*$E6))</f>
        <v/>
      </c>
      <c r="LR6" t="str">
        <f>IF(LO6=0,"",INT((VLOOKUP(--RIGHT(LO6,1),权重!$B$2:$C$6,2,0)/$C6+VLOOKUP(--RIGHT(LO6,1),权重!$B$2:$D$6,3,0))*$E6))</f>
        <v/>
      </c>
      <c r="LV6" t="str">
        <f>IF(LS6=0,"",INT((VLOOKUP(--RIGHT(LS6,1),权重!$B$2:$C$6,2,0)/$C6+VLOOKUP(--RIGHT(LS6,1),权重!$B$2:$D$6,3,0))*$E6))</f>
        <v/>
      </c>
      <c r="LZ6" t="str">
        <f>IF(LW6=0,"",INT((VLOOKUP(--RIGHT(LW6,1),权重!$B$2:$C$6,2,0)/$C6+VLOOKUP(--RIGHT(LW6,1),权重!$B$2:$D$6,3,0))*$E6))</f>
        <v/>
      </c>
      <c r="MD6" t="str">
        <f>IF(MA6=0,"",INT((VLOOKUP(--RIGHT(MA6,1),权重!$B$2:$C$6,2,0)/$C6+VLOOKUP(--RIGHT(MA6,1),权重!$B$2:$D$6,3,0))*$E6))</f>
        <v/>
      </c>
      <c r="MH6" t="str">
        <f>IF(ME6=0,"",INT((VLOOKUP(--RIGHT(ME6,1),权重!$B$2:$C$6,2,0)/$C6+VLOOKUP(--RIGHT(ME6,1),权重!$B$2:$D$6,3,0))*$E6))</f>
        <v/>
      </c>
    </row>
    <row r="7" spans="1:346" x14ac:dyDescent="0.2">
      <c r="A7">
        <v>4</v>
      </c>
      <c r="B7" t="s">
        <v>19</v>
      </c>
      <c r="C7" s="9">
        <v>7</v>
      </c>
      <c r="D7" s="9">
        <v>1</v>
      </c>
      <c r="E7" s="9">
        <f t="shared" si="1"/>
        <v>0.4</v>
      </c>
      <c r="F7" s="9">
        <f t="shared" si="0"/>
        <v>0.6</v>
      </c>
      <c r="G7" s="12">
        <v>80100001</v>
      </c>
      <c r="H7">
        <v>1</v>
      </c>
      <c r="I7">
        <v>1</v>
      </c>
      <c r="J7">
        <f>IF($D7&lt;2,((VLOOKUP(--RIGHT(G7,1),权重!$F$2:$H$6,2,0)+VLOOKUP(--RIGHT(G7,1),权重!$F$2:$H$6,3,0)*$D7)*$F7),((VLOOKUP(--RIGHT(G7,1),权重!$J$2:$L$6,2,0)+VLOOKUP(--RIGHT(G7,1),权重!$J$2:$L$6,3,0)*$D7)*$F7))</f>
        <v>415800</v>
      </c>
      <c r="K7" s="12">
        <v>80100002</v>
      </c>
      <c r="L7">
        <v>1</v>
      </c>
      <c r="M7">
        <v>1</v>
      </c>
      <c r="N7">
        <f>IF($D7&lt;2,((VLOOKUP(--RIGHT(K7,1),权重!$F$2:$H$6,2,0)+VLOOKUP(--RIGHT(K7,1),权重!$F$2:$H$6,3,0)*$D7)*$F7),((VLOOKUP(--RIGHT(K7,1),权重!$J$2:$L$6,2,0)+VLOOKUP(--RIGHT(K7,1),权重!$J$2:$L$6,3,0)*$D7)*$F7))</f>
        <v>178200</v>
      </c>
      <c r="O7" s="26">
        <v>80100003</v>
      </c>
      <c r="P7">
        <v>1</v>
      </c>
      <c r="Q7">
        <v>1</v>
      </c>
      <c r="R7">
        <f>IF($D7&lt;2,((VLOOKUP(--RIGHT(O7,1),权重!$F$2:$H$6,2,0)+VLOOKUP(--RIGHT(O7,1),权重!$F$2:$H$6,3,0)*$D7)*$F7),((VLOOKUP(--RIGHT(O7,1),权重!$J$2:$L$6,2,0)+VLOOKUP(--RIGHT(O7,1),权重!$J$2:$L$6,3,0)*$D7)*$F7))</f>
        <v>6000</v>
      </c>
      <c r="S7" s="26">
        <v>80100004</v>
      </c>
      <c r="T7">
        <v>1</v>
      </c>
      <c r="U7">
        <v>1</v>
      </c>
      <c r="V7">
        <f>IF($D7&lt;2,((VLOOKUP(--RIGHT(S7,1),权重!$F$2:$H$6,2,0)+VLOOKUP(--RIGHT(S7,1),权重!$F$2:$H$6,3,0)*$D7)*$F7),((VLOOKUP(--RIGHT(S7,1),权重!$J$2:$L$6,2,0)+VLOOKUP(--RIGHT(S7,1),权重!$J$2:$L$6,3,0)*$D7)*$F7))</f>
        <v>0</v>
      </c>
      <c r="W7" s="26">
        <v>80100005</v>
      </c>
      <c r="X7">
        <v>1</v>
      </c>
      <c r="Y7">
        <v>1</v>
      </c>
      <c r="Z7">
        <f>IF($D7&lt;2,((VLOOKUP(--RIGHT(W7,1),权重!$F$2:$H$6,2,0)+VLOOKUP(--RIGHT(W7,1),权重!$F$2:$H$6,3,0)*$D7)*$F7),((VLOOKUP(--RIGHT(W7,1),权重!$J$2:$L$6,2,0)+VLOOKUP(--RIGHT(W7,1),权重!$J$2:$L$6,3,0)*$D7)*$F7))</f>
        <v>0</v>
      </c>
      <c r="AA7" s="27">
        <v>80100011</v>
      </c>
      <c r="AB7">
        <v>1</v>
      </c>
      <c r="AC7">
        <v>1</v>
      </c>
      <c r="AD7">
        <f>IF(AA7=0,"",INT((VLOOKUP(--RIGHT(AA7,1),权重!$B$2:$C$6,2,0)/$C7+VLOOKUP(--RIGHT(AA7,1),权重!$B$2:$D$6,3,0))*$E7))+1000000*E7-E30</f>
        <v>27898</v>
      </c>
      <c r="AE7" s="10">
        <v>80100012</v>
      </c>
      <c r="AF7">
        <v>1</v>
      </c>
      <c r="AG7">
        <v>1</v>
      </c>
      <c r="AH7">
        <f>IF(AE7=0,"",INT((VLOOKUP(--RIGHT(AE7,1),权重!$B$2:$C$6,2,0)/$C7+VLOOKUP(--RIGHT(AE7,1),权重!$B$2:$D$6,3,0))*$E7))</f>
        <v>22837</v>
      </c>
      <c r="AI7" s="10">
        <v>80100013</v>
      </c>
      <c r="AJ7">
        <v>1</v>
      </c>
      <c r="AK7">
        <v>1</v>
      </c>
      <c r="AL7">
        <f>IF(AI7=0,"",INT((VLOOKUP(--RIGHT(AI7,1),权重!$B$2:$C$6,2,0)/$C7+VLOOKUP(--RIGHT(AI7,1),权重!$B$2:$D$6,3,0))*$E7))</f>
        <v>5714</v>
      </c>
      <c r="AM7" s="10">
        <v>80100014</v>
      </c>
      <c r="AN7">
        <v>1</v>
      </c>
      <c r="AO7">
        <v>1</v>
      </c>
      <c r="AP7">
        <f>IF(AM7=0,"",INT((VLOOKUP(--RIGHT(AM7,1),权重!$B$2:$C$6,2,0)/$C7+VLOOKUP(--RIGHT(AM7,1),权重!$B$2:$D$6,3,0))*$E7))</f>
        <v>685</v>
      </c>
      <c r="AQ7" s="10">
        <v>80100015</v>
      </c>
      <c r="AR7">
        <v>1</v>
      </c>
      <c r="AS7">
        <v>1</v>
      </c>
      <c r="AT7">
        <f>IF(AQ7=0,"",INT((VLOOKUP(--RIGHT(AQ7,1),权重!$B$2:$C$6,2,0)/$C7+VLOOKUP(--RIGHT(AQ7,1),权重!$B$2:$D$6,3,0))*$E7))</f>
        <v>20</v>
      </c>
      <c r="AU7" s="10">
        <v>80100031</v>
      </c>
      <c r="AV7">
        <v>1</v>
      </c>
      <c r="AW7">
        <v>1</v>
      </c>
      <c r="AX7">
        <f>IF(AU7=0,"",INT((VLOOKUP(--RIGHT(AU7,1),权重!$B$2:$C$6,2,0)/$C7+VLOOKUP(--RIGHT(AU7,1),权重!$B$2:$D$6,3,0))*$E7))</f>
        <v>27885</v>
      </c>
      <c r="AY7" s="10">
        <v>80100032</v>
      </c>
      <c r="AZ7">
        <v>1</v>
      </c>
      <c r="BA7">
        <v>1</v>
      </c>
      <c r="BB7">
        <f>IF(AY7=0,"",INT((VLOOKUP(--RIGHT(AY7,1),权重!$B$2:$C$6,2,0)/$C7+VLOOKUP(--RIGHT(AY7,1),权重!$B$2:$D$6,3,0))*$E7))</f>
        <v>22837</v>
      </c>
      <c r="BC7" s="10">
        <v>80100033</v>
      </c>
      <c r="BD7">
        <v>1</v>
      </c>
      <c r="BE7">
        <v>1</v>
      </c>
      <c r="BF7">
        <f>IF(BC7=0,"",INT((VLOOKUP(--RIGHT(BC7,1),权重!$B$2:$C$6,2,0)/$C7+VLOOKUP(--RIGHT(BC7,1),权重!$B$2:$D$6,3,0))*$E7))</f>
        <v>5714</v>
      </c>
      <c r="BG7" s="10">
        <v>80100034</v>
      </c>
      <c r="BH7">
        <v>1</v>
      </c>
      <c r="BI7">
        <v>1</v>
      </c>
      <c r="BJ7">
        <f>IF(BG7=0,"",INT((VLOOKUP(--RIGHT(BG7,1),权重!$B$2:$C$6,2,0)/$C7+VLOOKUP(--RIGHT(BG7,1),权重!$B$2:$D$6,3,0))*$E7))</f>
        <v>685</v>
      </c>
      <c r="BK7" s="10">
        <v>80100035</v>
      </c>
      <c r="BL7">
        <v>1</v>
      </c>
      <c r="BM7">
        <v>1</v>
      </c>
      <c r="BN7">
        <f>IF(BK7=0,"",INT((VLOOKUP(--RIGHT(BK7,1),权重!$B$2:$C$6,2,0)/$C7+VLOOKUP(--RIGHT(BK7,1),权重!$B$2:$D$6,3,0))*$E7))</f>
        <v>20</v>
      </c>
      <c r="BO7" s="10">
        <v>80100041</v>
      </c>
      <c r="BP7">
        <v>1</v>
      </c>
      <c r="BQ7">
        <v>1</v>
      </c>
      <c r="BR7">
        <f>IF(BO7=0,"",INT((VLOOKUP(--RIGHT(BO7,1),权重!$B$2:$C$6,2,0)/$C7+VLOOKUP(--RIGHT(BO7,1),权重!$B$2:$D$6,3,0))*$E7))</f>
        <v>27885</v>
      </c>
      <c r="BS7" s="10">
        <v>80100042</v>
      </c>
      <c r="BT7">
        <v>1</v>
      </c>
      <c r="BU7">
        <v>1</v>
      </c>
      <c r="BV7">
        <f>IF(BS7=0,"",INT((VLOOKUP(--RIGHT(BS7,1),权重!$B$2:$C$6,2,0)/$C7+VLOOKUP(--RIGHT(BS7,1),权重!$B$2:$D$6,3,0))*$E7))</f>
        <v>22837</v>
      </c>
      <c r="BW7" s="10">
        <v>80100043</v>
      </c>
      <c r="BX7">
        <v>1</v>
      </c>
      <c r="BY7">
        <v>1</v>
      </c>
      <c r="BZ7">
        <f>IF(BW7=0,"",INT((VLOOKUP(--RIGHT(BW7,1),权重!$B$2:$C$6,2,0)/$C7+VLOOKUP(--RIGHT(BW7,1),权重!$B$2:$D$6,3,0))*$E7))</f>
        <v>5714</v>
      </c>
      <c r="CA7" s="10">
        <v>80100044</v>
      </c>
      <c r="CB7">
        <v>1</v>
      </c>
      <c r="CC7">
        <v>1</v>
      </c>
      <c r="CD7">
        <f>IF(CA7=0,"",INT((VLOOKUP(--RIGHT(CA7,1),权重!$B$2:$C$6,2,0)/$C7+VLOOKUP(--RIGHT(CA7,1),权重!$B$2:$D$6,3,0))*$E7))</f>
        <v>685</v>
      </c>
      <c r="CE7" s="10">
        <v>80100045</v>
      </c>
      <c r="CF7">
        <v>1</v>
      </c>
      <c r="CG7">
        <v>1</v>
      </c>
      <c r="CH7">
        <f>IF(CE7=0,"",INT((VLOOKUP(--RIGHT(CE7,1),权重!$B$2:$C$6,2,0)/$C7+VLOOKUP(--RIGHT(CE7,1),权重!$B$2:$D$6,3,0))*$E7))</f>
        <v>20</v>
      </c>
      <c r="CI7" s="10">
        <v>80100061</v>
      </c>
      <c r="CJ7">
        <v>1</v>
      </c>
      <c r="CK7">
        <v>1</v>
      </c>
      <c r="CL7">
        <f>IF(CI7=0,"",INT((VLOOKUP(--RIGHT(CI7,1),权重!$B$2:$C$6,2,0)/$C7+VLOOKUP(--RIGHT(CI7,1),权重!$B$2:$D$6,3,0))*$E7))</f>
        <v>27885</v>
      </c>
      <c r="CM7" s="10">
        <v>80100062</v>
      </c>
      <c r="CN7">
        <v>1</v>
      </c>
      <c r="CO7">
        <v>1</v>
      </c>
      <c r="CP7">
        <f>IF(CM7=0,"",INT((VLOOKUP(--RIGHT(CM7,1),权重!$B$2:$C$6,2,0)/$C7+VLOOKUP(--RIGHT(CM7,1),权重!$B$2:$D$6,3,0))*$E7))</f>
        <v>22837</v>
      </c>
      <c r="CQ7" s="10">
        <v>80100063</v>
      </c>
      <c r="CR7">
        <v>1</v>
      </c>
      <c r="CS7">
        <v>1</v>
      </c>
      <c r="CT7">
        <f>IF(CQ7=0,"",INT((VLOOKUP(--RIGHT(CQ7,1),权重!$B$2:$C$6,2,0)/$C7+VLOOKUP(--RIGHT(CQ7,1),权重!$B$2:$D$6,3,0))*$E7))</f>
        <v>5714</v>
      </c>
      <c r="CU7" s="10">
        <v>80100064</v>
      </c>
      <c r="CV7">
        <v>1</v>
      </c>
      <c r="CW7">
        <v>1</v>
      </c>
      <c r="CX7">
        <f>IF(CU7=0,"",INT((VLOOKUP(--RIGHT(CU7,1),权重!$B$2:$C$6,2,0)/$C7+VLOOKUP(--RIGHT(CU7,1),权重!$B$2:$D$6,3,0))*$E7))</f>
        <v>685</v>
      </c>
      <c r="CY7" s="10">
        <v>80100065</v>
      </c>
      <c r="CZ7">
        <v>1</v>
      </c>
      <c r="DA7">
        <v>1</v>
      </c>
      <c r="DB7">
        <f>IF(CY7=0,"",INT((VLOOKUP(--RIGHT(CY7,1),权重!$B$2:$C$6,2,0)/$C7+VLOOKUP(--RIGHT(CY7,1),权重!$B$2:$D$6,3,0))*$E7))</f>
        <v>20</v>
      </c>
      <c r="DC7" s="10">
        <v>80100051</v>
      </c>
      <c r="DD7">
        <v>1</v>
      </c>
      <c r="DE7">
        <v>1</v>
      </c>
      <c r="DF7">
        <f>IF(DC7=0,"",INT((VLOOKUP(--RIGHT(DC7,1),权重!$B$2:$C$6,2,0)/$C7+VLOOKUP(--RIGHT(DC7,1),权重!$B$2:$D$6,3,0))*$E7))</f>
        <v>27885</v>
      </c>
      <c r="DG7" s="10">
        <v>80100052</v>
      </c>
      <c r="DH7">
        <v>1</v>
      </c>
      <c r="DI7">
        <v>1</v>
      </c>
      <c r="DJ7">
        <f>IF(DG7=0,"",INT((VLOOKUP(--RIGHT(DG7,1),权重!$B$2:$C$6,2,0)/$C7+VLOOKUP(--RIGHT(DG7,1),权重!$B$2:$D$6,3,0))*$E7))</f>
        <v>22837</v>
      </c>
      <c r="DK7" s="10">
        <v>80100053</v>
      </c>
      <c r="DL7">
        <v>1</v>
      </c>
      <c r="DM7">
        <v>1</v>
      </c>
      <c r="DN7">
        <f>IF(DK7=0,"",INT((VLOOKUP(--RIGHT(DK7,1),权重!$B$2:$C$6,2,0)/$C7+VLOOKUP(--RIGHT(DK7,1),权重!$B$2:$D$6,3,0))*$E7))</f>
        <v>5714</v>
      </c>
      <c r="DO7" s="10">
        <v>80100054</v>
      </c>
      <c r="DP7">
        <v>1</v>
      </c>
      <c r="DQ7">
        <v>1</v>
      </c>
      <c r="DR7">
        <f>IF(DO7=0,"",INT((VLOOKUP(--RIGHT(DO7,1),权重!$B$2:$C$6,2,0)/$C7+VLOOKUP(--RIGHT(DO7,1),权重!$B$2:$D$6,3,0))*$E7))</f>
        <v>685</v>
      </c>
      <c r="DS7" s="10">
        <v>80100055</v>
      </c>
      <c r="DT7">
        <v>1</v>
      </c>
      <c r="DU7">
        <v>1</v>
      </c>
      <c r="DV7">
        <f>IF(DS7=0,"",INT((VLOOKUP(--RIGHT(DS7,1),权重!$B$2:$C$6,2,0)/$C7+VLOOKUP(--RIGHT(DS7,1),权重!$B$2:$D$6,3,0))*$E7))</f>
        <v>20</v>
      </c>
      <c r="DW7" s="10">
        <v>80100081</v>
      </c>
      <c r="DX7">
        <v>1</v>
      </c>
      <c r="DY7">
        <v>1</v>
      </c>
      <c r="DZ7">
        <f>IF(DW7=0,"",INT((VLOOKUP(--RIGHT(DW7,1),权重!$B$2:$C$6,2,0)/$C7+VLOOKUP(--RIGHT(DW7,1),权重!$B$2:$D$6,3,0))*$E7))</f>
        <v>27885</v>
      </c>
      <c r="EA7" s="10">
        <v>80100082</v>
      </c>
      <c r="EB7">
        <v>1</v>
      </c>
      <c r="EC7">
        <v>1</v>
      </c>
      <c r="ED7">
        <f>IF(EA7=0,"",INT((VLOOKUP(--RIGHT(EA7,1),权重!$B$2:$C$6,2,0)/$C7+VLOOKUP(--RIGHT(EA7,1),权重!$B$2:$D$6,3,0))*$E7))</f>
        <v>22837</v>
      </c>
      <c r="EE7" s="10">
        <v>80100083</v>
      </c>
      <c r="EF7">
        <v>1</v>
      </c>
      <c r="EG7">
        <v>1</v>
      </c>
      <c r="EH7">
        <f>IF(EE7=0,"",INT((VLOOKUP(--RIGHT(EE7,1),权重!$B$2:$C$6,2,0)/$C7+VLOOKUP(--RIGHT(EE7,1),权重!$B$2:$D$6,3,0))*$E7))</f>
        <v>5714</v>
      </c>
      <c r="EI7" s="10">
        <v>80100084</v>
      </c>
      <c r="EJ7">
        <v>1</v>
      </c>
      <c r="EK7">
        <v>1</v>
      </c>
      <c r="EL7">
        <f>IF(EI7=0,"",INT((VLOOKUP(--RIGHT(EI7,1),权重!$B$2:$C$6,2,0)/$C7+VLOOKUP(--RIGHT(EI7,1),权重!$B$2:$D$6,3,0))*$E7))</f>
        <v>685</v>
      </c>
      <c r="EM7" s="10">
        <v>80100085</v>
      </c>
      <c r="EN7">
        <v>1</v>
      </c>
      <c r="EO7">
        <v>1</v>
      </c>
      <c r="EP7">
        <f>IF(EM7=0,"",INT((VLOOKUP(--RIGHT(EM7,1),权重!$B$2:$C$6,2,0)/$C7+VLOOKUP(--RIGHT(EM7,1),权重!$B$2:$D$6,3,0))*$E7))</f>
        <v>20</v>
      </c>
      <c r="EQ7" s="10">
        <v>80100071</v>
      </c>
      <c r="ER7">
        <v>1</v>
      </c>
      <c r="ES7">
        <v>1</v>
      </c>
      <c r="ET7">
        <f>IF(EQ7=0,"",INT((VLOOKUP(--RIGHT(EQ7,1),权重!$B$2:$C$6,2,0)/$C7+VLOOKUP(--RIGHT(EQ7,1),权重!$B$2:$D$6,3,0))*$E7))</f>
        <v>27885</v>
      </c>
      <c r="EU7" s="10">
        <v>80100072</v>
      </c>
      <c r="EV7">
        <v>1</v>
      </c>
      <c r="EW7">
        <v>1</v>
      </c>
      <c r="EX7">
        <f>IF(EU7=0,"",INT((VLOOKUP(--RIGHT(EU7,1),权重!$B$2:$C$6,2,0)/$C7+VLOOKUP(--RIGHT(EU7,1),权重!$B$2:$D$6,3,0))*$E7))</f>
        <v>22837</v>
      </c>
      <c r="EY7" s="10">
        <v>80100073</v>
      </c>
      <c r="EZ7">
        <v>1</v>
      </c>
      <c r="FA7">
        <v>1</v>
      </c>
      <c r="FB7">
        <f>IF(EY7=0,"",INT((VLOOKUP(--RIGHT(EY7,1),权重!$B$2:$C$6,2,0)/$C7+VLOOKUP(--RIGHT(EY7,1),权重!$B$2:$D$6,3,0))*$E7))</f>
        <v>5714</v>
      </c>
      <c r="FC7" s="10">
        <v>80100074</v>
      </c>
      <c r="FD7">
        <v>1</v>
      </c>
      <c r="FE7">
        <v>1</v>
      </c>
      <c r="FF7">
        <f>IF(FC7=0,"",INT((VLOOKUP(--RIGHT(FC7,1),权重!$B$2:$C$6,2,0)/$C7+VLOOKUP(--RIGHT(FC7,1),权重!$B$2:$D$6,3,0))*$E7))</f>
        <v>685</v>
      </c>
      <c r="FG7" s="10">
        <v>80100075</v>
      </c>
      <c r="FH7">
        <v>1</v>
      </c>
      <c r="FI7">
        <v>1</v>
      </c>
      <c r="FJ7">
        <f>IF(FG7=0,"",INT((VLOOKUP(--RIGHT(FG7,1),权重!$B$2:$C$6,2,0)/$C7+VLOOKUP(--RIGHT(FG7,1),权重!$B$2:$D$6,3,0))*$E7))</f>
        <v>20</v>
      </c>
      <c r="FN7" t="str">
        <f>IF(FK7=0,"",INT((VLOOKUP(--RIGHT(FK7,1),权重!$B$2:$C$6,2,0)/$C7+VLOOKUP(--RIGHT(FK7,1),权重!$B$2:$D$6,3,0))*$E7))</f>
        <v/>
      </c>
      <c r="FR7" t="str">
        <f>IF(FO7=0,"",INT((VLOOKUP(--RIGHT(FO7,1),权重!$B$2:$C$6,2,0)/$C7+VLOOKUP(--RIGHT(FO7,1),权重!$B$2:$D$6,3,0))*$E7))</f>
        <v/>
      </c>
      <c r="FV7" t="str">
        <f>IF(FS7=0,"",INT((VLOOKUP(--RIGHT(FS7,1),权重!$B$2:$C$6,2,0)/$C7+VLOOKUP(--RIGHT(FS7,1),权重!$B$2:$D$6,3,0))*$E7))</f>
        <v/>
      </c>
      <c r="FZ7" t="str">
        <f>IF(FW7=0,"",INT((VLOOKUP(--RIGHT(FW7,1),权重!$B$2:$C$6,2,0)/$C7+VLOOKUP(--RIGHT(FW7,1),权重!$B$2:$D$6,3,0))*$E7))</f>
        <v/>
      </c>
      <c r="GD7" t="str">
        <f>IF(GA7=0,"",INT((VLOOKUP(--RIGHT(GA7,1),权重!$B$2:$C$6,2,0)/$C7+VLOOKUP(--RIGHT(GA7,1),权重!$B$2:$D$6,3,0))*$E7))</f>
        <v/>
      </c>
      <c r="GH7" t="str">
        <f>IF(GE7=0,"",INT((VLOOKUP(--RIGHT(GE7,1),权重!$B$2:$C$6,2,0)/$C7+VLOOKUP(--RIGHT(GE7,1),权重!$B$2:$D$6,3,0))*$E7))</f>
        <v/>
      </c>
      <c r="GL7" t="str">
        <f>IF(GI7=0,"",INT((VLOOKUP(--RIGHT(GI7,1),权重!$B$2:$C$6,2,0)/$C7+VLOOKUP(--RIGHT(GI7,1),权重!$B$2:$D$6,3,0))*$E7))</f>
        <v/>
      </c>
      <c r="GP7" t="str">
        <f>IF(GM7=0,"",INT((VLOOKUP(--RIGHT(GM7,1),权重!$B$2:$C$6,2,0)/$C7+VLOOKUP(--RIGHT(GM7,1),权重!$B$2:$D$6,3,0))*$E7))</f>
        <v/>
      </c>
      <c r="GT7" t="str">
        <f>IF(GQ7=0,"",INT((VLOOKUP(--RIGHT(GQ7,1),权重!$B$2:$C$6,2,0)/$C7+VLOOKUP(--RIGHT(GQ7,1),权重!$B$2:$D$6,3,0))*$E7))</f>
        <v/>
      </c>
      <c r="GX7" t="str">
        <f>IF(GU7=0,"",INT((VLOOKUP(--RIGHT(GU7,1),权重!$B$2:$C$6,2,0)/$C7+VLOOKUP(--RIGHT(GU7,1),权重!$B$2:$D$6,3,0))*$E7))</f>
        <v/>
      </c>
      <c r="HB7" t="str">
        <f>IF(GY7=0,"",INT((VLOOKUP(--RIGHT(GY7,1),权重!$B$2:$C$6,2,0)/$C7+VLOOKUP(--RIGHT(GY7,1),权重!$B$2:$D$6,3,0))*$E7))</f>
        <v/>
      </c>
      <c r="HF7" t="str">
        <f>IF(HC7=0,"",INT((VLOOKUP(--RIGHT(HC7,1),权重!$B$2:$C$6,2,0)/$C7+VLOOKUP(--RIGHT(HC7,1),权重!$B$2:$D$6,3,0))*$E7))</f>
        <v/>
      </c>
      <c r="HJ7" t="str">
        <f>IF(HG7=0,"",INT((VLOOKUP(--RIGHT(HG7,1),权重!$B$2:$C$6,2,0)/$C7+VLOOKUP(--RIGHT(HG7,1),权重!$B$2:$D$6,3,0))*$E7))</f>
        <v/>
      </c>
      <c r="HN7" t="str">
        <f>IF(HK7=0,"",INT((VLOOKUP(--RIGHT(HK7,1),权重!$B$2:$C$6,2,0)/$C7+VLOOKUP(--RIGHT(HK7,1),权重!$B$2:$D$6,3,0))*$E7))</f>
        <v/>
      </c>
      <c r="HR7" t="str">
        <f>IF(HO7=0,"",INT((VLOOKUP(--RIGHT(HO7,1),权重!$B$2:$C$6,2,0)/$C7+VLOOKUP(--RIGHT(HO7,1),权重!$B$2:$D$6,3,0))*$E7))</f>
        <v/>
      </c>
      <c r="HV7" t="str">
        <f>IF(HS7=0,"",INT((VLOOKUP(--RIGHT(HS7,1),权重!$B$2:$C$6,2,0)/$C7+VLOOKUP(--RIGHT(HS7,1),权重!$B$2:$D$6,3,0))*$E7))</f>
        <v/>
      </c>
      <c r="HZ7" t="str">
        <f>IF(HW7=0,"",INT((VLOOKUP(--RIGHT(HW7,1),权重!$B$2:$C$6,2,0)/$C7+VLOOKUP(--RIGHT(HW7,1),权重!$B$2:$D$6,3,0))*$E7))</f>
        <v/>
      </c>
      <c r="ID7" t="str">
        <f>IF(IA7=0,"",INT((VLOOKUP(--RIGHT(IA7,1),权重!$B$2:$C$6,2,0)/$C7+VLOOKUP(--RIGHT(IA7,1),权重!$B$2:$D$6,3,0))*$E7))</f>
        <v/>
      </c>
      <c r="IH7" t="str">
        <f>IF(IE7=0,"",INT((VLOOKUP(--RIGHT(IE7,1),权重!$B$2:$C$6,2,0)/$C7+VLOOKUP(--RIGHT(IE7,1),权重!$B$2:$D$6,3,0))*$E7))</f>
        <v/>
      </c>
      <c r="IL7" t="str">
        <f>IF(II7=0,"",INT((VLOOKUP(--RIGHT(II7,1),权重!$B$2:$C$6,2,0)/$C7+VLOOKUP(--RIGHT(II7,1),权重!$B$2:$D$6,3,0))*$E7))</f>
        <v/>
      </c>
      <c r="IP7" t="str">
        <f>IF(IM7=0,"",INT((VLOOKUP(--RIGHT(IM7,1),权重!$B$2:$C$6,2,0)/$C7+VLOOKUP(--RIGHT(IM7,1),权重!$B$2:$D$6,3,0))*$E7))</f>
        <v/>
      </c>
      <c r="IT7" t="str">
        <f>IF(IQ7=0,"",INT((VLOOKUP(--RIGHT(IQ7,1),权重!$B$2:$C$6,2,0)/$C7+VLOOKUP(--RIGHT(IQ7,1),权重!$B$2:$D$6,3,0))*$E7))</f>
        <v/>
      </c>
      <c r="IX7" t="str">
        <f>IF(IU7=0,"",INT((VLOOKUP(--RIGHT(IU7,1),权重!$B$2:$C$6,2,0)/$C7+VLOOKUP(--RIGHT(IU7,1),权重!$B$2:$D$6,3,0))*$E7))</f>
        <v/>
      </c>
      <c r="JB7" t="str">
        <f>IF(IY7=0,"",INT((VLOOKUP(--RIGHT(IY7,1),权重!$B$2:$C$6,2,0)/$C7+VLOOKUP(--RIGHT(IY7,1),权重!$B$2:$D$6,3,0))*$E7))</f>
        <v/>
      </c>
      <c r="JF7" t="str">
        <f>IF(JC7=0,"",INT((VLOOKUP(--RIGHT(JC7,1),权重!$B$2:$C$6,2,0)/$C7+VLOOKUP(--RIGHT(JC7,1),权重!$B$2:$D$6,3,0))*$E7))</f>
        <v/>
      </c>
      <c r="JJ7" t="str">
        <f>IF(JG7=0,"",INT((VLOOKUP(--RIGHT(JG7,1),权重!$B$2:$C$6,2,0)/$C7+VLOOKUP(--RIGHT(JG7,1),权重!$B$2:$D$6,3,0))*$E7))</f>
        <v/>
      </c>
      <c r="JN7" t="str">
        <f>IF(JK7=0,"",INT((VLOOKUP(--RIGHT(JK7,1),权重!$B$2:$C$6,2,0)/$C7+VLOOKUP(--RIGHT(JK7,1),权重!$B$2:$D$6,3,0))*$E7))</f>
        <v/>
      </c>
      <c r="JR7" t="str">
        <f>IF(JO7=0,"",INT((VLOOKUP(--RIGHT(JO7,1),权重!$B$2:$C$6,2,0)/$C7+VLOOKUP(--RIGHT(JO7,1),权重!$B$2:$D$6,3,0))*$E7))</f>
        <v/>
      </c>
      <c r="JV7" t="str">
        <f>IF(JS7=0,"",INT((VLOOKUP(--RIGHT(JS7,1),权重!$B$2:$C$6,2,0)/$C7+VLOOKUP(--RIGHT(JS7,1),权重!$B$2:$D$6,3,0))*$E7))</f>
        <v/>
      </c>
      <c r="JZ7" t="str">
        <f>IF(JW7=0,"",INT((VLOOKUP(--RIGHT(JW7,1),权重!$B$2:$C$6,2,0)/$C7+VLOOKUP(--RIGHT(JW7,1),权重!$B$2:$D$6,3,0))*$E7))</f>
        <v/>
      </c>
      <c r="KD7" t="str">
        <f>IF(KA7=0,"",INT((VLOOKUP(--RIGHT(KA7,1),权重!$B$2:$C$6,2,0)/$C7+VLOOKUP(--RIGHT(KA7,1),权重!$B$2:$D$6,3,0))*$E7))</f>
        <v/>
      </c>
      <c r="KH7" t="str">
        <f>IF(KE7=0,"",INT((VLOOKUP(--RIGHT(KE7,1),权重!$B$2:$C$6,2,0)/$C7+VLOOKUP(--RIGHT(KE7,1),权重!$B$2:$D$6,3,0))*$E7))</f>
        <v/>
      </c>
      <c r="KL7" t="str">
        <f>IF(KI7=0,"",INT((VLOOKUP(--RIGHT(KI7,1),权重!$B$2:$C$6,2,0)/$C7+VLOOKUP(--RIGHT(KI7,1),权重!$B$2:$D$6,3,0))*$E7))</f>
        <v/>
      </c>
      <c r="KP7" t="str">
        <f>IF(KM7=0,"",INT((VLOOKUP(--RIGHT(KM7,1),权重!$B$2:$C$6,2,0)/$C7+VLOOKUP(--RIGHT(KM7,1),权重!$B$2:$D$6,3,0))*$E7))</f>
        <v/>
      </c>
      <c r="KT7" t="str">
        <f>IF(KQ7=0,"",INT((VLOOKUP(--RIGHT(KQ7,1),权重!$B$2:$C$6,2,0)/$C7+VLOOKUP(--RIGHT(KQ7,1),权重!$B$2:$D$6,3,0))*$E7))</f>
        <v/>
      </c>
      <c r="KX7" t="str">
        <f>IF(KU7=0,"",INT((VLOOKUP(--RIGHT(KU7,1),权重!$B$2:$C$6,2,0)/$C7+VLOOKUP(--RIGHT(KU7,1),权重!$B$2:$D$6,3,0))*$E7))</f>
        <v/>
      </c>
      <c r="LB7" t="str">
        <f>IF(KY7=0,"",INT((VLOOKUP(--RIGHT(KY7,1),权重!$B$2:$C$6,2,0)/$C7+VLOOKUP(--RIGHT(KY7,1),权重!$B$2:$D$6,3,0))*$E7))</f>
        <v/>
      </c>
      <c r="LF7" t="str">
        <f>IF(LC7=0,"",INT((VLOOKUP(--RIGHT(LC7,1),权重!$B$2:$C$6,2,0)/$C7+VLOOKUP(--RIGHT(LC7,1),权重!$B$2:$D$6,3,0))*$E7))</f>
        <v/>
      </c>
      <c r="LJ7" t="str">
        <f>IF(LG7=0,"",INT((VLOOKUP(--RIGHT(LG7,1),权重!$B$2:$C$6,2,0)/$C7+VLOOKUP(--RIGHT(LG7,1),权重!$B$2:$D$6,3,0))*$E7))</f>
        <v/>
      </c>
      <c r="LN7" t="str">
        <f>IF(LK7=0,"",INT((VLOOKUP(--RIGHT(LK7,1),权重!$B$2:$C$6,2,0)/$C7+VLOOKUP(--RIGHT(LK7,1),权重!$B$2:$D$6,3,0))*$E7))</f>
        <v/>
      </c>
      <c r="LR7" t="str">
        <f>IF(LO7=0,"",INT((VLOOKUP(--RIGHT(LO7,1),权重!$B$2:$C$6,2,0)/$C7+VLOOKUP(--RIGHT(LO7,1),权重!$B$2:$D$6,3,0))*$E7))</f>
        <v/>
      </c>
      <c r="LV7" t="str">
        <f>IF(LS7=0,"",INT((VLOOKUP(--RIGHT(LS7,1),权重!$B$2:$C$6,2,0)/$C7+VLOOKUP(--RIGHT(LS7,1),权重!$B$2:$D$6,3,0))*$E7))</f>
        <v/>
      </c>
      <c r="LZ7" t="str">
        <f>IF(LW7=0,"",INT((VLOOKUP(--RIGHT(LW7,1),权重!$B$2:$C$6,2,0)/$C7+VLOOKUP(--RIGHT(LW7,1),权重!$B$2:$D$6,3,0))*$E7))</f>
        <v/>
      </c>
      <c r="MD7" t="str">
        <f>IF(MA7=0,"",INT((VLOOKUP(--RIGHT(MA7,1),权重!$B$2:$C$6,2,0)/$C7+VLOOKUP(--RIGHT(MA7,1),权重!$B$2:$D$6,3,0))*$E7))</f>
        <v/>
      </c>
      <c r="MH7" t="str">
        <f>IF(ME7=0,"",INT((VLOOKUP(--RIGHT(ME7,1),权重!$B$2:$C$6,2,0)/$C7+VLOOKUP(--RIGHT(ME7,1),权重!$B$2:$D$6,3,0))*$E7))</f>
        <v/>
      </c>
    </row>
    <row r="8" spans="1:346" x14ac:dyDescent="0.2">
      <c r="A8">
        <v>5</v>
      </c>
      <c r="B8" t="s">
        <v>20</v>
      </c>
      <c r="C8" s="9">
        <v>8</v>
      </c>
      <c r="D8" s="9">
        <v>1</v>
      </c>
      <c r="E8" s="9">
        <f t="shared" si="1"/>
        <v>0.4</v>
      </c>
      <c r="F8" s="9">
        <f t="shared" si="0"/>
        <v>0.6</v>
      </c>
      <c r="G8" s="12">
        <v>80100001</v>
      </c>
      <c r="H8">
        <v>1</v>
      </c>
      <c r="I8">
        <v>1</v>
      </c>
      <c r="J8">
        <f>IF($D8&lt;2,((VLOOKUP(--RIGHT(G8,1),权重!$F$2:$H$6,2,0)+VLOOKUP(--RIGHT(G8,1),权重!$F$2:$H$6,3,0)*$D8)*$F8),((VLOOKUP(--RIGHT(G8,1),权重!$J$2:$L$6,2,0)+VLOOKUP(--RIGHT(G8,1),权重!$J$2:$L$6,3,0)*$D8)*$F8))</f>
        <v>415800</v>
      </c>
      <c r="K8" s="12">
        <v>80100002</v>
      </c>
      <c r="L8">
        <v>1</v>
      </c>
      <c r="M8">
        <v>1</v>
      </c>
      <c r="N8">
        <f>IF($D8&lt;2,((VLOOKUP(--RIGHT(K8,1),权重!$F$2:$H$6,2,0)+VLOOKUP(--RIGHT(K8,1),权重!$F$2:$H$6,3,0)*$D8)*$F8),((VLOOKUP(--RIGHT(K8,1),权重!$J$2:$L$6,2,0)+VLOOKUP(--RIGHT(K8,1),权重!$J$2:$L$6,3,0)*$D8)*$F8))</f>
        <v>178200</v>
      </c>
      <c r="O8" s="26">
        <v>80100003</v>
      </c>
      <c r="P8">
        <v>1</v>
      </c>
      <c r="Q8">
        <v>1</v>
      </c>
      <c r="R8">
        <f>IF($D8&lt;2,((VLOOKUP(--RIGHT(O8,1),权重!$F$2:$H$6,2,0)+VLOOKUP(--RIGHT(O8,1),权重!$F$2:$H$6,3,0)*$D8)*$F8),((VLOOKUP(--RIGHT(O8,1),权重!$J$2:$L$6,2,0)+VLOOKUP(--RIGHT(O8,1),权重!$J$2:$L$6,3,0)*$D8)*$F8))</f>
        <v>6000</v>
      </c>
      <c r="S8" s="26">
        <v>80100004</v>
      </c>
      <c r="T8">
        <v>1</v>
      </c>
      <c r="U8">
        <v>1</v>
      </c>
      <c r="V8">
        <f>IF($D8&lt;2,((VLOOKUP(--RIGHT(S8,1),权重!$F$2:$H$6,2,0)+VLOOKUP(--RIGHT(S8,1),权重!$F$2:$H$6,3,0)*$D8)*$F8),((VLOOKUP(--RIGHT(S8,1),权重!$J$2:$L$6,2,0)+VLOOKUP(--RIGHT(S8,1),权重!$J$2:$L$6,3,0)*$D8)*$F8))</f>
        <v>0</v>
      </c>
      <c r="W8" s="26">
        <v>80100005</v>
      </c>
      <c r="X8">
        <v>1</v>
      </c>
      <c r="Y8">
        <v>1</v>
      </c>
      <c r="Z8">
        <f>IF($D8&lt;2,((VLOOKUP(--RIGHT(W8,1),权重!$F$2:$H$6,2,0)+VLOOKUP(--RIGHT(W8,1),权重!$F$2:$H$6,3,0)*$D8)*$F8),((VLOOKUP(--RIGHT(W8,1),权重!$J$2:$L$6,2,0)+VLOOKUP(--RIGHT(W8,1),权重!$J$2:$L$6,3,0)*$D8)*$F8))</f>
        <v>0</v>
      </c>
      <c r="AA8" s="27">
        <v>80100011</v>
      </c>
      <c r="AB8">
        <v>1</v>
      </c>
      <c r="AC8">
        <v>1</v>
      </c>
      <c r="AD8">
        <f>IF(AA8=0,"",INT((VLOOKUP(--RIGHT(AA8,1),权重!$B$2:$C$6,2,0)/$C8+VLOOKUP(--RIGHT(AA8,1),权重!$B$2:$D$6,3,0))*$E8))+1000000*E8-E31</f>
        <v>24350</v>
      </c>
      <c r="AE8" s="10">
        <v>80100012</v>
      </c>
      <c r="AF8">
        <v>1</v>
      </c>
      <c r="AG8">
        <v>1</v>
      </c>
      <c r="AH8">
        <f>IF(AE8=0,"",INT((VLOOKUP(--RIGHT(AE8,1),权重!$B$2:$C$6,2,0)/$C8+VLOOKUP(--RIGHT(AE8,1),权重!$B$2:$D$6,3,0))*$E8))</f>
        <v>19980</v>
      </c>
      <c r="AI8" s="10">
        <v>80100013</v>
      </c>
      <c r="AJ8">
        <v>1</v>
      </c>
      <c r="AK8">
        <v>1</v>
      </c>
      <c r="AL8">
        <f>IF(AI8=0,"",INT((VLOOKUP(--RIGHT(AI8,1),权重!$B$2:$C$6,2,0)/$C8+VLOOKUP(--RIGHT(AI8,1),权重!$B$2:$D$6,3,0))*$E8))</f>
        <v>5000</v>
      </c>
      <c r="AM8" s="10">
        <v>80100014</v>
      </c>
      <c r="AN8">
        <v>1</v>
      </c>
      <c r="AO8">
        <v>1</v>
      </c>
      <c r="AP8">
        <f>IF(AM8=0,"",INT((VLOOKUP(--RIGHT(AM8,1),权重!$B$2:$C$6,2,0)/$C8+VLOOKUP(--RIGHT(AM8,1),权重!$B$2:$D$6,3,0))*$E8))</f>
        <v>650</v>
      </c>
      <c r="AQ8" s="10">
        <v>80100015</v>
      </c>
      <c r="AR8">
        <v>1</v>
      </c>
      <c r="AS8">
        <v>1</v>
      </c>
      <c r="AT8">
        <f>IF(AQ8=0,"",INT((VLOOKUP(--RIGHT(AQ8,1),权重!$B$2:$C$6,2,0)/$C8+VLOOKUP(--RIGHT(AQ8,1),权重!$B$2:$D$6,3,0))*$E8))</f>
        <v>20</v>
      </c>
      <c r="AU8" s="10">
        <v>80100031</v>
      </c>
      <c r="AV8">
        <v>1</v>
      </c>
      <c r="AW8">
        <v>1</v>
      </c>
      <c r="AX8">
        <f>IF(AU8=0,"",INT((VLOOKUP(--RIGHT(AU8,1),权重!$B$2:$C$6,2,0)/$C8+VLOOKUP(--RIGHT(AU8,1),权重!$B$2:$D$6,3,0))*$E8))</f>
        <v>24350</v>
      </c>
      <c r="AY8" s="10">
        <v>80100032</v>
      </c>
      <c r="AZ8">
        <v>1</v>
      </c>
      <c r="BA8">
        <v>1</v>
      </c>
      <c r="BB8">
        <f>IF(AY8=0,"",INT((VLOOKUP(--RIGHT(AY8,1),权重!$B$2:$C$6,2,0)/$C8+VLOOKUP(--RIGHT(AY8,1),权重!$B$2:$D$6,3,0))*$E8))</f>
        <v>19980</v>
      </c>
      <c r="BC8" s="10">
        <v>80100033</v>
      </c>
      <c r="BD8">
        <v>1</v>
      </c>
      <c r="BE8">
        <v>1</v>
      </c>
      <c r="BF8">
        <f>IF(BC8=0,"",INT((VLOOKUP(--RIGHT(BC8,1),权重!$B$2:$C$6,2,0)/$C8+VLOOKUP(--RIGHT(BC8,1),权重!$B$2:$D$6,3,0))*$E8))</f>
        <v>5000</v>
      </c>
      <c r="BG8" s="10">
        <v>80100034</v>
      </c>
      <c r="BH8">
        <v>1</v>
      </c>
      <c r="BI8">
        <v>1</v>
      </c>
      <c r="BJ8">
        <f>IF(BG8=0,"",INT((VLOOKUP(--RIGHT(BG8,1),权重!$B$2:$C$6,2,0)/$C8+VLOOKUP(--RIGHT(BG8,1),权重!$B$2:$D$6,3,0))*$E8))</f>
        <v>650</v>
      </c>
      <c r="BK8" s="10">
        <v>80100035</v>
      </c>
      <c r="BL8">
        <v>1</v>
      </c>
      <c r="BM8">
        <v>1</v>
      </c>
      <c r="BN8">
        <f>IF(BK8=0,"",INT((VLOOKUP(--RIGHT(BK8,1),权重!$B$2:$C$6,2,0)/$C8+VLOOKUP(--RIGHT(BK8,1),权重!$B$2:$D$6,3,0))*$E8))</f>
        <v>20</v>
      </c>
      <c r="BO8" s="10">
        <v>80100041</v>
      </c>
      <c r="BP8">
        <v>1</v>
      </c>
      <c r="BQ8">
        <v>1</v>
      </c>
      <c r="BR8">
        <f>IF(BO8=0,"",INT((VLOOKUP(--RIGHT(BO8,1),权重!$B$2:$C$6,2,0)/$C8+VLOOKUP(--RIGHT(BO8,1),权重!$B$2:$D$6,3,0))*$E8))</f>
        <v>24350</v>
      </c>
      <c r="BS8" s="10">
        <v>80100042</v>
      </c>
      <c r="BT8">
        <v>1</v>
      </c>
      <c r="BU8">
        <v>1</v>
      </c>
      <c r="BV8">
        <f>IF(BS8=0,"",INT((VLOOKUP(--RIGHT(BS8,1),权重!$B$2:$C$6,2,0)/$C8+VLOOKUP(--RIGHT(BS8,1),权重!$B$2:$D$6,3,0))*$E8))</f>
        <v>19980</v>
      </c>
      <c r="BW8" s="10">
        <v>80100043</v>
      </c>
      <c r="BX8">
        <v>1</v>
      </c>
      <c r="BY8">
        <v>1</v>
      </c>
      <c r="BZ8">
        <f>IF(BW8=0,"",INT((VLOOKUP(--RIGHT(BW8,1),权重!$B$2:$C$6,2,0)/$C8+VLOOKUP(--RIGHT(BW8,1),权重!$B$2:$D$6,3,0))*$E8))</f>
        <v>5000</v>
      </c>
      <c r="CA8" s="10">
        <v>80100044</v>
      </c>
      <c r="CB8">
        <v>1</v>
      </c>
      <c r="CC8">
        <v>1</v>
      </c>
      <c r="CD8">
        <f>IF(CA8=0,"",INT((VLOOKUP(--RIGHT(CA8,1),权重!$B$2:$C$6,2,0)/$C8+VLOOKUP(--RIGHT(CA8,1),权重!$B$2:$D$6,3,0))*$E8))</f>
        <v>650</v>
      </c>
      <c r="CE8" s="10">
        <v>80100045</v>
      </c>
      <c r="CF8">
        <v>1</v>
      </c>
      <c r="CG8">
        <v>1</v>
      </c>
      <c r="CH8">
        <f>IF(CE8=0,"",INT((VLOOKUP(--RIGHT(CE8,1),权重!$B$2:$C$6,2,0)/$C8+VLOOKUP(--RIGHT(CE8,1),权重!$B$2:$D$6,3,0))*$E8))</f>
        <v>20</v>
      </c>
      <c r="CI8" s="10">
        <v>80100061</v>
      </c>
      <c r="CJ8">
        <v>1</v>
      </c>
      <c r="CK8">
        <v>1</v>
      </c>
      <c r="CL8">
        <f>IF(CI8=0,"",INT((VLOOKUP(--RIGHT(CI8,1),权重!$B$2:$C$6,2,0)/$C8+VLOOKUP(--RIGHT(CI8,1),权重!$B$2:$D$6,3,0))*$E8))</f>
        <v>24350</v>
      </c>
      <c r="CM8" s="10">
        <v>80100062</v>
      </c>
      <c r="CN8">
        <v>1</v>
      </c>
      <c r="CO8">
        <v>1</v>
      </c>
      <c r="CP8">
        <f>IF(CM8=0,"",INT((VLOOKUP(--RIGHT(CM8,1),权重!$B$2:$C$6,2,0)/$C8+VLOOKUP(--RIGHT(CM8,1),权重!$B$2:$D$6,3,0))*$E8))</f>
        <v>19980</v>
      </c>
      <c r="CQ8" s="10">
        <v>80100063</v>
      </c>
      <c r="CR8">
        <v>1</v>
      </c>
      <c r="CS8">
        <v>1</v>
      </c>
      <c r="CT8">
        <f>IF(CQ8=0,"",INT((VLOOKUP(--RIGHT(CQ8,1),权重!$B$2:$C$6,2,0)/$C8+VLOOKUP(--RIGHT(CQ8,1),权重!$B$2:$D$6,3,0))*$E8))</f>
        <v>5000</v>
      </c>
      <c r="CU8" s="10">
        <v>80100064</v>
      </c>
      <c r="CV8">
        <v>1</v>
      </c>
      <c r="CW8">
        <v>1</v>
      </c>
      <c r="CX8">
        <f>IF(CU8=0,"",INT((VLOOKUP(--RIGHT(CU8,1),权重!$B$2:$C$6,2,0)/$C8+VLOOKUP(--RIGHT(CU8,1),权重!$B$2:$D$6,3,0))*$E8))</f>
        <v>650</v>
      </c>
      <c r="CY8" s="10">
        <v>80100065</v>
      </c>
      <c r="CZ8">
        <v>1</v>
      </c>
      <c r="DA8">
        <v>1</v>
      </c>
      <c r="DB8">
        <f>IF(CY8=0,"",INT((VLOOKUP(--RIGHT(CY8,1),权重!$B$2:$C$6,2,0)/$C8+VLOOKUP(--RIGHT(CY8,1),权重!$B$2:$D$6,3,0))*$E8))</f>
        <v>20</v>
      </c>
      <c r="DC8" s="10">
        <v>80100051</v>
      </c>
      <c r="DD8">
        <v>1</v>
      </c>
      <c r="DE8">
        <v>1</v>
      </c>
      <c r="DF8">
        <f>IF(DC8=0,"",INT((VLOOKUP(--RIGHT(DC8,1),权重!$B$2:$C$6,2,0)/$C8+VLOOKUP(--RIGHT(DC8,1),权重!$B$2:$D$6,3,0))*$E8))</f>
        <v>24350</v>
      </c>
      <c r="DG8" s="10">
        <v>80100052</v>
      </c>
      <c r="DH8">
        <v>1</v>
      </c>
      <c r="DI8">
        <v>1</v>
      </c>
      <c r="DJ8">
        <f>IF(DG8=0,"",INT((VLOOKUP(--RIGHT(DG8,1),权重!$B$2:$C$6,2,0)/$C8+VLOOKUP(--RIGHT(DG8,1),权重!$B$2:$D$6,3,0))*$E8))</f>
        <v>19980</v>
      </c>
      <c r="DK8" s="10">
        <v>80100053</v>
      </c>
      <c r="DL8">
        <v>1</v>
      </c>
      <c r="DM8">
        <v>1</v>
      </c>
      <c r="DN8">
        <f>IF(DK8=0,"",INT((VLOOKUP(--RIGHT(DK8,1),权重!$B$2:$C$6,2,0)/$C8+VLOOKUP(--RIGHT(DK8,1),权重!$B$2:$D$6,3,0))*$E8))</f>
        <v>5000</v>
      </c>
      <c r="DO8" s="10">
        <v>80100054</v>
      </c>
      <c r="DP8">
        <v>1</v>
      </c>
      <c r="DQ8">
        <v>1</v>
      </c>
      <c r="DR8">
        <f>IF(DO8=0,"",INT((VLOOKUP(--RIGHT(DO8,1),权重!$B$2:$C$6,2,0)/$C8+VLOOKUP(--RIGHT(DO8,1),权重!$B$2:$D$6,3,0))*$E8))</f>
        <v>650</v>
      </c>
      <c r="DS8" s="10">
        <v>80100055</v>
      </c>
      <c r="DT8">
        <v>1</v>
      </c>
      <c r="DU8">
        <v>1</v>
      </c>
      <c r="DV8">
        <f>IF(DS8=0,"",INT((VLOOKUP(--RIGHT(DS8,1),权重!$B$2:$C$6,2,0)/$C8+VLOOKUP(--RIGHT(DS8,1),权重!$B$2:$D$6,3,0))*$E8))</f>
        <v>20</v>
      </c>
      <c r="DW8" s="10">
        <v>80100081</v>
      </c>
      <c r="DX8">
        <v>1</v>
      </c>
      <c r="DY8">
        <v>1</v>
      </c>
      <c r="DZ8">
        <f>IF(DW8=0,"",INT((VLOOKUP(--RIGHT(DW8,1),权重!$B$2:$C$6,2,0)/$C8+VLOOKUP(--RIGHT(DW8,1),权重!$B$2:$D$6,3,0))*$E8))</f>
        <v>24350</v>
      </c>
      <c r="EA8" s="10">
        <v>80100082</v>
      </c>
      <c r="EB8">
        <v>1</v>
      </c>
      <c r="EC8">
        <v>1</v>
      </c>
      <c r="ED8">
        <f>IF(EA8=0,"",INT((VLOOKUP(--RIGHT(EA8,1),权重!$B$2:$C$6,2,0)/$C8+VLOOKUP(--RIGHT(EA8,1),权重!$B$2:$D$6,3,0))*$E8))</f>
        <v>19980</v>
      </c>
      <c r="EE8" s="10">
        <v>80100083</v>
      </c>
      <c r="EF8">
        <v>1</v>
      </c>
      <c r="EG8">
        <v>1</v>
      </c>
      <c r="EH8">
        <f>IF(EE8=0,"",INT((VLOOKUP(--RIGHT(EE8,1),权重!$B$2:$C$6,2,0)/$C8+VLOOKUP(--RIGHT(EE8,1),权重!$B$2:$D$6,3,0))*$E8))</f>
        <v>5000</v>
      </c>
      <c r="EI8" s="10">
        <v>80100084</v>
      </c>
      <c r="EJ8">
        <v>1</v>
      </c>
      <c r="EK8">
        <v>1</v>
      </c>
      <c r="EL8">
        <f>IF(EI8=0,"",INT((VLOOKUP(--RIGHT(EI8,1),权重!$B$2:$C$6,2,0)/$C8+VLOOKUP(--RIGHT(EI8,1),权重!$B$2:$D$6,3,0))*$E8))</f>
        <v>650</v>
      </c>
      <c r="EM8" s="10">
        <v>80100085</v>
      </c>
      <c r="EN8">
        <v>1</v>
      </c>
      <c r="EO8">
        <v>1</v>
      </c>
      <c r="EP8">
        <f>IF(EM8=0,"",INT((VLOOKUP(--RIGHT(EM8,1),权重!$B$2:$C$6,2,0)/$C8+VLOOKUP(--RIGHT(EM8,1),权重!$B$2:$D$6,3,0))*$E8))</f>
        <v>20</v>
      </c>
      <c r="EQ8" s="10">
        <v>80100071</v>
      </c>
      <c r="ER8">
        <v>1</v>
      </c>
      <c r="ES8">
        <v>1</v>
      </c>
      <c r="ET8">
        <f>IF(EQ8=0,"",INT((VLOOKUP(--RIGHT(EQ8,1),权重!$B$2:$C$6,2,0)/$C8+VLOOKUP(--RIGHT(EQ8,1),权重!$B$2:$D$6,3,0))*$E8))</f>
        <v>24350</v>
      </c>
      <c r="EU8" s="10">
        <v>80100072</v>
      </c>
      <c r="EV8">
        <v>1</v>
      </c>
      <c r="EW8">
        <v>1</v>
      </c>
      <c r="EX8">
        <f>IF(EU8=0,"",INT((VLOOKUP(--RIGHT(EU8,1),权重!$B$2:$C$6,2,0)/$C8+VLOOKUP(--RIGHT(EU8,1),权重!$B$2:$D$6,3,0))*$E8))</f>
        <v>19980</v>
      </c>
      <c r="EY8" s="10">
        <v>80100073</v>
      </c>
      <c r="EZ8">
        <v>1</v>
      </c>
      <c r="FA8">
        <v>1</v>
      </c>
      <c r="FB8">
        <f>IF(EY8=0,"",INT((VLOOKUP(--RIGHT(EY8,1),权重!$B$2:$C$6,2,0)/$C8+VLOOKUP(--RIGHT(EY8,1),权重!$B$2:$D$6,3,0))*$E8))</f>
        <v>5000</v>
      </c>
      <c r="FC8" s="10">
        <v>80100074</v>
      </c>
      <c r="FD8">
        <v>1</v>
      </c>
      <c r="FE8">
        <v>1</v>
      </c>
      <c r="FF8">
        <f>IF(FC8=0,"",INT((VLOOKUP(--RIGHT(FC8,1),权重!$B$2:$C$6,2,0)/$C8+VLOOKUP(--RIGHT(FC8,1),权重!$B$2:$D$6,3,0))*$E8))</f>
        <v>650</v>
      </c>
      <c r="FG8" s="10">
        <v>80100075</v>
      </c>
      <c r="FH8">
        <v>1</v>
      </c>
      <c r="FI8">
        <v>1</v>
      </c>
      <c r="FJ8">
        <f>IF(FG8=0,"",INT((VLOOKUP(--RIGHT(FG8,1),权重!$B$2:$C$6,2,0)/$C8+VLOOKUP(--RIGHT(FG8,1),权重!$B$2:$D$6,3,0))*$E8))</f>
        <v>20</v>
      </c>
      <c r="FK8" s="10">
        <v>80100021</v>
      </c>
      <c r="FL8">
        <v>1</v>
      </c>
      <c r="FM8">
        <v>1</v>
      </c>
      <c r="FN8">
        <f>IF(FK8=0,"",INT((VLOOKUP(--RIGHT(FK8,1),权重!$B$2:$C$6,2,0)/$C8+VLOOKUP(--RIGHT(FK8,1),权重!$B$2:$D$6,3,0))*$E8))</f>
        <v>24350</v>
      </c>
      <c r="FO8" s="10">
        <v>80100022</v>
      </c>
      <c r="FP8">
        <v>1</v>
      </c>
      <c r="FQ8">
        <v>1</v>
      </c>
      <c r="FR8">
        <f>IF(FO8=0,"",INT((VLOOKUP(--RIGHT(FO8,1),权重!$B$2:$C$6,2,0)/$C8+VLOOKUP(--RIGHT(FO8,1),权重!$B$2:$D$6,3,0))*$E8))</f>
        <v>19980</v>
      </c>
      <c r="FS8" s="10">
        <v>80100023</v>
      </c>
      <c r="FT8">
        <v>1</v>
      </c>
      <c r="FU8">
        <v>1</v>
      </c>
      <c r="FV8">
        <f>IF(FS8=0,"",INT((VLOOKUP(--RIGHT(FS8,1),权重!$B$2:$C$6,2,0)/$C8+VLOOKUP(--RIGHT(FS8,1),权重!$B$2:$D$6,3,0))*$E8))</f>
        <v>5000</v>
      </c>
      <c r="FW8" s="10">
        <v>80100024</v>
      </c>
      <c r="FX8">
        <v>1</v>
      </c>
      <c r="FY8">
        <v>1</v>
      </c>
      <c r="FZ8">
        <f>IF(FW8=0,"",INT((VLOOKUP(--RIGHT(FW8,1),权重!$B$2:$C$6,2,0)/$C8+VLOOKUP(--RIGHT(FW8,1),权重!$B$2:$D$6,3,0))*$E8))</f>
        <v>650</v>
      </c>
      <c r="GA8" s="10">
        <v>80100025</v>
      </c>
      <c r="GB8">
        <v>1</v>
      </c>
      <c r="GC8">
        <v>1</v>
      </c>
      <c r="GD8">
        <f>IF(GA8=0,"",INT((VLOOKUP(--RIGHT(GA8,1),权重!$B$2:$C$6,2,0)/$C8+VLOOKUP(--RIGHT(GA8,1),权重!$B$2:$D$6,3,0))*$E8))</f>
        <v>20</v>
      </c>
      <c r="GH8" t="str">
        <f>IF(GE8=0,"",INT((VLOOKUP(--RIGHT(GE8,1),权重!$B$2:$C$6,2,0)/$C8+VLOOKUP(--RIGHT(GE8,1),权重!$B$2:$D$6,3,0))*$E8))</f>
        <v/>
      </c>
      <c r="GL8" t="str">
        <f>IF(GI8=0,"",INT((VLOOKUP(--RIGHT(GI8,1),权重!$B$2:$C$6,2,0)/$C8+VLOOKUP(--RIGHT(GI8,1),权重!$B$2:$D$6,3,0))*$E8))</f>
        <v/>
      </c>
      <c r="GP8" t="str">
        <f>IF(GM8=0,"",INT((VLOOKUP(--RIGHT(GM8,1),权重!$B$2:$C$6,2,0)/$C8+VLOOKUP(--RIGHT(GM8,1),权重!$B$2:$D$6,3,0))*$E8))</f>
        <v/>
      </c>
      <c r="GT8" t="str">
        <f>IF(GQ8=0,"",INT((VLOOKUP(--RIGHT(GQ8,1),权重!$B$2:$C$6,2,0)/$C8+VLOOKUP(--RIGHT(GQ8,1),权重!$B$2:$D$6,3,0))*$E8))</f>
        <v/>
      </c>
      <c r="GX8" t="str">
        <f>IF(GU8=0,"",INT((VLOOKUP(--RIGHT(GU8,1),权重!$B$2:$C$6,2,0)/$C8+VLOOKUP(--RIGHT(GU8,1),权重!$B$2:$D$6,3,0))*$E8))</f>
        <v/>
      </c>
      <c r="HB8" t="str">
        <f>IF(GY8=0,"",INT((VLOOKUP(--RIGHT(GY8,1),权重!$B$2:$C$6,2,0)/$C8+VLOOKUP(--RIGHT(GY8,1),权重!$B$2:$D$6,3,0))*$E8))</f>
        <v/>
      </c>
      <c r="HF8" t="str">
        <f>IF(HC8=0,"",INT((VLOOKUP(--RIGHT(HC8,1),权重!$B$2:$C$6,2,0)/$C8+VLOOKUP(--RIGHT(HC8,1),权重!$B$2:$D$6,3,0))*$E8))</f>
        <v/>
      </c>
      <c r="HJ8" t="str">
        <f>IF(HG8=0,"",INT((VLOOKUP(--RIGHT(HG8,1),权重!$B$2:$C$6,2,0)/$C8+VLOOKUP(--RIGHT(HG8,1),权重!$B$2:$D$6,3,0))*$E8))</f>
        <v/>
      </c>
      <c r="HN8" t="str">
        <f>IF(HK8=0,"",INT((VLOOKUP(--RIGHT(HK8,1),权重!$B$2:$C$6,2,0)/$C8+VLOOKUP(--RIGHT(HK8,1),权重!$B$2:$D$6,3,0))*$E8))</f>
        <v/>
      </c>
      <c r="HR8" t="str">
        <f>IF(HO8=0,"",INT((VLOOKUP(--RIGHT(HO8,1),权重!$B$2:$C$6,2,0)/$C8+VLOOKUP(--RIGHT(HO8,1),权重!$B$2:$D$6,3,0))*$E8))</f>
        <v/>
      </c>
      <c r="HV8" t="str">
        <f>IF(HS8=0,"",INT((VLOOKUP(--RIGHT(HS8,1),权重!$B$2:$C$6,2,0)/$C8+VLOOKUP(--RIGHT(HS8,1),权重!$B$2:$D$6,3,0))*$E8))</f>
        <v/>
      </c>
      <c r="HZ8" t="str">
        <f>IF(HW8=0,"",INT((VLOOKUP(--RIGHT(HW8,1),权重!$B$2:$C$6,2,0)/$C8+VLOOKUP(--RIGHT(HW8,1),权重!$B$2:$D$6,3,0))*$E8))</f>
        <v/>
      </c>
      <c r="ID8" t="str">
        <f>IF(IA8=0,"",INT((VLOOKUP(--RIGHT(IA8,1),权重!$B$2:$C$6,2,0)/$C8+VLOOKUP(--RIGHT(IA8,1),权重!$B$2:$D$6,3,0))*$E8))</f>
        <v/>
      </c>
      <c r="IH8" t="str">
        <f>IF(IE8=0,"",INT((VLOOKUP(--RIGHT(IE8,1),权重!$B$2:$C$6,2,0)/$C8+VLOOKUP(--RIGHT(IE8,1),权重!$B$2:$D$6,3,0))*$E8))</f>
        <v/>
      </c>
      <c r="IL8" t="str">
        <f>IF(II8=0,"",INT((VLOOKUP(--RIGHT(II8,1),权重!$B$2:$C$6,2,0)/$C8+VLOOKUP(--RIGHT(II8,1),权重!$B$2:$D$6,3,0))*$E8))</f>
        <v/>
      </c>
      <c r="IP8" t="str">
        <f>IF(IM8=0,"",INT((VLOOKUP(--RIGHT(IM8,1),权重!$B$2:$C$6,2,0)/$C8+VLOOKUP(--RIGHT(IM8,1),权重!$B$2:$D$6,3,0))*$E8))</f>
        <v/>
      </c>
      <c r="IT8" t="str">
        <f>IF(IQ8=0,"",INT((VLOOKUP(--RIGHT(IQ8,1),权重!$B$2:$C$6,2,0)/$C8+VLOOKUP(--RIGHT(IQ8,1),权重!$B$2:$D$6,3,0))*$E8))</f>
        <v/>
      </c>
      <c r="IX8" t="str">
        <f>IF(IU8=0,"",INT((VLOOKUP(--RIGHT(IU8,1),权重!$B$2:$C$6,2,0)/$C8+VLOOKUP(--RIGHT(IU8,1),权重!$B$2:$D$6,3,0))*$E8))</f>
        <v/>
      </c>
      <c r="JB8" t="str">
        <f>IF(IY8=0,"",INT((VLOOKUP(--RIGHT(IY8,1),权重!$B$2:$C$6,2,0)/$C8+VLOOKUP(--RIGHT(IY8,1),权重!$B$2:$D$6,3,0))*$E8))</f>
        <v/>
      </c>
      <c r="JF8" t="str">
        <f>IF(JC8=0,"",INT((VLOOKUP(--RIGHT(JC8,1),权重!$B$2:$C$6,2,0)/$C8+VLOOKUP(--RIGHT(JC8,1),权重!$B$2:$D$6,3,0))*$E8))</f>
        <v/>
      </c>
      <c r="JJ8" t="str">
        <f>IF(JG8=0,"",INT((VLOOKUP(--RIGHT(JG8,1),权重!$B$2:$C$6,2,0)/$C8+VLOOKUP(--RIGHT(JG8,1),权重!$B$2:$D$6,3,0))*$E8))</f>
        <v/>
      </c>
      <c r="JN8" t="str">
        <f>IF(JK8=0,"",INT((VLOOKUP(--RIGHT(JK8,1),权重!$B$2:$C$6,2,0)/$C8+VLOOKUP(--RIGHT(JK8,1),权重!$B$2:$D$6,3,0))*$E8))</f>
        <v/>
      </c>
      <c r="JR8" t="str">
        <f>IF(JO8=0,"",INT((VLOOKUP(--RIGHT(JO8,1),权重!$B$2:$C$6,2,0)/$C8+VLOOKUP(--RIGHT(JO8,1),权重!$B$2:$D$6,3,0))*$E8))</f>
        <v/>
      </c>
      <c r="JV8" t="str">
        <f>IF(JS8=0,"",INT((VLOOKUP(--RIGHT(JS8,1),权重!$B$2:$C$6,2,0)/$C8+VLOOKUP(--RIGHT(JS8,1),权重!$B$2:$D$6,3,0))*$E8))</f>
        <v/>
      </c>
      <c r="JZ8" t="str">
        <f>IF(JW8=0,"",INT((VLOOKUP(--RIGHT(JW8,1),权重!$B$2:$C$6,2,0)/$C8+VLOOKUP(--RIGHT(JW8,1),权重!$B$2:$D$6,3,0))*$E8))</f>
        <v/>
      </c>
      <c r="KD8" t="str">
        <f>IF(KA8=0,"",INT((VLOOKUP(--RIGHT(KA8,1),权重!$B$2:$C$6,2,0)/$C8+VLOOKUP(--RIGHT(KA8,1),权重!$B$2:$D$6,3,0))*$E8))</f>
        <v/>
      </c>
      <c r="KH8" t="str">
        <f>IF(KE8=0,"",INT((VLOOKUP(--RIGHT(KE8,1),权重!$B$2:$C$6,2,0)/$C8+VLOOKUP(--RIGHT(KE8,1),权重!$B$2:$D$6,3,0))*$E8))</f>
        <v/>
      </c>
      <c r="KL8" t="str">
        <f>IF(KI8=0,"",INT((VLOOKUP(--RIGHT(KI8,1),权重!$B$2:$C$6,2,0)/$C8+VLOOKUP(--RIGHT(KI8,1),权重!$B$2:$D$6,3,0))*$E8))</f>
        <v/>
      </c>
      <c r="KP8" t="str">
        <f>IF(KM8=0,"",INT((VLOOKUP(--RIGHT(KM8,1),权重!$B$2:$C$6,2,0)/$C8+VLOOKUP(--RIGHT(KM8,1),权重!$B$2:$D$6,3,0))*$E8))</f>
        <v/>
      </c>
      <c r="KT8" t="str">
        <f>IF(KQ8=0,"",INT((VLOOKUP(--RIGHT(KQ8,1),权重!$B$2:$C$6,2,0)/$C8+VLOOKUP(--RIGHT(KQ8,1),权重!$B$2:$D$6,3,0))*$E8))</f>
        <v/>
      </c>
      <c r="KX8" t="str">
        <f>IF(KU8=0,"",INT((VLOOKUP(--RIGHT(KU8,1),权重!$B$2:$C$6,2,0)/$C8+VLOOKUP(--RIGHT(KU8,1),权重!$B$2:$D$6,3,0))*$E8))</f>
        <v/>
      </c>
      <c r="LB8" t="str">
        <f>IF(KY8=0,"",INT((VLOOKUP(--RIGHT(KY8,1),权重!$B$2:$C$6,2,0)/$C8+VLOOKUP(--RIGHT(KY8,1),权重!$B$2:$D$6,3,0))*$E8))</f>
        <v/>
      </c>
      <c r="LF8" t="str">
        <f>IF(LC8=0,"",INT((VLOOKUP(--RIGHT(LC8,1),权重!$B$2:$C$6,2,0)/$C8+VLOOKUP(--RIGHT(LC8,1),权重!$B$2:$D$6,3,0))*$E8))</f>
        <v/>
      </c>
      <c r="LJ8" t="str">
        <f>IF(LG8=0,"",INT((VLOOKUP(--RIGHT(LG8,1),权重!$B$2:$C$6,2,0)/$C8+VLOOKUP(--RIGHT(LG8,1),权重!$B$2:$D$6,3,0))*$E8))</f>
        <v/>
      </c>
      <c r="LN8" t="str">
        <f>IF(LK8=0,"",INT((VLOOKUP(--RIGHT(LK8,1),权重!$B$2:$C$6,2,0)/$C8+VLOOKUP(--RIGHT(LK8,1),权重!$B$2:$D$6,3,0))*$E8))</f>
        <v/>
      </c>
      <c r="LR8" t="str">
        <f>IF(LO8=0,"",INT((VLOOKUP(--RIGHT(LO8,1),权重!$B$2:$C$6,2,0)/$C8+VLOOKUP(--RIGHT(LO8,1),权重!$B$2:$D$6,3,0))*$E8))</f>
        <v/>
      </c>
      <c r="LV8" t="str">
        <f>IF(LS8=0,"",INT((VLOOKUP(--RIGHT(LS8,1),权重!$B$2:$C$6,2,0)/$C8+VLOOKUP(--RIGHT(LS8,1),权重!$B$2:$D$6,3,0))*$E8))</f>
        <v/>
      </c>
      <c r="LZ8" t="str">
        <f>IF(LW8=0,"",INT((VLOOKUP(--RIGHT(LW8,1),权重!$B$2:$C$6,2,0)/$C8+VLOOKUP(--RIGHT(LW8,1),权重!$B$2:$D$6,3,0))*$E8))</f>
        <v/>
      </c>
      <c r="MD8" t="str">
        <f>IF(MA8=0,"",INT((VLOOKUP(--RIGHT(MA8,1),权重!$B$2:$C$6,2,0)/$C8+VLOOKUP(--RIGHT(MA8,1),权重!$B$2:$D$6,3,0))*$E8))</f>
        <v/>
      </c>
      <c r="MH8" t="str">
        <f>IF(ME8=0,"",INT((VLOOKUP(--RIGHT(ME8,1),权重!$B$2:$C$6,2,0)/$C8+VLOOKUP(--RIGHT(ME8,1),权重!$B$2:$D$6,3,0))*$E8))</f>
        <v/>
      </c>
    </row>
    <row r="9" spans="1:346" x14ac:dyDescent="0.2">
      <c r="A9">
        <v>6</v>
      </c>
      <c r="B9" t="s">
        <v>21</v>
      </c>
      <c r="C9" s="9">
        <v>9</v>
      </c>
      <c r="D9" s="9">
        <v>2</v>
      </c>
      <c r="E9" s="9">
        <f t="shared" si="1"/>
        <v>0.4</v>
      </c>
      <c r="F9" s="9">
        <f t="shared" si="0"/>
        <v>0.6</v>
      </c>
      <c r="G9" s="12">
        <v>80100001</v>
      </c>
      <c r="H9">
        <v>1</v>
      </c>
      <c r="I9">
        <v>1</v>
      </c>
      <c r="J9">
        <f>IF($D9&lt;2,((VLOOKUP(--RIGHT(G9,1),权重!$F$2:$H$6,2,0)+VLOOKUP(--RIGHT(G9,1),权重!$F$2:$H$6,3,0)*$D9)*$F9),((VLOOKUP(--RIGHT(G9,1),权重!$J$2:$L$6,2,0)+VLOOKUP(--RIGHT(G9,1),权重!$J$2:$L$6,3,0)*$D9)*$F9))</f>
        <v>292800</v>
      </c>
      <c r="K9" s="12">
        <v>80100002</v>
      </c>
      <c r="L9">
        <v>1</v>
      </c>
      <c r="M9">
        <v>1</v>
      </c>
      <c r="N9">
        <f>IF($D9&lt;2,((VLOOKUP(--RIGHT(K9,1),权重!$F$2:$H$6,2,0)+VLOOKUP(--RIGHT(K9,1),权重!$F$2:$H$6,3,0)*$D9)*$F9),((VLOOKUP(--RIGHT(K9,1),权重!$J$2:$L$6,2,0)+VLOOKUP(--RIGHT(K9,1),权重!$J$2:$L$6,3,0)*$D9)*$F9))</f>
        <v>179520</v>
      </c>
      <c r="O9" s="26">
        <v>80100003</v>
      </c>
      <c r="P9">
        <v>1</v>
      </c>
      <c r="Q9">
        <v>1</v>
      </c>
      <c r="R9">
        <f>IF($D9&lt;2,((VLOOKUP(--RIGHT(O9,1),权重!$F$2:$H$6,2,0)+VLOOKUP(--RIGHT(O9,1),权重!$F$2:$H$6,3,0)*$D9)*$F9),((VLOOKUP(--RIGHT(O9,1),权重!$J$2:$L$6,2,0)+VLOOKUP(--RIGHT(O9,1),权重!$J$2:$L$6,3,0)*$D9)*$F9))</f>
        <v>120000</v>
      </c>
      <c r="S9" s="26">
        <v>80100004</v>
      </c>
      <c r="T9">
        <v>1</v>
      </c>
      <c r="U9">
        <v>1</v>
      </c>
      <c r="V9">
        <f>IF($D9&lt;2,((VLOOKUP(--RIGHT(S9,1),权重!$F$2:$H$6,2,0)+VLOOKUP(--RIGHT(S9,1),权重!$F$2:$H$6,3,0)*$D9)*$F9),((VLOOKUP(--RIGHT(S9,1),权重!$J$2:$L$6,2,0)+VLOOKUP(--RIGHT(S9,1),权重!$J$2:$L$6,3,0)*$D9)*$F9))</f>
        <v>7200</v>
      </c>
      <c r="W9" s="26">
        <v>80100005</v>
      </c>
      <c r="X9">
        <v>1</v>
      </c>
      <c r="Y9">
        <v>1</v>
      </c>
      <c r="Z9">
        <f>IF($D9&lt;2,((VLOOKUP(--RIGHT(W9,1),权重!$F$2:$H$6,2,0)+VLOOKUP(--RIGHT(W9,1),权重!$F$2:$H$6,3,0)*$D9)*$F9),((VLOOKUP(--RIGHT(W9,1),权重!$J$2:$L$6,2,0)+VLOOKUP(--RIGHT(W9,1),权重!$J$2:$L$6,3,0)*$D9)*$F9))</f>
        <v>480</v>
      </c>
      <c r="AA9" s="27">
        <v>80100011</v>
      </c>
      <c r="AB9">
        <v>1</v>
      </c>
      <c r="AC9">
        <v>1</v>
      </c>
      <c r="AD9">
        <f>IF(AA9=0,"",INT((VLOOKUP(--RIGHT(AA9,1),权重!$B$2:$C$6,2,0)/$C9+VLOOKUP(--RIGHT(AA9,1),权重!$B$2:$D$6,3,0))*$E9))+1000000*E9-E32</f>
        <v>21622</v>
      </c>
      <c r="AE9" s="10">
        <v>80100012</v>
      </c>
      <c r="AF9">
        <v>1</v>
      </c>
      <c r="AG9">
        <v>1</v>
      </c>
      <c r="AH9">
        <f>IF(AE9=0,"",INT((VLOOKUP(--RIGHT(AE9,1),权重!$B$2:$C$6,2,0)/$C9+VLOOKUP(--RIGHT(AE9,1),权重!$B$2:$D$6,3,0))*$E9))</f>
        <v>17757</v>
      </c>
      <c r="AI9" s="10">
        <v>80100013</v>
      </c>
      <c r="AJ9">
        <v>1</v>
      </c>
      <c r="AK9">
        <v>1</v>
      </c>
      <c r="AL9">
        <f>IF(AI9=0,"",INT((VLOOKUP(--RIGHT(AI9,1),权重!$B$2:$C$6,2,0)/$C9+VLOOKUP(--RIGHT(AI9,1),权重!$B$2:$D$6,3,0))*$E9))</f>
        <v>4444</v>
      </c>
      <c r="AM9" s="10">
        <v>80100014</v>
      </c>
      <c r="AN9">
        <v>1</v>
      </c>
      <c r="AO9">
        <v>1</v>
      </c>
      <c r="AP9">
        <f>IF(AM9=0,"",INT((VLOOKUP(--RIGHT(AM9,1),权重!$B$2:$C$6,2,0)/$C9+VLOOKUP(--RIGHT(AM9,1),权重!$B$2:$D$6,3,0))*$E9))</f>
        <v>622</v>
      </c>
      <c r="AQ9" s="10">
        <v>80100015</v>
      </c>
      <c r="AR9">
        <v>1</v>
      </c>
      <c r="AS9">
        <v>1</v>
      </c>
      <c r="AT9">
        <f>IF(AQ9=0,"",INT((VLOOKUP(--RIGHT(AQ9,1),权重!$B$2:$C$6,2,0)/$C9+VLOOKUP(--RIGHT(AQ9,1),权重!$B$2:$D$6,3,0))*$E9))</f>
        <v>20</v>
      </c>
      <c r="AU9" s="10">
        <v>80100031</v>
      </c>
      <c r="AV9">
        <v>1</v>
      </c>
      <c r="AW9">
        <v>1</v>
      </c>
      <c r="AX9">
        <f>IF(AU9=0,"",INT((VLOOKUP(--RIGHT(AU9,1),权重!$B$2:$C$6,2,0)/$C9+VLOOKUP(--RIGHT(AU9,1),权重!$B$2:$D$6,3,0))*$E9))</f>
        <v>21600</v>
      </c>
      <c r="AY9" s="10">
        <v>80100032</v>
      </c>
      <c r="AZ9">
        <v>1</v>
      </c>
      <c r="BA9">
        <v>1</v>
      </c>
      <c r="BB9">
        <f>IF(AY9=0,"",INT((VLOOKUP(--RIGHT(AY9,1),权重!$B$2:$C$6,2,0)/$C9+VLOOKUP(--RIGHT(AY9,1),权重!$B$2:$D$6,3,0))*$E9))</f>
        <v>17757</v>
      </c>
      <c r="BC9" s="10">
        <v>80100033</v>
      </c>
      <c r="BD9">
        <v>1</v>
      </c>
      <c r="BE9">
        <v>1</v>
      </c>
      <c r="BF9">
        <f>IF(BC9=0,"",INT((VLOOKUP(--RIGHT(BC9,1),权重!$B$2:$C$6,2,0)/$C9+VLOOKUP(--RIGHT(BC9,1),权重!$B$2:$D$6,3,0))*$E9))</f>
        <v>4444</v>
      </c>
      <c r="BG9" s="10">
        <v>80100034</v>
      </c>
      <c r="BH9">
        <v>1</v>
      </c>
      <c r="BI9">
        <v>1</v>
      </c>
      <c r="BJ9">
        <f>IF(BG9=0,"",INT((VLOOKUP(--RIGHT(BG9,1),权重!$B$2:$C$6,2,0)/$C9+VLOOKUP(--RIGHT(BG9,1),权重!$B$2:$D$6,3,0))*$E9))</f>
        <v>622</v>
      </c>
      <c r="BK9" s="10">
        <v>80100035</v>
      </c>
      <c r="BL9">
        <v>1</v>
      </c>
      <c r="BM9">
        <v>1</v>
      </c>
      <c r="BN9">
        <f>IF(BK9=0,"",INT((VLOOKUP(--RIGHT(BK9,1),权重!$B$2:$C$6,2,0)/$C9+VLOOKUP(--RIGHT(BK9,1),权重!$B$2:$D$6,3,0))*$E9))</f>
        <v>20</v>
      </c>
      <c r="BO9" s="10">
        <v>80100041</v>
      </c>
      <c r="BP9">
        <v>1</v>
      </c>
      <c r="BQ9">
        <v>1</v>
      </c>
      <c r="BR9">
        <f>IF(BO9=0,"",INT((VLOOKUP(--RIGHT(BO9,1),权重!$B$2:$C$6,2,0)/$C9+VLOOKUP(--RIGHT(BO9,1),权重!$B$2:$D$6,3,0))*$E9))</f>
        <v>21600</v>
      </c>
      <c r="BS9" s="10">
        <v>80100042</v>
      </c>
      <c r="BT9">
        <v>1</v>
      </c>
      <c r="BU9">
        <v>1</v>
      </c>
      <c r="BV9">
        <f>IF(BS9=0,"",INT((VLOOKUP(--RIGHT(BS9,1),权重!$B$2:$C$6,2,0)/$C9+VLOOKUP(--RIGHT(BS9,1),权重!$B$2:$D$6,3,0))*$E9))</f>
        <v>17757</v>
      </c>
      <c r="BW9" s="10">
        <v>80100043</v>
      </c>
      <c r="BX9">
        <v>1</v>
      </c>
      <c r="BY9">
        <v>1</v>
      </c>
      <c r="BZ9">
        <f>IF(BW9=0,"",INT((VLOOKUP(--RIGHT(BW9,1),权重!$B$2:$C$6,2,0)/$C9+VLOOKUP(--RIGHT(BW9,1),权重!$B$2:$D$6,3,0))*$E9))</f>
        <v>4444</v>
      </c>
      <c r="CA9" s="10">
        <v>80100044</v>
      </c>
      <c r="CB9">
        <v>1</v>
      </c>
      <c r="CC9">
        <v>1</v>
      </c>
      <c r="CD9">
        <f>IF(CA9=0,"",INT((VLOOKUP(--RIGHT(CA9,1),权重!$B$2:$C$6,2,0)/$C9+VLOOKUP(--RIGHT(CA9,1),权重!$B$2:$D$6,3,0))*$E9))</f>
        <v>622</v>
      </c>
      <c r="CE9" s="10">
        <v>80100045</v>
      </c>
      <c r="CF9">
        <v>1</v>
      </c>
      <c r="CG9">
        <v>1</v>
      </c>
      <c r="CH9">
        <f>IF(CE9=0,"",INT((VLOOKUP(--RIGHT(CE9,1),权重!$B$2:$C$6,2,0)/$C9+VLOOKUP(--RIGHT(CE9,1),权重!$B$2:$D$6,3,0))*$E9))</f>
        <v>20</v>
      </c>
      <c r="CI9" s="10">
        <v>80100061</v>
      </c>
      <c r="CJ9">
        <v>1</v>
      </c>
      <c r="CK9">
        <v>1</v>
      </c>
      <c r="CL9">
        <f>IF(CI9=0,"",INT((VLOOKUP(--RIGHT(CI9,1),权重!$B$2:$C$6,2,0)/$C9+VLOOKUP(--RIGHT(CI9,1),权重!$B$2:$D$6,3,0))*$E9))</f>
        <v>21600</v>
      </c>
      <c r="CM9" s="10">
        <v>80100062</v>
      </c>
      <c r="CN9">
        <v>1</v>
      </c>
      <c r="CO9">
        <v>1</v>
      </c>
      <c r="CP9">
        <f>IF(CM9=0,"",INT((VLOOKUP(--RIGHT(CM9,1),权重!$B$2:$C$6,2,0)/$C9+VLOOKUP(--RIGHT(CM9,1),权重!$B$2:$D$6,3,0))*$E9))</f>
        <v>17757</v>
      </c>
      <c r="CQ9" s="10">
        <v>80100063</v>
      </c>
      <c r="CR9">
        <v>1</v>
      </c>
      <c r="CS9">
        <v>1</v>
      </c>
      <c r="CT9">
        <f>IF(CQ9=0,"",INT((VLOOKUP(--RIGHT(CQ9,1),权重!$B$2:$C$6,2,0)/$C9+VLOOKUP(--RIGHT(CQ9,1),权重!$B$2:$D$6,3,0))*$E9))</f>
        <v>4444</v>
      </c>
      <c r="CU9" s="10">
        <v>80100064</v>
      </c>
      <c r="CV9">
        <v>1</v>
      </c>
      <c r="CW9">
        <v>1</v>
      </c>
      <c r="CX9">
        <f>IF(CU9=0,"",INT((VLOOKUP(--RIGHT(CU9,1),权重!$B$2:$C$6,2,0)/$C9+VLOOKUP(--RIGHT(CU9,1),权重!$B$2:$D$6,3,0))*$E9))</f>
        <v>622</v>
      </c>
      <c r="CY9" s="10">
        <v>80100065</v>
      </c>
      <c r="CZ9">
        <v>1</v>
      </c>
      <c r="DA9">
        <v>1</v>
      </c>
      <c r="DB9">
        <f>IF(CY9=0,"",INT((VLOOKUP(--RIGHT(CY9,1),权重!$B$2:$C$6,2,0)/$C9+VLOOKUP(--RIGHT(CY9,1),权重!$B$2:$D$6,3,0))*$E9))</f>
        <v>20</v>
      </c>
      <c r="DC9" s="10">
        <v>80100051</v>
      </c>
      <c r="DD9">
        <v>1</v>
      </c>
      <c r="DE9">
        <v>1</v>
      </c>
      <c r="DF9">
        <f>IF(DC9=0,"",INT((VLOOKUP(--RIGHT(DC9,1),权重!$B$2:$C$6,2,0)/$C9+VLOOKUP(--RIGHT(DC9,1),权重!$B$2:$D$6,3,0))*$E9))</f>
        <v>21600</v>
      </c>
      <c r="DG9" s="10">
        <v>80100052</v>
      </c>
      <c r="DH9">
        <v>1</v>
      </c>
      <c r="DI9">
        <v>1</v>
      </c>
      <c r="DJ9">
        <f>IF(DG9=0,"",INT((VLOOKUP(--RIGHT(DG9,1),权重!$B$2:$C$6,2,0)/$C9+VLOOKUP(--RIGHT(DG9,1),权重!$B$2:$D$6,3,0))*$E9))</f>
        <v>17757</v>
      </c>
      <c r="DK9" s="10">
        <v>80100053</v>
      </c>
      <c r="DL9">
        <v>1</v>
      </c>
      <c r="DM9">
        <v>1</v>
      </c>
      <c r="DN9">
        <f>IF(DK9=0,"",INT((VLOOKUP(--RIGHT(DK9,1),权重!$B$2:$C$6,2,0)/$C9+VLOOKUP(--RIGHT(DK9,1),权重!$B$2:$D$6,3,0))*$E9))</f>
        <v>4444</v>
      </c>
      <c r="DO9" s="10">
        <v>80100054</v>
      </c>
      <c r="DP9">
        <v>1</v>
      </c>
      <c r="DQ9">
        <v>1</v>
      </c>
      <c r="DR9">
        <f>IF(DO9=0,"",INT((VLOOKUP(--RIGHT(DO9,1),权重!$B$2:$C$6,2,0)/$C9+VLOOKUP(--RIGHT(DO9,1),权重!$B$2:$D$6,3,0))*$E9))</f>
        <v>622</v>
      </c>
      <c r="DS9" s="10">
        <v>80100055</v>
      </c>
      <c r="DT9">
        <v>1</v>
      </c>
      <c r="DU9">
        <v>1</v>
      </c>
      <c r="DV9">
        <f>IF(DS9=0,"",INT((VLOOKUP(--RIGHT(DS9,1),权重!$B$2:$C$6,2,0)/$C9+VLOOKUP(--RIGHT(DS9,1),权重!$B$2:$D$6,3,0))*$E9))</f>
        <v>20</v>
      </c>
      <c r="DW9" s="10">
        <v>80100081</v>
      </c>
      <c r="DX9">
        <v>1</v>
      </c>
      <c r="DY9">
        <v>1</v>
      </c>
      <c r="DZ9">
        <f>IF(DW9=0,"",INT((VLOOKUP(--RIGHT(DW9,1),权重!$B$2:$C$6,2,0)/$C9+VLOOKUP(--RIGHT(DW9,1),权重!$B$2:$D$6,3,0))*$E9))</f>
        <v>21600</v>
      </c>
      <c r="EA9" s="10">
        <v>80100082</v>
      </c>
      <c r="EB9">
        <v>1</v>
      </c>
      <c r="EC9">
        <v>1</v>
      </c>
      <c r="ED9">
        <f>IF(EA9=0,"",INT((VLOOKUP(--RIGHT(EA9,1),权重!$B$2:$C$6,2,0)/$C9+VLOOKUP(--RIGHT(EA9,1),权重!$B$2:$D$6,3,0))*$E9))</f>
        <v>17757</v>
      </c>
      <c r="EE9" s="10">
        <v>80100083</v>
      </c>
      <c r="EF9">
        <v>1</v>
      </c>
      <c r="EG9">
        <v>1</v>
      </c>
      <c r="EH9">
        <f>IF(EE9=0,"",INT((VLOOKUP(--RIGHT(EE9,1),权重!$B$2:$C$6,2,0)/$C9+VLOOKUP(--RIGHT(EE9,1),权重!$B$2:$D$6,3,0))*$E9))</f>
        <v>4444</v>
      </c>
      <c r="EI9" s="10">
        <v>80100084</v>
      </c>
      <c r="EJ9">
        <v>1</v>
      </c>
      <c r="EK9">
        <v>1</v>
      </c>
      <c r="EL9">
        <f>IF(EI9=0,"",INT((VLOOKUP(--RIGHT(EI9,1),权重!$B$2:$C$6,2,0)/$C9+VLOOKUP(--RIGHT(EI9,1),权重!$B$2:$D$6,3,0))*$E9))</f>
        <v>622</v>
      </c>
      <c r="EM9" s="10">
        <v>80100085</v>
      </c>
      <c r="EN9">
        <v>1</v>
      </c>
      <c r="EO9">
        <v>1</v>
      </c>
      <c r="EP9">
        <f>IF(EM9=0,"",INT((VLOOKUP(--RIGHT(EM9,1),权重!$B$2:$C$6,2,0)/$C9+VLOOKUP(--RIGHT(EM9,1),权重!$B$2:$D$6,3,0))*$E9))</f>
        <v>20</v>
      </c>
      <c r="EQ9" s="10">
        <v>80100071</v>
      </c>
      <c r="ER9">
        <v>1</v>
      </c>
      <c r="ES9">
        <v>1</v>
      </c>
      <c r="ET9">
        <f>IF(EQ9=0,"",INT((VLOOKUP(--RIGHT(EQ9,1),权重!$B$2:$C$6,2,0)/$C9+VLOOKUP(--RIGHT(EQ9,1),权重!$B$2:$D$6,3,0))*$E9))</f>
        <v>21600</v>
      </c>
      <c r="EU9" s="10">
        <v>80100072</v>
      </c>
      <c r="EV9">
        <v>1</v>
      </c>
      <c r="EW9">
        <v>1</v>
      </c>
      <c r="EX9">
        <f>IF(EU9=0,"",INT((VLOOKUP(--RIGHT(EU9,1),权重!$B$2:$C$6,2,0)/$C9+VLOOKUP(--RIGHT(EU9,1),权重!$B$2:$D$6,3,0))*$E9))</f>
        <v>17757</v>
      </c>
      <c r="EY9" s="10">
        <v>80100073</v>
      </c>
      <c r="EZ9">
        <v>1</v>
      </c>
      <c r="FA9">
        <v>1</v>
      </c>
      <c r="FB9">
        <f>IF(EY9=0,"",INT((VLOOKUP(--RIGHT(EY9,1),权重!$B$2:$C$6,2,0)/$C9+VLOOKUP(--RIGHT(EY9,1),权重!$B$2:$D$6,3,0))*$E9))</f>
        <v>4444</v>
      </c>
      <c r="FC9" s="10">
        <v>80100074</v>
      </c>
      <c r="FD9">
        <v>1</v>
      </c>
      <c r="FE9">
        <v>1</v>
      </c>
      <c r="FF9">
        <f>IF(FC9=0,"",INT((VLOOKUP(--RIGHT(FC9,1),权重!$B$2:$C$6,2,0)/$C9+VLOOKUP(--RIGHT(FC9,1),权重!$B$2:$D$6,3,0))*$E9))</f>
        <v>622</v>
      </c>
      <c r="FG9" s="10">
        <v>80100075</v>
      </c>
      <c r="FH9">
        <v>1</v>
      </c>
      <c r="FI9">
        <v>1</v>
      </c>
      <c r="FJ9">
        <f>IF(FG9=0,"",INT((VLOOKUP(--RIGHT(FG9,1),权重!$B$2:$C$6,2,0)/$C9+VLOOKUP(--RIGHT(FG9,1),权重!$B$2:$D$6,3,0))*$E9))</f>
        <v>20</v>
      </c>
      <c r="FK9" s="10">
        <v>80100021</v>
      </c>
      <c r="FL9">
        <v>1</v>
      </c>
      <c r="FM9">
        <v>1</v>
      </c>
      <c r="FN9">
        <f>IF(FK9=0,"",INT((VLOOKUP(--RIGHT(FK9,1),权重!$B$2:$C$6,2,0)/$C9+VLOOKUP(--RIGHT(FK9,1),权重!$B$2:$D$6,3,0))*$E9))</f>
        <v>21600</v>
      </c>
      <c r="FO9" s="10">
        <v>80100022</v>
      </c>
      <c r="FP9">
        <v>1</v>
      </c>
      <c r="FQ9">
        <v>1</v>
      </c>
      <c r="FR9">
        <f>IF(FO9=0,"",INT((VLOOKUP(--RIGHT(FO9,1),权重!$B$2:$C$6,2,0)/$C9+VLOOKUP(--RIGHT(FO9,1),权重!$B$2:$D$6,3,0))*$E9))</f>
        <v>17757</v>
      </c>
      <c r="FS9" s="10">
        <v>80100023</v>
      </c>
      <c r="FT9">
        <v>1</v>
      </c>
      <c r="FU9">
        <v>1</v>
      </c>
      <c r="FV9">
        <f>IF(FS9=0,"",INT((VLOOKUP(--RIGHT(FS9,1),权重!$B$2:$C$6,2,0)/$C9+VLOOKUP(--RIGHT(FS9,1),权重!$B$2:$D$6,3,0))*$E9))</f>
        <v>4444</v>
      </c>
      <c r="FW9" s="10">
        <v>80100024</v>
      </c>
      <c r="FX9">
        <v>1</v>
      </c>
      <c r="FY9">
        <v>1</v>
      </c>
      <c r="FZ9">
        <f>IF(FW9=0,"",INT((VLOOKUP(--RIGHT(FW9,1),权重!$B$2:$C$6,2,0)/$C9+VLOOKUP(--RIGHT(FW9,1),权重!$B$2:$D$6,3,0))*$E9))</f>
        <v>622</v>
      </c>
      <c r="GA9" s="10">
        <v>80100025</v>
      </c>
      <c r="GB9">
        <v>1</v>
      </c>
      <c r="GC9">
        <v>1</v>
      </c>
      <c r="GD9">
        <f>IF(GA9=0,"",INT((VLOOKUP(--RIGHT(GA9,1),权重!$B$2:$C$6,2,0)/$C9+VLOOKUP(--RIGHT(GA9,1),权重!$B$2:$D$6,3,0))*$E9))</f>
        <v>20</v>
      </c>
      <c r="GE9" s="10">
        <v>80100091</v>
      </c>
      <c r="GF9">
        <v>1</v>
      </c>
      <c r="GG9">
        <v>1</v>
      </c>
      <c r="GH9">
        <f>IF(GE9=0,"",INT((VLOOKUP(--RIGHT(GE9,1),权重!$B$2:$C$6,2,0)/$C9+VLOOKUP(--RIGHT(GE9,1),权重!$B$2:$D$6,3,0))*$E9))</f>
        <v>21600</v>
      </c>
      <c r="GI9" s="10">
        <v>80100092</v>
      </c>
      <c r="GJ9">
        <v>1</v>
      </c>
      <c r="GK9">
        <v>1</v>
      </c>
      <c r="GL9">
        <f>IF(GI9=0,"",INT((VLOOKUP(--RIGHT(GI9,1),权重!$B$2:$C$6,2,0)/$C9+VLOOKUP(--RIGHT(GI9,1),权重!$B$2:$D$6,3,0))*$E9))</f>
        <v>17757</v>
      </c>
      <c r="GM9" s="10">
        <v>80100093</v>
      </c>
      <c r="GN9">
        <v>1</v>
      </c>
      <c r="GO9">
        <v>1</v>
      </c>
      <c r="GP9">
        <f>IF(GM9=0,"",INT((VLOOKUP(--RIGHT(GM9,1),权重!$B$2:$C$6,2,0)/$C9+VLOOKUP(--RIGHT(GM9,1),权重!$B$2:$D$6,3,0))*$E9))</f>
        <v>4444</v>
      </c>
      <c r="GQ9" s="10">
        <v>80100094</v>
      </c>
      <c r="GR9">
        <v>1</v>
      </c>
      <c r="GS9">
        <v>1</v>
      </c>
      <c r="GT9">
        <f>IF(GQ9=0,"",INT((VLOOKUP(--RIGHT(GQ9,1),权重!$B$2:$C$6,2,0)/$C9+VLOOKUP(--RIGHT(GQ9,1),权重!$B$2:$D$6,3,0))*$E9))</f>
        <v>622</v>
      </c>
      <c r="GU9" s="10">
        <v>80100095</v>
      </c>
      <c r="GV9">
        <v>1</v>
      </c>
      <c r="GW9">
        <v>1</v>
      </c>
      <c r="GX9">
        <f>IF(GU9=0,"",INT((VLOOKUP(--RIGHT(GU9,1),权重!$B$2:$C$6,2,0)/$C9+VLOOKUP(--RIGHT(GU9,1),权重!$B$2:$D$6,3,0))*$E9))</f>
        <v>20</v>
      </c>
      <c r="HB9" t="str">
        <f>IF(GY9=0,"",INT((VLOOKUP(--RIGHT(GY9,1),权重!$B$2:$C$6,2,0)/$C9+VLOOKUP(--RIGHT(GY9,1),权重!$B$2:$D$6,3,0))*$E9))</f>
        <v/>
      </c>
      <c r="HF9" t="str">
        <f>IF(HC9=0,"",INT((VLOOKUP(--RIGHT(HC9,1),权重!$B$2:$C$6,2,0)/$C9+VLOOKUP(--RIGHT(HC9,1),权重!$B$2:$D$6,3,0))*$E9))</f>
        <v/>
      </c>
      <c r="HJ9" t="str">
        <f>IF(HG9=0,"",INT((VLOOKUP(--RIGHT(HG9,1),权重!$B$2:$C$6,2,0)/$C9+VLOOKUP(--RIGHT(HG9,1),权重!$B$2:$D$6,3,0))*$E9))</f>
        <v/>
      </c>
      <c r="HN9" t="str">
        <f>IF(HK9=0,"",INT((VLOOKUP(--RIGHT(HK9,1),权重!$B$2:$C$6,2,0)/$C9+VLOOKUP(--RIGHT(HK9,1),权重!$B$2:$D$6,3,0))*$E9))</f>
        <v/>
      </c>
      <c r="HR9" t="str">
        <f>IF(HO9=0,"",INT((VLOOKUP(--RIGHT(HO9,1),权重!$B$2:$C$6,2,0)/$C9+VLOOKUP(--RIGHT(HO9,1),权重!$B$2:$D$6,3,0))*$E9))</f>
        <v/>
      </c>
      <c r="HV9" t="str">
        <f>IF(HS9=0,"",INT((VLOOKUP(--RIGHT(HS9,1),权重!$B$2:$C$6,2,0)/$C9+VLOOKUP(--RIGHT(HS9,1),权重!$B$2:$D$6,3,0))*$E9))</f>
        <v/>
      </c>
      <c r="HZ9" t="str">
        <f>IF(HW9=0,"",INT((VLOOKUP(--RIGHT(HW9,1),权重!$B$2:$C$6,2,0)/$C9+VLOOKUP(--RIGHT(HW9,1),权重!$B$2:$D$6,3,0))*$E9))</f>
        <v/>
      </c>
      <c r="ID9" t="str">
        <f>IF(IA9=0,"",INT((VLOOKUP(--RIGHT(IA9,1),权重!$B$2:$C$6,2,0)/$C9+VLOOKUP(--RIGHT(IA9,1),权重!$B$2:$D$6,3,0))*$E9))</f>
        <v/>
      </c>
      <c r="IH9" t="str">
        <f>IF(IE9=0,"",INT((VLOOKUP(--RIGHT(IE9,1),权重!$B$2:$C$6,2,0)/$C9+VLOOKUP(--RIGHT(IE9,1),权重!$B$2:$D$6,3,0))*$E9))</f>
        <v/>
      </c>
      <c r="IL9" t="str">
        <f>IF(II9=0,"",INT((VLOOKUP(--RIGHT(II9,1),权重!$B$2:$C$6,2,0)/$C9+VLOOKUP(--RIGHT(II9,1),权重!$B$2:$D$6,3,0))*$E9))</f>
        <v/>
      </c>
      <c r="IP9" t="str">
        <f>IF(IM9=0,"",INT((VLOOKUP(--RIGHT(IM9,1),权重!$B$2:$C$6,2,0)/$C9+VLOOKUP(--RIGHT(IM9,1),权重!$B$2:$D$6,3,0))*$E9))</f>
        <v/>
      </c>
      <c r="IT9" t="str">
        <f>IF(IQ9=0,"",INT((VLOOKUP(--RIGHT(IQ9,1),权重!$B$2:$C$6,2,0)/$C9+VLOOKUP(--RIGHT(IQ9,1),权重!$B$2:$D$6,3,0))*$E9))</f>
        <v/>
      </c>
      <c r="IX9" t="str">
        <f>IF(IU9=0,"",INT((VLOOKUP(--RIGHT(IU9,1),权重!$B$2:$C$6,2,0)/$C9+VLOOKUP(--RIGHT(IU9,1),权重!$B$2:$D$6,3,0))*$E9))</f>
        <v/>
      </c>
      <c r="JB9" t="str">
        <f>IF(IY9=0,"",INT((VLOOKUP(--RIGHT(IY9,1),权重!$B$2:$C$6,2,0)/$C9+VLOOKUP(--RIGHT(IY9,1),权重!$B$2:$D$6,3,0))*$E9))</f>
        <v/>
      </c>
      <c r="JF9" t="str">
        <f>IF(JC9=0,"",INT((VLOOKUP(--RIGHT(JC9,1),权重!$B$2:$C$6,2,0)/$C9+VLOOKUP(--RIGHT(JC9,1),权重!$B$2:$D$6,3,0))*$E9))</f>
        <v/>
      </c>
      <c r="JJ9" t="str">
        <f>IF(JG9=0,"",INT((VLOOKUP(--RIGHT(JG9,1),权重!$B$2:$C$6,2,0)/$C9+VLOOKUP(--RIGHT(JG9,1),权重!$B$2:$D$6,3,0))*$E9))</f>
        <v/>
      </c>
      <c r="JN9" t="str">
        <f>IF(JK9=0,"",INT((VLOOKUP(--RIGHT(JK9,1),权重!$B$2:$C$6,2,0)/$C9+VLOOKUP(--RIGHT(JK9,1),权重!$B$2:$D$6,3,0))*$E9))</f>
        <v/>
      </c>
      <c r="JR9" t="str">
        <f>IF(JO9=0,"",INT((VLOOKUP(--RIGHT(JO9,1),权重!$B$2:$C$6,2,0)/$C9+VLOOKUP(--RIGHT(JO9,1),权重!$B$2:$D$6,3,0))*$E9))</f>
        <v/>
      </c>
      <c r="JV9" t="str">
        <f>IF(JS9=0,"",INT((VLOOKUP(--RIGHT(JS9,1),权重!$B$2:$C$6,2,0)/$C9+VLOOKUP(--RIGHT(JS9,1),权重!$B$2:$D$6,3,0))*$E9))</f>
        <v/>
      </c>
      <c r="JZ9" t="str">
        <f>IF(JW9=0,"",INT((VLOOKUP(--RIGHT(JW9,1),权重!$B$2:$C$6,2,0)/$C9+VLOOKUP(--RIGHT(JW9,1),权重!$B$2:$D$6,3,0))*$E9))</f>
        <v/>
      </c>
      <c r="KD9" t="str">
        <f>IF(KA9=0,"",INT((VLOOKUP(--RIGHT(KA9,1),权重!$B$2:$C$6,2,0)/$C9+VLOOKUP(--RIGHT(KA9,1),权重!$B$2:$D$6,3,0))*$E9))</f>
        <v/>
      </c>
      <c r="KH9" t="str">
        <f>IF(KE9=0,"",INT((VLOOKUP(--RIGHT(KE9,1),权重!$B$2:$C$6,2,0)/$C9+VLOOKUP(--RIGHT(KE9,1),权重!$B$2:$D$6,3,0))*$E9))</f>
        <v/>
      </c>
      <c r="KL9" t="str">
        <f>IF(KI9=0,"",INT((VLOOKUP(--RIGHT(KI9,1),权重!$B$2:$C$6,2,0)/$C9+VLOOKUP(--RIGHT(KI9,1),权重!$B$2:$D$6,3,0))*$E9))</f>
        <v/>
      </c>
      <c r="KP9" t="str">
        <f>IF(KM9=0,"",INT((VLOOKUP(--RIGHT(KM9,1),权重!$B$2:$C$6,2,0)/$C9+VLOOKUP(--RIGHT(KM9,1),权重!$B$2:$D$6,3,0))*$E9))</f>
        <v/>
      </c>
      <c r="KT9" t="str">
        <f>IF(KQ9=0,"",INT((VLOOKUP(--RIGHT(KQ9,1),权重!$B$2:$C$6,2,0)/$C9+VLOOKUP(--RIGHT(KQ9,1),权重!$B$2:$D$6,3,0))*$E9))</f>
        <v/>
      </c>
      <c r="KX9" t="str">
        <f>IF(KU9=0,"",INT((VLOOKUP(--RIGHT(KU9,1),权重!$B$2:$C$6,2,0)/$C9+VLOOKUP(--RIGHT(KU9,1),权重!$B$2:$D$6,3,0))*$E9))</f>
        <v/>
      </c>
      <c r="LB9" t="str">
        <f>IF(KY9=0,"",INT((VLOOKUP(--RIGHT(KY9,1),权重!$B$2:$C$6,2,0)/$C9+VLOOKUP(--RIGHT(KY9,1),权重!$B$2:$D$6,3,0))*$E9))</f>
        <v/>
      </c>
      <c r="LF9" t="str">
        <f>IF(LC9=0,"",INT((VLOOKUP(--RIGHT(LC9,1),权重!$B$2:$C$6,2,0)/$C9+VLOOKUP(--RIGHT(LC9,1),权重!$B$2:$D$6,3,0))*$E9))</f>
        <v/>
      </c>
      <c r="LJ9" t="str">
        <f>IF(LG9=0,"",INT((VLOOKUP(--RIGHT(LG9,1),权重!$B$2:$C$6,2,0)/$C9+VLOOKUP(--RIGHT(LG9,1),权重!$B$2:$D$6,3,0))*$E9))</f>
        <v/>
      </c>
      <c r="LN9" t="str">
        <f>IF(LK9=0,"",INT((VLOOKUP(--RIGHT(LK9,1),权重!$B$2:$C$6,2,0)/$C9+VLOOKUP(--RIGHT(LK9,1),权重!$B$2:$D$6,3,0))*$E9))</f>
        <v/>
      </c>
      <c r="LR9" t="str">
        <f>IF(LO9=0,"",INT((VLOOKUP(--RIGHT(LO9,1),权重!$B$2:$C$6,2,0)/$C9+VLOOKUP(--RIGHT(LO9,1),权重!$B$2:$D$6,3,0))*$E9))</f>
        <v/>
      </c>
      <c r="LV9" t="str">
        <f>IF(LS9=0,"",INT((VLOOKUP(--RIGHT(LS9,1),权重!$B$2:$C$6,2,0)/$C9+VLOOKUP(--RIGHT(LS9,1),权重!$B$2:$D$6,3,0))*$E9))</f>
        <v/>
      </c>
      <c r="LZ9" t="str">
        <f>IF(LW9=0,"",INT((VLOOKUP(--RIGHT(LW9,1),权重!$B$2:$C$6,2,0)/$C9+VLOOKUP(--RIGHT(LW9,1),权重!$B$2:$D$6,3,0))*$E9))</f>
        <v/>
      </c>
      <c r="MD9" t="str">
        <f>IF(MA9=0,"",INT((VLOOKUP(--RIGHT(MA9,1),权重!$B$2:$C$6,2,0)/$C9+VLOOKUP(--RIGHT(MA9,1),权重!$B$2:$D$6,3,0))*$E9))</f>
        <v/>
      </c>
      <c r="MH9" t="str">
        <f>IF(ME9=0,"",INT((VLOOKUP(--RIGHT(ME9,1),权重!$B$2:$C$6,2,0)/$C9+VLOOKUP(--RIGHT(ME9,1),权重!$B$2:$D$6,3,0))*$E9))</f>
        <v/>
      </c>
    </row>
    <row r="10" spans="1:346" x14ac:dyDescent="0.2">
      <c r="A10">
        <v>7</v>
      </c>
      <c r="B10" t="s">
        <v>22</v>
      </c>
      <c r="C10" s="9">
        <v>10</v>
      </c>
      <c r="D10" s="9">
        <v>2</v>
      </c>
      <c r="E10" s="9">
        <f t="shared" si="1"/>
        <v>0.4</v>
      </c>
      <c r="F10" s="9">
        <f t="shared" si="0"/>
        <v>0.6</v>
      </c>
      <c r="G10" s="12">
        <v>80100001</v>
      </c>
      <c r="H10">
        <v>1</v>
      </c>
      <c r="I10">
        <v>1</v>
      </c>
      <c r="J10">
        <f>IF($D10&lt;2,((VLOOKUP(--RIGHT(G10,1),权重!$F$2:$H$6,2,0)+VLOOKUP(--RIGHT(G10,1),权重!$F$2:$H$6,3,0)*$D10)*$F10),((VLOOKUP(--RIGHT(G10,1),权重!$J$2:$L$6,2,0)+VLOOKUP(--RIGHT(G10,1),权重!$J$2:$L$6,3,0)*$D10)*$F10))</f>
        <v>292800</v>
      </c>
      <c r="K10" s="12">
        <v>80100002</v>
      </c>
      <c r="L10">
        <v>1</v>
      </c>
      <c r="M10">
        <v>1</v>
      </c>
      <c r="N10">
        <f>IF($D10&lt;2,((VLOOKUP(--RIGHT(K10,1),权重!$F$2:$H$6,2,0)+VLOOKUP(--RIGHT(K10,1),权重!$F$2:$H$6,3,0)*$D10)*$F10),((VLOOKUP(--RIGHT(K10,1),权重!$J$2:$L$6,2,0)+VLOOKUP(--RIGHT(K10,1),权重!$J$2:$L$6,3,0)*$D10)*$F10))</f>
        <v>179520</v>
      </c>
      <c r="O10" s="26">
        <v>80100003</v>
      </c>
      <c r="P10">
        <v>1</v>
      </c>
      <c r="Q10">
        <v>1</v>
      </c>
      <c r="R10">
        <f>IF($D10&lt;2,((VLOOKUP(--RIGHT(O10,1),权重!$F$2:$H$6,2,0)+VLOOKUP(--RIGHT(O10,1),权重!$F$2:$H$6,3,0)*$D10)*$F10),((VLOOKUP(--RIGHT(O10,1),权重!$J$2:$L$6,2,0)+VLOOKUP(--RIGHT(O10,1),权重!$J$2:$L$6,3,0)*$D10)*$F10))</f>
        <v>120000</v>
      </c>
      <c r="S10" s="26">
        <v>80100004</v>
      </c>
      <c r="T10">
        <v>1</v>
      </c>
      <c r="U10">
        <v>1</v>
      </c>
      <c r="V10">
        <f>IF($D10&lt;2,((VLOOKUP(--RIGHT(S10,1),权重!$F$2:$H$6,2,0)+VLOOKUP(--RIGHT(S10,1),权重!$F$2:$H$6,3,0)*$D10)*$F10),((VLOOKUP(--RIGHT(S10,1),权重!$J$2:$L$6,2,0)+VLOOKUP(--RIGHT(S10,1),权重!$J$2:$L$6,3,0)*$D10)*$F10))</f>
        <v>7200</v>
      </c>
      <c r="W10" s="26">
        <v>80100005</v>
      </c>
      <c r="X10">
        <v>1</v>
      </c>
      <c r="Y10">
        <v>1</v>
      </c>
      <c r="Z10">
        <f>IF($D10&lt;2,((VLOOKUP(--RIGHT(W10,1),权重!$F$2:$H$6,2,0)+VLOOKUP(--RIGHT(W10,1),权重!$F$2:$H$6,3,0)*$D10)*$F10),((VLOOKUP(--RIGHT(W10,1),权重!$J$2:$L$6,2,0)+VLOOKUP(--RIGHT(W10,1),权重!$J$2:$L$6,3,0)*$D10)*$F10))</f>
        <v>480</v>
      </c>
      <c r="AA10" s="27">
        <v>80100011</v>
      </c>
      <c r="AB10">
        <v>1</v>
      </c>
      <c r="AC10">
        <v>1</v>
      </c>
      <c r="AD10">
        <f>IF(AA10=0,"",INT((VLOOKUP(--RIGHT(AA10,1),权重!$B$2:$C$6,2,0)/$C10+VLOOKUP(--RIGHT(AA10,1),权重!$B$2:$D$6,3,0))*$E10))+1000000*E10-E33</f>
        <v>19400</v>
      </c>
      <c r="AE10" s="10">
        <v>80100012</v>
      </c>
      <c r="AF10">
        <v>1</v>
      </c>
      <c r="AG10">
        <v>1</v>
      </c>
      <c r="AH10">
        <f>IF(AE10=0,"",INT((VLOOKUP(--RIGHT(AE10,1),权重!$B$2:$C$6,2,0)/$C10+VLOOKUP(--RIGHT(AE10,1),权重!$B$2:$D$6,3,0))*$E10))</f>
        <v>15980</v>
      </c>
      <c r="AI10" s="10">
        <v>80100013</v>
      </c>
      <c r="AJ10">
        <v>1</v>
      </c>
      <c r="AK10">
        <v>1</v>
      </c>
      <c r="AL10">
        <f>IF(AI10=0,"",INT((VLOOKUP(--RIGHT(AI10,1),权重!$B$2:$C$6,2,0)/$C10+VLOOKUP(--RIGHT(AI10,1),权重!$B$2:$D$6,3,0))*$E10))</f>
        <v>4000</v>
      </c>
      <c r="AM10" s="10">
        <v>80100014</v>
      </c>
      <c r="AN10">
        <v>1</v>
      </c>
      <c r="AO10">
        <v>1</v>
      </c>
      <c r="AP10">
        <f>IF(AM10=0,"",INT((VLOOKUP(--RIGHT(AM10,1),权重!$B$2:$C$6,2,0)/$C10+VLOOKUP(--RIGHT(AM10,1),权重!$B$2:$D$6,3,0))*$E10))</f>
        <v>600</v>
      </c>
      <c r="AQ10" s="10">
        <v>80100015</v>
      </c>
      <c r="AR10">
        <v>1</v>
      </c>
      <c r="AS10">
        <v>1</v>
      </c>
      <c r="AT10">
        <f>IF(AQ10=0,"",INT((VLOOKUP(--RIGHT(AQ10,1),权重!$B$2:$C$6,2,0)/$C10+VLOOKUP(--RIGHT(AQ10,1),权重!$B$2:$D$6,3,0))*$E10))</f>
        <v>20</v>
      </c>
      <c r="AU10" s="10">
        <v>80100031</v>
      </c>
      <c r="AV10">
        <v>1</v>
      </c>
      <c r="AW10">
        <v>1</v>
      </c>
      <c r="AX10">
        <f>IF(AU10=0,"",INT((VLOOKUP(--RIGHT(AU10,1),权重!$B$2:$C$6,2,0)/$C10+VLOOKUP(--RIGHT(AU10,1),权重!$B$2:$D$6,3,0))*$E10))</f>
        <v>19400</v>
      </c>
      <c r="AY10" s="10">
        <v>80100032</v>
      </c>
      <c r="AZ10">
        <v>1</v>
      </c>
      <c r="BA10">
        <v>1</v>
      </c>
      <c r="BB10">
        <f>IF(AY10=0,"",INT((VLOOKUP(--RIGHT(AY10,1),权重!$B$2:$C$6,2,0)/$C10+VLOOKUP(--RIGHT(AY10,1),权重!$B$2:$D$6,3,0))*$E10))</f>
        <v>15980</v>
      </c>
      <c r="BC10" s="10">
        <v>80100033</v>
      </c>
      <c r="BD10">
        <v>1</v>
      </c>
      <c r="BE10">
        <v>1</v>
      </c>
      <c r="BF10">
        <f>IF(BC10=0,"",INT((VLOOKUP(--RIGHT(BC10,1),权重!$B$2:$C$6,2,0)/$C10+VLOOKUP(--RIGHT(BC10,1),权重!$B$2:$D$6,3,0))*$E10))</f>
        <v>4000</v>
      </c>
      <c r="BG10" s="10">
        <v>80100034</v>
      </c>
      <c r="BH10">
        <v>1</v>
      </c>
      <c r="BI10">
        <v>1</v>
      </c>
      <c r="BJ10">
        <f>IF(BG10=0,"",INT((VLOOKUP(--RIGHT(BG10,1),权重!$B$2:$C$6,2,0)/$C10+VLOOKUP(--RIGHT(BG10,1),权重!$B$2:$D$6,3,0))*$E10))</f>
        <v>600</v>
      </c>
      <c r="BK10" s="10">
        <v>80100035</v>
      </c>
      <c r="BL10">
        <v>1</v>
      </c>
      <c r="BM10">
        <v>1</v>
      </c>
      <c r="BN10">
        <f>IF(BK10=0,"",INT((VLOOKUP(--RIGHT(BK10,1),权重!$B$2:$C$6,2,0)/$C10+VLOOKUP(--RIGHT(BK10,1),权重!$B$2:$D$6,3,0))*$E10))</f>
        <v>20</v>
      </c>
      <c r="BO10" s="10">
        <v>80100041</v>
      </c>
      <c r="BP10">
        <v>1</v>
      </c>
      <c r="BQ10">
        <v>1</v>
      </c>
      <c r="BR10">
        <f>IF(BO10=0,"",INT((VLOOKUP(--RIGHT(BO10,1),权重!$B$2:$C$6,2,0)/$C10+VLOOKUP(--RIGHT(BO10,1),权重!$B$2:$D$6,3,0))*$E10))</f>
        <v>19400</v>
      </c>
      <c r="BS10" s="10">
        <v>80100042</v>
      </c>
      <c r="BT10">
        <v>1</v>
      </c>
      <c r="BU10">
        <v>1</v>
      </c>
      <c r="BV10">
        <f>IF(BS10=0,"",INT((VLOOKUP(--RIGHT(BS10,1),权重!$B$2:$C$6,2,0)/$C10+VLOOKUP(--RIGHT(BS10,1),权重!$B$2:$D$6,3,0))*$E10))</f>
        <v>15980</v>
      </c>
      <c r="BW10" s="10">
        <v>80100043</v>
      </c>
      <c r="BX10">
        <v>1</v>
      </c>
      <c r="BY10">
        <v>1</v>
      </c>
      <c r="BZ10">
        <f>IF(BW10=0,"",INT((VLOOKUP(--RIGHT(BW10,1),权重!$B$2:$C$6,2,0)/$C10+VLOOKUP(--RIGHT(BW10,1),权重!$B$2:$D$6,3,0))*$E10))</f>
        <v>4000</v>
      </c>
      <c r="CA10" s="10">
        <v>80100044</v>
      </c>
      <c r="CB10">
        <v>1</v>
      </c>
      <c r="CC10">
        <v>1</v>
      </c>
      <c r="CD10">
        <f>IF(CA10=0,"",INT((VLOOKUP(--RIGHT(CA10,1),权重!$B$2:$C$6,2,0)/$C10+VLOOKUP(--RIGHT(CA10,1),权重!$B$2:$D$6,3,0))*$E10))</f>
        <v>600</v>
      </c>
      <c r="CE10" s="10">
        <v>80100045</v>
      </c>
      <c r="CF10">
        <v>1</v>
      </c>
      <c r="CG10">
        <v>1</v>
      </c>
      <c r="CH10">
        <f>IF(CE10=0,"",INT((VLOOKUP(--RIGHT(CE10,1),权重!$B$2:$C$6,2,0)/$C10+VLOOKUP(--RIGHT(CE10,1),权重!$B$2:$D$6,3,0))*$E10))</f>
        <v>20</v>
      </c>
      <c r="CI10" s="10">
        <v>80100061</v>
      </c>
      <c r="CJ10">
        <v>1</v>
      </c>
      <c r="CK10">
        <v>1</v>
      </c>
      <c r="CL10">
        <f>IF(CI10=0,"",INT((VLOOKUP(--RIGHT(CI10,1),权重!$B$2:$C$6,2,0)/$C10+VLOOKUP(--RIGHT(CI10,1),权重!$B$2:$D$6,3,0))*$E10))</f>
        <v>19400</v>
      </c>
      <c r="CM10" s="10">
        <v>80100062</v>
      </c>
      <c r="CN10">
        <v>1</v>
      </c>
      <c r="CO10">
        <v>1</v>
      </c>
      <c r="CP10">
        <f>IF(CM10=0,"",INT((VLOOKUP(--RIGHT(CM10,1),权重!$B$2:$C$6,2,0)/$C10+VLOOKUP(--RIGHT(CM10,1),权重!$B$2:$D$6,3,0))*$E10))</f>
        <v>15980</v>
      </c>
      <c r="CQ10" s="10">
        <v>80100063</v>
      </c>
      <c r="CR10">
        <v>1</v>
      </c>
      <c r="CS10">
        <v>1</v>
      </c>
      <c r="CT10">
        <f>IF(CQ10=0,"",INT((VLOOKUP(--RIGHT(CQ10,1),权重!$B$2:$C$6,2,0)/$C10+VLOOKUP(--RIGHT(CQ10,1),权重!$B$2:$D$6,3,0))*$E10))</f>
        <v>4000</v>
      </c>
      <c r="CU10" s="10">
        <v>80100064</v>
      </c>
      <c r="CV10">
        <v>1</v>
      </c>
      <c r="CW10">
        <v>1</v>
      </c>
      <c r="CX10">
        <f>IF(CU10=0,"",INT((VLOOKUP(--RIGHT(CU10,1),权重!$B$2:$C$6,2,0)/$C10+VLOOKUP(--RIGHT(CU10,1),权重!$B$2:$D$6,3,0))*$E10))</f>
        <v>600</v>
      </c>
      <c r="CY10" s="10">
        <v>80100065</v>
      </c>
      <c r="CZ10">
        <v>1</v>
      </c>
      <c r="DA10">
        <v>1</v>
      </c>
      <c r="DB10">
        <f>IF(CY10=0,"",INT((VLOOKUP(--RIGHT(CY10,1),权重!$B$2:$C$6,2,0)/$C10+VLOOKUP(--RIGHT(CY10,1),权重!$B$2:$D$6,3,0))*$E10))</f>
        <v>20</v>
      </c>
      <c r="DC10" s="10">
        <v>80100051</v>
      </c>
      <c r="DD10">
        <v>1</v>
      </c>
      <c r="DE10">
        <v>1</v>
      </c>
      <c r="DF10">
        <f>IF(DC10=0,"",INT((VLOOKUP(--RIGHT(DC10,1),权重!$B$2:$C$6,2,0)/$C10+VLOOKUP(--RIGHT(DC10,1),权重!$B$2:$D$6,3,0))*$E10))</f>
        <v>19400</v>
      </c>
      <c r="DG10" s="10">
        <v>80100052</v>
      </c>
      <c r="DH10">
        <v>1</v>
      </c>
      <c r="DI10">
        <v>1</v>
      </c>
      <c r="DJ10">
        <f>IF(DG10=0,"",INT((VLOOKUP(--RIGHT(DG10,1),权重!$B$2:$C$6,2,0)/$C10+VLOOKUP(--RIGHT(DG10,1),权重!$B$2:$D$6,3,0))*$E10))</f>
        <v>15980</v>
      </c>
      <c r="DK10" s="10">
        <v>80100053</v>
      </c>
      <c r="DL10">
        <v>1</v>
      </c>
      <c r="DM10">
        <v>1</v>
      </c>
      <c r="DN10">
        <f>IF(DK10=0,"",INT((VLOOKUP(--RIGHT(DK10,1),权重!$B$2:$C$6,2,0)/$C10+VLOOKUP(--RIGHT(DK10,1),权重!$B$2:$D$6,3,0))*$E10))</f>
        <v>4000</v>
      </c>
      <c r="DO10" s="10">
        <v>80100054</v>
      </c>
      <c r="DP10">
        <v>1</v>
      </c>
      <c r="DQ10">
        <v>1</v>
      </c>
      <c r="DR10">
        <f>IF(DO10=0,"",INT((VLOOKUP(--RIGHT(DO10,1),权重!$B$2:$C$6,2,0)/$C10+VLOOKUP(--RIGHT(DO10,1),权重!$B$2:$D$6,3,0))*$E10))</f>
        <v>600</v>
      </c>
      <c r="DS10" s="10">
        <v>80100055</v>
      </c>
      <c r="DT10">
        <v>1</v>
      </c>
      <c r="DU10">
        <v>1</v>
      </c>
      <c r="DV10">
        <f>IF(DS10=0,"",INT((VLOOKUP(--RIGHT(DS10,1),权重!$B$2:$C$6,2,0)/$C10+VLOOKUP(--RIGHT(DS10,1),权重!$B$2:$D$6,3,0))*$E10))</f>
        <v>20</v>
      </c>
      <c r="DW10" s="10">
        <v>80100081</v>
      </c>
      <c r="DX10">
        <v>1</v>
      </c>
      <c r="DY10">
        <v>1</v>
      </c>
      <c r="DZ10">
        <f>IF(DW10=0,"",INT((VLOOKUP(--RIGHT(DW10,1),权重!$B$2:$C$6,2,0)/$C10+VLOOKUP(--RIGHT(DW10,1),权重!$B$2:$D$6,3,0))*$E10))</f>
        <v>19400</v>
      </c>
      <c r="EA10" s="10">
        <v>80100082</v>
      </c>
      <c r="EB10">
        <v>1</v>
      </c>
      <c r="EC10">
        <v>1</v>
      </c>
      <c r="ED10">
        <f>IF(EA10=0,"",INT((VLOOKUP(--RIGHT(EA10,1),权重!$B$2:$C$6,2,0)/$C10+VLOOKUP(--RIGHT(EA10,1),权重!$B$2:$D$6,3,0))*$E10))</f>
        <v>15980</v>
      </c>
      <c r="EE10" s="10">
        <v>80100083</v>
      </c>
      <c r="EF10">
        <v>1</v>
      </c>
      <c r="EG10">
        <v>1</v>
      </c>
      <c r="EH10">
        <f>IF(EE10=0,"",INT((VLOOKUP(--RIGHT(EE10,1),权重!$B$2:$C$6,2,0)/$C10+VLOOKUP(--RIGHT(EE10,1),权重!$B$2:$D$6,3,0))*$E10))</f>
        <v>4000</v>
      </c>
      <c r="EI10" s="10">
        <v>80100084</v>
      </c>
      <c r="EJ10">
        <v>1</v>
      </c>
      <c r="EK10">
        <v>1</v>
      </c>
      <c r="EL10">
        <f>IF(EI10=0,"",INT((VLOOKUP(--RIGHT(EI10,1),权重!$B$2:$C$6,2,0)/$C10+VLOOKUP(--RIGHT(EI10,1),权重!$B$2:$D$6,3,0))*$E10))</f>
        <v>600</v>
      </c>
      <c r="EM10" s="10">
        <v>80100085</v>
      </c>
      <c r="EN10">
        <v>1</v>
      </c>
      <c r="EO10">
        <v>1</v>
      </c>
      <c r="EP10">
        <f>IF(EM10=0,"",INT((VLOOKUP(--RIGHT(EM10,1),权重!$B$2:$C$6,2,0)/$C10+VLOOKUP(--RIGHT(EM10,1),权重!$B$2:$D$6,3,0))*$E10))</f>
        <v>20</v>
      </c>
      <c r="EQ10" s="10">
        <v>80100071</v>
      </c>
      <c r="ER10">
        <v>1</v>
      </c>
      <c r="ES10">
        <v>1</v>
      </c>
      <c r="ET10">
        <f>IF(EQ10=0,"",INT((VLOOKUP(--RIGHT(EQ10,1),权重!$B$2:$C$6,2,0)/$C10+VLOOKUP(--RIGHT(EQ10,1),权重!$B$2:$D$6,3,0))*$E10))</f>
        <v>19400</v>
      </c>
      <c r="EU10" s="10">
        <v>80100072</v>
      </c>
      <c r="EV10">
        <v>1</v>
      </c>
      <c r="EW10">
        <v>1</v>
      </c>
      <c r="EX10">
        <f>IF(EU10=0,"",INT((VLOOKUP(--RIGHT(EU10,1),权重!$B$2:$C$6,2,0)/$C10+VLOOKUP(--RIGHT(EU10,1),权重!$B$2:$D$6,3,0))*$E10))</f>
        <v>15980</v>
      </c>
      <c r="EY10" s="10">
        <v>80100073</v>
      </c>
      <c r="EZ10">
        <v>1</v>
      </c>
      <c r="FA10">
        <v>1</v>
      </c>
      <c r="FB10">
        <f>IF(EY10=0,"",INT((VLOOKUP(--RIGHT(EY10,1),权重!$B$2:$C$6,2,0)/$C10+VLOOKUP(--RIGHT(EY10,1),权重!$B$2:$D$6,3,0))*$E10))</f>
        <v>4000</v>
      </c>
      <c r="FC10" s="10">
        <v>80100074</v>
      </c>
      <c r="FD10">
        <v>1</v>
      </c>
      <c r="FE10">
        <v>1</v>
      </c>
      <c r="FF10">
        <f>IF(FC10=0,"",INT((VLOOKUP(--RIGHT(FC10,1),权重!$B$2:$C$6,2,0)/$C10+VLOOKUP(--RIGHT(FC10,1),权重!$B$2:$D$6,3,0))*$E10))</f>
        <v>600</v>
      </c>
      <c r="FG10" s="10">
        <v>80100075</v>
      </c>
      <c r="FH10">
        <v>1</v>
      </c>
      <c r="FI10">
        <v>1</v>
      </c>
      <c r="FJ10">
        <f>IF(FG10=0,"",INT((VLOOKUP(--RIGHT(FG10,1),权重!$B$2:$C$6,2,0)/$C10+VLOOKUP(--RIGHT(FG10,1),权重!$B$2:$D$6,3,0))*$E10))</f>
        <v>20</v>
      </c>
      <c r="FK10" s="10">
        <v>80100021</v>
      </c>
      <c r="FL10">
        <v>1</v>
      </c>
      <c r="FM10">
        <v>1</v>
      </c>
      <c r="FN10">
        <f>IF(FK10=0,"",INT((VLOOKUP(--RIGHT(FK10,1),权重!$B$2:$C$6,2,0)/$C10+VLOOKUP(--RIGHT(FK10,1),权重!$B$2:$D$6,3,0))*$E10))</f>
        <v>19400</v>
      </c>
      <c r="FO10" s="10">
        <v>80100022</v>
      </c>
      <c r="FP10">
        <v>1</v>
      </c>
      <c r="FQ10">
        <v>1</v>
      </c>
      <c r="FR10">
        <f>IF(FO10=0,"",INT((VLOOKUP(--RIGHT(FO10,1),权重!$B$2:$C$6,2,0)/$C10+VLOOKUP(--RIGHT(FO10,1),权重!$B$2:$D$6,3,0))*$E10))</f>
        <v>15980</v>
      </c>
      <c r="FS10" s="10">
        <v>80100023</v>
      </c>
      <c r="FT10">
        <v>1</v>
      </c>
      <c r="FU10">
        <v>1</v>
      </c>
      <c r="FV10">
        <f>IF(FS10=0,"",INT((VLOOKUP(--RIGHT(FS10,1),权重!$B$2:$C$6,2,0)/$C10+VLOOKUP(--RIGHT(FS10,1),权重!$B$2:$D$6,3,0))*$E10))</f>
        <v>4000</v>
      </c>
      <c r="FW10" s="10">
        <v>80100024</v>
      </c>
      <c r="FX10">
        <v>1</v>
      </c>
      <c r="FY10">
        <v>1</v>
      </c>
      <c r="FZ10">
        <f>IF(FW10=0,"",INT((VLOOKUP(--RIGHT(FW10,1),权重!$B$2:$C$6,2,0)/$C10+VLOOKUP(--RIGHT(FW10,1),权重!$B$2:$D$6,3,0))*$E10))</f>
        <v>600</v>
      </c>
      <c r="GA10" s="10">
        <v>80100025</v>
      </c>
      <c r="GB10">
        <v>1</v>
      </c>
      <c r="GC10">
        <v>1</v>
      </c>
      <c r="GD10">
        <f>IF(GA10=0,"",INT((VLOOKUP(--RIGHT(GA10,1),权重!$B$2:$C$6,2,0)/$C10+VLOOKUP(--RIGHT(GA10,1),权重!$B$2:$D$6,3,0))*$E10))</f>
        <v>20</v>
      </c>
      <c r="GE10" s="10">
        <v>80100091</v>
      </c>
      <c r="GF10">
        <v>1</v>
      </c>
      <c r="GG10">
        <v>1</v>
      </c>
      <c r="GH10">
        <f>IF(GE10=0,"",INT((VLOOKUP(--RIGHT(GE10,1),权重!$B$2:$C$6,2,0)/$C10+VLOOKUP(--RIGHT(GE10,1),权重!$B$2:$D$6,3,0))*$E10))</f>
        <v>19400</v>
      </c>
      <c r="GI10" s="10">
        <v>80100092</v>
      </c>
      <c r="GJ10">
        <v>1</v>
      </c>
      <c r="GK10">
        <v>1</v>
      </c>
      <c r="GL10">
        <f>IF(GI10=0,"",INT((VLOOKUP(--RIGHT(GI10,1),权重!$B$2:$C$6,2,0)/$C10+VLOOKUP(--RIGHT(GI10,1),权重!$B$2:$D$6,3,0))*$E10))</f>
        <v>15980</v>
      </c>
      <c r="GM10" s="10">
        <v>80100093</v>
      </c>
      <c r="GN10">
        <v>1</v>
      </c>
      <c r="GO10">
        <v>1</v>
      </c>
      <c r="GP10">
        <f>IF(GM10=0,"",INT((VLOOKUP(--RIGHT(GM10,1),权重!$B$2:$C$6,2,0)/$C10+VLOOKUP(--RIGHT(GM10,1),权重!$B$2:$D$6,3,0))*$E10))</f>
        <v>4000</v>
      </c>
      <c r="GQ10" s="10">
        <v>80100094</v>
      </c>
      <c r="GR10">
        <v>1</v>
      </c>
      <c r="GS10">
        <v>1</v>
      </c>
      <c r="GT10">
        <f>IF(GQ10=0,"",INT((VLOOKUP(--RIGHT(GQ10,1),权重!$B$2:$C$6,2,0)/$C10+VLOOKUP(--RIGHT(GQ10,1),权重!$B$2:$D$6,3,0))*$E10))</f>
        <v>600</v>
      </c>
      <c r="GU10" s="10">
        <v>80100095</v>
      </c>
      <c r="GV10">
        <v>1</v>
      </c>
      <c r="GW10">
        <v>1</v>
      </c>
      <c r="GX10">
        <f>IF(GU10=0,"",INT((VLOOKUP(--RIGHT(GU10,1),权重!$B$2:$C$6,2,0)/$C10+VLOOKUP(--RIGHT(GU10,1),权重!$B$2:$D$6,3,0))*$E10))</f>
        <v>20</v>
      </c>
      <c r="GY10" s="10">
        <v>80100101</v>
      </c>
      <c r="GZ10">
        <v>1</v>
      </c>
      <c r="HA10">
        <v>1</v>
      </c>
      <c r="HB10">
        <f>IF(GY10=0,"",INT((VLOOKUP(--RIGHT(GY10,1),权重!$B$2:$C$6,2,0)/$C10+VLOOKUP(--RIGHT(GY10,1),权重!$B$2:$D$6,3,0))*$E10))</f>
        <v>19400</v>
      </c>
      <c r="HC10" s="10">
        <v>80100102</v>
      </c>
      <c r="HD10">
        <v>1</v>
      </c>
      <c r="HE10">
        <v>1</v>
      </c>
      <c r="HF10">
        <f>IF(HC10=0,"",INT((VLOOKUP(--RIGHT(HC10,1),权重!$B$2:$C$6,2,0)/$C10+VLOOKUP(--RIGHT(HC10,1),权重!$B$2:$D$6,3,0))*$E10))</f>
        <v>15980</v>
      </c>
      <c r="HG10" s="10">
        <v>80100103</v>
      </c>
      <c r="HH10">
        <v>1</v>
      </c>
      <c r="HI10">
        <v>1</v>
      </c>
      <c r="HJ10">
        <f>IF(HG10=0,"",INT((VLOOKUP(--RIGHT(HG10,1),权重!$B$2:$C$6,2,0)/$C10+VLOOKUP(--RIGHT(HG10,1),权重!$B$2:$D$6,3,0))*$E10))</f>
        <v>4000</v>
      </c>
      <c r="HK10" s="10">
        <v>80100104</v>
      </c>
      <c r="HL10">
        <v>1</v>
      </c>
      <c r="HM10">
        <v>1</v>
      </c>
      <c r="HN10">
        <f>IF(HK10=0,"",INT((VLOOKUP(--RIGHT(HK10,1),权重!$B$2:$C$6,2,0)/$C10+VLOOKUP(--RIGHT(HK10,1),权重!$B$2:$D$6,3,0))*$E10))</f>
        <v>600</v>
      </c>
      <c r="HO10" s="10">
        <v>80100105</v>
      </c>
      <c r="HP10">
        <v>1</v>
      </c>
      <c r="HQ10">
        <v>1</v>
      </c>
      <c r="HR10">
        <f>IF(HO10=0,"",INT((VLOOKUP(--RIGHT(HO10,1),权重!$B$2:$C$6,2,0)/$C10+VLOOKUP(--RIGHT(HO10,1),权重!$B$2:$D$6,3,0))*$E10))</f>
        <v>20</v>
      </c>
      <c r="HV10" t="str">
        <f>IF(HS10=0,"",INT((VLOOKUP(--RIGHT(HS10,1),权重!$B$2:$C$6,2,0)/$C10+VLOOKUP(--RIGHT(HS10,1),权重!$B$2:$D$6,3,0))*$E10))</f>
        <v/>
      </c>
      <c r="HZ10" t="str">
        <f>IF(HW10=0,"",INT((VLOOKUP(--RIGHT(HW10,1),权重!$B$2:$C$6,2,0)/$C10+VLOOKUP(--RIGHT(HW10,1),权重!$B$2:$D$6,3,0))*$E10))</f>
        <v/>
      </c>
      <c r="ID10" t="str">
        <f>IF(IA10=0,"",INT((VLOOKUP(--RIGHT(IA10,1),权重!$B$2:$C$6,2,0)/$C10+VLOOKUP(--RIGHT(IA10,1),权重!$B$2:$D$6,3,0))*$E10))</f>
        <v/>
      </c>
      <c r="IH10" t="str">
        <f>IF(IE10=0,"",INT((VLOOKUP(--RIGHT(IE10,1),权重!$B$2:$C$6,2,0)/$C10+VLOOKUP(--RIGHT(IE10,1),权重!$B$2:$D$6,3,0))*$E10))</f>
        <v/>
      </c>
      <c r="IL10" t="str">
        <f>IF(II10=0,"",INT((VLOOKUP(--RIGHT(II10,1),权重!$B$2:$C$6,2,0)/$C10+VLOOKUP(--RIGHT(II10,1),权重!$B$2:$D$6,3,0))*$E10))</f>
        <v/>
      </c>
      <c r="IP10" t="str">
        <f>IF(IM10=0,"",INT((VLOOKUP(--RIGHT(IM10,1),权重!$B$2:$C$6,2,0)/$C10+VLOOKUP(--RIGHT(IM10,1),权重!$B$2:$D$6,3,0))*$E10))</f>
        <v/>
      </c>
      <c r="IT10" t="str">
        <f>IF(IQ10=0,"",INT((VLOOKUP(--RIGHT(IQ10,1),权重!$B$2:$C$6,2,0)/$C10+VLOOKUP(--RIGHT(IQ10,1),权重!$B$2:$D$6,3,0))*$E10))</f>
        <v/>
      </c>
      <c r="IX10" t="str">
        <f>IF(IU10=0,"",INT((VLOOKUP(--RIGHT(IU10,1),权重!$B$2:$C$6,2,0)/$C10+VLOOKUP(--RIGHT(IU10,1),权重!$B$2:$D$6,3,0))*$E10))</f>
        <v/>
      </c>
      <c r="JB10" t="str">
        <f>IF(IY10=0,"",INT((VLOOKUP(--RIGHT(IY10,1),权重!$B$2:$C$6,2,0)/$C10+VLOOKUP(--RIGHT(IY10,1),权重!$B$2:$D$6,3,0))*$E10))</f>
        <v/>
      </c>
      <c r="JF10" t="str">
        <f>IF(JC10=0,"",INT((VLOOKUP(--RIGHT(JC10,1),权重!$B$2:$C$6,2,0)/$C10+VLOOKUP(--RIGHT(JC10,1),权重!$B$2:$D$6,3,0))*$E10))</f>
        <v/>
      </c>
      <c r="JJ10" t="str">
        <f>IF(JG10=0,"",INT((VLOOKUP(--RIGHT(JG10,1),权重!$B$2:$C$6,2,0)/$C10+VLOOKUP(--RIGHT(JG10,1),权重!$B$2:$D$6,3,0))*$E10))</f>
        <v/>
      </c>
      <c r="JN10" t="str">
        <f>IF(JK10=0,"",INT((VLOOKUP(--RIGHT(JK10,1),权重!$B$2:$C$6,2,0)/$C10+VLOOKUP(--RIGHT(JK10,1),权重!$B$2:$D$6,3,0))*$E10))</f>
        <v/>
      </c>
      <c r="JR10" t="str">
        <f>IF(JO10=0,"",INT((VLOOKUP(--RIGHT(JO10,1),权重!$B$2:$C$6,2,0)/$C10+VLOOKUP(--RIGHT(JO10,1),权重!$B$2:$D$6,3,0))*$E10))</f>
        <v/>
      </c>
      <c r="JV10" t="str">
        <f>IF(JS10=0,"",INT((VLOOKUP(--RIGHT(JS10,1),权重!$B$2:$C$6,2,0)/$C10+VLOOKUP(--RIGHT(JS10,1),权重!$B$2:$D$6,3,0))*$E10))</f>
        <v/>
      </c>
      <c r="JZ10" t="str">
        <f>IF(JW10=0,"",INT((VLOOKUP(--RIGHT(JW10,1),权重!$B$2:$C$6,2,0)/$C10+VLOOKUP(--RIGHT(JW10,1),权重!$B$2:$D$6,3,0))*$E10))</f>
        <v/>
      </c>
      <c r="KD10" t="str">
        <f>IF(KA10=0,"",INT((VLOOKUP(--RIGHT(KA10,1),权重!$B$2:$C$6,2,0)/$C10+VLOOKUP(--RIGHT(KA10,1),权重!$B$2:$D$6,3,0))*$E10))</f>
        <v/>
      </c>
      <c r="KH10" t="str">
        <f>IF(KE10=0,"",INT((VLOOKUP(--RIGHT(KE10,1),权重!$B$2:$C$6,2,0)/$C10+VLOOKUP(--RIGHT(KE10,1),权重!$B$2:$D$6,3,0))*$E10))</f>
        <v/>
      </c>
      <c r="KL10" t="str">
        <f>IF(KI10=0,"",INT((VLOOKUP(--RIGHT(KI10,1),权重!$B$2:$C$6,2,0)/$C10+VLOOKUP(--RIGHT(KI10,1),权重!$B$2:$D$6,3,0))*$E10))</f>
        <v/>
      </c>
      <c r="KP10" t="str">
        <f>IF(KM10=0,"",INT((VLOOKUP(--RIGHT(KM10,1),权重!$B$2:$C$6,2,0)/$C10+VLOOKUP(--RIGHT(KM10,1),权重!$B$2:$D$6,3,0))*$E10))</f>
        <v/>
      </c>
      <c r="KT10" t="str">
        <f>IF(KQ10=0,"",INT((VLOOKUP(--RIGHT(KQ10,1),权重!$B$2:$C$6,2,0)/$C10+VLOOKUP(--RIGHT(KQ10,1),权重!$B$2:$D$6,3,0))*$E10))</f>
        <v/>
      </c>
      <c r="KX10" t="str">
        <f>IF(KU10=0,"",INT((VLOOKUP(--RIGHT(KU10,1),权重!$B$2:$C$6,2,0)/$C10+VLOOKUP(--RIGHT(KU10,1),权重!$B$2:$D$6,3,0))*$E10))</f>
        <v/>
      </c>
      <c r="LB10" t="str">
        <f>IF(KY10=0,"",INT((VLOOKUP(--RIGHT(KY10,1),权重!$B$2:$C$6,2,0)/$C10+VLOOKUP(--RIGHT(KY10,1),权重!$B$2:$D$6,3,0))*$E10))</f>
        <v/>
      </c>
      <c r="LF10" t="str">
        <f>IF(LC10=0,"",INT((VLOOKUP(--RIGHT(LC10,1),权重!$B$2:$C$6,2,0)/$C10+VLOOKUP(--RIGHT(LC10,1),权重!$B$2:$D$6,3,0))*$E10))</f>
        <v/>
      </c>
      <c r="LJ10" t="str">
        <f>IF(LG10=0,"",INT((VLOOKUP(--RIGHT(LG10,1),权重!$B$2:$C$6,2,0)/$C10+VLOOKUP(--RIGHT(LG10,1),权重!$B$2:$D$6,3,0))*$E10))</f>
        <v/>
      </c>
      <c r="LN10" t="str">
        <f>IF(LK10=0,"",INT((VLOOKUP(--RIGHT(LK10,1),权重!$B$2:$C$6,2,0)/$C10+VLOOKUP(--RIGHT(LK10,1),权重!$B$2:$D$6,3,0))*$E10))</f>
        <v/>
      </c>
      <c r="LR10" t="str">
        <f>IF(LO10=0,"",INT((VLOOKUP(--RIGHT(LO10,1),权重!$B$2:$C$6,2,0)/$C10+VLOOKUP(--RIGHT(LO10,1),权重!$B$2:$D$6,3,0))*$E10))</f>
        <v/>
      </c>
      <c r="LV10" t="str">
        <f>IF(LS10=0,"",INT((VLOOKUP(--RIGHT(LS10,1),权重!$B$2:$C$6,2,0)/$C10+VLOOKUP(--RIGHT(LS10,1),权重!$B$2:$D$6,3,0))*$E10))</f>
        <v/>
      </c>
      <c r="LZ10" t="str">
        <f>IF(LW10=0,"",INT((VLOOKUP(--RIGHT(LW10,1),权重!$B$2:$C$6,2,0)/$C10+VLOOKUP(--RIGHT(LW10,1),权重!$B$2:$D$6,3,0))*$E10))</f>
        <v/>
      </c>
      <c r="MD10" t="str">
        <f>IF(MA10=0,"",INT((VLOOKUP(--RIGHT(MA10,1),权重!$B$2:$C$6,2,0)/$C10+VLOOKUP(--RIGHT(MA10,1),权重!$B$2:$D$6,3,0))*$E10))</f>
        <v/>
      </c>
      <c r="MH10" t="str">
        <f>IF(ME10=0,"",INT((VLOOKUP(--RIGHT(ME10,1),权重!$B$2:$C$6,2,0)/$C10+VLOOKUP(--RIGHT(ME10,1),权重!$B$2:$D$6,3,0))*$E10))</f>
        <v/>
      </c>
    </row>
    <row r="11" spans="1:346" x14ac:dyDescent="0.2">
      <c r="A11">
        <v>8</v>
      </c>
      <c r="B11" t="s">
        <v>23</v>
      </c>
      <c r="C11" s="9">
        <v>11</v>
      </c>
      <c r="D11" s="9">
        <v>2</v>
      </c>
      <c r="E11" s="9">
        <f t="shared" si="1"/>
        <v>0.4</v>
      </c>
      <c r="F11" s="9">
        <f t="shared" si="0"/>
        <v>0.6</v>
      </c>
      <c r="G11" s="12">
        <v>80100001</v>
      </c>
      <c r="H11">
        <v>1</v>
      </c>
      <c r="I11">
        <v>1</v>
      </c>
      <c r="J11">
        <f>IF($D11&lt;2,((VLOOKUP(--RIGHT(G11,1),权重!$F$2:$H$6,2,0)+VLOOKUP(--RIGHT(G11,1),权重!$F$2:$H$6,3,0)*$D11)*$F11),((VLOOKUP(--RIGHT(G11,1),权重!$J$2:$L$6,2,0)+VLOOKUP(--RIGHT(G11,1),权重!$J$2:$L$6,3,0)*$D11)*$F11))</f>
        <v>292800</v>
      </c>
      <c r="K11" s="12">
        <v>80100002</v>
      </c>
      <c r="L11">
        <v>1</v>
      </c>
      <c r="M11">
        <v>1</v>
      </c>
      <c r="N11">
        <f>IF($D11&lt;2,((VLOOKUP(--RIGHT(K11,1),权重!$F$2:$H$6,2,0)+VLOOKUP(--RIGHT(K11,1),权重!$F$2:$H$6,3,0)*$D11)*$F11),((VLOOKUP(--RIGHT(K11,1),权重!$J$2:$L$6,2,0)+VLOOKUP(--RIGHT(K11,1),权重!$J$2:$L$6,3,0)*$D11)*$F11))</f>
        <v>179520</v>
      </c>
      <c r="O11" s="26">
        <v>80100003</v>
      </c>
      <c r="P11">
        <v>1</v>
      </c>
      <c r="Q11">
        <v>1</v>
      </c>
      <c r="R11">
        <f>IF($D11&lt;2,((VLOOKUP(--RIGHT(O11,1),权重!$F$2:$H$6,2,0)+VLOOKUP(--RIGHT(O11,1),权重!$F$2:$H$6,3,0)*$D11)*$F11),((VLOOKUP(--RIGHT(O11,1),权重!$J$2:$L$6,2,0)+VLOOKUP(--RIGHT(O11,1),权重!$J$2:$L$6,3,0)*$D11)*$F11))</f>
        <v>120000</v>
      </c>
      <c r="S11" s="26">
        <v>80100004</v>
      </c>
      <c r="T11">
        <v>1</v>
      </c>
      <c r="U11">
        <v>1</v>
      </c>
      <c r="V11">
        <f>IF($D11&lt;2,((VLOOKUP(--RIGHT(S11,1),权重!$F$2:$H$6,2,0)+VLOOKUP(--RIGHT(S11,1),权重!$F$2:$H$6,3,0)*$D11)*$F11),((VLOOKUP(--RIGHT(S11,1),权重!$J$2:$L$6,2,0)+VLOOKUP(--RIGHT(S11,1),权重!$J$2:$L$6,3,0)*$D11)*$F11))</f>
        <v>7200</v>
      </c>
      <c r="W11" s="26">
        <v>80100005</v>
      </c>
      <c r="X11">
        <v>1</v>
      </c>
      <c r="Y11">
        <v>1</v>
      </c>
      <c r="Z11">
        <f>IF($D11&lt;2,((VLOOKUP(--RIGHT(W11,1),权重!$F$2:$H$6,2,0)+VLOOKUP(--RIGHT(W11,1),权重!$F$2:$H$6,3,0)*$D11)*$F11),((VLOOKUP(--RIGHT(W11,1),权重!$J$2:$L$6,2,0)+VLOOKUP(--RIGHT(W11,1),权重!$J$2:$L$6,3,0)*$D11)*$F11))</f>
        <v>480</v>
      </c>
      <c r="AA11" s="27">
        <v>80100011</v>
      </c>
      <c r="AB11">
        <v>1</v>
      </c>
      <c r="AC11">
        <v>1</v>
      </c>
      <c r="AD11">
        <f>IF(AA11=0,"",INT((VLOOKUP(--RIGHT(AA11,1),权重!$B$2:$C$6,2,0)/$C11+VLOOKUP(--RIGHT(AA11,1),权重!$B$2:$D$6,3,0))*$E11))+1000000*E11-E34</f>
        <v>17618</v>
      </c>
      <c r="AE11" s="10">
        <v>80100012</v>
      </c>
      <c r="AF11">
        <v>1</v>
      </c>
      <c r="AG11">
        <v>1</v>
      </c>
      <c r="AH11">
        <f>IF(AE11=0,"",INT((VLOOKUP(--RIGHT(AE11,1),权重!$B$2:$C$6,2,0)/$C11+VLOOKUP(--RIGHT(AE11,1),权重!$B$2:$D$6,3,0))*$E11))</f>
        <v>14525</v>
      </c>
      <c r="AI11" s="10">
        <v>80100013</v>
      </c>
      <c r="AJ11">
        <v>1</v>
      </c>
      <c r="AK11">
        <v>1</v>
      </c>
      <c r="AL11">
        <f>IF(AI11=0,"",INT((VLOOKUP(--RIGHT(AI11,1),权重!$B$2:$C$6,2,0)/$C11+VLOOKUP(--RIGHT(AI11,1),权重!$B$2:$D$6,3,0))*$E11))</f>
        <v>3636</v>
      </c>
      <c r="AM11" s="10">
        <v>80100014</v>
      </c>
      <c r="AN11">
        <v>1</v>
      </c>
      <c r="AO11">
        <v>1</v>
      </c>
      <c r="AP11">
        <f>IF(AM11=0,"",INT((VLOOKUP(--RIGHT(AM11,1),权重!$B$2:$C$6,2,0)/$C11+VLOOKUP(--RIGHT(AM11,1),权重!$B$2:$D$6,3,0))*$E11))</f>
        <v>581</v>
      </c>
      <c r="AQ11" s="10">
        <v>80100015</v>
      </c>
      <c r="AR11">
        <v>1</v>
      </c>
      <c r="AS11">
        <v>1</v>
      </c>
      <c r="AT11">
        <f>IF(AQ11=0,"",INT((VLOOKUP(--RIGHT(AQ11,1),权重!$B$2:$C$6,2,0)/$C11+VLOOKUP(--RIGHT(AQ11,1),权重!$B$2:$D$6,3,0))*$E11))</f>
        <v>20</v>
      </c>
      <c r="AU11" s="10">
        <v>80100031</v>
      </c>
      <c r="AV11">
        <v>1</v>
      </c>
      <c r="AW11">
        <v>1</v>
      </c>
      <c r="AX11">
        <f>IF(AU11=0,"",INT((VLOOKUP(--RIGHT(AU11,1),权重!$B$2:$C$6,2,0)/$C11+VLOOKUP(--RIGHT(AU11,1),权重!$B$2:$D$6,3,0))*$E11))</f>
        <v>17600</v>
      </c>
      <c r="AY11" s="10">
        <v>80100032</v>
      </c>
      <c r="AZ11">
        <v>1</v>
      </c>
      <c r="BA11">
        <v>1</v>
      </c>
      <c r="BB11">
        <f>IF(AY11=0,"",INT((VLOOKUP(--RIGHT(AY11,1),权重!$B$2:$C$6,2,0)/$C11+VLOOKUP(--RIGHT(AY11,1),权重!$B$2:$D$6,3,0))*$E11))</f>
        <v>14525</v>
      </c>
      <c r="BC11" s="10">
        <v>80100033</v>
      </c>
      <c r="BD11">
        <v>1</v>
      </c>
      <c r="BE11">
        <v>1</v>
      </c>
      <c r="BF11">
        <f>IF(BC11=0,"",INT((VLOOKUP(--RIGHT(BC11,1),权重!$B$2:$C$6,2,0)/$C11+VLOOKUP(--RIGHT(BC11,1),权重!$B$2:$D$6,3,0))*$E11))</f>
        <v>3636</v>
      </c>
      <c r="BG11" s="10">
        <v>80100034</v>
      </c>
      <c r="BH11">
        <v>1</v>
      </c>
      <c r="BI11">
        <v>1</v>
      </c>
      <c r="BJ11">
        <f>IF(BG11=0,"",INT((VLOOKUP(--RIGHT(BG11,1),权重!$B$2:$C$6,2,0)/$C11+VLOOKUP(--RIGHT(BG11,1),权重!$B$2:$D$6,3,0))*$E11))</f>
        <v>581</v>
      </c>
      <c r="BK11" s="10">
        <v>80100035</v>
      </c>
      <c r="BL11">
        <v>1</v>
      </c>
      <c r="BM11">
        <v>1</v>
      </c>
      <c r="BN11">
        <f>IF(BK11=0,"",INT((VLOOKUP(--RIGHT(BK11,1),权重!$B$2:$C$6,2,0)/$C11+VLOOKUP(--RIGHT(BK11,1),权重!$B$2:$D$6,3,0))*$E11))</f>
        <v>20</v>
      </c>
      <c r="BO11" s="10">
        <v>80100041</v>
      </c>
      <c r="BP11">
        <v>1</v>
      </c>
      <c r="BQ11">
        <v>1</v>
      </c>
      <c r="BR11">
        <f>IF(BO11=0,"",INT((VLOOKUP(--RIGHT(BO11,1),权重!$B$2:$C$6,2,0)/$C11+VLOOKUP(--RIGHT(BO11,1),权重!$B$2:$D$6,3,0))*$E11))</f>
        <v>17600</v>
      </c>
      <c r="BS11" s="10">
        <v>80100042</v>
      </c>
      <c r="BT11">
        <v>1</v>
      </c>
      <c r="BU11">
        <v>1</v>
      </c>
      <c r="BV11">
        <f>IF(BS11=0,"",INT((VLOOKUP(--RIGHT(BS11,1),权重!$B$2:$C$6,2,0)/$C11+VLOOKUP(--RIGHT(BS11,1),权重!$B$2:$D$6,3,0))*$E11))</f>
        <v>14525</v>
      </c>
      <c r="BW11" s="10">
        <v>80100043</v>
      </c>
      <c r="BX11">
        <v>1</v>
      </c>
      <c r="BY11">
        <v>1</v>
      </c>
      <c r="BZ11">
        <f>IF(BW11=0,"",INT((VLOOKUP(--RIGHT(BW11,1),权重!$B$2:$C$6,2,0)/$C11+VLOOKUP(--RIGHT(BW11,1),权重!$B$2:$D$6,3,0))*$E11))</f>
        <v>3636</v>
      </c>
      <c r="CA11" s="10">
        <v>80100044</v>
      </c>
      <c r="CB11">
        <v>1</v>
      </c>
      <c r="CC11">
        <v>1</v>
      </c>
      <c r="CD11">
        <f>IF(CA11=0,"",INT((VLOOKUP(--RIGHT(CA11,1),权重!$B$2:$C$6,2,0)/$C11+VLOOKUP(--RIGHT(CA11,1),权重!$B$2:$D$6,3,0))*$E11))</f>
        <v>581</v>
      </c>
      <c r="CE11" s="10">
        <v>80100045</v>
      </c>
      <c r="CF11">
        <v>1</v>
      </c>
      <c r="CG11">
        <v>1</v>
      </c>
      <c r="CH11">
        <f>IF(CE11=0,"",INT((VLOOKUP(--RIGHT(CE11,1),权重!$B$2:$C$6,2,0)/$C11+VLOOKUP(--RIGHT(CE11,1),权重!$B$2:$D$6,3,0))*$E11))</f>
        <v>20</v>
      </c>
      <c r="CI11" s="10">
        <v>80100061</v>
      </c>
      <c r="CJ11">
        <v>1</v>
      </c>
      <c r="CK11">
        <v>1</v>
      </c>
      <c r="CL11">
        <f>IF(CI11=0,"",INT((VLOOKUP(--RIGHT(CI11,1),权重!$B$2:$C$6,2,0)/$C11+VLOOKUP(--RIGHT(CI11,1),权重!$B$2:$D$6,3,0))*$E11))</f>
        <v>17600</v>
      </c>
      <c r="CM11" s="10">
        <v>80100062</v>
      </c>
      <c r="CN11">
        <v>1</v>
      </c>
      <c r="CO11">
        <v>1</v>
      </c>
      <c r="CP11">
        <f>IF(CM11=0,"",INT((VLOOKUP(--RIGHT(CM11,1),权重!$B$2:$C$6,2,0)/$C11+VLOOKUP(--RIGHT(CM11,1),权重!$B$2:$D$6,3,0))*$E11))</f>
        <v>14525</v>
      </c>
      <c r="CQ11" s="10">
        <v>80100063</v>
      </c>
      <c r="CR11">
        <v>1</v>
      </c>
      <c r="CS11">
        <v>1</v>
      </c>
      <c r="CT11">
        <f>IF(CQ11=0,"",INT((VLOOKUP(--RIGHT(CQ11,1),权重!$B$2:$C$6,2,0)/$C11+VLOOKUP(--RIGHT(CQ11,1),权重!$B$2:$D$6,3,0))*$E11))</f>
        <v>3636</v>
      </c>
      <c r="CU11" s="10">
        <v>80100064</v>
      </c>
      <c r="CV11">
        <v>1</v>
      </c>
      <c r="CW11">
        <v>1</v>
      </c>
      <c r="CX11">
        <f>IF(CU11=0,"",INT((VLOOKUP(--RIGHT(CU11,1),权重!$B$2:$C$6,2,0)/$C11+VLOOKUP(--RIGHT(CU11,1),权重!$B$2:$D$6,3,0))*$E11))</f>
        <v>581</v>
      </c>
      <c r="CY11" s="10">
        <v>80100065</v>
      </c>
      <c r="CZ11">
        <v>1</v>
      </c>
      <c r="DA11">
        <v>1</v>
      </c>
      <c r="DB11">
        <f>IF(CY11=0,"",INT((VLOOKUP(--RIGHT(CY11,1),权重!$B$2:$C$6,2,0)/$C11+VLOOKUP(--RIGHT(CY11,1),权重!$B$2:$D$6,3,0))*$E11))</f>
        <v>20</v>
      </c>
      <c r="DC11" s="10">
        <v>80100051</v>
      </c>
      <c r="DD11">
        <v>1</v>
      </c>
      <c r="DE11">
        <v>1</v>
      </c>
      <c r="DF11">
        <f>IF(DC11=0,"",INT((VLOOKUP(--RIGHT(DC11,1),权重!$B$2:$C$6,2,0)/$C11+VLOOKUP(--RIGHT(DC11,1),权重!$B$2:$D$6,3,0))*$E11))</f>
        <v>17600</v>
      </c>
      <c r="DG11" s="10">
        <v>80100052</v>
      </c>
      <c r="DH11">
        <v>1</v>
      </c>
      <c r="DI11">
        <v>1</v>
      </c>
      <c r="DJ11">
        <f>IF(DG11=0,"",INT((VLOOKUP(--RIGHT(DG11,1),权重!$B$2:$C$6,2,0)/$C11+VLOOKUP(--RIGHT(DG11,1),权重!$B$2:$D$6,3,0))*$E11))</f>
        <v>14525</v>
      </c>
      <c r="DK11" s="10">
        <v>80100053</v>
      </c>
      <c r="DL11">
        <v>1</v>
      </c>
      <c r="DM11">
        <v>1</v>
      </c>
      <c r="DN11">
        <f>IF(DK11=0,"",INT((VLOOKUP(--RIGHT(DK11,1),权重!$B$2:$C$6,2,0)/$C11+VLOOKUP(--RIGHT(DK11,1),权重!$B$2:$D$6,3,0))*$E11))</f>
        <v>3636</v>
      </c>
      <c r="DO11" s="10">
        <v>80100054</v>
      </c>
      <c r="DP11">
        <v>1</v>
      </c>
      <c r="DQ11">
        <v>1</v>
      </c>
      <c r="DR11">
        <f>IF(DO11=0,"",INT((VLOOKUP(--RIGHT(DO11,1),权重!$B$2:$C$6,2,0)/$C11+VLOOKUP(--RIGHT(DO11,1),权重!$B$2:$D$6,3,0))*$E11))</f>
        <v>581</v>
      </c>
      <c r="DS11" s="10">
        <v>80100055</v>
      </c>
      <c r="DT11">
        <v>1</v>
      </c>
      <c r="DU11">
        <v>1</v>
      </c>
      <c r="DV11">
        <f>IF(DS11=0,"",INT((VLOOKUP(--RIGHT(DS11,1),权重!$B$2:$C$6,2,0)/$C11+VLOOKUP(--RIGHT(DS11,1),权重!$B$2:$D$6,3,0))*$E11))</f>
        <v>20</v>
      </c>
      <c r="DW11" s="10">
        <v>80100081</v>
      </c>
      <c r="DX11">
        <v>1</v>
      </c>
      <c r="DY11">
        <v>1</v>
      </c>
      <c r="DZ11">
        <f>IF(DW11=0,"",INT((VLOOKUP(--RIGHT(DW11,1),权重!$B$2:$C$6,2,0)/$C11+VLOOKUP(--RIGHT(DW11,1),权重!$B$2:$D$6,3,0))*$E11))</f>
        <v>17600</v>
      </c>
      <c r="EA11" s="10">
        <v>80100082</v>
      </c>
      <c r="EB11">
        <v>1</v>
      </c>
      <c r="EC11">
        <v>1</v>
      </c>
      <c r="ED11">
        <f>IF(EA11=0,"",INT((VLOOKUP(--RIGHT(EA11,1),权重!$B$2:$C$6,2,0)/$C11+VLOOKUP(--RIGHT(EA11,1),权重!$B$2:$D$6,3,0))*$E11))</f>
        <v>14525</v>
      </c>
      <c r="EE11" s="10">
        <v>80100083</v>
      </c>
      <c r="EF11">
        <v>1</v>
      </c>
      <c r="EG11">
        <v>1</v>
      </c>
      <c r="EH11">
        <f>IF(EE11=0,"",INT((VLOOKUP(--RIGHT(EE11,1),权重!$B$2:$C$6,2,0)/$C11+VLOOKUP(--RIGHT(EE11,1),权重!$B$2:$D$6,3,0))*$E11))</f>
        <v>3636</v>
      </c>
      <c r="EI11" s="10">
        <v>80100084</v>
      </c>
      <c r="EJ11">
        <v>1</v>
      </c>
      <c r="EK11">
        <v>1</v>
      </c>
      <c r="EL11">
        <f>IF(EI11=0,"",INT((VLOOKUP(--RIGHT(EI11,1),权重!$B$2:$C$6,2,0)/$C11+VLOOKUP(--RIGHT(EI11,1),权重!$B$2:$D$6,3,0))*$E11))</f>
        <v>581</v>
      </c>
      <c r="EM11" s="10">
        <v>80100085</v>
      </c>
      <c r="EN11">
        <v>1</v>
      </c>
      <c r="EO11">
        <v>1</v>
      </c>
      <c r="EP11">
        <f>IF(EM11=0,"",INT((VLOOKUP(--RIGHT(EM11,1),权重!$B$2:$C$6,2,0)/$C11+VLOOKUP(--RIGHT(EM11,1),权重!$B$2:$D$6,3,0))*$E11))</f>
        <v>20</v>
      </c>
      <c r="EQ11" s="10">
        <v>80100071</v>
      </c>
      <c r="ER11">
        <v>1</v>
      </c>
      <c r="ES11">
        <v>1</v>
      </c>
      <c r="ET11">
        <f>IF(EQ11=0,"",INT((VLOOKUP(--RIGHT(EQ11,1),权重!$B$2:$C$6,2,0)/$C11+VLOOKUP(--RIGHT(EQ11,1),权重!$B$2:$D$6,3,0))*$E11))</f>
        <v>17600</v>
      </c>
      <c r="EU11" s="10">
        <v>80100072</v>
      </c>
      <c r="EV11">
        <v>1</v>
      </c>
      <c r="EW11">
        <v>1</v>
      </c>
      <c r="EX11">
        <f>IF(EU11=0,"",INT((VLOOKUP(--RIGHT(EU11,1),权重!$B$2:$C$6,2,0)/$C11+VLOOKUP(--RIGHT(EU11,1),权重!$B$2:$D$6,3,0))*$E11))</f>
        <v>14525</v>
      </c>
      <c r="EY11" s="10">
        <v>80100073</v>
      </c>
      <c r="EZ11">
        <v>1</v>
      </c>
      <c r="FA11">
        <v>1</v>
      </c>
      <c r="FB11">
        <f>IF(EY11=0,"",INT((VLOOKUP(--RIGHT(EY11,1),权重!$B$2:$C$6,2,0)/$C11+VLOOKUP(--RIGHT(EY11,1),权重!$B$2:$D$6,3,0))*$E11))</f>
        <v>3636</v>
      </c>
      <c r="FC11" s="10">
        <v>80100074</v>
      </c>
      <c r="FD11">
        <v>1</v>
      </c>
      <c r="FE11">
        <v>1</v>
      </c>
      <c r="FF11">
        <f>IF(FC11=0,"",INT((VLOOKUP(--RIGHT(FC11,1),权重!$B$2:$C$6,2,0)/$C11+VLOOKUP(--RIGHT(FC11,1),权重!$B$2:$D$6,3,0))*$E11))</f>
        <v>581</v>
      </c>
      <c r="FG11" s="10">
        <v>80100075</v>
      </c>
      <c r="FH11">
        <v>1</v>
      </c>
      <c r="FI11">
        <v>1</v>
      </c>
      <c r="FJ11">
        <f>IF(FG11=0,"",INT((VLOOKUP(--RIGHT(FG11,1),权重!$B$2:$C$6,2,0)/$C11+VLOOKUP(--RIGHT(FG11,1),权重!$B$2:$D$6,3,0))*$E11))</f>
        <v>20</v>
      </c>
      <c r="FK11" s="10">
        <v>80100021</v>
      </c>
      <c r="FL11">
        <v>1</v>
      </c>
      <c r="FM11">
        <v>1</v>
      </c>
      <c r="FN11">
        <f>IF(FK11=0,"",INT((VLOOKUP(--RIGHT(FK11,1),权重!$B$2:$C$6,2,0)/$C11+VLOOKUP(--RIGHT(FK11,1),权重!$B$2:$D$6,3,0))*$E11))</f>
        <v>17600</v>
      </c>
      <c r="FO11" s="10">
        <v>80100022</v>
      </c>
      <c r="FP11">
        <v>1</v>
      </c>
      <c r="FQ11">
        <v>1</v>
      </c>
      <c r="FR11">
        <f>IF(FO11=0,"",INT((VLOOKUP(--RIGHT(FO11,1),权重!$B$2:$C$6,2,0)/$C11+VLOOKUP(--RIGHT(FO11,1),权重!$B$2:$D$6,3,0))*$E11))</f>
        <v>14525</v>
      </c>
      <c r="FS11" s="10">
        <v>80100023</v>
      </c>
      <c r="FT11">
        <v>1</v>
      </c>
      <c r="FU11">
        <v>1</v>
      </c>
      <c r="FV11">
        <f>IF(FS11=0,"",INT((VLOOKUP(--RIGHT(FS11,1),权重!$B$2:$C$6,2,0)/$C11+VLOOKUP(--RIGHT(FS11,1),权重!$B$2:$D$6,3,0))*$E11))</f>
        <v>3636</v>
      </c>
      <c r="FW11" s="10">
        <v>80100024</v>
      </c>
      <c r="FX11">
        <v>1</v>
      </c>
      <c r="FY11">
        <v>1</v>
      </c>
      <c r="FZ11">
        <f>IF(FW11=0,"",INT((VLOOKUP(--RIGHT(FW11,1),权重!$B$2:$C$6,2,0)/$C11+VLOOKUP(--RIGHT(FW11,1),权重!$B$2:$D$6,3,0))*$E11))</f>
        <v>581</v>
      </c>
      <c r="GA11" s="10">
        <v>80100025</v>
      </c>
      <c r="GB11">
        <v>1</v>
      </c>
      <c r="GC11">
        <v>1</v>
      </c>
      <c r="GD11">
        <f>IF(GA11=0,"",INT((VLOOKUP(--RIGHT(GA11,1),权重!$B$2:$C$6,2,0)/$C11+VLOOKUP(--RIGHT(GA11,1),权重!$B$2:$D$6,3,0))*$E11))</f>
        <v>20</v>
      </c>
      <c r="GE11" s="10">
        <v>80100091</v>
      </c>
      <c r="GF11">
        <v>1</v>
      </c>
      <c r="GG11">
        <v>1</v>
      </c>
      <c r="GH11">
        <f>IF(GE11=0,"",INT((VLOOKUP(--RIGHT(GE11,1),权重!$B$2:$C$6,2,0)/$C11+VLOOKUP(--RIGHT(GE11,1),权重!$B$2:$D$6,3,0))*$E11))</f>
        <v>17600</v>
      </c>
      <c r="GI11" s="10">
        <v>80100092</v>
      </c>
      <c r="GJ11">
        <v>1</v>
      </c>
      <c r="GK11">
        <v>1</v>
      </c>
      <c r="GL11">
        <f>IF(GI11=0,"",INT((VLOOKUP(--RIGHT(GI11,1),权重!$B$2:$C$6,2,0)/$C11+VLOOKUP(--RIGHT(GI11,1),权重!$B$2:$D$6,3,0))*$E11))</f>
        <v>14525</v>
      </c>
      <c r="GM11" s="10">
        <v>80100093</v>
      </c>
      <c r="GN11">
        <v>1</v>
      </c>
      <c r="GO11">
        <v>1</v>
      </c>
      <c r="GP11">
        <f>IF(GM11=0,"",INT((VLOOKUP(--RIGHT(GM11,1),权重!$B$2:$C$6,2,0)/$C11+VLOOKUP(--RIGHT(GM11,1),权重!$B$2:$D$6,3,0))*$E11))</f>
        <v>3636</v>
      </c>
      <c r="GQ11" s="10">
        <v>80100094</v>
      </c>
      <c r="GR11">
        <v>1</v>
      </c>
      <c r="GS11">
        <v>1</v>
      </c>
      <c r="GT11">
        <f>IF(GQ11=0,"",INT((VLOOKUP(--RIGHT(GQ11,1),权重!$B$2:$C$6,2,0)/$C11+VLOOKUP(--RIGHT(GQ11,1),权重!$B$2:$D$6,3,0))*$E11))</f>
        <v>581</v>
      </c>
      <c r="GU11" s="10">
        <v>80100095</v>
      </c>
      <c r="GV11">
        <v>1</v>
      </c>
      <c r="GW11">
        <v>1</v>
      </c>
      <c r="GX11">
        <f>IF(GU11=0,"",INT((VLOOKUP(--RIGHT(GU11,1),权重!$B$2:$C$6,2,0)/$C11+VLOOKUP(--RIGHT(GU11,1),权重!$B$2:$D$6,3,0))*$E11))</f>
        <v>20</v>
      </c>
      <c r="GY11" s="10">
        <v>80100101</v>
      </c>
      <c r="GZ11">
        <v>1</v>
      </c>
      <c r="HA11">
        <v>1</v>
      </c>
      <c r="HB11">
        <f>IF(GY11=0,"",INT((VLOOKUP(--RIGHT(GY11,1),权重!$B$2:$C$6,2,0)/$C11+VLOOKUP(--RIGHT(GY11,1),权重!$B$2:$D$6,3,0))*$E11))</f>
        <v>17600</v>
      </c>
      <c r="HC11" s="10">
        <v>80100102</v>
      </c>
      <c r="HD11">
        <v>1</v>
      </c>
      <c r="HE11">
        <v>1</v>
      </c>
      <c r="HF11">
        <f>IF(HC11=0,"",INT((VLOOKUP(--RIGHT(HC11,1),权重!$B$2:$C$6,2,0)/$C11+VLOOKUP(--RIGHT(HC11,1),权重!$B$2:$D$6,3,0))*$E11))</f>
        <v>14525</v>
      </c>
      <c r="HG11" s="10">
        <v>80100103</v>
      </c>
      <c r="HH11">
        <v>1</v>
      </c>
      <c r="HI11">
        <v>1</v>
      </c>
      <c r="HJ11">
        <f>IF(HG11=0,"",INT((VLOOKUP(--RIGHT(HG11,1),权重!$B$2:$C$6,2,0)/$C11+VLOOKUP(--RIGHT(HG11,1),权重!$B$2:$D$6,3,0))*$E11))</f>
        <v>3636</v>
      </c>
      <c r="HK11" s="10">
        <v>80100104</v>
      </c>
      <c r="HL11">
        <v>1</v>
      </c>
      <c r="HM11">
        <v>1</v>
      </c>
      <c r="HN11">
        <f>IF(HK11=0,"",INT((VLOOKUP(--RIGHT(HK11,1),权重!$B$2:$C$6,2,0)/$C11+VLOOKUP(--RIGHT(HK11,1),权重!$B$2:$D$6,3,0))*$E11))</f>
        <v>581</v>
      </c>
      <c r="HO11" s="10">
        <v>80100105</v>
      </c>
      <c r="HP11">
        <v>1</v>
      </c>
      <c r="HQ11">
        <v>1</v>
      </c>
      <c r="HR11">
        <f>IF(HO11=0,"",INT((VLOOKUP(--RIGHT(HO11,1),权重!$B$2:$C$6,2,0)/$C11+VLOOKUP(--RIGHT(HO11,1),权重!$B$2:$D$6,3,0))*$E11))</f>
        <v>20</v>
      </c>
      <c r="HS11" s="10">
        <v>80100111</v>
      </c>
      <c r="HT11">
        <v>1</v>
      </c>
      <c r="HU11">
        <v>1</v>
      </c>
      <c r="HV11">
        <f>IF(HS11=0,"",INT((VLOOKUP(--RIGHT(HS11,1),权重!$B$2:$C$6,2,0)/$C11+VLOOKUP(--RIGHT(HS11,1),权重!$B$2:$D$6,3,0))*$E11))</f>
        <v>17600</v>
      </c>
      <c r="HW11" s="10">
        <v>80100112</v>
      </c>
      <c r="HX11">
        <v>1</v>
      </c>
      <c r="HY11">
        <v>1</v>
      </c>
      <c r="HZ11">
        <f>IF(HW11=0,"",INT((VLOOKUP(--RIGHT(HW11,1),权重!$B$2:$C$6,2,0)/$C11+VLOOKUP(--RIGHT(HW11,1),权重!$B$2:$D$6,3,0))*$E11))</f>
        <v>14525</v>
      </c>
      <c r="IA11" s="10">
        <v>80100113</v>
      </c>
      <c r="IB11">
        <v>1</v>
      </c>
      <c r="IC11">
        <v>1</v>
      </c>
      <c r="ID11">
        <f>IF(IA11=0,"",INT((VLOOKUP(--RIGHT(IA11,1),权重!$B$2:$C$6,2,0)/$C11+VLOOKUP(--RIGHT(IA11,1),权重!$B$2:$D$6,3,0))*$E11))</f>
        <v>3636</v>
      </c>
      <c r="IE11" s="10">
        <v>80100114</v>
      </c>
      <c r="IF11">
        <v>1</v>
      </c>
      <c r="IG11">
        <v>1</v>
      </c>
      <c r="IH11">
        <f>IF(IE11=0,"",INT((VLOOKUP(--RIGHT(IE11,1),权重!$B$2:$C$6,2,0)/$C11+VLOOKUP(--RIGHT(IE11,1),权重!$B$2:$D$6,3,0))*$E11))</f>
        <v>581</v>
      </c>
      <c r="II11" s="10">
        <v>80100115</v>
      </c>
      <c r="IJ11">
        <v>1</v>
      </c>
      <c r="IK11">
        <v>1</v>
      </c>
      <c r="IL11">
        <f>IF(II11=0,"",INT((VLOOKUP(--RIGHT(II11,1),权重!$B$2:$C$6,2,0)/$C11+VLOOKUP(--RIGHT(II11,1),权重!$B$2:$D$6,3,0))*$E11))</f>
        <v>20</v>
      </c>
      <c r="IP11" t="str">
        <f>IF(IM11=0,"",INT((VLOOKUP(--RIGHT(IM11,1),权重!$B$2:$C$6,2,0)/$C11+VLOOKUP(--RIGHT(IM11,1),权重!$B$2:$D$6,3,0))*$E11))</f>
        <v/>
      </c>
      <c r="IT11" t="str">
        <f>IF(IQ11=0,"",INT((VLOOKUP(--RIGHT(IQ11,1),权重!$B$2:$C$6,2,0)/$C11+VLOOKUP(--RIGHT(IQ11,1),权重!$B$2:$D$6,3,0))*$E11))</f>
        <v/>
      </c>
      <c r="IX11" t="str">
        <f>IF(IU11=0,"",INT((VLOOKUP(--RIGHT(IU11,1),权重!$B$2:$C$6,2,0)/$C11+VLOOKUP(--RIGHT(IU11,1),权重!$B$2:$D$6,3,0))*$E11))</f>
        <v/>
      </c>
      <c r="JB11" t="str">
        <f>IF(IY11=0,"",INT((VLOOKUP(--RIGHT(IY11,1),权重!$B$2:$C$6,2,0)/$C11+VLOOKUP(--RIGHT(IY11,1),权重!$B$2:$D$6,3,0))*$E11))</f>
        <v/>
      </c>
      <c r="JF11" t="str">
        <f>IF(JC11=0,"",INT((VLOOKUP(--RIGHT(JC11,1),权重!$B$2:$C$6,2,0)/$C11+VLOOKUP(--RIGHT(JC11,1),权重!$B$2:$D$6,3,0))*$E11))</f>
        <v/>
      </c>
      <c r="JJ11" t="str">
        <f>IF(JG11=0,"",INT((VLOOKUP(--RIGHT(JG11,1),权重!$B$2:$C$6,2,0)/$C11+VLOOKUP(--RIGHT(JG11,1),权重!$B$2:$D$6,3,0))*$E11))</f>
        <v/>
      </c>
      <c r="JN11" t="str">
        <f>IF(JK11=0,"",INT((VLOOKUP(--RIGHT(JK11,1),权重!$B$2:$C$6,2,0)/$C11+VLOOKUP(--RIGHT(JK11,1),权重!$B$2:$D$6,3,0))*$E11))</f>
        <v/>
      </c>
      <c r="JR11" t="str">
        <f>IF(JO11=0,"",INT((VLOOKUP(--RIGHT(JO11,1),权重!$B$2:$C$6,2,0)/$C11+VLOOKUP(--RIGHT(JO11,1),权重!$B$2:$D$6,3,0))*$E11))</f>
        <v/>
      </c>
      <c r="JV11" t="str">
        <f>IF(JS11=0,"",INT((VLOOKUP(--RIGHT(JS11,1),权重!$B$2:$C$6,2,0)/$C11+VLOOKUP(--RIGHT(JS11,1),权重!$B$2:$D$6,3,0))*$E11))</f>
        <v/>
      </c>
      <c r="JZ11" t="str">
        <f>IF(JW11=0,"",INT((VLOOKUP(--RIGHT(JW11,1),权重!$B$2:$C$6,2,0)/$C11+VLOOKUP(--RIGHT(JW11,1),权重!$B$2:$D$6,3,0))*$E11))</f>
        <v/>
      </c>
      <c r="KD11" t="str">
        <f>IF(KA11=0,"",INT((VLOOKUP(--RIGHT(KA11,1),权重!$B$2:$C$6,2,0)/$C11+VLOOKUP(--RIGHT(KA11,1),权重!$B$2:$D$6,3,0))*$E11))</f>
        <v/>
      </c>
      <c r="KH11" t="str">
        <f>IF(KE11=0,"",INT((VLOOKUP(--RIGHT(KE11,1),权重!$B$2:$C$6,2,0)/$C11+VLOOKUP(--RIGHT(KE11,1),权重!$B$2:$D$6,3,0))*$E11))</f>
        <v/>
      </c>
      <c r="KL11" t="str">
        <f>IF(KI11=0,"",INT((VLOOKUP(--RIGHT(KI11,1),权重!$B$2:$C$6,2,0)/$C11+VLOOKUP(--RIGHT(KI11,1),权重!$B$2:$D$6,3,0))*$E11))</f>
        <v/>
      </c>
      <c r="KP11" t="str">
        <f>IF(KM11=0,"",INT((VLOOKUP(--RIGHT(KM11,1),权重!$B$2:$C$6,2,0)/$C11+VLOOKUP(--RIGHT(KM11,1),权重!$B$2:$D$6,3,0))*$E11))</f>
        <v/>
      </c>
      <c r="KT11" t="str">
        <f>IF(KQ11=0,"",INT((VLOOKUP(--RIGHT(KQ11,1),权重!$B$2:$C$6,2,0)/$C11+VLOOKUP(--RIGHT(KQ11,1),权重!$B$2:$D$6,3,0))*$E11))</f>
        <v/>
      </c>
      <c r="KX11" t="str">
        <f>IF(KU11=0,"",INT((VLOOKUP(--RIGHT(KU11,1),权重!$B$2:$C$6,2,0)/$C11+VLOOKUP(--RIGHT(KU11,1),权重!$B$2:$D$6,3,0))*$E11))</f>
        <v/>
      </c>
      <c r="LB11" t="str">
        <f>IF(KY11=0,"",INT((VLOOKUP(--RIGHT(KY11,1),权重!$B$2:$C$6,2,0)/$C11+VLOOKUP(--RIGHT(KY11,1),权重!$B$2:$D$6,3,0))*$E11))</f>
        <v/>
      </c>
      <c r="LF11" t="str">
        <f>IF(LC11=0,"",INT((VLOOKUP(--RIGHT(LC11,1),权重!$B$2:$C$6,2,0)/$C11+VLOOKUP(--RIGHT(LC11,1),权重!$B$2:$D$6,3,0))*$E11))</f>
        <v/>
      </c>
      <c r="LJ11" t="str">
        <f>IF(LG11=0,"",INT((VLOOKUP(--RIGHT(LG11,1),权重!$B$2:$C$6,2,0)/$C11+VLOOKUP(--RIGHT(LG11,1),权重!$B$2:$D$6,3,0))*$E11))</f>
        <v/>
      </c>
      <c r="LN11" t="str">
        <f>IF(LK11=0,"",INT((VLOOKUP(--RIGHT(LK11,1),权重!$B$2:$C$6,2,0)/$C11+VLOOKUP(--RIGHT(LK11,1),权重!$B$2:$D$6,3,0))*$E11))</f>
        <v/>
      </c>
      <c r="LR11" t="str">
        <f>IF(LO11=0,"",INT((VLOOKUP(--RIGHT(LO11,1),权重!$B$2:$C$6,2,0)/$C11+VLOOKUP(--RIGHT(LO11,1),权重!$B$2:$D$6,3,0))*$E11))</f>
        <v/>
      </c>
      <c r="LV11" t="str">
        <f>IF(LS11=0,"",INT((VLOOKUP(--RIGHT(LS11,1),权重!$B$2:$C$6,2,0)/$C11+VLOOKUP(--RIGHT(LS11,1),权重!$B$2:$D$6,3,0))*$E11))</f>
        <v/>
      </c>
      <c r="LZ11" t="str">
        <f>IF(LW11=0,"",INT((VLOOKUP(--RIGHT(LW11,1),权重!$B$2:$C$6,2,0)/$C11+VLOOKUP(--RIGHT(LW11,1),权重!$B$2:$D$6,3,0))*$E11))</f>
        <v/>
      </c>
      <c r="MD11" t="str">
        <f>IF(MA11=0,"",INT((VLOOKUP(--RIGHT(MA11,1),权重!$B$2:$C$6,2,0)/$C11+VLOOKUP(--RIGHT(MA11,1),权重!$B$2:$D$6,3,0))*$E11))</f>
        <v/>
      </c>
      <c r="MH11" t="str">
        <f>IF(ME11=0,"",INT((VLOOKUP(--RIGHT(ME11,1),权重!$B$2:$C$6,2,0)/$C11+VLOOKUP(--RIGHT(ME11,1),权重!$B$2:$D$6,3,0))*$E11))</f>
        <v/>
      </c>
    </row>
    <row r="12" spans="1:346" x14ac:dyDescent="0.2">
      <c r="A12">
        <v>9</v>
      </c>
      <c r="B12" t="s">
        <v>24</v>
      </c>
      <c r="C12" s="9">
        <v>12</v>
      </c>
      <c r="D12" s="9">
        <v>3</v>
      </c>
      <c r="E12" s="9">
        <f t="shared" si="1"/>
        <v>0.4</v>
      </c>
      <c r="F12" s="9">
        <f t="shared" si="0"/>
        <v>0.6</v>
      </c>
      <c r="G12" s="12">
        <v>80100001</v>
      </c>
      <c r="H12">
        <v>1</v>
      </c>
      <c r="I12">
        <v>1</v>
      </c>
      <c r="J12">
        <f>IF($D12&lt;2,((VLOOKUP(--RIGHT(G12,1),权重!$F$2:$H$6,2,0)+VLOOKUP(--RIGHT(G12,1),权重!$F$2:$H$6,3,0)*$D12)*$F12),((VLOOKUP(--RIGHT(G12,1),权重!$J$2:$L$6,2,0)+VLOOKUP(--RIGHT(G12,1),权重!$J$2:$L$6,3,0)*$D12)*$F12))</f>
        <v>289200</v>
      </c>
      <c r="K12" s="12">
        <v>80100002</v>
      </c>
      <c r="L12">
        <v>1</v>
      </c>
      <c r="M12">
        <v>1</v>
      </c>
      <c r="N12">
        <f>IF($D12&lt;2,((VLOOKUP(--RIGHT(K12,1),权重!$F$2:$H$6,2,0)+VLOOKUP(--RIGHT(K12,1),权重!$F$2:$H$6,3,0)*$D12)*$F12),((VLOOKUP(--RIGHT(K12,1),权重!$J$2:$L$6,2,0)+VLOOKUP(--RIGHT(K12,1),权重!$J$2:$L$6,3,0)*$D12)*$F12))</f>
        <v>179280</v>
      </c>
      <c r="O12" s="26">
        <v>80100003</v>
      </c>
      <c r="P12">
        <v>1</v>
      </c>
      <c r="Q12">
        <v>1</v>
      </c>
      <c r="R12">
        <f>IF($D12&lt;2,((VLOOKUP(--RIGHT(O12,1),权重!$F$2:$H$6,2,0)+VLOOKUP(--RIGHT(O12,1),权重!$F$2:$H$6,3,0)*$D12)*$F12),((VLOOKUP(--RIGHT(O12,1),权重!$J$2:$L$6,2,0)+VLOOKUP(--RIGHT(O12,1),权重!$J$2:$L$6,3,0)*$D12)*$F12))</f>
        <v>120000</v>
      </c>
      <c r="S12" s="26">
        <v>80100004</v>
      </c>
      <c r="T12">
        <v>1</v>
      </c>
      <c r="U12">
        <v>1</v>
      </c>
      <c r="V12">
        <f>IF($D12&lt;2,((VLOOKUP(--RIGHT(S12,1),权重!$F$2:$H$6,2,0)+VLOOKUP(--RIGHT(S12,1),权重!$F$2:$H$6,3,0)*$D12)*$F12),((VLOOKUP(--RIGHT(S12,1),权重!$J$2:$L$6,2,0)+VLOOKUP(--RIGHT(S12,1),权重!$J$2:$L$6,3,0)*$D12)*$F12))</f>
        <v>10800</v>
      </c>
      <c r="W12" s="26">
        <v>80100005</v>
      </c>
      <c r="X12">
        <v>1</v>
      </c>
      <c r="Y12">
        <v>1</v>
      </c>
      <c r="Z12">
        <f>IF($D12&lt;2,((VLOOKUP(--RIGHT(W12,1),权重!$F$2:$H$6,2,0)+VLOOKUP(--RIGHT(W12,1),权重!$F$2:$H$6,3,0)*$D12)*$F12),((VLOOKUP(--RIGHT(W12,1),权重!$J$2:$L$6,2,0)+VLOOKUP(--RIGHT(W12,1),权重!$J$2:$L$6,3,0)*$D12)*$F12))</f>
        <v>720</v>
      </c>
      <c r="AA12" s="27">
        <v>80100011</v>
      </c>
      <c r="AB12">
        <v>1</v>
      </c>
      <c r="AC12">
        <v>1</v>
      </c>
      <c r="AD12">
        <f>IF(AA12=0,"",INT((VLOOKUP(--RIGHT(AA12,1),权重!$B$2:$C$6,2,0)/$C12+VLOOKUP(--RIGHT(AA12,1),权重!$B$2:$D$6,3,0))*$E12))+1000000*E12-E35</f>
        <v>16104</v>
      </c>
      <c r="AE12" s="10">
        <v>80100012</v>
      </c>
      <c r="AF12">
        <v>1</v>
      </c>
      <c r="AG12">
        <v>1</v>
      </c>
      <c r="AH12">
        <f>IF(AE12=0,"",INT((VLOOKUP(--RIGHT(AE12,1),权重!$B$2:$C$6,2,0)/$C12+VLOOKUP(--RIGHT(AE12,1),权重!$B$2:$D$6,3,0))*$E12))</f>
        <v>13313</v>
      </c>
      <c r="AI12" s="10">
        <v>80100013</v>
      </c>
      <c r="AJ12">
        <v>1</v>
      </c>
      <c r="AK12">
        <v>1</v>
      </c>
      <c r="AL12">
        <f>IF(AI12=0,"",INT((VLOOKUP(--RIGHT(AI12,1),权重!$B$2:$C$6,2,0)/$C12+VLOOKUP(--RIGHT(AI12,1),权重!$B$2:$D$6,3,0))*$E12))</f>
        <v>3333</v>
      </c>
      <c r="AM12" s="10">
        <v>80100014</v>
      </c>
      <c r="AN12">
        <v>1</v>
      </c>
      <c r="AO12">
        <v>1</v>
      </c>
      <c r="AP12">
        <f>IF(AM12=0,"",INT((VLOOKUP(--RIGHT(AM12,1),权重!$B$2:$C$6,2,0)/$C12+VLOOKUP(--RIGHT(AM12,1),权重!$B$2:$D$6,3,0))*$E12))</f>
        <v>566</v>
      </c>
      <c r="AQ12" s="10">
        <v>80100015</v>
      </c>
      <c r="AR12">
        <v>1</v>
      </c>
      <c r="AS12">
        <v>1</v>
      </c>
      <c r="AT12">
        <f>IF(AQ12=0,"",INT((VLOOKUP(--RIGHT(AQ12,1),权重!$B$2:$C$6,2,0)/$C12+VLOOKUP(--RIGHT(AQ12,1),权重!$B$2:$D$6,3,0))*$E12))</f>
        <v>20</v>
      </c>
      <c r="AU12" s="10">
        <v>80100031</v>
      </c>
      <c r="AV12">
        <v>1</v>
      </c>
      <c r="AW12">
        <v>1</v>
      </c>
      <c r="AX12">
        <f>IF(AU12=0,"",INT((VLOOKUP(--RIGHT(AU12,1),权重!$B$2:$C$6,2,0)/$C12+VLOOKUP(--RIGHT(AU12,1),权重!$B$2:$D$6,3,0))*$E12))</f>
        <v>16100</v>
      </c>
      <c r="AY12" s="10">
        <v>80100032</v>
      </c>
      <c r="AZ12">
        <v>1</v>
      </c>
      <c r="BA12">
        <v>1</v>
      </c>
      <c r="BB12">
        <f>IF(AY12=0,"",INT((VLOOKUP(--RIGHT(AY12,1),权重!$B$2:$C$6,2,0)/$C12+VLOOKUP(--RIGHT(AY12,1),权重!$B$2:$D$6,3,0))*$E12))</f>
        <v>13313</v>
      </c>
      <c r="BC12" s="10">
        <v>80100033</v>
      </c>
      <c r="BD12">
        <v>1</v>
      </c>
      <c r="BE12">
        <v>1</v>
      </c>
      <c r="BF12">
        <f>IF(BC12=0,"",INT((VLOOKUP(--RIGHT(BC12,1),权重!$B$2:$C$6,2,0)/$C12+VLOOKUP(--RIGHT(BC12,1),权重!$B$2:$D$6,3,0))*$E12))</f>
        <v>3333</v>
      </c>
      <c r="BG12" s="10">
        <v>80100034</v>
      </c>
      <c r="BH12">
        <v>1</v>
      </c>
      <c r="BI12">
        <v>1</v>
      </c>
      <c r="BJ12">
        <f>IF(BG12=0,"",INT((VLOOKUP(--RIGHT(BG12,1),权重!$B$2:$C$6,2,0)/$C12+VLOOKUP(--RIGHT(BG12,1),权重!$B$2:$D$6,3,0))*$E12))</f>
        <v>566</v>
      </c>
      <c r="BK12" s="10">
        <v>80100035</v>
      </c>
      <c r="BL12">
        <v>1</v>
      </c>
      <c r="BM12">
        <v>1</v>
      </c>
      <c r="BN12">
        <f>IF(BK12=0,"",INT((VLOOKUP(--RIGHT(BK12,1),权重!$B$2:$C$6,2,0)/$C12+VLOOKUP(--RIGHT(BK12,1),权重!$B$2:$D$6,3,0))*$E12))</f>
        <v>20</v>
      </c>
      <c r="BO12" s="10">
        <v>80100041</v>
      </c>
      <c r="BP12">
        <v>1</v>
      </c>
      <c r="BQ12">
        <v>1</v>
      </c>
      <c r="BR12">
        <f>IF(BO12=0,"",INT((VLOOKUP(--RIGHT(BO12,1),权重!$B$2:$C$6,2,0)/$C12+VLOOKUP(--RIGHT(BO12,1),权重!$B$2:$D$6,3,0))*$E12))</f>
        <v>16100</v>
      </c>
      <c r="BS12" s="10">
        <v>80100042</v>
      </c>
      <c r="BT12">
        <v>1</v>
      </c>
      <c r="BU12">
        <v>1</v>
      </c>
      <c r="BV12">
        <f>IF(BS12=0,"",INT((VLOOKUP(--RIGHT(BS12,1),权重!$B$2:$C$6,2,0)/$C12+VLOOKUP(--RIGHT(BS12,1),权重!$B$2:$D$6,3,0))*$E12))</f>
        <v>13313</v>
      </c>
      <c r="BW12" s="10">
        <v>80100043</v>
      </c>
      <c r="BX12">
        <v>1</v>
      </c>
      <c r="BY12">
        <v>1</v>
      </c>
      <c r="BZ12">
        <f>IF(BW12=0,"",INT((VLOOKUP(--RIGHT(BW12,1),权重!$B$2:$C$6,2,0)/$C12+VLOOKUP(--RIGHT(BW12,1),权重!$B$2:$D$6,3,0))*$E12))</f>
        <v>3333</v>
      </c>
      <c r="CA12" s="10">
        <v>80100044</v>
      </c>
      <c r="CB12">
        <v>1</v>
      </c>
      <c r="CC12">
        <v>1</v>
      </c>
      <c r="CD12">
        <f>IF(CA12=0,"",INT((VLOOKUP(--RIGHT(CA12,1),权重!$B$2:$C$6,2,0)/$C12+VLOOKUP(--RIGHT(CA12,1),权重!$B$2:$D$6,3,0))*$E12))</f>
        <v>566</v>
      </c>
      <c r="CE12" s="10">
        <v>80100045</v>
      </c>
      <c r="CF12">
        <v>1</v>
      </c>
      <c r="CG12">
        <v>1</v>
      </c>
      <c r="CH12">
        <f>IF(CE12=0,"",INT((VLOOKUP(--RIGHT(CE12,1),权重!$B$2:$C$6,2,0)/$C12+VLOOKUP(--RIGHT(CE12,1),权重!$B$2:$D$6,3,0))*$E12))</f>
        <v>20</v>
      </c>
      <c r="CI12" s="10">
        <v>80100061</v>
      </c>
      <c r="CJ12">
        <v>1</v>
      </c>
      <c r="CK12">
        <v>1</v>
      </c>
      <c r="CL12">
        <f>IF(CI12=0,"",INT((VLOOKUP(--RIGHT(CI12,1),权重!$B$2:$C$6,2,0)/$C12+VLOOKUP(--RIGHT(CI12,1),权重!$B$2:$D$6,3,0))*$E12))</f>
        <v>16100</v>
      </c>
      <c r="CM12" s="10">
        <v>80100062</v>
      </c>
      <c r="CN12">
        <v>1</v>
      </c>
      <c r="CO12">
        <v>1</v>
      </c>
      <c r="CP12">
        <f>IF(CM12=0,"",INT((VLOOKUP(--RIGHT(CM12,1),权重!$B$2:$C$6,2,0)/$C12+VLOOKUP(--RIGHT(CM12,1),权重!$B$2:$D$6,3,0))*$E12))</f>
        <v>13313</v>
      </c>
      <c r="CQ12" s="10">
        <v>80100063</v>
      </c>
      <c r="CR12">
        <v>1</v>
      </c>
      <c r="CS12">
        <v>1</v>
      </c>
      <c r="CT12">
        <f>IF(CQ12=0,"",INT((VLOOKUP(--RIGHT(CQ12,1),权重!$B$2:$C$6,2,0)/$C12+VLOOKUP(--RIGHT(CQ12,1),权重!$B$2:$D$6,3,0))*$E12))</f>
        <v>3333</v>
      </c>
      <c r="CU12" s="10">
        <v>80100064</v>
      </c>
      <c r="CV12">
        <v>1</v>
      </c>
      <c r="CW12">
        <v>1</v>
      </c>
      <c r="CX12">
        <f>IF(CU12=0,"",INT((VLOOKUP(--RIGHT(CU12,1),权重!$B$2:$C$6,2,0)/$C12+VLOOKUP(--RIGHT(CU12,1),权重!$B$2:$D$6,3,0))*$E12))</f>
        <v>566</v>
      </c>
      <c r="CY12" s="10">
        <v>80100065</v>
      </c>
      <c r="CZ12">
        <v>1</v>
      </c>
      <c r="DA12">
        <v>1</v>
      </c>
      <c r="DB12">
        <f>IF(CY12=0,"",INT((VLOOKUP(--RIGHT(CY12,1),权重!$B$2:$C$6,2,0)/$C12+VLOOKUP(--RIGHT(CY12,1),权重!$B$2:$D$6,3,0))*$E12))</f>
        <v>20</v>
      </c>
      <c r="DC12" s="10">
        <v>80100051</v>
      </c>
      <c r="DD12">
        <v>1</v>
      </c>
      <c r="DE12">
        <v>1</v>
      </c>
      <c r="DF12">
        <f>IF(DC12=0,"",INT((VLOOKUP(--RIGHT(DC12,1),权重!$B$2:$C$6,2,0)/$C12+VLOOKUP(--RIGHT(DC12,1),权重!$B$2:$D$6,3,0))*$E12))</f>
        <v>16100</v>
      </c>
      <c r="DG12" s="10">
        <v>80100052</v>
      </c>
      <c r="DH12">
        <v>1</v>
      </c>
      <c r="DI12">
        <v>1</v>
      </c>
      <c r="DJ12">
        <f>IF(DG12=0,"",INT((VLOOKUP(--RIGHT(DG12,1),权重!$B$2:$C$6,2,0)/$C12+VLOOKUP(--RIGHT(DG12,1),权重!$B$2:$D$6,3,0))*$E12))</f>
        <v>13313</v>
      </c>
      <c r="DK12" s="10">
        <v>80100053</v>
      </c>
      <c r="DL12">
        <v>1</v>
      </c>
      <c r="DM12">
        <v>1</v>
      </c>
      <c r="DN12">
        <f>IF(DK12=0,"",INT((VLOOKUP(--RIGHT(DK12,1),权重!$B$2:$C$6,2,0)/$C12+VLOOKUP(--RIGHT(DK12,1),权重!$B$2:$D$6,3,0))*$E12))</f>
        <v>3333</v>
      </c>
      <c r="DO12" s="10">
        <v>80100054</v>
      </c>
      <c r="DP12">
        <v>1</v>
      </c>
      <c r="DQ12">
        <v>1</v>
      </c>
      <c r="DR12">
        <f>IF(DO12=0,"",INT((VLOOKUP(--RIGHT(DO12,1),权重!$B$2:$C$6,2,0)/$C12+VLOOKUP(--RIGHT(DO12,1),权重!$B$2:$D$6,3,0))*$E12))</f>
        <v>566</v>
      </c>
      <c r="DS12" s="10">
        <v>80100055</v>
      </c>
      <c r="DT12">
        <v>1</v>
      </c>
      <c r="DU12">
        <v>1</v>
      </c>
      <c r="DV12">
        <f>IF(DS12=0,"",INT((VLOOKUP(--RIGHT(DS12,1),权重!$B$2:$C$6,2,0)/$C12+VLOOKUP(--RIGHT(DS12,1),权重!$B$2:$D$6,3,0))*$E12))</f>
        <v>20</v>
      </c>
      <c r="DW12" s="10">
        <v>80100081</v>
      </c>
      <c r="DX12">
        <v>1</v>
      </c>
      <c r="DY12">
        <v>1</v>
      </c>
      <c r="DZ12">
        <f>IF(DW12=0,"",INT((VLOOKUP(--RIGHT(DW12,1),权重!$B$2:$C$6,2,0)/$C12+VLOOKUP(--RIGHT(DW12,1),权重!$B$2:$D$6,3,0))*$E12))</f>
        <v>16100</v>
      </c>
      <c r="EA12" s="10">
        <v>80100082</v>
      </c>
      <c r="EB12">
        <v>1</v>
      </c>
      <c r="EC12">
        <v>1</v>
      </c>
      <c r="ED12">
        <f>IF(EA12=0,"",INT((VLOOKUP(--RIGHT(EA12,1),权重!$B$2:$C$6,2,0)/$C12+VLOOKUP(--RIGHT(EA12,1),权重!$B$2:$D$6,3,0))*$E12))</f>
        <v>13313</v>
      </c>
      <c r="EE12" s="10">
        <v>80100083</v>
      </c>
      <c r="EF12">
        <v>1</v>
      </c>
      <c r="EG12">
        <v>1</v>
      </c>
      <c r="EH12">
        <f>IF(EE12=0,"",INT((VLOOKUP(--RIGHT(EE12,1),权重!$B$2:$C$6,2,0)/$C12+VLOOKUP(--RIGHT(EE12,1),权重!$B$2:$D$6,3,0))*$E12))</f>
        <v>3333</v>
      </c>
      <c r="EI12" s="10">
        <v>80100084</v>
      </c>
      <c r="EJ12">
        <v>1</v>
      </c>
      <c r="EK12">
        <v>1</v>
      </c>
      <c r="EL12">
        <f>IF(EI12=0,"",INT((VLOOKUP(--RIGHT(EI12,1),权重!$B$2:$C$6,2,0)/$C12+VLOOKUP(--RIGHT(EI12,1),权重!$B$2:$D$6,3,0))*$E12))</f>
        <v>566</v>
      </c>
      <c r="EM12" s="10">
        <v>80100085</v>
      </c>
      <c r="EN12">
        <v>1</v>
      </c>
      <c r="EO12">
        <v>1</v>
      </c>
      <c r="EP12">
        <f>IF(EM12=0,"",INT((VLOOKUP(--RIGHT(EM12,1),权重!$B$2:$C$6,2,0)/$C12+VLOOKUP(--RIGHT(EM12,1),权重!$B$2:$D$6,3,0))*$E12))</f>
        <v>20</v>
      </c>
      <c r="EQ12" s="10">
        <v>80100071</v>
      </c>
      <c r="ER12">
        <v>1</v>
      </c>
      <c r="ES12">
        <v>1</v>
      </c>
      <c r="ET12">
        <f>IF(EQ12=0,"",INT((VLOOKUP(--RIGHT(EQ12,1),权重!$B$2:$C$6,2,0)/$C12+VLOOKUP(--RIGHT(EQ12,1),权重!$B$2:$D$6,3,0))*$E12))</f>
        <v>16100</v>
      </c>
      <c r="EU12" s="10">
        <v>80100072</v>
      </c>
      <c r="EV12">
        <v>1</v>
      </c>
      <c r="EW12">
        <v>1</v>
      </c>
      <c r="EX12">
        <f>IF(EU12=0,"",INT((VLOOKUP(--RIGHT(EU12,1),权重!$B$2:$C$6,2,0)/$C12+VLOOKUP(--RIGHT(EU12,1),权重!$B$2:$D$6,3,0))*$E12))</f>
        <v>13313</v>
      </c>
      <c r="EY12" s="10">
        <v>80100073</v>
      </c>
      <c r="EZ12">
        <v>1</v>
      </c>
      <c r="FA12">
        <v>1</v>
      </c>
      <c r="FB12">
        <f>IF(EY12=0,"",INT((VLOOKUP(--RIGHT(EY12,1),权重!$B$2:$C$6,2,0)/$C12+VLOOKUP(--RIGHT(EY12,1),权重!$B$2:$D$6,3,0))*$E12))</f>
        <v>3333</v>
      </c>
      <c r="FC12" s="10">
        <v>80100074</v>
      </c>
      <c r="FD12">
        <v>1</v>
      </c>
      <c r="FE12">
        <v>1</v>
      </c>
      <c r="FF12">
        <f>IF(FC12=0,"",INT((VLOOKUP(--RIGHT(FC12,1),权重!$B$2:$C$6,2,0)/$C12+VLOOKUP(--RIGHT(FC12,1),权重!$B$2:$D$6,3,0))*$E12))</f>
        <v>566</v>
      </c>
      <c r="FG12" s="10">
        <v>80100075</v>
      </c>
      <c r="FH12">
        <v>1</v>
      </c>
      <c r="FI12">
        <v>1</v>
      </c>
      <c r="FJ12">
        <f>IF(FG12=0,"",INT((VLOOKUP(--RIGHT(FG12,1),权重!$B$2:$C$6,2,0)/$C12+VLOOKUP(--RIGHT(FG12,1),权重!$B$2:$D$6,3,0))*$E12))</f>
        <v>20</v>
      </c>
      <c r="FK12" s="10">
        <v>80100021</v>
      </c>
      <c r="FL12">
        <v>1</v>
      </c>
      <c r="FM12">
        <v>1</v>
      </c>
      <c r="FN12">
        <f>IF(FK12=0,"",INT((VLOOKUP(--RIGHT(FK12,1),权重!$B$2:$C$6,2,0)/$C12+VLOOKUP(--RIGHT(FK12,1),权重!$B$2:$D$6,3,0))*$E12))</f>
        <v>16100</v>
      </c>
      <c r="FO12" s="10">
        <v>80100022</v>
      </c>
      <c r="FP12">
        <v>1</v>
      </c>
      <c r="FQ12">
        <v>1</v>
      </c>
      <c r="FR12">
        <f>IF(FO12=0,"",INT((VLOOKUP(--RIGHT(FO12,1),权重!$B$2:$C$6,2,0)/$C12+VLOOKUP(--RIGHT(FO12,1),权重!$B$2:$D$6,3,0))*$E12))</f>
        <v>13313</v>
      </c>
      <c r="FS12" s="10">
        <v>80100023</v>
      </c>
      <c r="FT12">
        <v>1</v>
      </c>
      <c r="FU12">
        <v>1</v>
      </c>
      <c r="FV12">
        <f>IF(FS12=0,"",INT((VLOOKUP(--RIGHT(FS12,1),权重!$B$2:$C$6,2,0)/$C12+VLOOKUP(--RIGHT(FS12,1),权重!$B$2:$D$6,3,0))*$E12))</f>
        <v>3333</v>
      </c>
      <c r="FW12" s="10">
        <v>80100024</v>
      </c>
      <c r="FX12">
        <v>1</v>
      </c>
      <c r="FY12">
        <v>1</v>
      </c>
      <c r="FZ12">
        <f>IF(FW12=0,"",INT((VLOOKUP(--RIGHT(FW12,1),权重!$B$2:$C$6,2,0)/$C12+VLOOKUP(--RIGHT(FW12,1),权重!$B$2:$D$6,3,0))*$E12))</f>
        <v>566</v>
      </c>
      <c r="GA12" s="10">
        <v>80100025</v>
      </c>
      <c r="GB12">
        <v>1</v>
      </c>
      <c r="GC12">
        <v>1</v>
      </c>
      <c r="GD12">
        <f>IF(GA12=0,"",INT((VLOOKUP(--RIGHT(GA12,1),权重!$B$2:$C$6,2,0)/$C12+VLOOKUP(--RIGHT(GA12,1),权重!$B$2:$D$6,3,0))*$E12))</f>
        <v>20</v>
      </c>
      <c r="GE12" s="10">
        <v>80100091</v>
      </c>
      <c r="GF12">
        <v>1</v>
      </c>
      <c r="GG12">
        <v>1</v>
      </c>
      <c r="GH12">
        <f>IF(GE12=0,"",INT((VLOOKUP(--RIGHT(GE12,1),权重!$B$2:$C$6,2,0)/$C12+VLOOKUP(--RIGHT(GE12,1),权重!$B$2:$D$6,3,0))*$E12))</f>
        <v>16100</v>
      </c>
      <c r="GI12" s="10">
        <v>80100092</v>
      </c>
      <c r="GJ12">
        <v>1</v>
      </c>
      <c r="GK12">
        <v>1</v>
      </c>
      <c r="GL12">
        <f>IF(GI12=0,"",INT((VLOOKUP(--RIGHT(GI12,1),权重!$B$2:$C$6,2,0)/$C12+VLOOKUP(--RIGHT(GI12,1),权重!$B$2:$D$6,3,0))*$E12))</f>
        <v>13313</v>
      </c>
      <c r="GM12" s="10">
        <v>80100093</v>
      </c>
      <c r="GN12">
        <v>1</v>
      </c>
      <c r="GO12">
        <v>1</v>
      </c>
      <c r="GP12">
        <f>IF(GM12=0,"",INT((VLOOKUP(--RIGHT(GM12,1),权重!$B$2:$C$6,2,0)/$C12+VLOOKUP(--RIGHT(GM12,1),权重!$B$2:$D$6,3,0))*$E12))</f>
        <v>3333</v>
      </c>
      <c r="GQ12" s="10">
        <v>80100094</v>
      </c>
      <c r="GR12">
        <v>1</v>
      </c>
      <c r="GS12">
        <v>1</v>
      </c>
      <c r="GT12">
        <f>IF(GQ12=0,"",INT((VLOOKUP(--RIGHT(GQ12,1),权重!$B$2:$C$6,2,0)/$C12+VLOOKUP(--RIGHT(GQ12,1),权重!$B$2:$D$6,3,0))*$E12))</f>
        <v>566</v>
      </c>
      <c r="GU12" s="10">
        <v>80100095</v>
      </c>
      <c r="GV12">
        <v>1</v>
      </c>
      <c r="GW12">
        <v>1</v>
      </c>
      <c r="GX12">
        <f>IF(GU12=0,"",INT((VLOOKUP(--RIGHT(GU12,1),权重!$B$2:$C$6,2,0)/$C12+VLOOKUP(--RIGHT(GU12,1),权重!$B$2:$D$6,3,0))*$E12))</f>
        <v>20</v>
      </c>
      <c r="GY12" s="10">
        <v>80100101</v>
      </c>
      <c r="GZ12">
        <v>1</v>
      </c>
      <c r="HA12">
        <v>1</v>
      </c>
      <c r="HB12">
        <f>IF(GY12=0,"",INT((VLOOKUP(--RIGHT(GY12,1),权重!$B$2:$C$6,2,0)/$C12+VLOOKUP(--RIGHT(GY12,1),权重!$B$2:$D$6,3,0))*$E12))</f>
        <v>16100</v>
      </c>
      <c r="HC12" s="10">
        <v>80100102</v>
      </c>
      <c r="HD12">
        <v>1</v>
      </c>
      <c r="HE12">
        <v>1</v>
      </c>
      <c r="HF12">
        <f>IF(HC12=0,"",INT((VLOOKUP(--RIGHT(HC12,1),权重!$B$2:$C$6,2,0)/$C12+VLOOKUP(--RIGHT(HC12,1),权重!$B$2:$D$6,3,0))*$E12))</f>
        <v>13313</v>
      </c>
      <c r="HG12" s="10">
        <v>80100103</v>
      </c>
      <c r="HH12">
        <v>1</v>
      </c>
      <c r="HI12">
        <v>1</v>
      </c>
      <c r="HJ12">
        <f>IF(HG12=0,"",INT((VLOOKUP(--RIGHT(HG12,1),权重!$B$2:$C$6,2,0)/$C12+VLOOKUP(--RIGHT(HG12,1),权重!$B$2:$D$6,3,0))*$E12))</f>
        <v>3333</v>
      </c>
      <c r="HK12" s="10">
        <v>80100104</v>
      </c>
      <c r="HL12">
        <v>1</v>
      </c>
      <c r="HM12">
        <v>1</v>
      </c>
      <c r="HN12">
        <f>IF(HK12=0,"",INT((VLOOKUP(--RIGHT(HK12,1),权重!$B$2:$C$6,2,0)/$C12+VLOOKUP(--RIGHT(HK12,1),权重!$B$2:$D$6,3,0))*$E12))</f>
        <v>566</v>
      </c>
      <c r="HO12" s="10">
        <v>80100105</v>
      </c>
      <c r="HP12">
        <v>1</v>
      </c>
      <c r="HQ12">
        <v>1</v>
      </c>
      <c r="HR12">
        <f>IF(HO12=0,"",INT((VLOOKUP(--RIGHT(HO12,1),权重!$B$2:$C$6,2,0)/$C12+VLOOKUP(--RIGHT(HO12,1),权重!$B$2:$D$6,3,0))*$E12))</f>
        <v>20</v>
      </c>
      <c r="HS12" s="10">
        <v>80100111</v>
      </c>
      <c r="HT12">
        <v>1</v>
      </c>
      <c r="HU12">
        <v>1</v>
      </c>
      <c r="HV12">
        <f>IF(HS12=0,"",INT((VLOOKUP(--RIGHT(HS12,1),权重!$B$2:$C$6,2,0)/$C12+VLOOKUP(--RIGHT(HS12,1),权重!$B$2:$D$6,3,0))*$E12))</f>
        <v>16100</v>
      </c>
      <c r="HW12" s="10">
        <v>80100112</v>
      </c>
      <c r="HX12">
        <v>1</v>
      </c>
      <c r="HY12">
        <v>1</v>
      </c>
      <c r="HZ12">
        <f>IF(HW12=0,"",INT((VLOOKUP(--RIGHT(HW12,1),权重!$B$2:$C$6,2,0)/$C12+VLOOKUP(--RIGHT(HW12,1),权重!$B$2:$D$6,3,0))*$E12))</f>
        <v>13313</v>
      </c>
      <c r="IA12" s="10">
        <v>80100113</v>
      </c>
      <c r="IB12">
        <v>1</v>
      </c>
      <c r="IC12">
        <v>1</v>
      </c>
      <c r="ID12">
        <f>IF(IA12=0,"",INT((VLOOKUP(--RIGHT(IA12,1),权重!$B$2:$C$6,2,0)/$C12+VLOOKUP(--RIGHT(IA12,1),权重!$B$2:$D$6,3,0))*$E12))</f>
        <v>3333</v>
      </c>
      <c r="IE12" s="10">
        <v>80100114</v>
      </c>
      <c r="IF12">
        <v>1</v>
      </c>
      <c r="IG12">
        <v>1</v>
      </c>
      <c r="IH12">
        <f>IF(IE12=0,"",INT((VLOOKUP(--RIGHT(IE12,1),权重!$B$2:$C$6,2,0)/$C12+VLOOKUP(--RIGHT(IE12,1),权重!$B$2:$D$6,3,0))*$E12))</f>
        <v>566</v>
      </c>
      <c r="II12" s="10">
        <v>80100115</v>
      </c>
      <c r="IJ12">
        <v>1</v>
      </c>
      <c r="IK12">
        <v>1</v>
      </c>
      <c r="IL12">
        <f>IF(II12=0,"",INT((VLOOKUP(--RIGHT(II12,1),权重!$B$2:$C$6,2,0)/$C12+VLOOKUP(--RIGHT(II12,1),权重!$B$2:$D$6,3,0))*$E12))</f>
        <v>20</v>
      </c>
      <c r="IM12" s="10">
        <v>80100121</v>
      </c>
      <c r="IN12">
        <v>1</v>
      </c>
      <c r="IO12">
        <v>1</v>
      </c>
      <c r="IP12">
        <f>IF(IM12=0,"",INT((VLOOKUP(--RIGHT(IM12,1),权重!$B$2:$C$6,2,0)/$C12+VLOOKUP(--RIGHT(IM12,1),权重!$B$2:$D$6,3,0))*$E12))</f>
        <v>16100</v>
      </c>
      <c r="IQ12" s="10">
        <v>80100122</v>
      </c>
      <c r="IR12">
        <v>1</v>
      </c>
      <c r="IS12">
        <v>1</v>
      </c>
      <c r="IT12">
        <f>IF(IQ12=0,"",INT((VLOOKUP(--RIGHT(IQ12,1),权重!$B$2:$C$6,2,0)/$C12+VLOOKUP(--RIGHT(IQ12,1),权重!$B$2:$D$6,3,0))*$E12))</f>
        <v>13313</v>
      </c>
      <c r="IU12" s="10">
        <v>80100123</v>
      </c>
      <c r="IV12">
        <v>1</v>
      </c>
      <c r="IW12">
        <v>1</v>
      </c>
      <c r="IX12">
        <f>IF(IU12=0,"",INT((VLOOKUP(--RIGHT(IU12,1),权重!$B$2:$C$6,2,0)/$C12+VLOOKUP(--RIGHT(IU12,1),权重!$B$2:$D$6,3,0))*$E12))</f>
        <v>3333</v>
      </c>
      <c r="IY12" s="10">
        <v>80100124</v>
      </c>
      <c r="IZ12">
        <v>1</v>
      </c>
      <c r="JA12">
        <v>1</v>
      </c>
      <c r="JB12">
        <f>IF(IY12=0,"",INT((VLOOKUP(--RIGHT(IY12,1),权重!$B$2:$C$6,2,0)/$C12+VLOOKUP(--RIGHT(IY12,1),权重!$B$2:$D$6,3,0))*$E12))</f>
        <v>566</v>
      </c>
      <c r="JC12" s="10">
        <v>80100125</v>
      </c>
      <c r="JD12">
        <v>1</v>
      </c>
      <c r="JE12">
        <v>1</v>
      </c>
      <c r="JF12">
        <f>IF(JC12=0,"",INT((VLOOKUP(--RIGHT(JC12,1),权重!$B$2:$C$6,2,0)/$C12+VLOOKUP(--RIGHT(JC12,1),权重!$B$2:$D$6,3,0))*$E12))</f>
        <v>20</v>
      </c>
      <c r="JJ12" t="str">
        <f>IF(JG12=0,"",INT((VLOOKUP(--RIGHT(JG12,1),权重!$B$2:$C$6,2,0)/$C12+VLOOKUP(--RIGHT(JG12,1),权重!$B$2:$D$6,3,0))*$E12))</f>
        <v/>
      </c>
      <c r="JN12" t="str">
        <f>IF(JK12=0,"",INT((VLOOKUP(--RIGHT(JK12,1),权重!$B$2:$C$6,2,0)/$C12+VLOOKUP(--RIGHT(JK12,1),权重!$B$2:$D$6,3,0))*$E12))</f>
        <v/>
      </c>
      <c r="JR12" t="str">
        <f>IF(JO12=0,"",INT((VLOOKUP(--RIGHT(JO12,1),权重!$B$2:$C$6,2,0)/$C12+VLOOKUP(--RIGHT(JO12,1),权重!$B$2:$D$6,3,0))*$E12))</f>
        <v/>
      </c>
      <c r="JV12" t="str">
        <f>IF(JS12=0,"",INT((VLOOKUP(--RIGHT(JS12,1),权重!$B$2:$C$6,2,0)/$C12+VLOOKUP(--RIGHT(JS12,1),权重!$B$2:$D$6,3,0))*$E12))</f>
        <v/>
      </c>
      <c r="JZ12" t="str">
        <f>IF(JW12=0,"",INT((VLOOKUP(--RIGHT(JW12,1),权重!$B$2:$C$6,2,0)/$C12+VLOOKUP(--RIGHT(JW12,1),权重!$B$2:$D$6,3,0))*$E12))</f>
        <v/>
      </c>
      <c r="KD12" t="str">
        <f>IF(KA12=0,"",INT((VLOOKUP(--RIGHT(KA12,1),权重!$B$2:$C$6,2,0)/$C12+VLOOKUP(--RIGHT(KA12,1),权重!$B$2:$D$6,3,0))*$E12))</f>
        <v/>
      </c>
      <c r="KH12" t="str">
        <f>IF(KE12=0,"",INT((VLOOKUP(--RIGHT(KE12,1),权重!$B$2:$C$6,2,0)/$C12+VLOOKUP(--RIGHT(KE12,1),权重!$B$2:$D$6,3,0))*$E12))</f>
        <v/>
      </c>
      <c r="KL12" t="str">
        <f>IF(KI12=0,"",INT((VLOOKUP(--RIGHT(KI12,1),权重!$B$2:$C$6,2,0)/$C12+VLOOKUP(--RIGHT(KI12,1),权重!$B$2:$D$6,3,0))*$E12))</f>
        <v/>
      </c>
      <c r="KP12" t="str">
        <f>IF(KM12=0,"",INT((VLOOKUP(--RIGHT(KM12,1),权重!$B$2:$C$6,2,0)/$C12+VLOOKUP(--RIGHT(KM12,1),权重!$B$2:$D$6,3,0))*$E12))</f>
        <v/>
      </c>
      <c r="KT12" t="str">
        <f>IF(KQ12=0,"",INT((VLOOKUP(--RIGHT(KQ12,1),权重!$B$2:$C$6,2,0)/$C12+VLOOKUP(--RIGHT(KQ12,1),权重!$B$2:$D$6,3,0))*$E12))</f>
        <v/>
      </c>
      <c r="KX12" t="str">
        <f>IF(KU12=0,"",INT((VLOOKUP(--RIGHT(KU12,1),权重!$B$2:$C$6,2,0)/$C12+VLOOKUP(--RIGHT(KU12,1),权重!$B$2:$D$6,3,0))*$E12))</f>
        <v/>
      </c>
      <c r="LB12" t="str">
        <f>IF(KY12=0,"",INT((VLOOKUP(--RIGHT(KY12,1),权重!$B$2:$C$6,2,0)/$C12+VLOOKUP(--RIGHT(KY12,1),权重!$B$2:$D$6,3,0))*$E12))</f>
        <v/>
      </c>
      <c r="LF12" t="str">
        <f>IF(LC12=0,"",INT((VLOOKUP(--RIGHT(LC12,1),权重!$B$2:$C$6,2,0)/$C12+VLOOKUP(--RIGHT(LC12,1),权重!$B$2:$D$6,3,0))*$E12))</f>
        <v/>
      </c>
      <c r="LJ12" t="str">
        <f>IF(LG12=0,"",INT((VLOOKUP(--RIGHT(LG12,1),权重!$B$2:$C$6,2,0)/$C12+VLOOKUP(--RIGHT(LG12,1),权重!$B$2:$D$6,3,0))*$E12))</f>
        <v/>
      </c>
      <c r="LN12" t="str">
        <f>IF(LK12=0,"",INT((VLOOKUP(--RIGHT(LK12,1),权重!$B$2:$C$6,2,0)/$C12+VLOOKUP(--RIGHT(LK12,1),权重!$B$2:$D$6,3,0))*$E12))</f>
        <v/>
      </c>
      <c r="LR12" t="str">
        <f>IF(LO12=0,"",INT((VLOOKUP(--RIGHT(LO12,1),权重!$B$2:$C$6,2,0)/$C12+VLOOKUP(--RIGHT(LO12,1),权重!$B$2:$D$6,3,0))*$E12))</f>
        <v/>
      </c>
      <c r="LV12" t="str">
        <f>IF(LS12=0,"",INT((VLOOKUP(--RIGHT(LS12,1),权重!$B$2:$C$6,2,0)/$C12+VLOOKUP(--RIGHT(LS12,1),权重!$B$2:$D$6,3,0))*$E12))</f>
        <v/>
      </c>
      <c r="LZ12" t="str">
        <f>IF(LW12=0,"",INT((VLOOKUP(--RIGHT(LW12,1),权重!$B$2:$C$6,2,0)/$C12+VLOOKUP(--RIGHT(LW12,1),权重!$B$2:$D$6,3,0))*$E12))</f>
        <v/>
      </c>
      <c r="MD12" t="str">
        <f>IF(MA12=0,"",INT((VLOOKUP(--RIGHT(MA12,1),权重!$B$2:$C$6,2,0)/$C12+VLOOKUP(--RIGHT(MA12,1),权重!$B$2:$D$6,3,0))*$E12))</f>
        <v/>
      </c>
      <c r="MH12" t="str">
        <f>IF(ME12=0,"",INT((VLOOKUP(--RIGHT(ME12,1),权重!$B$2:$C$6,2,0)/$C12+VLOOKUP(--RIGHT(ME12,1),权重!$B$2:$D$6,3,0))*$E12))</f>
        <v/>
      </c>
    </row>
    <row r="13" spans="1:346" x14ac:dyDescent="0.2">
      <c r="A13">
        <v>10</v>
      </c>
      <c r="B13" t="s">
        <v>25</v>
      </c>
      <c r="C13" s="9">
        <v>13</v>
      </c>
      <c r="D13" s="9">
        <v>3</v>
      </c>
      <c r="E13" s="9">
        <f t="shared" si="1"/>
        <v>0.4</v>
      </c>
      <c r="F13" s="9">
        <f t="shared" si="0"/>
        <v>0.6</v>
      </c>
      <c r="G13" s="12">
        <v>80100001</v>
      </c>
      <c r="H13">
        <v>1</v>
      </c>
      <c r="I13">
        <v>1</v>
      </c>
      <c r="J13">
        <f>IF($D13&lt;2,((VLOOKUP(--RIGHT(G13,1),权重!$F$2:$H$6,2,0)+VLOOKUP(--RIGHT(G13,1),权重!$F$2:$H$6,3,0)*$D13)*$F13),((VLOOKUP(--RIGHT(G13,1),权重!$J$2:$L$6,2,0)+VLOOKUP(--RIGHT(G13,1),权重!$J$2:$L$6,3,0)*$D13)*$F13))</f>
        <v>289200</v>
      </c>
      <c r="K13" s="12">
        <v>80100002</v>
      </c>
      <c r="L13">
        <v>1</v>
      </c>
      <c r="M13">
        <v>1</v>
      </c>
      <c r="N13">
        <f>IF($D13&lt;2,((VLOOKUP(--RIGHT(K13,1),权重!$F$2:$H$6,2,0)+VLOOKUP(--RIGHT(K13,1),权重!$F$2:$H$6,3,0)*$D13)*$F13),((VLOOKUP(--RIGHT(K13,1),权重!$J$2:$L$6,2,0)+VLOOKUP(--RIGHT(K13,1),权重!$J$2:$L$6,3,0)*$D13)*$F13))</f>
        <v>179280</v>
      </c>
      <c r="O13" s="26">
        <v>80100003</v>
      </c>
      <c r="P13">
        <v>1</v>
      </c>
      <c r="Q13">
        <v>1</v>
      </c>
      <c r="R13">
        <f>IF($D13&lt;2,((VLOOKUP(--RIGHT(O13,1),权重!$F$2:$H$6,2,0)+VLOOKUP(--RIGHT(O13,1),权重!$F$2:$H$6,3,0)*$D13)*$F13),((VLOOKUP(--RIGHT(O13,1),权重!$J$2:$L$6,2,0)+VLOOKUP(--RIGHT(O13,1),权重!$J$2:$L$6,3,0)*$D13)*$F13))</f>
        <v>120000</v>
      </c>
      <c r="S13" s="26">
        <v>80100004</v>
      </c>
      <c r="T13">
        <v>1</v>
      </c>
      <c r="U13">
        <v>1</v>
      </c>
      <c r="V13">
        <f>IF($D13&lt;2,((VLOOKUP(--RIGHT(S13,1),权重!$F$2:$H$6,2,0)+VLOOKUP(--RIGHT(S13,1),权重!$F$2:$H$6,3,0)*$D13)*$F13),((VLOOKUP(--RIGHT(S13,1),权重!$J$2:$L$6,2,0)+VLOOKUP(--RIGHT(S13,1),权重!$J$2:$L$6,3,0)*$D13)*$F13))</f>
        <v>10800</v>
      </c>
      <c r="W13" s="26">
        <v>80100005</v>
      </c>
      <c r="X13">
        <v>1</v>
      </c>
      <c r="Y13">
        <v>1</v>
      </c>
      <c r="Z13">
        <f>IF($D13&lt;2,((VLOOKUP(--RIGHT(W13,1),权重!$F$2:$H$6,2,0)+VLOOKUP(--RIGHT(W13,1),权重!$F$2:$H$6,3,0)*$D13)*$F13),((VLOOKUP(--RIGHT(W13,1),权重!$J$2:$L$6,2,0)+VLOOKUP(--RIGHT(W13,1),权重!$J$2:$L$6,3,0)*$D13)*$F13))</f>
        <v>720</v>
      </c>
      <c r="AA13" s="27">
        <v>80100011</v>
      </c>
      <c r="AB13">
        <v>1</v>
      </c>
      <c r="AC13">
        <v>1</v>
      </c>
      <c r="AD13">
        <f>IF(AA13=0,"",INT((VLOOKUP(--RIGHT(AA13,1),权重!$B$2:$C$6,2,0)/$C13+VLOOKUP(--RIGHT(AA13,1),权重!$B$2:$D$6,3,0))*$E13))+1000000*E13-E36</f>
        <v>14846</v>
      </c>
      <c r="AE13" s="10">
        <v>80100012</v>
      </c>
      <c r="AF13">
        <v>1</v>
      </c>
      <c r="AG13">
        <v>1</v>
      </c>
      <c r="AH13">
        <f>IF(AE13=0,"",INT((VLOOKUP(--RIGHT(AE13,1),权重!$B$2:$C$6,2,0)/$C13+VLOOKUP(--RIGHT(AE13,1),权重!$B$2:$D$6,3,0))*$E13))</f>
        <v>12287</v>
      </c>
      <c r="AI13" s="10">
        <v>80100013</v>
      </c>
      <c r="AJ13">
        <v>1</v>
      </c>
      <c r="AK13">
        <v>1</v>
      </c>
      <c r="AL13">
        <f>IF(AI13=0,"",INT((VLOOKUP(--RIGHT(AI13,1),权重!$B$2:$C$6,2,0)/$C13+VLOOKUP(--RIGHT(AI13,1),权重!$B$2:$D$6,3,0))*$E13))</f>
        <v>3076</v>
      </c>
      <c r="AM13" s="10">
        <v>80100014</v>
      </c>
      <c r="AN13">
        <v>1</v>
      </c>
      <c r="AO13">
        <v>1</v>
      </c>
      <c r="AP13">
        <f>IF(AM13=0,"",INT((VLOOKUP(--RIGHT(AM13,1),权重!$B$2:$C$6,2,0)/$C13+VLOOKUP(--RIGHT(AM13,1),权重!$B$2:$D$6,3,0))*$E13))</f>
        <v>553</v>
      </c>
      <c r="AQ13" s="10">
        <v>80100015</v>
      </c>
      <c r="AR13">
        <v>1</v>
      </c>
      <c r="AS13">
        <v>1</v>
      </c>
      <c r="AT13">
        <f>IF(AQ13=0,"",INT((VLOOKUP(--RIGHT(AQ13,1),权重!$B$2:$C$6,2,0)/$C13+VLOOKUP(--RIGHT(AQ13,1),权重!$B$2:$D$6,3,0))*$E13))</f>
        <v>20</v>
      </c>
      <c r="AU13" s="10">
        <v>80100031</v>
      </c>
      <c r="AV13">
        <v>1</v>
      </c>
      <c r="AW13">
        <v>1</v>
      </c>
      <c r="AX13">
        <f>IF(AU13=0,"",INT((VLOOKUP(--RIGHT(AU13,1),权重!$B$2:$C$6,2,0)/$C13+VLOOKUP(--RIGHT(AU13,1),权重!$B$2:$D$6,3,0))*$E13))</f>
        <v>14830</v>
      </c>
      <c r="AY13" s="10">
        <v>80100032</v>
      </c>
      <c r="AZ13">
        <v>1</v>
      </c>
      <c r="BA13">
        <v>1</v>
      </c>
      <c r="BB13">
        <f>IF(AY13=0,"",INT((VLOOKUP(--RIGHT(AY13,1),权重!$B$2:$C$6,2,0)/$C13+VLOOKUP(--RIGHT(AY13,1),权重!$B$2:$D$6,3,0))*$E13))</f>
        <v>12287</v>
      </c>
      <c r="BC13" s="10">
        <v>80100033</v>
      </c>
      <c r="BD13">
        <v>1</v>
      </c>
      <c r="BE13">
        <v>1</v>
      </c>
      <c r="BF13">
        <f>IF(BC13=0,"",INT((VLOOKUP(--RIGHT(BC13,1),权重!$B$2:$C$6,2,0)/$C13+VLOOKUP(--RIGHT(BC13,1),权重!$B$2:$D$6,3,0))*$E13))</f>
        <v>3076</v>
      </c>
      <c r="BG13" s="10">
        <v>80100034</v>
      </c>
      <c r="BH13">
        <v>1</v>
      </c>
      <c r="BI13">
        <v>1</v>
      </c>
      <c r="BJ13">
        <f>IF(BG13=0,"",INT((VLOOKUP(--RIGHT(BG13,1),权重!$B$2:$C$6,2,0)/$C13+VLOOKUP(--RIGHT(BG13,1),权重!$B$2:$D$6,3,0))*$E13))</f>
        <v>553</v>
      </c>
      <c r="BK13" s="10">
        <v>80100035</v>
      </c>
      <c r="BL13">
        <v>1</v>
      </c>
      <c r="BM13">
        <v>1</v>
      </c>
      <c r="BN13">
        <f>IF(BK13=0,"",INT((VLOOKUP(--RIGHT(BK13,1),权重!$B$2:$C$6,2,0)/$C13+VLOOKUP(--RIGHT(BK13,1),权重!$B$2:$D$6,3,0))*$E13))</f>
        <v>20</v>
      </c>
      <c r="BO13" s="10">
        <v>80100041</v>
      </c>
      <c r="BP13">
        <v>1</v>
      </c>
      <c r="BQ13">
        <v>1</v>
      </c>
      <c r="BR13">
        <f>IF(BO13=0,"",INT((VLOOKUP(--RIGHT(BO13,1),权重!$B$2:$C$6,2,0)/$C13+VLOOKUP(--RIGHT(BO13,1),权重!$B$2:$D$6,3,0))*$E13))</f>
        <v>14830</v>
      </c>
      <c r="BS13" s="10">
        <v>80100042</v>
      </c>
      <c r="BT13">
        <v>1</v>
      </c>
      <c r="BU13">
        <v>1</v>
      </c>
      <c r="BV13">
        <f>IF(BS13=0,"",INT((VLOOKUP(--RIGHT(BS13,1),权重!$B$2:$C$6,2,0)/$C13+VLOOKUP(--RIGHT(BS13,1),权重!$B$2:$D$6,3,0))*$E13))</f>
        <v>12287</v>
      </c>
      <c r="BW13" s="10">
        <v>80100043</v>
      </c>
      <c r="BX13">
        <v>1</v>
      </c>
      <c r="BY13">
        <v>1</v>
      </c>
      <c r="BZ13">
        <f>IF(BW13=0,"",INT((VLOOKUP(--RIGHT(BW13,1),权重!$B$2:$C$6,2,0)/$C13+VLOOKUP(--RIGHT(BW13,1),权重!$B$2:$D$6,3,0))*$E13))</f>
        <v>3076</v>
      </c>
      <c r="CA13" s="10">
        <v>80100044</v>
      </c>
      <c r="CB13">
        <v>1</v>
      </c>
      <c r="CC13">
        <v>1</v>
      </c>
      <c r="CD13">
        <f>IF(CA13=0,"",INT((VLOOKUP(--RIGHT(CA13,1),权重!$B$2:$C$6,2,0)/$C13+VLOOKUP(--RIGHT(CA13,1),权重!$B$2:$D$6,3,0))*$E13))</f>
        <v>553</v>
      </c>
      <c r="CE13" s="10">
        <v>80100045</v>
      </c>
      <c r="CF13">
        <v>1</v>
      </c>
      <c r="CG13">
        <v>1</v>
      </c>
      <c r="CH13">
        <f>IF(CE13=0,"",INT((VLOOKUP(--RIGHT(CE13,1),权重!$B$2:$C$6,2,0)/$C13+VLOOKUP(--RIGHT(CE13,1),权重!$B$2:$D$6,3,0))*$E13))</f>
        <v>20</v>
      </c>
      <c r="CI13" s="10">
        <v>80100061</v>
      </c>
      <c r="CJ13">
        <v>1</v>
      </c>
      <c r="CK13">
        <v>1</v>
      </c>
      <c r="CL13">
        <f>IF(CI13=0,"",INT((VLOOKUP(--RIGHT(CI13,1),权重!$B$2:$C$6,2,0)/$C13+VLOOKUP(--RIGHT(CI13,1),权重!$B$2:$D$6,3,0))*$E13))</f>
        <v>14830</v>
      </c>
      <c r="CM13" s="10">
        <v>80100062</v>
      </c>
      <c r="CN13">
        <v>1</v>
      </c>
      <c r="CO13">
        <v>1</v>
      </c>
      <c r="CP13">
        <f>IF(CM13=0,"",INT((VLOOKUP(--RIGHT(CM13,1),权重!$B$2:$C$6,2,0)/$C13+VLOOKUP(--RIGHT(CM13,1),权重!$B$2:$D$6,3,0))*$E13))</f>
        <v>12287</v>
      </c>
      <c r="CQ13" s="10">
        <v>80100063</v>
      </c>
      <c r="CR13">
        <v>1</v>
      </c>
      <c r="CS13">
        <v>1</v>
      </c>
      <c r="CT13">
        <f>IF(CQ13=0,"",INT((VLOOKUP(--RIGHT(CQ13,1),权重!$B$2:$C$6,2,0)/$C13+VLOOKUP(--RIGHT(CQ13,1),权重!$B$2:$D$6,3,0))*$E13))</f>
        <v>3076</v>
      </c>
      <c r="CU13" s="10">
        <v>80100064</v>
      </c>
      <c r="CV13">
        <v>1</v>
      </c>
      <c r="CW13">
        <v>1</v>
      </c>
      <c r="CX13">
        <f>IF(CU13=0,"",INT((VLOOKUP(--RIGHT(CU13,1),权重!$B$2:$C$6,2,0)/$C13+VLOOKUP(--RIGHT(CU13,1),权重!$B$2:$D$6,3,0))*$E13))</f>
        <v>553</v>
      </c>
      <c r="CY13" s="10">
        <v>80100065</v>
      </c>
      <c r="CZ13">
        <v>1</v>
      </c>
      <c r="DA13">
        <v>1</v>
      </c>
      <c r="DB13">
        <f>IF(CY13=0,"",INT((VLOOKUP(--RIGHT(CY13,1),权重!$B$2:$C$6,2,0)/$C13+VLOOKUP(--RIGHT(CY13,1),权重!$B$2:$D$6,3,0))*$E13))</f>
        <v>20</v>
      </c>
      <c r="DC13" s="10">
        <v>80100051</v>
      </c>
      <c r="DD13">
        <v>1</v>
      </c>
      <c r="DE13">
        <v>1</v>
      </c>
      <c r="DF13">
        <f>IF(DC13=0,"",INT((VLOOKUP(--RIGHT(DC13,1),权重!$B$2:$C$6,2,0)/$C13+VLOOKUP(--RIGHT(DC13,1),权重!$B$2:$D$6,3,0))*$E13))</f>
        <v>14830</v>
      </c>
      <c r="DG13" s="10">
        <v>80100052</v>
      </c>
      <c r="DH13">
        <v>1</v>
      </c>
      <c r="DI13">
        <v>1</v>
      </c>
      <c r="DJ13">
        <f>IF(DG13=0,"",INT((VLOOKUP(--RIGHT(DG13,1),权重!$B$2:$C$6,2,0)/$C13+VLOOKUP(--RIGHT(DG13,1),权重!$B$2:$D$6,3,0))*$E13))</f>
        <v>12287</v>
      </c>
      <c r="DK13" s="10">
        <v>80100053</v>
      </c>
      <c r="DL13">
        <v>1</v>
      </c>
      <c r="DM13">
        <v>1</v>
      </c>
      <c r="DN13">
        <f>IF(DK13=0,"",INT((VLOOKUP(--RIGHT(DK13,1),权重!$B$2:$C$6,2,0)/$C13+VLOOKUP(--RIGHT(DK13,1),权重!$B$2:$D$6,3,0))*$E13))</f>
        <v>3076</v>
      </c>
      <c r="DO13" s="10">
        <v>80100054</v>
      </c>
      <c r="DP13">
        <v>1</v>
      </c>
      <c r="DQ13">
        <v>1</v>
      </c>
      <c r="DR13">
        <f>IF(DO13=0,"",INT((VLOOKUP(--RIGHT(DO13,1),权重!$B$2:$C$6,2,0)/$C13+VLOOKUP(--RIGHT(DO13,1),权重!$B$2:$D$6,3,0))*$E13))</f>
        <v>553</v>
      </c>
      <c r="DS13" s="10">
        <v>80100055</v>
      </c>
      <c r="DT13">
        <v>1</v>
      </c>
      <c r="DU13">
        <v>1</v>
      </c>
      <c r="DV13">
        <f>IF(DS13=0,"",INT((VLOOKUP(--RIGHT(DS13,1),权重!$B$2:$C$6,2,0)/$C13+VLOOKUP(--RIGHT(DS13,1),权重!$B$2:$D$6,3,0))*$E13))</f>
        <v>20</v>
      </c>
      <c r="DW13" s="10">
        <v>80100081</v>
      </c>
      <c r="DX13">
        <v>1</v>
      </c>
      <c r="DY13">
        <v>1</v>
      </c>
      <c r="DZ13">
        <f>IF(DW13=0,"",INT((VLOOKUP(--RIGHT(DW13,1),权重!$B$2:$C$6,2,0)/$C13+VLOOKUP(--RIGHT(DW13,1),权重!$B$2:$D$6,3,0))*$E13))</f>
        <v>14830</v>
      </c>
      <c r="EA13" s="10">
        <v>80100082</v>
      </c>
      <c r="EB13">
        <v>1</v>
      </c>
      <c r="EC13">
        <v>1</v>
      </c>
      <c r="ED13">
        <f>IF(EA13=0,"",INT((VLOOKUP(--RIGHT(EA13,1),权重!$B$2:$C$6,2,0)/$C13+VLOOKUP(--RIGHT(EA13,1),权重!$B$2:$D$6,3,0))*$E13))</f>
        <v>12287</v>
      </c>
      <c r="EE13" s="10">
        <v>80100083</v>
      </c>
      <c r="EF13">
        <v>1</v>
      </c>
      <c r="EG13">
        <v>1</v>
      </c>
      <c r="EH13">
        <f>IF(EE13=0,"",INT((VLOOKUP(--RIGHT(EE13,1),权重!$B$2:$C$6,2,0)/$C13+VLOOKUP(--RIGHT(EE13,1),权重!$B$2:$D$6,3,0))*$E13))</f>
        <v>3076</v>
      </c>
      <c r="EI13" s="10">
        <v>80100084</v>
      </c>
      <c r="EJ13">
        <v>1</v>
      </c>
      <c r="EK13">
        <v>1</v>
      </c>
      <c r="EL13">
        <f>IF(EI13=0,"",INT((VLOOKUP(--RIGHT(EI13,1),权重!$B$2:$C$6,2,0)/$C13+VLOOKUP(--RIGHT(EI13,1),权重!$B$2:$D$6,3,0))*$E13))</f>
        <v>553</v>
      </c>
      <c r="EM13" s="10">
        <v>80100085</v>
      </c>
      <c r="EN13">
        <v>1</v>
      </c>
      <c r="EO13">
        <v>1</v>
      </c>
      <c r="EP13">
        <f>IF(EM13=0,"",INT((VLOOKUP(--RIGHT(EM13,1),权重!$B$2:$C$6,2,0)/$C13+VLOOKUP(--RIGHT(EM13,1),权重!$B$2:$D$6,3,0))*$E13))</f>
        <v>20</v>
      </c>
      <c r="EQ13" s="10">
        <v>80100071</v>
      </c>
      <c r="ER13">
        <v>1</v>
      </c>
      <c r="ES13">
        <v>1</v>
      </c>
      <c r="ET13">
        <f>IF(EQ13=0,"",INT((VLOOKUP(--RIGHT(EQ13,1),权重!$B$2:$C$6,2,0)/$C13+VLOOKUP(--RIGHT(EQ13,1),权重!$B$2:$D$6,3,0))*$E13))</f>
        <v>14830</v>
      </c>
      <c r="EU13" s="10">
        <v>80100072</v>
      </c>
      <c r="EV13">
        <v>1</v>
      </c>
      <c r="EW13">
        <v>1</v>
      </c>
      <c r="EX13">
        <f>IF(EU13=0,"",INT((VLOOKUP(--RIGHT(EU13,1),权重!$B$2:$C$6,2,0)/$C13+VLOOKUP(--RIGHT(EU13,1),权重!$B$2:$D$6,3,0))*$E13))</f>
        <v>12287</v>
      </c>
      <c r="EY13" s="10">
        <v>80100073</v>
      </c>
      <c r="EZ13">
        <v>1</v>
      </c>
      <c r="FA13">
        <v>1</v>
      </c>
      <c r="FB13">
        <f>IF(EY13=0,"",INT((VLOOKUP(--RIGHT(EY13,1),权重!$B$2:$C$6,2,0)/$C13+VLOOKUP(--RIGHT(EY13,1),权重!$B$2:$D$6,3,0))*$E13))</f>
        <v>3076</v>
      </c>
      <c r="FC13" s="10">
        <v>80100074</v>
      </c>
      <c r="FD13">
        <v>1</v>
      </c>
      <c r="FE13">
        <v>1</v>
      </c>
      <c r="FF13">
        <f>IF(FC13=0,"",INT((VLOOKUP(--RIGHT(FC13,1),权重!$B$2:$C$6,2,0)/$C13+VLOOKUP(--RIGHT(FC13,1),权重!$B$2:$D$6,3,0))*$E13))</f>
        <v>553</v>
      </c>
      <c r="FG13" s="10">
        <v>80100075</v>
      </c>
      <c r="FH13">
        <v>1</v>
      </c>
      <c r="FI13">
        <v>1</v>
      </c>
      <c r="FJ13">
        <f>IF(FG13=0,"",INT((VLOOKUP(--RIGHT(FG13,1),权重!$B$2:$C$6,2,0)/$C13+VLOOKUP(--RIGHT(FG13,1),权重!$B$2:$D$6,3,0))*$E13))</f>
        <v>20</v>
      </c>
      <c r="FK13" s="10">
        <v>80100021</v>
      </c>
      <c r="FL13">
        <v>1</v>
      </c>
      <c r="FM13">
        <v>1</v>
      </c>
      <c r="FN13">
        <f>IF(FK13=0,"",INT((VLOOKUP(--RIGHT(FK13,1),权重!$B$2:$C$6,2,0)/$C13+VLOOKUP(--RIGHT(FK13,1),权重!$B$2:$D$6,3,0))*$E13))</f>
        <v>14830</v>
      </c>
      <c r="FO13" s="10">
        <v>80100022</v>
      </c>
      <c r="FP13">
        <v>1</v>
      </c>
      <c r="FQ13">
        <v>1</v>
      </c>
      <c r="FR13">
        <f>IF(FO13=0,"",INT((VLOOKUP(--RIGHT(FO13,1),权重!$B$2:$C$6,2,0)/$C13+VLOOKUP(--RIGHT(FO13,1),权重!$B$2:$D$6,3,0))*$E13))</f>
        <v>12287</v>
      </c>
      <c r="FS13" s="10">
        <v>80100023</v>
      </c>
      <c r="FT13">
        <v>1</v>
      </c>
      <c r="FU13">
        <v>1</v>
      </c>
      <c r="FV13">
        <f>IF(FS13=0,"",INT((VLOOKUP(--RIGHT(FS13,1),权重!$B$2:$C$6,2,0)/$C13+VLOOKUP(--RIGHT(FS13,1),权重!$B$2:$D$6,3,0))*$E13))</f>
        <v>3076</v>
      </c>
      <c r="FW13" s="10">
        <v>80100024</v>
      </c>
      <c r="FX13">
        <v>1</v>
      </c>
      <c r="FY13">
        <v>1</v>
      </c>
      <c r="FZ13">
        <f>IF(FW13=0,"",INT((VLOOKUP(--RIGHT(FW13,1),权重!$B$2:$C$6,2,0)/$C13+VLOOKUP(--RIGHT(FW13,1),权重!$B$2:$D$6,3,0))*$E13))</f>
        <v>553</v>
      </c>
      <c r="GA13" s="10">
        <v>80100025</v>
      </c>
      <c r="GB13">
        <v>1</v>
      </c>
      <c r="GC13">
        <v>1</v>
      </c>
      <c r="GD13">
        <f>IF(GA13=0,"",INT((VLOOKUP(--RIGHT(GA13,1),权重!$B$2:$C$6,2,0)/$C13+VLOOKUP(--RIGHT(GA13,1),权重!$B$2:$D$6,3,0))*$E13))</f>
        <v>20</v>
      </c>
      <c r="GE13" s="10">
        <v>80100091</v>
      </c>
      <c r="GF13">
        <v>1</v>
      </c>
      <c r="GG13">
        <v>1</v>
      </c>
      <c r="GH13">
        <f>IF(GE13=0,"",INT((VLOOKUP(--RIGHT(GE13,1),权重!$B$2:$C$6,2,0)/$C13+VLOOKUP(--RIGHT(GE13,1),权重!$B$2:$D$6,3,0))*$E13))</f>
        <v>14830</v>
      </c>
      <c r="GI13" s="10">
        <v>80100092</v>
      </c>
      <c r="GJ13">
        <v>1</v>
      </c>
      <c r="GK13">
        <v>1</v>
      </c>
      <c r="GL13">
        <f>IF(GI13=0,"",INT((VLOOKUP(--RIGHT(GI13,1),权重!$B$2:$C$6,2,0)/$C13+VLOOKUP(--RIGHT(GI13,1),权重!$B$2:$D$6,3,0))*$E13))</f>
        <v>12287</v>
      </c>
      <c r="GM13" s="10">
        <v>80100093</v>
      </c>
      <c r="GN13">
        <v>1</v>
      </c>
      <c r="GO13">
        <v>1</v>
      </c>
      <c r="GP13">
        <f>IF(GM13=0,"",INT((VLOOKUP(--RIGHT(GM13,1),权重!$B$2:$C$6,2,0)/$C13+VLOOKUP(--RIGHT(GM13,1),权重!$B$2:$D$6,3,0))*$E13))</f>
        <v>3076</v>
      </c>
      <c r="GQ13" s="10">
        <v>80100094</v>
      </c>
      <c r="GR13">
        <v>1</v>
      </c>
      <c r="GS13">
        <v>1</v>
      </c>
      <c r="GT13">
        <f>IF(GQ13=0,"",INT((VLOOKUP(--RIGHT(GQ13,1),权重!$B$2:$C$6,2,0)/$C13+VLOOKUP(--RIGHT(GQ13,1),权重!$B$2:$D$6,3,0))*$E13))</f>
        <v>553</v>
      </c>
      <c r="GU13" s="10">
        <v>80100095</v>
      </c>
      <c r="GV13">
        <v>1</v>
      </c>
      <c r="GW13">
        <v>1</v>
      </c>
      <c r="GX13">
        <f>IF(GU13=0,"",INT((VLOOKUP(--RIGHT(GU13,1),权重!$B$2:$C$6,2,0)/$C13+VLOOKUP(--RIGHT(GU13,1),权重!$B$2:$D$6,3,0))*$E13))</f>
        <v>20</v>
      </c>
      <c r="GY13" s="10">
        <v>80100101</v>
      </c>
      <c r="GZ13">
        <v>1</v>
      </c>
      <c r="HA13">
        <v>1</v>
      </c>
      <c r="HB13">
        <f>IF(GY13=0,"",INT((VLOOKUP(--RIGHT(GY13,1),权重!$B$2:$C$6,2,0)/$C13+VLOOKUP(--RIGHT(GY13,1),权重!$B$2:$D$6,3,0))*$E13))</f>
        <v>14830</v>
      </c>
      <c r="HC13" s="10">
        <v>80100102</v>
      </c>
      <c r="HD13">
        <v>1</v>
      </c>
      <c r="HE13">
        <v>1</v>
      </c>
      <c r="HF13">
        <f>IF(HC13=0,"",INT((VLOOKUP(--RIGHT(HC13,1),权重!$B$2:$C$6,2,0)/$C13+VLOOKUP(--RIGHT(HC13,1),权重!$B$2:$D$6,3,0))*$E13))</f>
        <v>12287</v>
      </c>
      <c r="HG13" s="10">
        <v>80100103</v>
      </c>
      <c r="HH13">
        <v>1</v>
      </c>
      <c r="HI13">
        <v>1</v>
      </c>
      <c r="HJ13">
        <f>IF(HG13=0,"",INT((VLOOKUP(--RIGHT(HG13,1),权重!$B$2:$C$6,2,0)/$C13+VLOOKUP(--RIGHT(HG13,1),权重!$B$2:$D$6,3,0))*$E13))</f>
        <v>3076</v>
      </c>
      <c r="HK13" s="10">
        <v>80100104</v>
      </c>
      <c r="HL13">
        <v>1</v>
      </c>
      <c r="HM13">
        <v>1</v>
      </c>
      <c r="HN13">
        <f>IF(HK13=0,"",INT((VLOOKUP(--RIGHT(HK13,1),权重!$B$2:$C$6,2,0)/$C13+VLOOKUP(--RIGHT(HK13,1),权重!$B$2:$D$6,3,0))*$E13))</f>
        <v>553</v>
      </c>
      <c r="HO13" s="10">
        <v>80100105</v>
      </c>
      <c r="HP13">
        <v>1</v>
      </c>
      <c r="HQ13">
        <v>1</v>
      </c>
      <c r="HR13">
        <f>IF(HO13=0,"",INT((VLOOKUP(--RIGHT(HO13,1),权重!$B$2:$C$6,2,0)/$C13+VLOOKUP(--RIGHT(HO13,1),权重!$B$2:$D$6,3,0))*$E13))</f>
        <v>20</v>
      </c>
      <c r="HS13" s="10">
        <v>80100111</v>
      </c>
      <c r="HT13">
        <v>1</v>
      </c>
      <c r="HU13">
        <v>1</v>
      </c>
      <c r="HV13">
        <f>IF(HS13=0,"",INT((VLOOKUP(--RIGHT(HS13,1),权重!$B$2:$C$6,2,0)/$C13+VLOOKUP(--RIGHT(HS13,1),权重!$B$2:$D$6,3,0))*$E13))</f>
        <v>14830</v>
      </c>
      <c r="HW13" s="10">
        <v>80100112</v>
      </c>
      <c r="HX13">
        <v>1</v>
      </c>
      <c r="HY13">
        <v>1</v>
      </c>
      <c r="HZ13">
        <f>IF(HW13=0,"",INT((VLOOKUP(--RIGHT(HW13,1),权重!$B$2:$C$6,2,0)/$C13+VLOOKUP(--RIGHT(HW13,1),权重!$B$2:$D$6,3,0))*$E13))</f>
        <v>12287</v>
      </c>
      <c r="IA13" s="10">
        <v>80100113</v>
      </c>
      <c r="IB13">
        <v>1</v>
      </c>
      <c r="IC13">
        <v>1</v>
      </c>
      <c r="ID13">
        <f>IF(IA13=0,"",INT((VLOOKUP(--RIGHT(IA13,1),权重!$B$2:$C$6,2,0)/$C13+VLOOKUP(--RIGHT(IA13,1),权重!$B$2:$D$6,3,0))*$E13))</f>
        <v>3076</v>
      </c>
      <c r="IE13" s="10">
        <v>80100114</v>
      </c>
      <c r="IF13">
        <v>1</v>
      </c>
      <c r="IG13">
        <v>1</v>
      </c>
      <c r="IH13">
        <f>IF(IE13=0,"",INT((VLOOKUP(--RIGHT(IE13,1),权重!$B$2:$C$6,2,0)/$C13+VLOOKUP(--RIGHT(IE13,1),权重!$B$2:$D$6,3,0))*$E13))</f>
        <v>553</v>
      </c>
      <c r="II13" s="10">
        <v>80100115</v>
      </c>
      <c r="IJ13">
        <v>1</v>
      </c>
      <c r="IK13">
        <v>1</v>
      </c>
      <c r="IL13">
        <f>IF(II13=0,"",INT((VLOOKUP(--RIGHT(II13,1),权重!$B$2:$C$6,2,0)/$C13+VLOOKUP(--RIGHT(II13,1),权重!$B$2:$D$6,3,0))*$E13))</f>
        <v>20</v>
      </c>
      <c r="IM13" s="10">
        <v>80100121</v>
      </c>
      <c r="IN13">
        <v>1</v>
      </c>
      <c r="IO13">
        <v>1</v>
      </c>
      <c r="IP13">
        <f>IF(IM13=0,"",INT((VLOOKUP(--RIGHT(IM13,1),权重!$B$2:$C$6,2,0)/$C13+VLOOKUP(--RIGHT(IM13,1),权重!$B$2:$D$6,3,0))*$E13))</f>
        <v>14830</v>
      </c>
      <c r="IQ13" s="10">
        <v>80100122</v>
      </c>
      <c r="IR13">
        <v>1</v>
      </c>
      <c r="IS13">
        <v>1</v>
      </c>
      <c r="IT13">
        <f>IF(IQ13=0,"",INT((VLOOKUP(--RIGHT(IQ13,1),权重!$B$2:$C$6,2,0)/$C13+VLOOKUP(--RIGHT(IQ13,1),权重!$B$2:$D$6,3,0))*$E13))</f>
        <v>12287</v>
      </c>
      <c r="IU13" s="10">
        <v>80100123</v>
      </c>
      <c r="IV13">
        <v>1</v>
      </c>
      <c r="IW13">
        <v>1</v>
      </c>
      <c r="IX13">
        <f>IF(IU13=0,"",INT((VLOOKUP(--RIGHT(IU13,1),权重!$B$2:$C$6,2,0)/$C13+VLOOKUP(--RIGHT(IU13,1),权重!$B$2:$D$6,3,0))*$E13))</f>
        <v>3076</v>
      </c>
      <c r="IY13" s="10">
        <v>80100124</v>
      </c>
      <c r="IZ13">
        <v>1</v>
      </c>
      <c r="JA13">
        <v>1</v>
      </c>
      <c r="JB13">
        <f>IF(IY13=0,"",INT((VLOOKUP(--RIGHT(IY13,1),权重!$B$2:$C$6,2,0)/$C13+VLOOKUP(--RIGHT(IY13,1),权重!$B$2:$D$6,3,0))*$E13))</f>
        <v>553</v>
      </c>
      <c r="JC13" s="10">
        <v>80100125</v>
      </c>
      <c r="JD13">
        <v>1</v>
      </c>
      <c r="JE13">
        <v>1</v>
      </c>
      <c r="JF13">
        <f>IF(JC13=0,"",INT((VLOOKUP(--RIGHT(JC13,1),权重!$B$2:$C$6,2,0)/$C13+VLOOKUP(--RIGHT(JC13,1),权重!$B$2:$D$6,3,0))*$E13))</f>
        <v>20</v>
      </c>
      <c r="JG13" s="10">
        <v>80100131</v>
      </c>
      <c r="JH13">
        <v>1</v>
      </c>
      <c r="JI13">
        <v>1</v>
      </c>
      <c r="JJ13">
        <f>IF(JG13=0,"",INT((VLOOKUP(--RIGHT(JG13,1),权重!$B$2:$C$6,2,0)/$C13+VLOOKUP(--RIGHT(JG13,1),权重!$B$2:$D$6,3,0))*$E13))</f>
        <v>14830</v>
      </c>
      <c r="JK13" s="10">
        <v>80100132</v>
      </c>
      <c r="JL13">
        <v>1</v>
      </c>
      <c r="JM13">
        <v>1</v>
      </c>
      <c r="JN13">
        <f>IF(JK13=0,"",INT((VLOOKUP(--RIGHT(JK13,1),权重!$B$2:$C$6,2,0)/$C13+VLOOKUP(--RIGHT(JK13,1),权重!$B$2:$D$6,3,0))*$E13))</f>
        <v>12287</v>
      </c>
      <c r="JO13" s="10">
        <v>80100133</v>
      </c>
      <c r="JP13">
        <v>1</v>
      </c>
      <c r="JQ13">
        <v>1</v>
      </c>
      <c r="JR13">
        <f>IF(JO13=0,"",INT((VLOOKUP(--RIGHT(JO13,1),权重!$B$2:$C$6,2,0)/$C13+VLOOKUP(--RIGHT(JO13,1),权重!$B$2:$D$6,3,0))*$E13))</f>
        <v>3076</v>
      </c>
      <c r="JS13" s="10">
        <v>80100134</v>
      </c>
      <c r="JT13">
        <v>1</v>
      </c>
      <c r="JU13">
        <v>1</v>
      </c>
      <c r="JV13">
        <f>IF(JS13=0,"",INT((VLOOKUP(--RIGHT(JS13,1),权重!$B$2:$C$6,2,0)/$C13+VLOOKUP(--RIGHT(JS13,1),权重!$B$2:$D$6,3,0))*$E13))</f>
        <v>553</v>
      </c>
      <c r="JW13" s="10">
        <v>80100135</v>
      </c>
      <c r="JX13">
        <v>1</v>
      </c>
      <c r="JY13">
        <v>1</v>
      </c>
      <c r="JZ13">
        <f>IF(JW13=0,"",INT((VLOOKUP(--RIGHT(JW13,1),权重!$B$2:$C$6,2,0)/$C13+VLOOKUP(--RIGHT(JW13,1),权重!$B$2:$D$6,3,0))*$E13))</f>
        <v>20</v>
      </c>
      <c r="KD13" t="str">
        <f>IF(KA13=0,"",INT((VLOOKUP(--RIGHT(KA13,1),权重!$B$2:$C$6,2,0)/$C13+VLOOKUP(--RIGHT(KA13,1),权重!$B$2:$D$6,3,0))*$E13))</f>
        <v/>
      </c>
      <c r="KH13" t="str">
        <f>IF(KE13=0,"",INT((VLOOKUP(--RIGHT(KE13,1),权重!$B$2:$C$6,2,0)/$C13+VLOOKUP(--RIGHT(KE13,1),权重!$B$2:$D$6,3,0))*$E13))</f>
        <v/>
      </c>
      <c r="KL13" t="str">
        <f>IF(KI13=0,"",INT((VLOOKUP(--RIGHT(KI13,1),权重!$B$2:$C$6,2,0)/$C13+VLOOKUP(--RIGHT(KI13,1),权重!$B$2:$D$6,3,0))*$E13))</f>
        <v/>
      </c>
      <c r="KP13" t="str">
        <f>IF(KM13=0,"",INT((VLOOKUP(--RIGHT(KM13,1),权重!$B$2:$C$6,2,0)/$C13+VLOOKUP(--RIGHT(KM13,1),权重!$B$2:$D$6,3,0))*$E13))</f>
        <v/>
      </c>
      <c r="KT13" t="str">
        <f>IF(KQ13=0,"",INT((VLOOKUP(--RIGHT(KQ13,1),权重!$B$2:$C$6,2,0)/$C13+VLOOKUP(--RIGHT(KQ13,1),权重!$B$2:$D$6,3,0))*$E13))</f>
        <v/>
      </c>
      <c r="KX13" t="str">
        <f>IF(KU13=0,"",INT((VLOOKUP(--RIGHT(KU13,1),权重!$B$2:$C$6,2,0)/$C13+VLOOKUP(--RIGHT(KU13,1),权重!$B$2:$D$6,3,0))*$E13))</f>
        <v/>
      </c>
      <c r="LB13" t="str">
        <f>IF(KY13=0,"",INT((VLOOKUP(--RIGHT(KY13,1),权重!$B$2:$C$6,2,0)/$C13+VLOOKUP(--RIGHT(KY13,1),权重!$B$2:$D$6,3,0))*$E13))</f>
        <v/>
      </c>
      <c r="LF13" t="str">
        <f>IF(LC13=0,"",INT((VLOOKUP(--RIGHT(LC13,1),权重!$B$2:$C$6,2,0)/$C13+VLOOKUP(--RIGHT(LC13,1),权重!$B$2:$D$6,3,0))*$E13))</f>
        <v/>
      </c>
      <c r="LJ13" t="str">
        <f>IF(LG13=0,"",INT((VLOOKUP(--RIGHT(LG13,1),权重!$B$2:$C$6,2,0)/$C13+VLOOKUP(--RIGHT(LG13,1),权重!$B$2:$D$6,3,0))*$E13))</f>
        <v/>
      </c>
      <c r="LN13" t="str">
        <f>IF(LK13=0,"",INT((VLOOKUP(--RIGHT(LK13,1),权重!$B$2:$C$6,2,0)/$C13+VLOOKUP(--RIGHT(LK13,1),权重!$B$2:$D$6,3,0))*$E13))</f>
        <v/>
      </c>
      <c r="LR13" t="str">
        <f>IF(LO13=0,"",INT((VLOOKUP(--RIGHT(LO13,1),权重!$B$2:$C$6,2,0)/$C13+VLOOKUP(--RIGHT(LO13,1),权重!$B$2:$D$6,3,0))*$E13))</f>
        <v/>
      </c>
      <c r="LV13" t="str">
        <f>IF(LS13=0,"",INT((VLOOKUP(--RIGHT(LS13,1),权重!$B$2:$C$6,2,0)/$C13+VLOOKUP(--RIGHT(LS13,1),权重!$B$2:$D$6,3,0))*$E13))</f>
        <v/>
      </c>
      <c r="LZ13" t="str">
        <f>IF(LW13=0,"",INT((VLOOKUP(--RIGHT(LW13,1),权重!$B$2:$C$6,2,0)/$C13+VLOOKUP(--RIGHT(LW13,1),权重!$B$2:$D$6,3,0))*$E13))</f>
        <v/>
      </c>
      <c r="MD13" t="str">
        <f>IF(MA13=0,"",INT((VLOOKUP(--RIGHT(MA13,1),权重!$B$2:$C$6,2,0)/$C13+VLOOKUP(--RIGHT(MA13,1),权重!$B$2:$D$6,3,0))*$E13))</f>
        <v/>
      </c>
      <c r="MH13" t="str">
        <f>IF(ME13=0,"",INT((VLOOKUP(--RIGHT(ME13,1),权重!$B$2:$C$6,2,0)/$C13+VLOOKUP(--RIGHT(ME13,1),权重!$B$2:$D$6,3,0))*$E13))</f>
        <v/>
      </c>
    </row>
    <row r="14" spans="1:346" x14ac:dyDescent="0.2">
      <c r="A14">
        <v>11</v>
      </c>
      <c r="B14" t="s">
        <v>26</v>
      </c>
      <c r="C14" s="9">
        <v>14</v>
      </c>
      <c r="D14" s="9">
        <v>3</v>
      </c>
      <c r="E14" s="9">
        <f t="shared" si="1"/>
        <v>0.4</v>
      </c>
      <c r="F14" s="9">
        <f t="shared" si="0"/>
        <v>0.6</v>
      </c>
      <c r="G14" s="12">
        <v>80100001</v>
      </c>
      <c r="H14">
        <v>1</v>
      </c>
      <c r="I14">
        <v>1</v>
      </c>
      <c r="J14">
        <f>IF($D14&lt;2,((VLOOKUP(--RIGHT(G14,1),权重!$F$2:$H$6,2,0)+VLOOKUP(--RIGHT(G14,1),权重!$F$2:$H$6,3,0)*$D14)*$F14),((VLOOKUP(--RIGHT(G14,1),权重!$J$2:$L$6,2,0)+VLOOKUP(--RIGHT(G14,1),权重!$J$2:$L$6,3,0)*$D14)*$F14))</f>
        <v>289200</v>
      </c>
      <c r="K14" s="12">
        <v>80100002</v>
      </c>
      <c r="L14">
        <v>1</v>
      </c>
      <c r="M14">
        <v>1</v>
      </c>
      <c r="N14">
        <f>IF($D14&lt;2,((VLOOKUP(--RIGHT(K14,1),权重!$F$2:$H$6,2,0)+VLOOKUP(--RIGHT(K14,1),权重!$F$2:$H$6,3,0)*$D14)*$F14),((VLOOKUP(--RIGHT(K14,1),权重!$J$2:$L$6,2,0)+VLOOKUP(--RIGHT(K14,1),权重!$J$2:$L$6,3,0)*$D14)*$F14))</f>
        <v>179280</v>
      </c>
      <c r="O14" s="26">
        <v>80100003</v>
      </c>
      <c r="P14">
        <v>1</v>
      </c>
      <c r="Q14">
        <v>1</v>
      </c>
      <c r="R14">
        <f>IF($D14&lt;2,((VLOOKUP(--RIGHT(O14,1),权重!$F$2:$H$6,2,0)+VLOOKUP(--RIGHT(O14,1),权重!$F$2:$H$6,3,0)*$D14)*$F14),((VLOOKUP(--RIGHT(O14,1),权重!$J$2:$L$6,2,0)+VLOOKUP(--RIGHT(O14,1),权重!$J$2:$L$6,3,0)*$D14)*$F14))</f>
        <v>120000</v>
      </c>
      <c r="S14" s="26">
        <v>80100004</v>
      </c>
      <c r="T14">
        <v>1</v>
      </c>
      <c r="U14">
        <v>1</v>
      </c>
      <c r="V14">
        <f>IF($D14&lt;2,((VLOOKUP(--RIGHT(S14,1),权重!$F$2:$H$6,2,0)+VLOOKUP(--RIGHT(S14,1),权重!$F$2:$H$6,3,0)*$D14)*$F14),((VLOOKUP(--RIGHT(S14,1),权重!$J$2:$L$6,2,0)+VLOOKUP(--RIGHT(S14,1),权重!$J$2:$L$6,3,0)*$D14)*$F14))</f>
        <v>10800</v>
      </c>
      <c r="W14" s="26">
        <v>80100005</v>
      </c>
      <c r="X14">
        <v>1</v>
      </c>
      <c r="Y14">
        <v>1</v>
      </c>
      <c r="Z14">
        <f>IF($D14&lt;2,((VLOOKUP(--RIGHT(W14,1),权重!$F$2:$H$6,2,0)+VLOOKUP(--RIGHT(W14,1),权重!$F$2:$H$6,3,0)*$D14)*$F14),((VLOOKUP(--RIGHT(W14,1),权重!$J$2:$L$6,2,0)+VLOOKUP(--RIGHT(W14,1),权重!$J$2:$L$6,3,0)*$D14)*$F14))</f>
        <v>720</v>
      </c>
      <c r="AA14" s="27">
        <v>80100011</v>
      </c>
      <c r="AB14">
        <v>1</v>
      </c>
      <c r="AC14">
        <v>1</v>
      </c>
      <c r="AD14">
        <f>IF(AA14=0,"",INT((VLOOKUP(--RIGHT(AA14,1),权重!$B$2:$C$6,2,0)/$C14+VLOOKUP(--RIGHT(AA14,1),权重!$B$2:$D$6,3,0))*$E14))+1000000*E14-E37</f>
        <v>13762</v>
      </c>
      <c r="AE14" s="10">
        <v>80100012</v>
      </c>
      <c r="AF14">
        <v>1</v>
      </c>
      <c r="AG14">
        <v>1</v>
      </c>
      <c r="AH14">
        <f>IF(AE14=0,"",INT((VLOOKUP(--RIGHT(AE14,1),权重!$B$2:$C$6,2,0)/$C14+VLOOKUP(--RIGHT(AE14,1),权重!$B$2:$D$6,3,0))*$E14))</f>
        <v>11408</v>
      </c>
      <c r="AI14" s="10">
        <v>80100013</v>
      </c>
      <c r="AJ14">
        <v>1</v>
      </c>
      <c r="AK14">
        <v>1</v>
      </c>
      <c r="AL14">
        <f>IF(AI14=0,"",INT((VLOOKUP(--RIGHT(AI14,1),权重!$B$2:$C$6,2,0)/$C14+VLOOKUP(--RIGHT(AI14,1),权重!$B$2:$D$6,3,0))*$E14))</f>
        <v>2857</v>
      </c>
      <c r="AM14" s="10">
        <v>80100014</v>
      </c>
      <c r="AN14">
        <v>1</v>
      </c>
      <c r="AO14">
        <v>1</v>
      </c>
      <c r="AP14">
        <f>IF(AM14=0,"",INT((VLOOKUP(--RIGHT(AM14,1),权重!$B$2:$C$6,2,0)/$C14+VLOOKUP(--RIGHT(AM14,1),权重!$B$2:$D$6,3,0))*$E14))</f>
        <v>542</v>
      </c>
      <c r="AQ14" s="10">
        <v>80100015</v>
      </c>
      <c r="AR14">
        <v>1</v>
      </c>
      <c r="AS14">
        <v>1</v>
      </c>
      <c r="AT14">
        <f>IF(AQ14=0,"",INT((VLOOKUP(--RIGHT(AQ14,1),权重!$B$2:$C$6,2,0)/$C14+VLOOKUP(--RIGHT(AQ14,1),权重!$B$2:$D$6,3,0))*$E14))</f>
        <v>20</v>
      </c>
      <c r="AU14" s="10">
        <v>80100031</v>
      </c>
      <c r="AV14">
        <v>1</v>
      </c>
      <c r="AW14">
        <v>1</v>
      </c>
      <c r="AX14">
        <f>IF(AU14=0,"",INT((VLOOKUP(--RIGHT(AU14,1),权重!$B$2:$C$6,2,0)/$C14+VLOOKUP(--RIGHT(AU14,1),权重!$B$2:$D$6,3,0))*$E14))</f>
        <v>13742</v>
      </c>
      <c r="AY14" s="10">
        <v>80100032</v>
      </c>
      <c r="AZ14">
        <v>1</v>
      </c>
      <c r="BA14">
        <v>1</v>
      </c>
      <c r="BB14">
        <f>IF(AY14=0,"",INT((VLOOKUP(--RIGHT(AY14,1),权重!$B$2:$C$6,2,0)/$C14+VLOOKUP(--RIGHT(AY14,1),权重!$B$2:$D$6,3,0))*$E14))</f>
        <v>11408</v>
      </c>
      <c r="BC14" s="10">
        <v>80100033</v>
      </c>
      <c r="BD14">
        <v>1</v>
      </c>
      <c r="BE14">
        <v>1</v>
      </c>
      <c r="BF14">
        <f>IF(BC14=0,"",INT((VLOOKUP(--RIGHT(BC14,1),权重!$B$2:$C$6,2,0)/$C14+VLOOKUP(--RIGHT(BC14,1),权重!$B$2:$D$6,3,0))*$E14))</f>
        <v>2857</v>
      </c>
      <c r="BG14" s="10">
        <v>80100034</v>
      </c>
      <c r="BH14">
        <v>1</v>
      </c>
      <c r="BI14">
        <v>1</v>
      </c>
      <c r="BJ14">
        <f>IF(BG14=0,"",INT((VLOOKUP(--RIGHT(BG14,1),权重!$B$2:$C$6,2,0)/$C14+VLOOKUP(--RIGHT(BG14,1),权重!$B$2:$D$6,3,0))*$E14))</f>
        <v>542</v>
      </c>
      <c r="BK14" s="10">
        <v>80100035</v>
      </c>
      <c r="BL14">
        <v>1</v>
      </c>
      <c r="BM14">
        <v>1</v>
      </c>
      <c r="BN14">
        <f>IF(BK14=0,"",INT((VLOOKUP(--RIGHT(BK14,1),权重!$B$2:$C$6,2,0)/$C14+VLOOKUP(--RIGHT(BK14,1),权重!$B$2:$D$6,3,0))*$E14))</f>
        <v>20</v>
      </c>
      <c r="BO14" s="10">
        <v>80100041</v>
      </c>
      <c r="BP14">
        <v>1</v>
      </c>
      <c r="BQ14">
        <v>1</v>
      </c>
      <c r="BR14">
        <f>IF(BO14=0,"",INT((VLOOKUP(--RIGHT(BO14,1),权重!$B$2:$C$6,2,0)/$C14+VLOOKUP(--RIGHT(BO14,1),权重!$B$2:$D$6,3,0))*$E14))</f>
        <v>13742</v>
      </c>
      <c r="BS14" s="10">
        <v>80100042</v>
      </c>
      <c r="BT14">
        <v>1</v>
      </c>
      <c r="BU14">
        <v>1</v>
      </c>
      <c r="BV14">
        <f>IF(BS14=0,"",INT((VLOOKUP(--RIGHT(BS14,1),权重!$B$2:$C$6,2,0)/$C14+VLOOKUP(--RIGHT(BS14,1),权重!$B$2:$D$6,3,0))*$E14))</f>
        <v>11408</v>
      </c>
      <c r="BW14" s="10">
        <v>80100043</v>
      </c>
      <c r="BX14">
        <v>1</v>
      </c>
      <c r="BY14">
        <v>1</v>
      </c>
      <c r="BZ14">
        <f>IF(BW14=0,"",INT((VLOOKUP(--RIGHT(BW14,1),权重!$B$2:$C$6,2,0)/$C14+VLOOKUP(--RIGHT(BW14,1),权重!$B$2:$D$6,3,0))*$E14))</f>
        <v>2857</v>
      </c>
      <c r="CA14" s="10">
        <v>80100044</v>
      </c>
      <c r="CB14">
        <v>1</v>
      </c>
      <c r="CC14">
        <v>1</v>
      </c>
      <c r="CD14">
        <f>IF(CA14=0,"",INT((VLOOKUP(--RIGHT(CA14,1),权重!$B$2:$C$6,2,0)/$C14+VLOOKUP(--RIGHT(CA14,1),权重!$B$2:$D$6,3,0))*$E14))</f>
        <v>542</v>
      </c>
      <c r="CE14" s="10">
        <v>80100045</v>
      </c>
      <c r="CF14">
        <v>1</v>
      </c>
      <c r="CG14">
        <v>1</v>
      </c>
      <c r="CH14">
        <f>IF(CE14=0,"",INT((VLOOKUP(--RIGHT(CE14,1),权重!$B$2:$C$6,2,0)/$C14+VLOOKUP(--RIGHT(CE14,1),权重!$B$2:$D$6,3,0))*$E14))</f>
        <v>20</v>
      </c>
      <c r="CI14" s="10">
        <v>80100061</v>
      </c>
      <c r="CJ14">
        <v>1</v>
      </c>
      <c r="CK14">
        <v>1</v>
      </c>
      <c r="CL14">
        <f>IF(CI14=0,"",INT((VLOOKUP(--RIGHT(CI14,1),权重!$B$2:$C$6,2,0)/$C14+VLOOKUP(--RIGHT(CI14,1),权重!$B$2:$D$6,3,0))*$E14))</f>
        <v>13742</v>
      </c>
      <c r="CM14" s="10">
        <v>80100062</v>
      </c>
      <c r="CN14">
        <v>1</v>
      </c>
      <c r="CO14">
        <v>1</v>
      </c>
      <c r="CP14">
        <f>IF(CM14=0,"",INT((VLOOKUP(--RIGHT(CM14,1),权重!$B$2:$C$6,2,0)/$C14+VLOOKUP(--RIGHT(CM14,1),权重!$B$2:$D$6,3,0))*$E14))</f>
        <v>11408</v>
      </c>
      <c r="CQ14" s="10">
        <v>80100063</v>
      </c>
      <c r="CR14">
        <v>1</v>
      </c>
      <c r="CS14">
        <v>1</v>
      </c>
      <c r="CT14">
        <f>IF(CQ14=0,"",INT((VLOOKUP(--RIGHT(CQ14,1),权重!$B$2:$C$6,2,0)/$C14+VLOOKUP(--RIGHT(CQ14,1),权重!$B$2:$D$6,3,0))*$E14))</f>
        <v>2857</v>
      </c>
      <c r="CU14" s="10">
        <v>80100064</v>
      </c>
      <c r="CV14">
        <v>1</v>
      </c>
      <c r="CW14">
        <v>1</v>
      </c>
      <c r="CX14">
        <f>IF(CU14=0,"",INT((VLOOKUP(--RIGHT(CU14,1),权重!$B$2:$C$6,2,0)/$C14+VLOOKUP(--RIGHT(CU14,1),权重!$B$2:$D$6,3,0))*$E14))</f>
        <v>542</v>
      </c>
      <c r="CY14" s="10">
        <v>80100065</v>
      </c>
      <c r="CZ14">
        <v>1</v>
      </c>
      <c r="DA14">
        <v>1</v>
      </c>
      <c r="DB14">
        <f>IF(CY14=0,"",INT((VLOOKUP(--RIGHT(CY14,1),权重!$B$2:$C$6,2,0)/$C14+VLOOKUP(--RIGHT(CY14,1),权重!$B$2:$D$6,3,0))*$E14))</f>
        <v>20</v>
      </c>
      <c r="DC14" s="10">
        <v>80100051</v>
      </c>
      <c r="DD14">
        <v>1</v>
      </c>
      <c r="DE14">
        <v>1</v>
      </c>
      <c r="DF14">
        <f>IF(DC14=0,"",INT((VLOOKUP(--RIGHT(DC14,1),权重!$B$2:$C$6,2,0)/$C14+VLOOKUP(--RIGHT(DC14,1),权重!$B$2:$D$6,3,0))*$E14))</f>
        <v>13742</v>
      </c>
      <c r="DG14" s="10">
        <v>80100052</v>
      </c>
      <c r="DH14">
        <v>1</v>
      </c>
      <c r="DI14">
        <v>1</v>
      </c>
      <c r="DJ14">
        <f>IF(DG14=0,"",INT((VLOOKUP(--RIGHT(DG14,1),权重!$B$2:$C$6,2,0)/$C14+VLOOKUP(--RIGHT(DG14,1),权重!$B$2:$D$6,3,0))*$E14))</f>
        <v>11408</v>
      </c>
      <c r="DK14" s="10">
        <v>80100053</v>
      </c>
      <c r="DL14">
        <v>1</v>
      </c>
      <c r="DM14">
        <v>1</v>
      </c>
      <c r="DN14">
        <f>IF(DK14=0,"",INT((VLOOKUP(--RIGHT(DK14,1),权重!$B$2:$C$6,2,0)/$C14+VLOOKUP(--RIGHT(DK14,1),权重!$B$2:$D$6,3,0))*$E14))</f>
        <v>2857</v>
      </c>
      <c r="DO14" s="10">
        <v>80100054</v>
      </c>
      <c r="DP14">
        <v>1</v>
      </c>
      <c r="DQ14">
        <v>1</v>
      </c>
      <c r="DR14">
        <f>IF(DO14=0,"",INT((VLOOKUP(--RIGHT(DO14,1),权重!$B$2:$C$6,2,0)/$C14+VLOOKUP(--RIGHT(DO14,1),权重!$B$2:$D$6,3,0))*$E14))</f>
        <v>542</v>
      </c>
      <c r="DS14" s="10">
        <v>80100055</v>
      </c>
      <c r="DT14">
        <v>1</v>
      </c>
      <c r="DU14">
        <v>1</v>
      </c>
      <c r="DV14">
        <f>IF(DS14=0,"",INT((VLOOKUP(--RIGHT(DS14,1),权重!$B$2:$C$6,2,0)/$C14+VLOOKUP(--RIGHT(DS14,1),权重!$B$2:$D$6,3,0))*$E14))</f>
        <v>20</v>
      </c>
      <c r="DW14" s="10">
        <v>80100081</v>
      </c>
      <c r="DX14">
        <v>1</v>
      </c>
      <c r="DY14">
        <v>1</v>
      </c>
      <c r="DZ14">
        <f>IF(DW14=0,"",INT((VLOOKUP(--RIGHT(DW14,1),权重!$B$2:$C$6,2,0)/$C14+VLOOKUP(--RIGHT(DW14,1),权重!$B$2:$D$6,3,0))*$E14))</f>
        <v>13742</v>
      </c>
      <c r="EA14" s="10">
        <v>80100082</v>
      </c>
      <c r="EB14">
        <v>1</v>
      </c>
      <c r="EC14">
        <v>1</v>
      </c>
      <c r="ED14">
        <f>IF(EA14=0,"",INT((VLOOKUP(--RIGHT(EA14,1),权重!$B$2:$C$6,2,0)/$C14+VLOOKUP(--RIGHT(EA14,1),权重!$B$2:$D$6,3,0))*$E14))</f>
        <v>11408</v>
      </c>
      <c r="EE14" s="10">
        <v>80100083</v>
      </c>
      <c r="EF14">
        <v>1</v>
      </c>
      <c r="EG14">
        <v>1</v>
      </c>
      <c r="EH14">
        <f>IF(EE14=0,"",INT((VLOOKUP(--RIGHT(EE14,1),权重!$B$2:$C$6,2,0)/$C14+VLOOKUP(--RIGHT(EE14,1),权重!$B$2:$D$6,3,0))*$E14))</f>
        <v>2857</v>
      </c>
      <c r="EI14" s="10">
        <v>80100084</v>
      </c>
      <c r="EJ14">
        <v>1</v>
      </c>
      <c r="EK14">
        <v>1</v>
      </c>
      <c r="EL14">
        <f>IF(EI14=0,"",INT((VLOOKUP(--RIGHT(EI14,1),权重!$B$2:$C$6,2,0)/$C14+VLOOKUP(--RIGHT(EI14,1),权重!$B$2:$D$6,3,0))*$E14))</f>
        <v>542</v>
      </c>
      <c r="EM14" s="10">
        <v>80100085</v>
      </c>
      <c r="EN14">
        <v>1</v>
      </c>
      <c r="EO14">
        <v>1</v>
      </c>
      <c r="EP14">
        <f>IF(EM14=0,"",INT((VLOOKUP(--RIGHT(EM14,1),权重!$B$2:$C$6,2,0)/$C14+VLOOKUP(--RIGHT(EM14,1),权重!$B$2:$D$6,3,0))*$E14))</f>
        <v>20</v>
      </c>
      <c r="EQ14" s="10">
        <v>80100071</v>
      </c>
      <c r="ER14">
        <v>1</v>
      </c>
      <c r="ES14">
        <v>1</v>
      </c>
      <c r="ET14">
        <f>IF(EQ14=0,"",INT((VLOOKUP(--RIGHT(EQ14,1),权重!$B$2:$C$6,2,0)/$C14+VLOOKUP(--RIGHT(EQ14,1),权重!$B$2:$D$6,3,0))*$E14))</f>
        <v>13742</v>
      </c>
      <c r="EU14" s="10">
        <v>80100072</v>
      </c>
      <c r="EV14">
        <v>1</v>
      </c>
      <c r="EW14">
        <v>1</v>
      </c>
      <c r="EX14">
        <f>IF(EU14=0,"",INT((VLOOKUP(--RIGHT(EU14,1),权重!$B$2:$C$6,2,0)/$C14+VLOOKUP(--RIGHT(EU14,1),权重!$B$2:$D$6,3,0))*$E14))</f>
        <v>11408</v>
      </c>
      <c r="EY14" s="10">
        <v>80100073</v>
      </c>
      <c r="EZ14">
        <v>1</v>
      </c>
      <c r="FA14">
        <v>1</v>
      </c>
      <c r="FB14">
        <f>IF(EY14=0,"",INT((VLOOKUP(--RIGHT(EY14,1),权重!$B$2:$C$6,2,0)/$C14+VLOOKUP(--RIGHT(EY14,1),权重!$B$2:$D$6,3,0))*$E14))</f>
        <v>2857</v>
      </c>
      <c r="FC14" s="10">
        <v>80100074</v>
      </c>
      <c r="FD14">
        <v>1</v>
      </c>
      <c r="FE14">
        <v>1</v>
      </c>
      <c r="FF14">
        <f>IF(FC14=0,"",INT((VLOOKUP(--RIGHT(FC14,1),权重!$B$2:$C$6,2,0)/$C14+VLOOKUP(--RIGHT(FC14,1),权重!$B$2:$D$6,3,0))*$E14))</f>
        <v>542</v>
      </c>
      <c r="FG14" s="10">
        <v>80100075</v>
      </c>
      <c r="FH14">
        <v>1</v>
      </c>
      <c r="FI14">
        <v>1</v>
      </c>
      <c r="FJ14">
        <f>IF(FG14=0,"",INT((VLOOKUP(--RIGHT(FG14,1),权重!$B$2:$C$6,2,0)/$C14+VLOOKUP(--RIGHT(FG14,1),权重!$B$2:$D$6,3,0))*$E14))</f>
        <v>20</v>
      </c>
      <c r="FK14" s="10">
        <v>80100021</v>
      </c>
      <c r="FL14">
        <v>1</v>
      </c>
      <c r="FM14">
        <v>1</v>
      </c>
      <c r="FN14">
        <f>IF(FK14=0,"",INT((VLOOKUP(--RIGHT(FK14,1),权重!$B$2:$C$6,2,0)/$C14+VLOOKUP(--RIGHT(FK14,1),权重!$B$2:$D$6,3,0))*$E14))</f>
        <v>13742</v>
      </c>
      <c r="FO14" s="10">
        <v>80100022</v>
      </c>
      <c r="FP14">
        <v>1</v>
      </c>
      <c r="FQ14">
        <v>1</v>
      </c>
      <c r="FR14">
        <f>IF(FO14=0,"",INT((VLOOKUP(--RIGHT(FO14,1),权重!$B$2:$C$6,2,0)/$C14+VLOOKUP(--RIGHT(FO14,1),权重!$B$2:$D$6,3,0))*$E14))</f>
        <v>11408</v>
      </c>
      <c r="FS14" s="10">
        <v>80100023</v>
      </c>
      <c r="FT14">
        <v>1</v>
      </c>
      <c r="FU14">
        <v>1</v>
      </c>
      <c r="FV14">
        <f>IF(FS14=0,"",INT((VLOOKUP(--RIGHT(FS14,1),权重!$B$2:$C$6,2,0)/$C14+VLOOKUP(--RIGHT(FS14,1),权重!$B$2:$D$6,3,0))*$E14))</f>
        <v>2857</v>
      </c>
      <c r="FW14" s="10">
        <v>80100024</v>
      </c>
      <c r="FX14">
        <v>1</v>
      </c>
      <c r="FY14">
        <v>1</v>
      </c>
      <c r="FZ14">
        <f>IF(FW14=0,"",INT((VLOOKUP(--RIGHT(FW14,1),权重!$B$2:$C$6,2,0)/$C14+VLOOKUP(--RIGHT(FW14,1),权重!$B$2:$D$6,3,0))*$E14))</f>
        <v>542</v>
      </c>
      <c r="GA14" s="10">
        <v>80100025</v>
      </c>
      <c r="GB14">
        <v>1</v>
      </c>
      <c r="GC14">
        <v>1</v>
      </c>
      <c r="GD14">
        <f>IF(GA14=0,"",INT((VLOOKUP(--RIGHT(GA14,1),权重!$B$2:$C$6,2,0)/$C14+VLOOKUP(--RIGHT(GA14,1),权重!$B$2:$D$6,3,0))*$E14))</f>
        <v>20</v>
      </c>
      <c r="GE14" s="10">
        <v>80100091</v>
      </c>
      <c r="GF14">
        <v>1</v>
      </c>
      <c r="GG14">
        <v>1</v>
      </c>
      <c r="GH14">
        <f>IF(GE14=0,"",INT((VLOOKUP(--RIGHT(GE14,1),权重!$B$2:$C$6,2,0)/$C14+VLOOKUP(--RIGHT(GE14,1),权重!$B$2:$D$6,3,0))*$E14))</f>
        <v>13742</v>
      </c>
      <c r="GI14" s="10">
        <v>80100092</v>
      </c>
      <c r="GJ14">
        <v>1</v>
      </c>
      <c r="GK14">
        <v>1</v>
      </c>
      <c r="GL14">
        <f>IF(GI14=0,"",INT((VLOOKUP(--RIGHT(GI14,1),权重!$B$2:$C$6,2,0)/$C14+VLOOKUP(--RIGHT(GI14,1),权重!$B$2:$D$6,3,0))*$E14))</f>
        <v>11408</v>
      </c>
      <c r="GM14" s="10">
        <v>80100093</v>
      </c>
      <c r="GN14">
        <v>1</v>
      </c>
      <c r="GO14">
        <v>1</v>
      </c>
      <c r="GP14">
        <f>IF(GM14=0,"",INT((VLOOKUP(--RIGHT(GM14,1),权重!$B$2:$C$6,2,0)/$C14+VLOOKUP(--RIGHT(GM14,1),权重!$B$2:$D$6,3,0))*$E14))</f>
        <v>2857</v>
      </c>
      <c r="GQ14" s="10">
        <v>80100094</v>
      </c>
      <c r="GR14">
        <v>1</v>
      </c>
      <c r="GS14">
        <v>1</v>
      </c>
      <c r="GT14">
        <f>IF(GQ14=0,"",INT((VLOOKUP(--RIGHT(GQ14,1),权重!$B$2:$C$6,2,0)/$C14+VLOOKUP(--RIGHT(GQ14,1),权重!$B$2:$D$6,3,0))*$E14))</f>
        <v>542</v>
      </c>
      <c r="GU14" s="10">
        <v>80100095</v>
      </c>
      <c r="GV14">
        <v>1</v>
      </c>
      <c r="GW14">
        <v>1</v>
      </c>
      <c r="GX14">
        <f>IF(GU14=0,"",INT((VLOOKUP(--RIGHT(GU14,1),权重!$B$2:$C$6,2,0)/$C14+VLOOKUP(--RIGHT(GU14,1),权重!$B$2:$D$6,3,0))*$E14))</f>
        <v>20</v>
      </c>
      <c r="GY14" s="10">
        <v>80100101</v>
      </c>
      <c r="GZ14">
        <v>1</v>
      </c>
      <c r="HA14">
        <v>1</v>
      </c>
      <c r="HB14">
        <f>IF(GY14=0,"",INT((VLOOKUP(--RIGHT(GY14,1),权重!$B$2:$C$6,2,0)/$C14+VLOOKUP(--RIGHT(GY14,1),权重!$B$2:$D$6,3,0))*$E14))</f>
        <v>13742</v>
      </c>
      <c r="HC14" s="10">
        <v>80100102</v>
      </c>
      <c r="HD14">
        <v>1</v>
      </c>
      <c r="HE14">
        <v>1</v>
      </c>
      <c r="HF14">
        <f>IF(HC14=0,"",INT((VLOOKUP(--RIGHT(HC14,1),权重!$B$2:$C$6,2,0)/$C14+VLOOKUP(--RIGHT(HC14,1),权重!$B$2:$D$6,3,0))*$E14))</f>
        <v>11408</v>
      </c>
      <c r="HG14" s="10">
        <v>80100103</v>
      </c>
      <c r="HH14">
        <v>1</v>
      </c>
      <c r="HI14">
        <v>1</v>
      </c>
      <c r="HJ14">
        <f>IF(HG14=0,"",INT((VLOOKUP(--RIGHT(HG14,1),权重!$B$2:$C$6,2,0)/$C14+VLOOKUP(--RIGHT(HG14,1),权重!$B$2:$D$6,3,0))*$E14))</f>
        <v>2857</v>
      </c>
      <c r="HK14" s="10">
        <v>80100104</v>
      </c>
      <c r="HL14">
        <v>1</v>
      </c>
      <c r="HM14">
        <v>1</v>
      </c>
      <c r="HN14">
        <f>IF(HK14=0,"",INT((VLOOKUP(--RIGHT(HK14,1),权重!$B$2:$C$6,2,0)/$C14+VLOOKUP(--RIGHT(HK14,1),权重!$B$2:$D$6,3,0))*$E14))</f>
        <v>542</v>
      </c>
      <c r="HO14" s="10">
        <v>80100105</v>
      </c>
      <c r="HP14">
        <v>1</v>
      </c>
      <c r="HQ14">
        <v>1</v>
      </c>
      <c r="HR14">
        <f>IF(HO14=0,"",INT((VLOOKUP(--RIGHT(HO14,1),权重!$B$2:$C$6,2,0)/$C14+VLOOKUP(--RIGHT(HO14,1),权重!$B$2:$D$6,3,0))*$E14))</f>
        <v>20</v>
      </c>
      <c r="HS14" s="10">
        <v>80100111</v>
      </c>
      <c r="HT14">
        <v>1</v>
      </c>
      <c r="HU14">
        <v>1</v>
      </c>
      <c r="HV14">
        <f>IF(HS14=0,"",INT((VLOOKUP(--RIGHT(HS14,1),权重!$B$2:$C$6,2,0)/$C14+VLOOKUP(--RIGHT(HS14,1),权重!$B$2:$D$6,3,0))*$E14))</f>
        <v>13742</v>
      </c>
      <c r="HW14" s="10">
        <v>80100112</v>
      </c>
      <c r="HX14">
        <v>1</v>
      </c>
      <c r="HY14">
        <v>1</v>
      </c>
      <c r="HZ14">
        <f>IF(HW14=0,"",INT((VLOOKUP(--RIGHT(HW14,1),权重!$B$2:$C$6,2,0)/$C14+VLOOKUP(--RIGHT(HW14,1),权重!$B$2:$D$6,3,0))*$E14))</f>
        <v>11408</v>
      </c>
      <c r="IA14" s="10">
        <v>80100113</v>
      </c>
      <c r="IB14">
        <v>1</v>
      </c>
      <c r="IC14">
        <v>1</v>
      </c>
      <c r="ID14">
        <f>IF(IA14=0,"",INT((VLOOKUP(--RIGHT(IA14,1),权重!$B$2:$C$6,2,0)/$C14+VLOOKUP(--RIGHT(IA14,1),权重!$B$2:$D$6,3,0))*$E14))</f>
        <v>2857</v>
      </c>
      <c r="IE14" s="10">
        <v>80100114</v>
      </c>
      <c r="IF14">
        <v>1</v>
      </c>
      <c r="IG14">
        <v>1</v>
      </c>
      <c r="IH14">
        <f>IF(IE14=0,"",INT((VLOOKUP(--RIGHT(IE14,1),权重!$B$2:$C$6,2,0)/$C14+VLOOKUP(--RIGHT(IE14,1),权重!$B$2:$D$6,3,0))*$E14))</f>
        <v>542</v>
      </c>
      <c r="II14" s="10">
        <v>80100115</v>
      </c>
      <c r="IJ14">
        <v>1</v>
      </c>
      <c r="IK14">
        <v>1</v>
      </c>
      <c r="IL14">
        <f>IF(II14=0,"",INT((VLOOKUP(--RIGHT(II14,1),权重!$B$2:$C$6,2,0)/$C14+VLOOKUP(--RIGHT(II14,1),权重!$B$2:$D$6,3,0))*$E14))</f>
        <v>20</v>
      </c>
      <c r="IM14" s="10">
        <v>80100121</v>
      </c>
      <c r="IN14">
        <v>1</v>
      </c>
      <c r="IO14">
        <v>1</v>
      </c>
      <c r="IP14">
        <f>IF(IM14=0,"",INT((VLOOKUP(--RIGHT(IM14,1),权重!$B$2:$C$6,2,0)/$C14+VLOOKUP(--RIGHT(IM14,1),权重!$B$2:$D$6,3,0))*$E14))</f>
        <v>13742</v>
      </c>
      <c r="IQ14" s="10">
        <v>80100122</v>
      </c>
      <c r="IR14">
        <v>1</v>
      </c>
      <c r="IS14">
        <v>1</v>
      </c>
      <c r="IT14">
        <f>IF(IQ14=0,"",INT((VLOOKUP(--RIGHT(IQ14,1),权重!$B$2:$C$6,2,0)/$C14+VLOOKUP(--RIGHT(IQ14,1),权重!$B$2:$D$6,3,0))*$E14))</f>
        <v>11408</v>
      </c>
      <c r="IU14" s="10">
        <v>80100123</v>
      </c>
      <c r="IV14">
        <v>1</v>
      </c>
      <c r="IW14">
        <v>1</v>
      </c>
      <c r="IX14">
        <f>IF(IU14=0,"",INT((VLOOKUP(--RIGHT(IU14,1),权重!$B$2:$C$6,2,0)/$C14+VLOOKUP(--RIGHT(IU14,1),权重!$B$2:$D$6,3,0))*$E14))</f>
        <v>2857</v>
      </c>
      <c r="IY14" s="10">
        <v>80100124</v>
      </c>
      <c r="IZ14">
        <v>1</v>
      </c>
      <c r="JA14">
        <v>1</v>
      </c>
      <c r="JB14">
        <f>IF(IY14=0,"",INT((VLOOKUP(--RIGHT(IY14,1),权重!$B$2:$C$6,2,0)/$C14+VLOOKUP(--RIGHT(IY14,1),权重!$B$2:$D$6,3,0))*$E14))</f>
        <v>542</v>
      </c>
      <c r="JC14" s="10">
        <v>80100125</v>
      </c>
      <c r="JD14">
        <v>1</v>
      </c>
      <c r="JE14">
        <v>1</v>
      </c>
      <c r="JF14">
        <f>IF(JC14=0,"",INT((VLOOKUP(--RIGHT(JC14,1),权重!$B$2:$C$6,2,0)/$C14+VLOOKUP(--RIGHT(JC14,1),权重!$B$2:$D$6,3,0))*$E14))</f>
        <v>20</v>
      </c>
      <c r="JG14" s="10">
        <v>80100131</v>
      </c>
      <c r="JH14">
        <v>1</v>
      </c>
      <c r="JI14">
        <v>1</v>
      </c>
      <c r="JJ14">
        <f>IF(JG14=0,"",INT((VLOOKUP(--RIGHT(JG14,1),权重!$B$2:$C$6,2,0)/$C14+VLOOKUP(--RIGHT(JG14,1),权重!$B$2:$D$6,3,0))*$E14))</f>
        <v>13742</v>
      </c>
      <c r="JK14" s="10">
        <v>80100132</v>
      </c>
      <c r="JL14">
        <v>1</v>
      </c>
      <c r="JM14">
        <v>1</v>
      </c>
      <c r="JN14">
        <f>IF(JK14=0,"",INT((VLOOKUP(--RIGHT(JK14,1),权重!$B$2:$C$6,2,0)/$C14+VLOOKUP(--RIGHT(JK14,1),权重!$B$2:$D$6,3,0))*$E14))</f>
        <v>11408</v>
      </c>
      <c r="JO14" s="10">
        <v>80100133</v>
      </c>
      <c r="JP14">
        <v>1</v>
      </c>
      <c r="JQ14">
        <v>1</v>
      </c>
      <c r="JR14">
        <f>IF(JO14=0,"",INT((VLOOKUP(--RIGHT(JO14,1),权重!$B$2:$C$6,2,0)/$C14+VLOOKUP(--RIGHT(JO14,1),权重!$B$2:$D$6,3,0))*$E14))</f>
        <v>2857</v>
      </c>
      <c r="JS14" s="10">
        <v>80100134</v>
      </c>
      <c r="JT14">
        <v>1</v>
      </c>
      <c r="JU14">
        <v>1</v>
      </c>
      <c r="JV14">
        <f>IF(JS14=0,"",INT((VLOOKUP(--RIGHT(JS14,1),权重!$B$2:$C$6,2,0)/$C14+VLOOKUP(--RIGHT(JS14,1),权重!$B$2:$D$6,3,0))*$E14))</f>
        <v>542</v>
      </c>
      <c r="JW14" s="10">
        <v>80100135</v>
      </c>
      <c r="JX14">
        <v>1</v>
      </c>
      <c r="JY14">
        <v>1</v>
      </c>
      <c r="JZ14">
        <f>IF(JW14=0,"",INT((VLOOKUP(--RIGHT(JW14,1),权重!$B$2:$C$6,2,0)/$C14+VLOOKUP(--RIGHT(JW14,1),权重!$B$2:$D$6,3,0))*$E14))</f>
        <v>20</v>
      </c>
      <c r="KA14" s="10">
        <v>80100141</v>
      </c>
      <c r="KB14">
        <v>1</v>
      </c>
      <c r="KC14">
        <v>1</v>
      </c>
      <c r="KD14">
        <f>IF(KA14=0,"",INT((VLOOKUP(--RIGHT(KA14,1),权重!$B$2:$C$6,2,0)/$C14+VLOOKUP(--RIGHT(KA14,1),权重!$B$2:$D$6,3,0))*$E14))</f>
        <v>13742</v>
      </c>
      <c r="KE14" s="10">
        <v>80100142</v>
      </c>
      <c r="KF14">
        <v>1</v>
      </c>
      <c r="KG14">
        <v>1</v>
      </c>
      <c r="KH14">
        <f>IF(KE14=0,"",INT((VLOOKUP(--RIGHT(KE14,1),权重!$B$2:$C$6,2,0)/$C14+VLOOKUP(--RIGHT(KE14,1),权重!$B$2:$D$6,3,0))*$E14))</f>
        <v>11408</v>
      </c>
      <c r="KI14" s="10">
        <v>80100143</v>
      </c>
      <c r="KJ14">
        <v>1</v>
      </c>
      <c r="KK14">
        <v>1</v>
      </c>
      <c r="KL14">
        <f>IF(KI14=0,"",INT((VLOOKUP(--RIGHT(KI14,1),权重!$B$2:$C$6,2,0)/$C14+VLOOKUP(--RIGHT(KI14,1),权重!$B$2:$D$6,3,0))*$E14))</f>
        <v>2857</v>
      </c>
      <c r="KM14" s="10">
        <v>80100144</v>
      </c>
      <c r="KN14">
        <v>1</v>
      </c>
      <c r="KO14">
        <v>1</v>
      </c>
      <c r="KP14">
        <f>IF(KM14=0,"",INT((VLOOKUP(--RIGHT(KM14,1),权重!$B$2:$C$6,2,0)/$C14+VLOOKUP(--RIGHT(KM14,1),权重!$B$2:$D$6,3,0))*$E14))</f>
        <v>542</v>
      </c>
      <c r="KQ14" s="10">
        <v>80100145</v>
      </c>
      <c r="KR14">
        <v>1</v>
      </c>
      <c r="KS14">
        <v>1</v>
      </c>
      <c r="KT14">
        <f>IF(KQ14=0,"",INT((VLOOKUP(--RIGHT(KQ14,1),权重!$B$2:$C$6,2,0)/$C14+VLOOKUP(--RIGHT(KQ14,1),权重!$B$2:$D$6,3,0))*$E14))</f>
        <v>20</v>
      </c>
      <c r="KX14" t="str">
        <f>IF(KU14=0,"",INT((VLOOKUP(--RIGHT(KU14,1),权重!$B$2:$C$6,2,0)/$C14+VLOOKUP(--RIGHT(KU14,1),权重!$B$2:$D$6,3,0))*$E14))</f>
        <v/>
      </c>
      <c r="LB14" t="str">
        <f>IF(KY14=0,"",INT((VLOOKUP(--RIGHT(KY14,1),权重!$B$2:$C$6,2,0)/$C14+VLOOKUP(--RIGHT(KY14,1),权重!$B$2:$D$6,3,0))*$E14))</f>
        <v/>
      </c>
      <c r="LF14" t="str">
        <f>IF(LC14=0,"",INT((VLOOKUP(--RIGHT(LC14,1),权重!$B$2:$C$6,2,0)/$C14+VLOOKUP(--RIGHT(LC14,1),权重!$B$2:$D$6,3,0))*$E14))</f>
        <v/>
      </c>
      <c r="LJ14" t="str">
        <f>IF(LG14=0,"",INT((VLOOKUP(--RIGHT(LG14,1),权重!$B$2:$C$6,2,0)/$C14+VLOOKUP(--RIGHT(LG14,1),权重!$B$2:$D$6,3,0))*$E14))</f>
        <v/>
      </c>
      <c r="LN14" t="str">
        <f>IF(LK14=0,"",INT((VLOOKUP(--RIGHT(LK14,1),权重!$B$2:$C$6,2,0)/$C14+VLOOKUP(--RIGHT(LK14,1),权重!$B$2:$D$6,3,0))*$E14))</f>
        <v/>
      </c>
      <c r="LR14" t="str">
        <f>IF(LO14=0,"",INT((VLOOKUP(--RIGHT(LO14,1),权重!$B$2:$C$6,2,0)/$C14+VLOOKUP(--RIGHT(LO14,1),权重!$B$2:$D$6,3,0))*$E14))</f>
        <v/>
      </c>
      <c r="LV14" t="str">
        <f>IF(LS14=0,"",INT((VLOOKUP(--RIGHT(LS14,1),权重!$B$2:$C$6,2,0)/$C14+VLOOKUP(--RIGHT(LS14,1),权重!$B$2:$D$6,3,0))*$E14))</f>
        <v/>
      </c>
      <c r="LZ14" t="str">
        <f>IF(LW14=0,"",INT((VLOOKUP(--RIGHT(LW14,1),权重!$B$2:$C$6,2,0)/$C14+VLOOKUP(--RIGHT(LW14,1),权重!$B$2:$D$6,3,0))*$E14))</f>
        <v/>
      </c>
      <c r="MD14" t="str">
        <f>IF(MA14=0,"",INT((VLOOKUP(--RIGHT(MA14,1),权重!$B$2:$C$6,2,0)/$C14+VLOOKUP(--RIGHT(MA14,1),权重!$B$2:$D$6,3,0))*$E14))</f>
        <v/>
      </c>
      <c r="MH14" t="str">
        <f>IF(ME14=0,"",INT((VLOOKUP(--RIGHT(ME14,1),权重!$B$2:$C$6,2,0)/$C14+VLOOKUP(--RIGHT(ME14,1),权重!$B$2:$D$6,3,0))*$E14))</f>
        <v/>
      </c>
    </row>
    <row r="15" spans="1:346" x14ac:dyDescent="0.2">
      <c r="A15">
        <v>12</v>
      </c>
      <c r="B15" t="s">
        <v>27</v>
      </c>
      <c r="C15" s="9">
        <v>15</v>
      </c>
      <c r="D15" s="9">
        <v>4</v>
      </c>
      <c r="E15" s="9">
        <f t="shared" si="1"/>
        <v>0.4</v>
      </c>
      <c r="F15" s="9">
        <f t="shared" si="0"/>
        <v>0.6</v>
      </c>
      <c r="G15" s="12">
        <v>80100001</v>
      </c>
      <c r="H15">
        <v>1</v>
      </c>
      <c r="I15">
        <v>1</v>
      </c>
      <c r="J15">
        <f>IF($D15&lt;2,((VLOOKUP(--RIGHT(G15,1),权重!$F$2:$H$6,2,0)+VLOOKUP(--RIGHT(G15,1),权重!$F$2:$H$6,3,0)*$D15)*$F15),((VLOOKUP(--RIGHT(G15,1),权重!$J$2:$L$6,2,0)+VLOOKUP(--RIGHT(G15,1),权重!$J$2:$L$6,3,0)*$D15)*$F15))</f>
        <v>285600</v>
      </c>
      <c r="K15" s="12">
        <v>80100002</v>
      </c>
      <c r="L15">
        <v>1</v>
      </c>
      <c r="M15">
        <v>1</v>
      </c>
      <c r="N15">
        <f>IF($D15&lt;2,((VLOOKUP(--RIGHT(K15,1),权重!$F$2:$H$6,2,0)+VLOOKUP(--RIGHT(K15,1),权重!$F$2:$H$6,3,0)*$D15)*$F15),((VLOOKUP(--RIGHT(K15,1),权重!$J$2:$L$6,2,0)+VLOOKUP(--RIGHT(K15,1),权重!$J$2:$L$6,3,0)*$D15)*$F15))</f>
        <v>179040</v>
      </c>
      <c r="O15" s="26">
        <v>80100003</v>
      </c>
      <c r="P15">
        <v>1</v>
      </c>
      <c r="Q15">
        <v>1</v>
      </c>
      <c r="R15">
        <f>IF($D15&lt;2,((VLOOKUP(--RIGHT(O15,1),权重!$F$2:$H$6,2,0)+VLOOKUP(--RIGHT(O15,1),权重!$F$2:$H$6,3,0)*$D15)*$F15),((VLOOKUP(--RIGHT(O15,1),权重!$J$2:$L$6,2,0)+VLOOKUP(--RIGHT(O15,1),权重!$J$2:$L$6,3,0)*$D15)*$F15))</f>
        <v>120000</v>
      </c>
      <c r="S15" s="26">
        <v>80100004</v>
      </c>
      <c r="T15">
        <v>1</v>
      </c>
      <c r="U15">
        <v>1</v>
      </c>
      <c r="V15">
        <f>IF($D15&lt;2,((VLOOKUP(--RIGHT(S15,1),权重!$F$2:$H$6,2,0)+VLOOKUP(--RIGHT(S15,1),权重!$F$2:$H$6,3,0)*$D15)*$F15),((VLOOKUP(--RIGHT(S15,1),权重!$J$2:$L$6,2,0)+VLOOKUP(--RIGHT(S15,1),权重!$J$2:$L$6,3,0)*$D15)*$F15))</f>
        <v>14400</v>
      </c>
      <c r="W15" s="26">
        <v>80100005</v>
      </c>
      <c r="X15">
        <v>1</v>
      </c>
      <c r="Y15">
        <v>1</v>
      </c>
      <c r="Z15">
        <f>IF($D15&lt;2,((VLOOKUP(--RIGHT(W15,1),权重!$F$2:$H$6,2,0)+VLOOKUP(--RIGHT(W15,1),权重!$F$2:$H$6,3,0)*$D15)*$F15),((VLOOKUP(--RIGHT(W15,1),权重!$J$2:$L$6,2,0)+VLOOKUP(--RIGHT(W15,1),权重!$J$2:$L$6,3,0)*$D15)*$F15))</f>
        <v>960</v>
      </c>
      <c r="AA15" s="27">
        <v>80100011</v>
      </c>
      <c r="AB15">
        <v>1</v>
      </c>
      <c r="AC15">
        <v>1</v>
      </c>
      <c r="AD15">
        <f>IF(AA15=0,"",INT((VLOOKUP(--RIGHT(AA15,1),权重!$B$2:$C$6,2,0)/$C15+VLOOKUP(--RIGHT(AA15,1),权重!$B$2:$D$6,3,0))*$E15))+1000000*E15-E38</f>
        <v>12810</v>
      </c>
      <c r="AE15" s="10">
        <v>80100012</v>
      </c>
      <c r="AF15">
        <v>1</v>
      </c>
      <c r="AG15">
        <v>1</v>
      </c>
      <c r="AH15">
        <f>IF(AE15=0,"",INT((VLOOKUP(--RIGHT(AE15,1),权重!$B$2:$C$6,2,0)/$C15+VLOOKUP(--RIGHT(AE15,1),权重!$B$2:$D$6,3,0))*$E15))</f>
        <v>10646</v>
      </c>
      <c r="AI15" s="10">
        <v>80100013</v>
      </c>
      <c r="AJ15">
        <v>1</v>
      </c>
      <c r="AK15">
        <v>1</v>
      </c>
      <c r="AL15">
        <f>IF(AI15=0,"",INT((VLOOKUP(--RIGHT(AI15,1),权重!$B$2:$C$6,2,0)/$C15+VLOOKUP(--RIGHT(AI15,1),权重!$B$2:$D$6,3,0))*$E15))</f>
        <v>2666</v>
      </c>
      <c r="AM15" s="10">
        <v>80100014</v>
      </c>
      <c r="AN15">
        <v>1</v>
      </c>
      <c r="AO15">
        <v>1</v>
      </c>
      <c r="AP15">
        <f>IF(AM15=0,"",INT((VLOOKUP(--RIGHT(AM15,1),权重!$B$2:$C$6,2,0)/$C15+VLOOKUP(--RIGHT(AM15,1),权重!$B$2:$D$6,3,0))*$E15))</f>
        <v>533</v>
      </c>
      <c r="AQ15" s="10">
        <v>80100015</v>
      </c>
      <c r="AR15">
        <v>1</v>
      </c>
      <c r="AS15">
        <v>1</v>
      </c>
      <c r="AT15">
        <f>IF(AQ15=0,"",INT((VLOOKUP(--RIGHT(AQ15,1),权重!$B$2:$C$6,2,0)/$C15+VLOOKUP(--RIGHT(AQ15,1),权重!$B$2:$D$6,3,0))*$E15))</f>
        <v>20</v>
      </c>
      <c r="AU15" s="10">
        <v>80100031</v>
      </c>
      <c r="AV15">
        <v>1</v>
      </c>
      <c r="AW15">
        <v>1</v>
      </c>
      <c r="AX15">
        <f>IF(AU15=0,"",INT((VLOOKUP(--RIGHT(AU15,1),权重!$B$2:$C$6,2,0)/$C15+VLOOKUP(--RIGHT(AU15,1),权重!$B$2:$D$6,3,0))*$E15))</f>
        <v>12800</v>
      </c>
      <c r="AY15" s="10">
        <v>80100032</v>
      </c>
      <c r="AZ15">
        <v>1</v>
      </c>
      <c r="BA15">
        <v>1</v>
      </c>
      <c r="BB15">
        <f>IF(AY15=0,"",INT((VLOOKUP(--RIGHT(AY15,1),权重!$B$2:$C$6,2,0)/$C15+VLOOKUP(--RIGHT(AY15,1),权重!$B$2:$D$6,3,0))*$E15))</f>
        <v>10646</v>
      </c>
      <c r="BC15" s="10">
        <v>80100033</v>
      </c>
      <c r="BD15">
        <v>1</v>
      </c>
      <c r="BE15">
        <v>1</v>
      </c>
      <c r="BF15">
        <f>IF(BC15=0,"",INT((VLOOKUP(--RIGHT(BC15,1),权重!$B$2:$C$6,2,0)/$C15+VLOOKUP(--RIGHT(BC15,1),权重!$B$2:$D$6,3,0))*$E15))</f>
        <v>2666</v>
      </c>
      <c r="BG15" s="10">
        <v>80100034</v>
      </c>
      <c r="BH15">
        <v>1</v>
      </c>
      <c r="BI15">
        <v>1</v>
      </c>
      <c r="BJ15">
        <f>IF(BG15=0,"",INT((VLOOKUP(--RIGHT(BG15,1),权重!$B$2:$C$6,2,0)/$C15+VLOOKUP(--RIGHT(BG15,1),权重!$B$2:$D$6,3,0))*$E15))</f>
        <v>533</v>
      </c>
      <c r="BK15" s="10">
        <v>80100035</v>
      </c>
      <c r="BL15">
        <v>1</v>
      </c>
      <c r="BM15">
        <v>1</v>
      </c>
      <c r="BN15">
        <f>IF(BK15=0,"",INT((VLOOKUP(--RIGHT(BK15,1),权重!$B$2:$C$6,2,0)/$C15+VLOOKUP(--RIGHT(BK15,1),权重!$B$2:$D$6,3,0))*$E15))</f>
        <v>20</v>
      </c>
      <c r="BO15" s="10">
        <v>80100041</v>
      </c>
      <c r="BP15">
        <v>1</v>
      </c>
      <c r="BQ15">
        <v>1</v>
      </c>
      <c r="BR15">
        <f>IF(BO15=0,"",INT((VLOOKUP(--RIGHT(BO15,1),权重!$B$2:$C$6,2,0)/$C15+VLOOKUP(--RIGHT(BO15,1),权重!$B$2:$D$6,3,0))*$E15))</f>
        <v>12800</v>
      </c>
      <c r="BS15" s="10">
        <v>80100042</v>
      </c>
      <c r="BT15">
        <v>1</v>
      </c>
      <c r="BU15">
        <v>1</v>
      </c>
      <c r="BV15">
        <f>IF(BS15=0,"",INT((VLOOKUP(--RIGHT(BS15,1),权重!$B$2:$C$6,2,0)/$C15+VLOOKUP(--RIGHT(BS15,1),权重!$B$2:$D$6,3,0))*$E15))</f>
        <v>10646</v>
      </c>
      <c r="BW15" s="10">
        <v>80100043</v>
      </c>
      <c r="BX15">
        <v>1</v>
      </c>
      <c r="BY15">
        <v>1</v>
      </c>
      <c r="BZ15">
        <f>IF(BW15=0,"",INT((VLOOKUP(--RIGHT(BW15,1),权重!$B$2:$C$6,2,0)/$C15+VLOOKUP(--RIGHT(BW15,1),权重!$B$2:$D$6,3,0))*$E15))</f>
        <v>2666</v>
      </c>
      <c r="CA15" s="10">
        <v>80100044</v>
      </c>
      <c r="CB15">
        <v>1</v>
      </c>
      <c r="CC15">
        <v>1</v>
      </c>
      <c r="CD15">
        <f>IF(CA15=0,"",INT((VLOOKUP(--RIGHT(CA15,1),权重!$B$2:$C$6,2,0)/$C15+VLOOKUP(--RIGHT(CA15,1),权重!$B$2:$D$6,3,0))*$E15))</f>
        <v>533</v>
      </c>
      <c r="CE15" s="10">
        <v>80100045</v>
      </c>
      <c r="CF15">
        <v>1</v>
      </c>
      <c r="CG15">
        <v>1</v>
      </c>
      <c r="CH15">
        <f>IF(CE15=0,"",INT((VLOOKUP(--RIGHT(CE15,1),权重!$B$2:$C$6,2,0)/$C15+VLOOKUP(--RIGHT(CE15,1),权重!$B$2:$D$6,3,0))*$E15))</f>
        <v>20</v>
      </c>
      <c r="CI15" s="10">
        <v>80100061</v>
      </c>
      <c r="CJ15">
        <v>1</v>
      </c>
      <c r="CK15">
        <v>1</v>
      </c>
      <c r="CL15">
        <f>IF(CI15=0,"",INT((VLOOKUP(--RIGHT(CI15,1),权重!$B$2:$C$6,2,0)/$C15+VLOOKUP(--RIGHT(CI15,1),权重!$B$2:$D$6,3,0))*$E15))</f>
        <v>12800</v>
      </c>
      <c r="CM15" s="10">
        <v>80100062</v>
      </c>
      <c r="CN15">
        <v>1</v>
      </c>
      <c r="CO15">
        <v>1</v>
      </c>
      <c r="CP15">
        <f>IF(CM15=0,"",INT((VLOOKUP(--RIGHT(CM15,1),权重!$B$2:$C$6,2,0)/$C15+VLOOKUP(--RIGHT(CM15,1),权重!$B$2:$D$6,3,0))*$E15))</f>
        <v>10646</v>
      </c>
      <c r="CQ15" s="10">
        <v>80100063</v>
      </c>
      <c r="CR15">
        <v>1</v>
      </c>
      <c r="CS15">
        <v>1</v>
      </c>
      <c r="CT15">
        <f>IF(CQ15=0,"",INT((VLOOKUP(--RIGHT(CQ15,1),权重!$B$2:$C$6,2,0)/$C15+VLOOKUP(--RIGHT(CQ15,1),权重!$B$2:$D$6,3,0))*$E15))</f>
        <v>2666</v>
      </c>
      <c r="CU15" s="10">
        <v>80100064</v>
      </c>
      <c r="CV15">
        <v>1</v>
      </c>
      <c r="CW15">
        <v>1</v>
      </c>
      <c r="CX15">
        <f>IF(CU15=0,"",INT((VLOOKUP(--RIGHT(CU15,1),权重!$B$2:$C$6,2,0)/$C15+VLOOKUP(--RIGHT(CU15,1),权重!$B$2:$D$6,3,0))*$E15))</f>
        <v>533</v>
      </c>
      <c r="CY15" s="10">
        <v>80100065</v>
      </c>
      <c r="CZ15">
        <v>1</v>
      </c>
      <c r="DA15">
        <v>1</v>
      </c>
      <c r="DB15">
        <f>IF(CY15=0,"",INT((VLOOKUP(--RIGHT(CY15,1),权重!$B$2:$C$6,2,0)/$C15+VLOOKUP(--RIGHT(CY15,1),权重!$B$2:$D$6,3,0))*$E15))</f>
        <v>20</v>
      </c>
      <c r="DC15" s="10">
        <v>80100051</v>
      </c>
      <c r="DD15">
        <v>1</v>
      </c>
      <c r="DE15">
        <v>1</v>
      </c>
      <c r="DF15">
        <f>IF(DC15=0,"",INT((VLOOKUP(--RIGHT(DC15,1),权重!$B$2:$C$6,2,0)/$C15+VLOOKUP(--RIGHT(DC15,1),权重!$B$2:$D$6,3,0))*$E15))</f>
        <v>12800</v>
      </c>
      <c r="DG15" s="10">
        <v>80100052</v>
      </c>
      <c r="DH15">
        <v>1</v>
      </c>
      <c r="DI15">
        <v>1</v>
      </c>
      <c r="DJ15">
        <f>IF(DG15=0,"",INT((VLOOKUP(--RIGHT(DG15,1),权重!$B$2:$C$6,2,0)/$C15+VLOOKUP(--RIGHT(DG15,1),权重!$B$2:$D$6,3,0))*$E15))</f>
        <v>10646</v>
      </c>
      <c r="DK15" s="10">
        <v>80100053</v>
      </c>
      <c r="DL15">
        <v>1</v>
      </c>
      <c r="DM15">
        <v>1</v>
      </c>
      <c r="DN15">
        <f>IF(DK15=0,"",INT((VLOOKUP(--RIGHT(DK15,1),权重!$B$2:$C$6,2,0)/$C15+VLOOKUP(--RIGHT(DK15,1),权重!$B$2:$D$6,3,0))*$E15))</f>
        <v>2666</v>
      </c>
      <c r="DO15" s="10">
        <v>80100054</v>
      </c>
      <c r="DP15">
        <v>1</v>
      </c>
      <c r="DQ15">
        <v>1</v>
      </c>
      <c r="DR15">
        <f>IF(DO15=0,"",INT((VLOOKUP(--RIGHT(DO15,1),权重!$B$2:$C$6,2,0)/$C15+VLOOKUP(--RIGHT(DO15,1),权重!$B$2:$D$6,3,0))*$E15))</f>
        <v>533</v>
      </c>
      <c r="DS15" s="10">
        <v>80100055</v>
      </c>
      <c r="DT15">
        <v>1</v>
      </c>
      <c r="DU15">
        <v>1</v>
      </c>
      <c r="DV15">
        <f>IF(DS15=0,"",INT((VLOOKUP(--RIGHT(DS15,1),权重!$B$2:$C$6,2,0)/$C15+VLOOKUP(--RIGHT(DS15,1),权重!$B$2:$D$6,3,0))*$E15))</f>
        <v>20</v>
      </c>
      <c r="DW15" s="10">
        <v>80100081</v>
      </c>
      <c r="DX15">
        <v>1</v>
      </c>
      <c r="DY15">
        <v>1</v>
      </c>
      <c r="DZ15">
        <f>IF(DW15=0,"",INT((VLOOKUP(--RIGHT(DW15,1),权重!$B$2:$C$6,2,0)/$C15+VLOOKUP(--RIGHT(DW15,1),权重!$B$2:$D$6,3,0))*$E15))</f>
        <v>12800</v>
      </c>
      <c r="EA15" s="10">
        <v>80100082</v>
      </c>
      <c r="EB15">
        <v>1</v>
      </c>
      <c r="EC15">
        <v>1</v>
      </c>
      <c r="ED15">
        <f>IF(EA15=0,"",INT((VLOOKUP(--RIGHT(EA15,1),权重!$B$2:$C$6,2,0)/$C15+VLOOKUP(--RIGHT(EA15,1),权重!$B$2:$D$6,3,0))*$E15))</f>
        <v>10646</v>
      </c>
      <c r="EE15" s="10">
        <v>80100083</v>
      </c>
      <c r="EF15">
        <v>1</v>
      </c>
      <c r="EG15">
        <v>1</v>
      </c>
      <c r="EH15">
        <f>IF(EE15=0,"",INT((VLOOKUP(--RIGHT(EE15,1),权重!$B$2:$C$6,2,0)/$C15+VLOOKUP(--RIGHT(EE15,1),权重!$B$2:$D$6,3,0))*$E15))</f>
        <v>2666</v>
      </c>
      <c r="EI15" s="10">
        <v>80100084</v>
      </c>
      <c r="EJ15">
        <v>1</v>
      </c>
      <c r="EK15">
        <v>1</v>
      </c>
      <c r="EL15">
        <f>IF(EI15=0,"",INT((VLOOKUP(--RIGHT(EI15,1),权重!$B$2:$C$6,2,0)/$C15+VLOOKUP(--RIGHT(EI15,1),权重!$B$2:$D$6,3,0))*$E15))</f>
        <v>533</v>
      </c>
      <c r="EM15" s="10">
        <v>80100085</v>
      </c>
      <c r="EN15">
        <v>1</v>
      </c>
      <c r="EO15">
        <v>1</v>
      </c>
      <c r="EP15">
        <f>IF(EM15=0,"",INT((VLOOKUP(--RIGHT(EM15,1),权重!$B$2:$C$6,2,0)/$C15+VLOOKUP(--RIGHT(EM15,1),权重!$B$2:$D$6,3,0))*$E15))</f>
        <v>20</v>
      </c>
      <c r="EQ15" s="10">
        <v>80100071</v>
      </c>
      <c r="ER15">
        <v>1</v>
      </c>
      <c r="ES15">
        <v>1</v>
      </c>
      <c r="ET15">
        <f>IF(EQ15=0,"",INT((VLOOKUP(--RIGHT(EQ15,1),权重!$B$2:$C$6,2,0)/$C15+VLOOKUP(--RIGHT(EQ15,1),权重!$B$2:$D$6,3,0))*$E15))</f>
        <v>12800</v>
      </c>
      <c r="EU15" s="10">
        <v>80100072</v>
      </c>
      <c r="EV15">
        <v>1</v>
      </c>
      <c r="EW15">
        <v>1</v>
      </c>
      <c r="EX15">
        <f>IF(EU15=0,"",INT((VLOOKUP(--RIGHT(EU15,1),权重!$B$2:$C$6,2,0)/$C15+VLOOKUP(--RIGHT(EU15,1),权重!$B$2:$D$6,3,0))*$E15))</f>
        <v>10646</v>
      </c>
      <c r="EY15" s="10">
        <v>80100073</v>
      </c>
      <c r="EZ15">
        <v>1</v>
      </c>
      <c r="FA15">
        <v>1</v>
      </c>
      <c r="FB15">
        <f>IF(EY15=0,"",INT((VLOOKUP(--RIGHT(EY15,1),权重!$B$2:$C$6,2,0)/$C15+VLOOKUP(--RIGHT(EY15,1),权重!$B$2:$D$6,3,0))*$E15))</f>
        <v>2666</v>
      </c>
      <c r="FC15" s="10">
        <v>80100074</v>
      </c>
      <c r="FD15">
        <v>1</v>
      </c>
      <c r="FE15">
        <v>1</v>
      </c>
      <c r="FF15">
        <f>IF(FC15=0,"",INT((VLOOKUP(--RIGHT(FC15,1),权重!$B$2:$C$6,2,0)/$C15+VLOOKUP(--RIGHT(FC15,1),权重!$B$2:$D$6,3,0))*$E15))</f>
        <v>533</v>
      </c>
      <c r="FG15" s="10">
        <v>80100075</v>
      </c>
      <c r="FH15">
        <v>1</v>
      </c>
      <c r="FI15">
        <v>1</v>
      </c>
      <c r="FJ15">
        <f>IF(FG15=0,"",INT((VLOOKUP(--RIGHT(FG15,1),权重!$B$2:$C$6,2,0)/$C15+VLOOKUP(--RIGHT(FG15,1),权重!$B$2:$D$6,3,0))*$E15))</f>
        <v>20</v>
      </c>
      <c r="FK15" s="10">
        <v>80100021</v>
      </c>
      <c r="FL15">
        <v>1</v>
      </c>
      <c r="FM15">
        <v>1</v>
      </c>
      <c r="FN15">
        <f>IF(FK15=0,"",INT((VLOOKUP(--RIGHT(FK15,1),权重!$B$2:$C$6,2,0)/$C15+VLOOKUP(--RIGHT(FK15,1),权重!$B$2:$D$6,3,0))*$E15))</f>
        <v>12800</v>
      </c>
      <c r="FO15" s="10">
        <v>80100022</v>
      </c>
      <c r="FP15">
        <v>1</v>
      </c>
      <c r="FQ15">
        <v>1</v>
      </c>
      <c r="FR15">
        <f>IF(FO15=0,"",INT((VLOOKUP(--RIGHT(FO15,1),权重!$B$2:$C$6,2,0)/$C15+VLOOKUP(--RIGHT(FO15,1),权重!$B$2:$D$6,3,0))*$E15))</f>
        <v>10646</v>
      </c>
      <c r="FS15" s="10">
        <v>80100023</v>
      </c>
      <c r="FT15">
        <v>1</v>
      </c>
      <c r="FU15">
        <v>1</v>
      </c>
      <c r="FV15">
        <f>IF(FS15=0,"",INT((VLOOKUP(--RIGHT(FS15,1),权重!$B$2:$C$6,2,0)/$C15+VLOOKUP(--RIGHT(FS15,1),权重!$B$2:$D$6,3,0))*$E15))</f>
        <v>2666</v>
      </c>
      <c r="FW15" s="10">
        <v>80100024</v>
      </c>
      <c r="FX15">
        <v>1</v>
      </c>
      <c r="FY15">
        <v>1</v>
      </c>
      <c r="FZ15">
        <f>IF(FW15=0,"",INT((VLOOKUP(--RIGHT(FW15,1),权重!$B$2:$C$6,2,0)/$C15+VLOOKUP(--RIGHT(FW15,1),权重!$B$2:$D$6,3,0))*$E15))</f>
        <v>533</v>
      </c>
      <c r="GA15" s="10">
        <v>80100025</v>
      </c>
      <c r="GB15">
        <v>1</v>
      </c>
      <c r="GC15">
        <v>1</v>
      </c>
      <c r="GD15">
        <f>IF(GA15=0,"",INT((VLOOKUP(--RIGHT(GA15,1),权重!$B$2:$C$6,2,0)/$C15+VLOOKUP(--RIGHT(GA15,1),权重!$B$2:$D$6,3,0))*$E15))</f>
        <v>20</v>
      </c>
      <c r="GE15" s="10">
        <v>80100091</v>
      </c>
      <c r="GF15">
        <v>1</v>
      </c>
      <c r="GG15">
        <v>1</v>
      </c>
      <c r="GH15">
        <f>IF(GE15=0,"",INT((VLOOKUP(--RIGHT(GE15,1),权重!$B$2:$C$6,2,0)/$C15+VLOOKUP(--RIGHT(GE15,1),权重!$B$2:$D$6,3,0))*$E15))</f>
        <v>12800</v>
      </c>
      <c r="GI15" s="10">
        <v>80100092</v>
      </c>
      <c r="GJ15">
        <v>1</v>
      </c>
      <c r="GK15">
        <v>1</v>
      </c>
      <c r="GL15">
        <f>IF(GI15=0,"",INT((VLOOKUP(--RIGHT(GI15,1),权重!$B$2:$C$6,2,0)/$C15+VLOOKUP(--RIGHT(GI15,1),权重!$B$2:$D$6,3,0))*$E15))</f>
        <v>10646</v>
      </c>
      <c r="GM15" s="10">
        <v>80100093</v>
      </c>
      <c r="GN15">
        <v>1</v>
      </c>
      <c r="GO15">
        <v>1</v>
      </c>
      <c r="GP15">
        <f>IF(GM15=0,"",INT((VLOOKUP(--RIGHT(GM15,1),权重!$B$2:$C$6,2,0)/$C15+VLOOKUP(--RIGHT(GM15,1),权重!$B$2:$D$6,3,0))*$E15))</f>
        <v>2666</v>
      </c>
      <c r="GQ15" s="10">
        <v>80100094</v>
      </c>
      <c r="GR15">
        <v>1</v>
      </c>
      <c r="GS15">
        <v>1</v>
      </c>
      <c r="GT15">
        <f>IF(GQ15=0,"",INT((VLOOKUP(--RIGHT(GQ15,1),权重!$B$2:$C$6,2,0)/$C15+VLOOKUP(--RIGHT(GQ15,1),权重!$B$2:$D$6,3,0))*$E15))</f>
        <v>533</v>
      </c>
      <c r="GU15" s="10">
        <v>80100095</v>
      </c>
      <c r="GV15">
        <v>1</v>
      </c>
      <c r="GW15">
        <v>1</v>
      </c>
      <c r="GX15">
        <f>IF(GU15=0,"",INT((VLOOKUP(--RIGHT(GU15,1),权重!$B$2:$C$6,2,0)/$C15+VLOOKUP(--RIGHT(GU15,1),权重!$B$2:$D$6,3,0))*$E15))</f>
        <v>20</v>
      </c>
      <c r="GY15" s="10">
        <v>80100101</v>
      </c>
      <c r="GZ15">
        <v>1</v>
      </c>
      <c r="HA15">
        <v>1</v>
      </c>
      <c r="HB15">
        <f>IF(GY15=0,"",INT((VLOOKUP(--RIGHT(GY15,1),权重!$B$2:$C$6,2,0)/$C15+VLOOKUP(--RIGHT(GY15,1),权重!$B$2:$D$6,3,0))*$E15))</f>
        <v>12800</v>
      </c>
      <c r="HC15" s="10">
        <v>80100102</v>
      </c>
      <c r="HD15">
        <v>1</v>
      </c>
      <c r="HE15">
        <v>1</v>
      </c>
      <c r="HF15">
        <f>IF(HC15=0,"",INT((VLOOKUP(--RIGHT(HC15,1),权重!$B$2:$C$6,2,0)/$C15+VLOOKUP(--RIGHT(HC15,1),权重!$B$2:$D$6,3,0))*$E15))</f>
        <v>10646</v>
      </c>
      <c r="HG15" s="10">
        <v>80100103</v>
      </c>
      <c r="HH15">
        <v>1</v>
      </c>
      <c r="HI15">
        <v>1</v>
      </c>
      <c r="HJ15">
        <f>IF(HG15=0,"",INT((VLOOKUP(--RIGHT(HG15,1),权重!$B$2:$C$6,2,0)/$C15+VLOOKUP(--RIGHT(HG15,1),权重!$B$2:$D$6,3,0))*$E15))</f>
        <v>2666</v>
      </c>
      <c r="HK15" s="10">
        <v>80100104</v>
      </c>
      <c r="HL15">
        <v>1</v>
      </c>
      <c r="HM15">
        <v>1</v>
      </c>
      <c r="HN15">
        <f>IF(HK15=0,"",INT((VLOOKUP(--RIGHT(HK15,1),权重!$B$2:$C$6,2,0)/$C15+VLOOKUP(--RIGHT(HK15,1),权重!$B$2:$D$6,3,0))*$E15))</f>
        <v>533</v>
      </c>
      <c r="HO15" s="10">
        <v>80100105</v>
      </c>
      <c r="HP15">
        <v>1</v>
      </c>
      <c r="HQ15">
        <v>1</v>
      </c>
      <c r="HR15">
        <f>IF(HO15=0,"",INT((VLOOKUP(--RIGHT(HO15,1),权重!$B$2:$C$6,2,0)/$C15+VLOOKUP(--RIGHT(HO15,1),权重!$B$2:$D$6,3,0))*$E15))</f>
        <v>20</v>
      </c>
      <c r="HS15" s="10">
        <v>80100111</v>
      </c>
      <c r="HT15">
        <v>1</v>
      </c>
      <c r="HU15">
        <v>1</v>
      </c>
      <c r="HV15">
        <f>IF(HS15=0,"",INT((VLOOKUP(--RIGHT(HS15,1),权重!$B$2:$C$6,2,0)/$C15+VLOOKUP(--RIGHT(HS15,1),权重!$B$2:$D$6,3,0))*$E15))</f>
        <v>12800</v>
      </c>
      <c r="HW15" s="10">
        <v>80100112</v>
      </c>
      <c r="HX15">
        <v>1</v>
      </c>
      <c r="HY15">
        <v>1</v>
      </c>
      <c r="HZ15">
        <f>IF(HW15=0,"",INT((VLOOKUP(--RIGHT(HW15,1),权重!$B$2:$C$6,2,0)/$C15+VLOOKUP(--RIGHT(HW15,1),权重!$B$2:$D$6,3,0))*$E15))</f>
        <v>10646</v>
      </c>
      <c r="IA15" s="10">
        <v>80100113</v>
      </c>
      <c r="IB15">
        <v>1</v>
      </c>
      <c r="IC15">
        <v>1</v>
      </c>
      <c r="ID15">
        <f>IF(IA15=0,"",INT((VLOOKUP(--RIGHT(IA15,1),权重!$B$2:$C$6,2,0)/$C15+VLOOKUP(--RIGHT(IA15,1),权重!$B$2:$D$6,3,0))*$E15))</f>
        <v>2666</v>
      </c>
      <c r="IE15" s="10">
        <v>80100114</v>
      </c>
      <c r="IF15">
        <v>1</v>
      </c>
      <c r="IG15">
        <v>1</v>
      </c>
      <c r="IH15">
        <f>IF(IE15=0,"",INT((VLOOKUP(--RIGHT(IE15,1),权重!$B$2:$C$6,2,0)/$C15+VLOOKUP(--RIGHT(IE15,1),权重!$B$2:$D$6,3,0))*$E15))</f>
        <v>533</v>
      </c>
      <c r="II15" s="10">
        <v>80100115</v>
      </c>
      <c r="IJ15">
        <v>1</v>
      </c>
      <c r="IK15">
        <v>1</v>
      </c>
      <c r="IL15">
        <f>IF(II15=0,"",INT((VLOOKUP(--RIGHT(II15,1),权重!$B$2:$C$6,2,0)/$C15+VLOOKUP(--RIGHT(II15,1),权重!$B$2:$D$6,3,0))*$E15))</f>
        <v>20</v>
      </c>
      <c r="IM15" s="10">
        <v>80100121</v>
      </c>
      <c r="IN15">
        <v>1</v>
      </c>
      <c r="IO15">
        <v>1</v>
      </c>
      <c r="IP15">
        <f>IF(IM15=0,"",INT((VLOOKUP(--RIGHT(IM15,1),权重!$B$2:$C$6,2,0)/$C15+VLOOKUP(--RIGHT(IM15,1),权重!$B$2:$D$6,3,0))*$E15))</f>
        <v>12800</v>
      </c>
      <c r="IQ15" s="10">
        <v>80100122</v>
      </c>
      <c r="IR15">
        <v>1</v>
      </c>
      <c r="IS15">
        <v>1</v>
      </c>
      <c r="IT15">
        <f>IF(IQ15=0,"",INT((VLOOKUP(--RIGHT(IQ15,1),权重!$B$2:$C$6,2,0)/$C15+VLOOKUP(--RIGHT(IQ15,1),权重!$B$2:$D$6,3,0))*$E15))</f>
        <v>10646</v>
      </c>
      <c r="IU15" s="10">
        <v>80100123</v>
      </c>
      <c r="IV15">
        <v>1</v>
      </c>
      <c r="IW15">
        <v>1</v>
      </c>
      <c r="IX15">
        <f>IF(IU15=0,"",INT((VLOOKUP(--RIGHT(IU15,1),权重!$B$2:$C$6,2,0)/$C15+VLOOKUP(--RIGHT(IU15,1),权重!$B$2:$D$6,3,0))*$E15))</f>
        <v>2666</v>
      </c>
      <c r="IY15" s="10">
        <v>80100124</v>
      </c>
      <c r="IZ15">
        <v>1</v>
      </c>
      <c r="JA15">
        <v>1</v>
      </c>
      <c r="JB15">
        <f>IF(IY15=0,"",INT((VLOOKUP(--RIGHT(IY15,1),权重!$B$2:$C$6,2,0)/$C15+VLOOKUP(--RIGHT(IY15,1),权重!$B$2:$D$6,3,0))*$E15))</f>
        <v>533</v>
      </c>
      <c r="JC15" s="10">
        <v>80100125</v>
      </c>
      <c r="JD15">
        <v>1</v>
      </c>
      <c r="JE15">
        <v>1</v>
      </c>
      <c r="JF15">
        <f>IF(JC15=0,"",INT((VLOOKUP(--RIGHT(JC15,1),权重!$B$2:$C$6,2,0)/$C15+VLOOKUP(--RIGHT(JC15,1),权重!$B$2:$D$6,3,0))*$E15))</f>
        <v>20</v>
      </c>
      <c r="JG15" s="10">
        <v>80100131</v>
      </c>
      <c r="JH15">
        <v>1</v>
      </c>
      <c r="JI15">
        <v>1</v>
      </c>
      <c r="JJ15">
        <f>IF(JG15=0,"",INT((VLOOKUP(--RIGHT(JG15,1),权重!$B$2:$C$6,2,0)/$C15+VLOOKUP(--RIGHT(JG15,1),权重!$B$2:$D$6,3,0))*$E15))</f>
        <v>12800</v>
      </c>
      <c r="JK15" s="10">
        <v>80100132</v>
      </c>
      <c r="JL15">
        <v>1</v>
      </c>
      <c r="JM15">
        <v>1</v>
      </c>
      <c r="JN15">
        <f>IF(JK15=0,"",INT((VLOOKUP(--RIGHT(JK15,1),权重!$B$2:$C$6,2,0)/$C15+VLOOKUP(--RIGHT(JK15,1),权重!$B$2:$D$6,3,0))*$E15))</f>
        <v>10646</v>
      </c>
      <c r="JO15" s="10">
        <v>80100133</v>
      </c>
      <c r="JP15">
        <v>1</v>
      </c>
      <c r="JQ15">
        <v>1</v>
      </c>
      <c r="JR15">
        <f>IF(JO15=0,"",INT((VLOOKUP(--RIGHT(JO15,1),权重!$B$2:$C$6,2,0)/$C15+VLOOKUP(--RIGHT(JO15,1),权重!$B$2:$D$6,3,0))*$E15))</f>
        <v>2666</v>
      </c>
      <c r="JS15" s="10">
        <v>80100134</v>
      </c>
      <c r="JT15">
        <v>1</v>
      </c>
      <c r="JU15">
        <v>1</v>
      </c>
      <c r="JV15">
        <f>IF(JS15=0,"",INT((VLOOKUP(--RIGHT(JS15,1),权重!$B$2:$C$6,2,0)/$C15+VLOOKUP(--RIGHT(JS15,1),权重!$B$2:$D$6,3,0))*$E15))</f>
        <v>533</v>
      </c>
      <c r="JW15" s="10">
        <v>80100135</v>
      </c>
      <c r="JX15">
        <v>1</v>
      </c>
      <c r="JY15">
        <v>1</v>
      </c>
      <c r="JZ15">
        <f>IF(JW15=0,"",INT((VLOOKUP(--RIGHT(JW15,1),权重!$B$2:$C$6,2,0)/$C15+VLOOKUP(--RIGHT(JW15,1),权重!$B$2:$D$6,3,0))*$E15))</f>
        <v>20</v>
      </c>
      <c r="KA15" s="10">
        <v>80100141</v>
      </c>
      <c r="KB15">
        <v>1</v>
      </c>
      <c r="KC15">
        <v>1</v>
      </c>
      <c r="KD15">
        <f>IF(KA15=0,"",INT((VLOOKUP(--RIGHT(KA15,1),权重!$B$2:$C$6,2,0)/$C15+VLOOKUP(--RIGHT(KA15,1),权重!$B$2:$D$6,3,0))*$E15))</f>
        <v>12800</v>
      </c>
      <c r="KE15" s="10">
        <v>80100142</v>
      </c>
      <c r="KF15">
        <v>1</v>
      </c>
      <c r="KG15">
        <v>1</v>
      </c>
      <c r="KH15">
        <f>IF(KE15=0,"",INT((VLOOKUP(--RIGHT(KE15,1),权重!$B$2:$C$6,2,0)/$C15+VLOOKUP(--RIGHT(KE15,1),权重!$B$2:$D$6,3,0))*$E15))</f>
        <v>10646</v>
      </c>
      <c r="KI15" s="10">
        <v>80100143</v>
      </c>
      <c r="KJ15">
        <v>1</v>
      </c>
      <c r="KK15">
        <v>1</v>
      </c>
      <c r="KL15">
        <f>IF(KI15=0,"",INT((VLOOKUP(--RIGHT(KI15,1),权重!$B$2:$C$6,2,0)/$C15+VLOOKUP(--RIGHT(KI15,1),权重!$B$2:$D$6,3,0))*$E15))</f>
        <v>2666</v>
      </c>
      <c r="KM15" s="10">
        <v>80100144</v>
      </c>
      <c r="KN15">
        <v>1</v>
      </c>
      <c r="KO15">
        <v>1</v>
      </c>
      <c r="KP15">
        <f>IF(KM15=0,"",INT((VLOOKUP(--RIGHT(KM15,1),权重!$B$2:$C$6,2,0)/$C15+VLOOKUP(--RIGHT(KM15,1),权重!$B$2:$D$6,3,0))*$E15))</f>
        <v>533</v>
      </c>
      <c r="KQ15" s="10">
        <v>80100145</v>
      </c>
      <c r="KR15">
        <v>1</v>
      </c>
      <c r="KS15">
        <v>1</v>
      </c>
      <c r="KT15">
        <f>IF(KQ15=0,"",INT((VLOOKUP(--RIGHT(KQ15,1),权重!$B$2:$C$6,2,0)/$C15+VLOOKUP(--RIGHT(KQ15,1),权重!$B$2:$D$6,3,0))*$E15))</f>
        <v>20</v>
      </c>
      <c r="KU15" s="10">
        <v>80100151</v>
      </c>
      <c r="KV15">
        <v>1</v>
      </c>
      <c r="KW15">
        <v>1</v>
      </c>
      <c r="KX15">
        <f>IF(KU15=0,"",INT((VLOOKUP(--RIGHT(KU15,1),权重!$B$2:$C$6,2,0)/$C15+VLOOKUP(--RIGHT(KU15,1),权重!$B$2:$D$6,3,0))*$E15))</f>
        <v>12800</v>
      </c>
      <c r="KY15" s="10">
        <v>80100152</v>
      </c>
      <c r="KZ15">
        <v>1</v>
      </c>
      <c r="LA15">
        <v>1</v>
      </c>
      <c r="LB15">
        <f>IF(KY15=0,"",INT((VLOOKUP(--RIGHT(KY15,1),权重!$B$2:$C$6,2,0)/$C15+VLOOKUP(--RIGHT(KY15,1),权重!$B$2:$D$6,3,0))*$E15))</f>
        <v>10646</v>
      </c>
      <c r="LC15" s="10">
        <v>80100153</v>
      </c>
      <c r="LD15">
        <v>1</v>
      </c>
      <c r="LE15">
        <v>1</v>
      </c>
      <c r="LF15">
        <f>IF(LC15=0,"",INT((VLOOKUP(--RIGHT(LC15,1),权重!$B$2:$C$6,2,0)/$C15+VLOOKUP(--RIGHT(LC15,1),权重!$B$2:$D$6,3,0))*$E15))</f>
        <v>2666</v>
      </c>
      <c r="LG15" s="10">
        <v>80100154</v>
      </c>
      <c r="LH15">
        <v>1</v>
      </c>
      <c r="LI15">
        <v>1</v>
      </c>
      <c r="LJ15">
        <f>IF(LG15=0,"",INT((VLOOKUP(--RIGHT(LG15,1),权重!$B$2:$C$6,2,0)/$C15+VLOOKUP(--RIGHT(LG15,1),权重!$B$2:$D$6,3,0))*$E15))</f>
        <v>533</v>
      </c>
      <c r="LK15" s="10">
        <v>80100155</v>
      </c>
      <c r="LL15">
        <v>1</v>
      </c>
      <c r="LM15">
        <v>1</v>
      </c>
      <c r="LN15">
        <f>IF(LK15=0,"",INT((VLOOKUP(--RIGHT(LK15,1),权重!$B$2:$C$6,2,0)/$C15+VLOOKUP(--RIGHT(LK15,1),权重!$B$2:$D$6,3,0))*$E15))</f>
        <v>20</v>
      </c>
      <c r="LR15" t="str">
        <f>IF(LO15=0,"",INT((VLOOKUP(--RIGHT(LO15,1),权重!$B$2:$C$6,2,0)/$C15+VLOOKUP(--RIGHT(LO15,1),权重!$B$2:$D$6,3,0))*$E15))</f>
        <v/>
      </c>
      <c r="LV15" t="str">
        <f>IF(LS15=0,"",INT((VLOOKUP(--RIGHT(LS15,1),权重!$B$2:$C$6,2,0)/$C15+VLOOKUP(--RIGHT(LS15,1),权重!$B$2:$D$6,3,0))*$E15))</f>
        <v/>
      </c>
      <c r="LZ15" t="str">
        <f>IF(LW15=0,"",INT((VLOOKUP(--RIGHT(LW15,1),权重!$B$2:$C$6,2,0)/$C15+VLOOKUP(--RIGHT(LW15,1),权重!$B$2:$D$6,3,0))*$E15))</f>
        <v/>
      </c>
      <c r="MD15" t="str">
        <f>IF(MA15=0,"",INT((VLOOKUP(--RIGHT(MA15,1),权重!$B$2:$C$6,2,0)/$C15+VLOOKUP(--RIGHT(MA15,1),权重!$B$2:$D$6,3,0))*$E15))</f>
        <v/>
      </c>
      <c r="MH15" t="str">
        <f>IF(ME15=0,"",INT((VLOOKUP(--RIGHT(ME15,1),权重!$B$2:$C$6,2,0)/$C15+VLOOKUP(--RIGHT(ME15,1),权重!$B$2:$D$6,3,0))*$E15))</f>
        <v/>
      </c>
    </row>
    <row r="16" spans="1:346" s="30" customFormat="1" x14ac:dyDescent="0.2">
      <c r="A16" s="30">
        <v>13</v>
      </c>
      <c r="B16" s="30" t="s">
        <v>28</v>
      </c>
      <c r="C16" s="31">
        <v>16</v>
      </c>
      <c r="D16" s="31">
        <v>4</v>
      </c>
      <c r="E16" s="31">
        <f t="shared" si="1"/>
        <v>0.4</v>
      </c>
      <c r="F16" s="31">
        <f t="shared" si="0"/>
        <v>0.6</v>
      </c>
      <c r="G16" s="32">
        <v>80100001</v>
      </c>
      <c r="H16" s="30">
        <v>1</v>
      </c>
      <c r="I16" s="30">
        <v>1</v>
      </c>
      <c r="J16" s="30">
        <f>IF($D16&lt;2,((VLOOKUP(--RIGHT(G16,1),权重!$F$2:$H$6,2,0)+VLOOKUP(--RIGHT(G16,1),权重!$F$2:$H$6,3,0)*$D16)*$F16),((VLOOKUP(--RIGHT(G16,1),权重!$J$2:$L$6,2,0)+VLOOKUP(--RIGHT(G16,1),权重!$J$2:$L$6,3,0)*$D16)*$F16))</f>
        <v>285600</v>
      </c>
      <c r="K16" s="32">
        <v>80100002</v>
      </c>
      <c r="L16" s="30">
        <v>1</v>
      </c>
      <c r="M16" s="30">
        <v>1</v>
      </c>
      <c r="N16" s="30">
        <f>IF($D16&lt;2,((VLOOKUP(--RIGHT(K16,1),权重!$F$2:$H$6,2,0)+VLOOKUP(--RIGHT(K16,1),权重!$F$2:$H$6,3,0)*$D16)*$F16),((VLOOKUP(--RIGHT(K16,1),权重!$J$2:$L$6,2,0)+VLOOKUP(--RIGHT(K16,1),权重!$J$2:$L$6,3,0)*$D16)*$F16))</f>
        <v>179040</v>
      </c>
      <c r="O16" s="33">
        <v>80100003</v>
      </c>
      <c r="P16" s="30">
        <v>1</v>
      </c>
      <c r="Q16" s="30">
        <v>1</v>
      </c>
      <c r="R16" s="30">
        <f>IF($D16&lt;2,((VLOOKUP(--RIGHT(O16,1),权重!$F$2:$H$6,2,0)+VLOOKUP(--RIGHT(O16,1),权重!$F$2:$H$6,3,0)*$D16)*$F16),((VLOOKUP(--RIGHT(O16,1),权重!$J$2:$L$6,2,0)+VLOOKUP(--RIGHT(O16,1),权重!$J$2:$L$6,3,0)*$D16)*$F16))</f>
        <v>120000</v>
      </c>
      <c r="S16" s="33">
        <v>80100004</v>
      </c>
      <c r="T16" s="30">
        <v>1</v>
      </c>
      <c r="U16" s="30">
        <v>1</v>
      </c>
      <c r="V16" s="30">
        <f>IF($D16&lt;2,((VLOOKUP(--RIGHT(S16,1),权重!$F$2:$H$6,2,0)+VLOOKUP(--RIGHT(S16,1),权重!$F$2:$H$6,3,0)*$D16)*$F16),((VLOOKUP(--RIGHT(S16,1),权重!$J$2:$L$6,2,0)+VLOOKUP(--RIGHT(S16,1),权重!$J$2:$L$6,3,0)*$D16)*$F16))</f>
        <v>14400</v>
      </c>
      <c r="W16" s="33">
        <v>80100005</v>
      </c>
      <c r="X16" s="30">
        <v>1</v>
      </c>
      <c r="Y16" s="30">
        <v>1</v>
      </c>
      <c r="Z16" s="30">
        <f>IF($D16&lt;2,((VLOOKUP(--RIGHT(W16,1),权重!$F$2:$H$6,2,0)+VLOOKUP(--RIGHT(W16,1),权重!$F$2:$H$6,3,0)*$D16)*$F16),((VLOOKUP(--RIGHT(W16,1),权重!$J$2:$L$6,2,0)+VLOOKUP(--RIGHT(W16,1),权重!$J$2:$L$6,3,0)*$D16)*$F16))</f>
        <v>960</v>
      </c>
      <c r="AA16" s="27">
        <v>80100011</v>
      </c>
      <c r="AB16" s="30">
        <v>1</v>
      </c>
      <c r="AC16" s="30">
        <v>1</v>
      </c>
      <c r="AD16" s="30">
        <f>IF(AA16=0,"",INT((VLOOKUP(--RIGHT(AA16,1),权重!$B$2:$C$6,2,0)/$C16+VLOOKUP(--RIGHT(AA16,1),权重!$B$2:$D$6,3,0))*$E16))+1000000*E16-E39</f>
        <v>11975</v>
      </c>
      <c r="AE16" s="27">
        <v>80100012</v>
      </c>
      <c r="AF16" s="30">
        <v>1</v>
      </c>
      <c r="AG16" s="30">
        <v>1</v>
      </c>
      <c r="AH16" s="30">
        <f>IF(AE16=0,"",INT((VLOOKUP(--RIGHT(AE16,1),权重!$B$2:$C$6,2,0)/$C16+VLOOKUP(--RIGHT(AE16,1),权重!$B$2:$D$6,3,0))*$E16))</f>
        <v>9980</v>
      </c>
      <c r="AI16" s="27">
        <v>80100013</v>
      </c>
      <c r="AJ16" s="30">
        <v>1</v>
      </c>
      <c r="AK16" s="30">
        <v>1</v>
      </c>
      <c r="AL16" s="30">
        <f>IF(AI16=0,"",INT((VLOOKUP(--RIGHT(AI16,1),权重!$B$2:$C$6,2,0)/$C16+VLOOKUP(--RIGHT(AI16,1),权重!$B$2:$D$6,3,0))*$E16))</f>
        <v>2500</v>
      </c>
      <c r="AM16" s="27">
        <v>80100014</v>
      </c>
      <c r="AN16" s="30">
        <v>1</v>
      </c>
      <c r="AO16" s="30">
        <v>1</v>
      </c>
      <c r="AP16" s="30">
        <f>IF(AM16=0,"",INT((VLOOKUP(--RIGHT(AM16,1),权重!$B$2:$C$6,2,0)/$C16+VLOOKUP(--RIGHT(AM16,1),权重!$B$2:$D$6,3,0))*$E16))</f>
        <v>525</v>
      </c>
      <c r="AQ16" s="27">
        <v>80100015</v>
      </c>
      <c r="AR16" s="30">
        <v>1</v>
      </c>
      <c r="AS16" s="30">
        <v>1</v>
      </c>
      <c r="AT16" s="30">
        <f>IF(AQ16=0,"",INT((VLOOKUP(--RIGHT(AQ16,1),权重!$B$2:$C$6,2,0)/$C16+VLOOKUP(--RIGHT(AQ16,1),权重!$B$2:$D$6,3,0))*$E16))</f>
        <v>20</v>
      </c>
      <c r="AU16" s="27">
        <v>80100031</v>
      </c>
      <c r="AV16" s="30">
        <v>1</v>
      </c>
      <c r="AW16" s="30">
        <v>1</v>
      </c>
      <c r="AX16" s="30">
        <f>IF(AU16=0,"",INT((VLOOKUP(--RIGHT(AU16,1),权重!$B$2:$C$6,2,0)/$C16+VLOOKUP(--RIGHT(AU16,1),权重!$B$2:$D$6,3,0))*$E16))</f>
        <v>11975</v>
      </c>
      <c r="AY16" s="27">
        <v>80100032</v>
      </c>
      <c r="AZ16" s="30">
        <v>1</v>
      </c>
      <c r="BA16" s="30">
        <v>1</v>
      </c>
      <c r="BB16" s="30">
        <f>IF(AY16=0,"",INT((VLOOKUP(--RIGHT(AY16,1),权重!$B$2:$C$6,2,0)/$C16+VLOOKUP(--RIGHT(AY16,1),权重!$B$2:$D$6,3,0))*$E16))</f>
        <v>9980</v>
      </c>
      <c r="BC16" s="27">
        <v>80100033</v>
      </c>
      <c r="BD16" s="30">
        <v>1</v>
      </c>
      <c r="BE16" s="30">
        <v>1</v>
      </c>
      <c r="BF16" s="30">
        <f>IF(BC16=0,"",INT((VLOOKUP(--RIGHT(BC16,1),权重!$B$2:$C$6,2,0)/$C16+VLOOKUP(--RIGHT(BC16,1),权重!$B$2:$D$6,3,0))*$E16))</f>
        <v>2500</v>
      </c>
      <c r="BG16" s="27">
        <v>80100034</v>
      </c>
      <c r="BH16" s="30">
        <v>1</v>
      </c>
      <c r="BI16" s="30">
        <v>1</v>
      </c>
      <c r="BJ16" s="30">
        <f>IF(BG16=0,"",INT((VLOOKUP(--RIGHT(BG16,1),权重!$B$2:$C$6,2,0)/$C16+VLOOKUP(--RIGHT(BG16,1),权重!$B$2:$D$6,3,0))*$E16))</f>
        <v>525</v>
      </c>
      <c r="BK16" s="27">
        <v>80100035</v>
      </c>
      <c r="BL16" s="30">
        <v>1</v>
      </c>
      <c r="BM16" s="30">
        <v>1</v>
      </c>
      <c r="BN16" s="30">
        <f>IF(BK16=0,"",INT((VLOOKUP(--RIGHT(BK16,1),权重!$B$2:$C$6,2,0)/$C16+VLOOKUP(--RIGHT(BK16,1),权重!$B$2:$D$6,3,0))*$E16))</f>
        <v>20</v>
      </c>
      <c r="BO16" s="27">
        <v>80100041</v>
      </c>
      <c r="BP16" s="30">
        <v>1</v>
      </c>
      <c r="BQ16" s="30">
        <v>1</v>
      </c>
      <c r="BR16" s="30">
        <f>IF(BO16=0,"",INT((VLOOKUP(--RIGHT(BO16,1),权重!$B$2:$C$6,2,0)/$C16+VLOOKUP(--RIGHT(BO16,1),权重!$B$2:$D$6,3,0))*$E16))</f>
        <v>11975</v>
      </c>
      <c r="BS16" s="27">
        <v>80100042</v>
      </c>
      <c r="BT16" s="30">
        <v>1</v>
      </c>
      <c r="BU16" s="30">
        <v>1</v>
      </c>
      <c r="BV16" s="30">
        <f>IF(BS16=0,"",INT((VLOOKUP(--RIGHT(BS16,1),权重!$B$2:$C$6,2,0)/$C16+VLOOKUP(--RIGHT(BS16,1),权重!$B$2:$D$6,3,0))*$E16))</f>
        <v>9980</v>
      </c>
      <c r="BW16" s="27">
        <v>80100043</v>
      </c>
      <c r="BX16" s="30">
        <v>1</v>
      </c>
      <c r="BY16" s="30">
        <v>1</v>
      </c>
      <c r="BZ16" s="30">
        <f>IF(BW16=0,"",INT((VLOOKUP(--RIGHT(BW16,1),权重!$B$2:$C$6,2,0)/$C16+VLOOKUP(--RIGHT(BW16,1),权重!$B$2:$D$6,3,0))*$E16))</f>
        <v>2500</v>
      </c>
      <c r="CA16" s="27">
        <v>80100044</v>
      </c>
      <c r="CB16" s="30">
        <v>1</v>
      </c>
      <c r="CC16" s="30">
        <v>1</v>
      </c>
      <c r="CD16" s="30">
        <f>IF(CA16=0,"",INT((VLOOKUP(--RIGHT(CA16,1),权重!$B$2:$C$6,2,0)/$C16+VLOOKUP(--RIGHT(CA16,1),权重!$B$2:$D$6,3,0))*$E16))</f>
        <v>525</v>
      </c>
      <c r="CE16" s="27">
        <v>80100045</v>
      </c>
      <c r="CF16" s="30">
        <v>1</v>
      </c>
      <c r="CG16" s="30">
        <v>1</v>
      </c>
      <c r="CH16" s="30">
        <f>IF(CE16=0,"",INT((VLOOKUP(--RIGHT(CE16,1),权重!$B$2:$C$6,2,0)/$C16+VLOOKUP(--RIGHT(CE16,1),权重!$B$2:$D$6,3,0))*$E16))</f>
        <v>20</v>
      </c>
      <c r="CI16" s="27">
        <v>80100061</v>
      </c>
      <c r="CJ16" s="30">
        <v>1</v>
      </c>
      <c r="CK16" s="30">
        <v>1</v>
      </c>
      <c r="CL16" s="30">
        <f>IF(CI16=0,"",INT((VLOOKUP(--RIGHT(CI16,1),权重!$B$2:$C$6,2,0)/$C16+VLOOKUP(--RIGHT(CI16,1),权重!$B$2:$D$6,3,0))*$E16))</f>
        <v>11975</v>
      </c>
      <c r="CM16" s="27">
        <v>80100062</v>
      </c>
      <c r="CN16" s="30">
        <v>1</v>
      </c>
      <c r="CO16" s="30">
        <v>1</v>
      </c>
      <c r="CP16" s="30">
        <f>IF(CM16=0,"",INT((VLOOKUP(--RIGHT(CM16,1),权重!$B$2:$C$6,2,0)/$C16+VLOOKUP(--RIGHT(CM16,1),权重!$B$2:$D$6,3,0))*$E16))</f>
        <v>9980</v>
      </c>
      <c r="CQ16" s="27">
        <v>80100063</v>
      </c>
      <c r="CR16" s="30">
        <v>1</v>
      </c>
      <c r="CS16" s="30">
        <v>1</v>
      </c>
      <c r="CT16" s="30">
        <f>IF(CQ16=0,"",INT((VLOOKUP(--RIGHT(CQ16,1),权重!$B$2:$C$6,2,0)/$C16+VLOOKUP(--RIGHT(CQ16,1),权重!$B$2:$D$6,3,0))*$E16))</f>
        <v>2500</v>
      </c>
      <c r="CU16" s="27">
        <v>80100064</v>
      </c>
      <c r="CV16" s="30">
        <v>1</v>
      </c>
      <c r="CW16" s="30">
        <v>1</v>
      </c>
      <c r="CX16" s="30">
        <f>IF(CU16=0,"",INT((VLOOKUP(--RIGHT(CU16,1),权重!$B$2:$C$6,2,0)/$C16+VLOOKUP(--RIGHT(CU16,1),权重!$B$2:$D$6,3,0))*$E16))</f>
        <v>525</v>
      </c>
      <c r="CY16" s="27">
        <v>80100065</v>
      </c>
      <c r="CZ16" s="30">
        <v>1</v>
      </c>
      <c r="DA16" s="30">
        <v>1</v>
      </c>
      <c r="DB16" s="30">
        <f>IF(CY16=0,"",INT((VLOOKUP(--RIGHT(CY16,1),权重!$B$2:$C$6,2,0)/$C16+VLOOKUP(--RIGHT(CY16,1),权重!$B$2:$D$6,3,0))*$E16))</f>
        <v>20</v>
      </c>
      <c r="DC16" s="27">
        <v>80100051</v>
      </c>
      <c r="DD16" s="30">
        <v>1</v>
      </c>
      <c r="DE16" s="30">
        <v>1</v>
      </c>
      <c r="DF16" s="30">
        <f>IF(DC16=0,"",INT((VLOOKUP(--RIGHT(DC16,1),权重!$B$2:$C$6,2,0)/$C16+VLOOKUP(--RIGHT(DC16,1),权重!$B$2:$D$6,3,0))*$E16))</f>
        <v>11975</v>
      </c>
      <c r="DG16" s="27">
        <v>80100052</v>
      </c>
      <c r="DH16" s="30">
        <v>1</v>
      </c>
      <c r="DI16" s="30">
        <v>1</v>
      </c>
      <c r="DJ16" s="30">
        <f>IF(DG16=0,"",INT((VLOOKUP(--RIGHT(DG16,1),权重!$B$2:$C$6,2,0)/$C16+VLOOKUP(--RIGHT(DG16,1),权重!$B$2:$D$6,3,0))*$E16))</f>
        <v>9980</v>
      </c>
      <c r="DK16" s="27">
        <v>80100053</v>
      </c>
      <c r="DL16" s="30">
        <v>1</v>
      </c>
      <c r="DM16" s="30">
        <v>1</v>
      </c>
      <c r="DN16" s="30">
        <f>IF(DK16=0,"",INT((VLOOKUP(--RIGHT(DK16,1),权重!$B$2:$C$6,2,0)/$C16+VLOOKUP(--RIGHT(DK16,1),权重!$B$2:$D$6,3,0))*$E16))</f>
        <v>2500</v>
      </c>
      <c r="DO16" s="27">
        <v>80100054</v>
      </c>
      <c r="DP16" s="30">
        <v>1</v>
      </c>
      <c r="DQ16" s="30">
        <v>1</v>
      </c>
      <c r="DR16" s="30">
        <f>IF(DO16=0,"",INT((VLOOKUP(--RIGHT(DO16,1),权重!$B$2:$C$6,2,0)/$C16+VLOOKUP(--RIGHT(DO16,1),权重!$B$2:$D$6,3,0))*$E16))</f>
        <v>525</v>
      </c>
      <c r="DS16" s="27">
        <v>80100055</v>
      </c>
      <c r="DT16" s="30">
        <v>1</v>
      </c>
      <c r="DU16" s="30">
        <v>1</v>
      </c>
      <c r="DV16" s="30">
        <f>IF(DS16=0,"",INT((VLOOKUP(--RIGHT(DS16,1),权重!$B$2:$C$6,2,0)/$C16+VLOOKUP(--RIGHT(DS16,1),权重!$B$2:$D$6,3,0))*$E16))</f>
        <v>20</v>
      </c>
      <c r="DW16" s="27">
        <v>80100081</v>
      </c>
      <c r="DX16" s="30">
        <v>1</v>
      </c>
      <c r="DY16" s="30">
        <v>1</v>
      </c>
      <c r="DZ16" s="30">
        <f>IF(DW16=0,"",INT((VLOOKUP(--RIGHT(DW16,1),权重!$B$2:$C$6,2,0)/$C16+VLOOKUP(--RIGHT(DW16,1),权重!$B$2:$D$6,3,0))*$E16))</f>
        <v>11975</v>
      </c>
      <c r="EA16" s="27">
        <v>80100082</v>
      </c>
      <c r="EB16" s="30">
        <v>1</v>
      </c>
      <c r="EC16" s="30">
        <v>1</v>
      </c>
      <c r="ED16" s="30">
        <f>IF(EA16=0,"",INT((VLOOKUP(--RIGHT(EA16,1),权重!$B$2:$C$6,2,0)/$C16+VLOOKUP(--RIGHT(EA16,1),权重!$B$2:$D$6,3,0))*$E16))</f>
        <v>9980</v>
      </c>
      <c r="EE16" s="27">
        <v>80100083</v>
      </c>
      <c r="EF16" s="30">
        <v>1</v>
      </c>
      <c r="EG16" s="30">
        <v>1</v>
      </c>
      <c r="EH16" s="30">
        <f>IF(EE16=0,"",INT((VLOOKUP(--RIGHT(EE16,1),权重!$B$2:$C$6,2,0)/$C16+VLOOKUP(--RIGHT(EE16,1),权重!$B$2:$D$6,3,0))*$E16))</f>
        <v>2500</v>
      </c>
      <c r="EI16" s="27">
        <v>80100084</v>
      </c>
      <c r="EJ16" s="30">
        <v>1</v>
      </c>
      <c r="EK16" s="30">
        <v>1</v>
      </c>
      <c r="EL16" s="30">
        <f>IF(EI16=0,"",INT((VLOOKUP(--RIGHT(EI16,1),权重!$B$2:$C$6,2,0)/$C16+VLOOKUP(--RIGHT(EI16,1),权重!$B$2:$D$6,3,0))*$E16))</f>
        <v>525</v>
      </c>
      <c r="EM16" s="27">
        <v>80100085</v>
      </c>
      <c r="EN16" s="30">
        <v>1</v>
      </c>
      <c r="EO16" s="30">
        <v>1</v>
      </c>
      <c r="EP16" s="30">
        <f>IF(EM16=0,"",INT((VLOOKUP(--RIGHT(EM16,1),权重!$B$2:$C$6,2,0)/$C16+VLOOKUP(--RIGHT(EM16,1),权重!$B$2:$D$6,3,0))*$E16))</f>
        <v>20</v>
      </c>
      <c r="EQ16" s="27">
        <v>80100071</v>
      </c>
      <c r="ER16" s="30">
        <v>1</v>
      </c>
      <c r="ES16" s="30">
        <v>1</v>
      </c>
      <c r="ET16" s="30">
        <f>IF(EQ16=0,"",INT((VLOOKUP(--RIGHT(EQ16,1),权重!$B$2:$C$6,2,0)/$C16+VLOOKUP(--RIGHT(EQ16,1),权重!$B$2:$D$6,3,0))*$E16))</f>
        <v>11975</v>
      </c>
      <c r="EU16" s="27">
        <v>80100072</v>
      </c>
      <c r="EV16" s="30">
        <v>1</v>
      </c>
      <c r="EW16" s="30">
        <v>1</v>
      </c>
      <c r="EX16" s="30">
        <f>IF(EU16=0,"",INT((VLOOKUP(--RIGHT(EU16,1),权重!$B$2:$C$6,2,0)/$C16+VLOOKUP(--RIGHT(EU16,1),权重!$B$2:$D$6,3,0))*$E16))</f>
        <v>9980</v>
      </c>
      <c r="EY16" s="27">
        <v>80100073</v>
      </c>
      <c r="EZ16" s="30">
        <v>1</v>
      </c>
      <c r="FA16" s="30">
        <v>1</v>
      </c>
      <c r="FB16" s="30">
        <f>IF(EY16=0,"",INT((VLOOKUP(--RIGHT(EY16,1),权重!$B$2:$C$6,2,0)/$C16+VLOOKUP(--RIGHT(EY16,1),权重!$B$2:$D$6,3,0))*$E16))</f>
        <v>2500</v>
      </c>
      <c r="FC16" s="27">
        <v>80100074</v>
      </c>
      <c r="FD16" s="30">
        <v>1</v>
      </c>
      <c r="FE16" s="30">
        <v>1</v>
      </c>
      <c r="FF16" s="30">
        <f>IF(FC16=0,"",INT((VLOOKUP(--RIGHT(FC16,1),权重!$B$2:$C$6,2,0)/$C16+VLOOKUP(--RIGHT(FC16,1),权重!$B$2:$D$6,3,0))*$E16))</f>
        <v>525</v>
      </c>
      <c r="FG16" s="27">
        <v>80100075</v>
      </c>
      <c r="FH16" s="30">
        <v>1</v>
      </c>
      <c r="FI16" s="30">
        <v>1</v>
      </c>
      <c r="FJ16" s="30">
        <f>IF(FG16=0,"",INT((VLOOKUP(--RIGHT(FG16,1),权重!$B$2:$C$6,2,0)/$C16+VLOOKUP(--RIGHT(FG16,1),权重!$B$2:$D$6,3,0))*$E16))</f>
        <v>20</v>
      </c>
      <c r="FK16" s="27">
        <v>80100021</v>
      </c>
      <c r="FL16" s="30">
        <v>1</v>
      </c>
      <c r="FM16" s="30">
        <v>1</v>
      </c>
      <c r="FN16" s="30">
        <f>IF(FK16=0,"",INT((VLOOKUP(--RIGHT(FK16,1),权重!$B$2:$C$6,2,0)/$C16+VLOOKUP(--RIGHT(FK16,1),权重!$B$2:$D$6,3,0))*$E16))</f>
        <v>11975</v>
      </c>
      <c r="FO16" s="27">
        <v>80100022</v>
      </c>
      <c r="FP16" s="30">
        <v>1</v>
      </c>
      <c r="FQ16" s="30">
        <v>1</v>
      </c>
      <c r="FR16" s="30">
        <f>IF(FO16=0,"",INT((VLOOKUP(--RIGHT(FO16,1),权重!$B$2:$C$6,2,0)/$C16+VLOOKUP(--RIGHT(FO16,1),权重!$B$2:$D$6,3,0))*$E16))</f>
        <v>9980</v>
      </c>
      <c r="FS16" s="27">
        <v>80100023</v>
      </c>
      <c r="FT16" s="30">
        <v>1</v>
      </c>
      <c r="FU16" s="30">
        <v>1</v>
      </c>
      <c r="FV16" s="30">
        <f>IF(FS16=0,"",INT((VLOOKUP(--RIGHT(FS16,1),权重!$B$2:$C$6,2,0)/$C16+VLOOKUP(--RIGHT(FS16,1),权重!$B$2:$D$6,3,0))*$E16))</f>
        <v>2500</v>
      </c>
      <c r="FW16" s="27">
        <v>80100024</v>
      </c>
      <c r="FX16" s="30">
        <v>1</v>
      </c>
      <c r="FY16" s="30">
        <v>1</v>
      </c>
      <c r="FZ16" s="30">
        <f>IF(FW16=0,"",INT((VLOOKUP(--RIGHT(FW16,1),权重!$B$2:$C$6,2,0)/$C16+VLOOKUP(--RIGHT(FW16,1),权重!$B$2:$D$6,3,0))*$E16))</f>
        <v>525</v>
      </c>
      <c r="GA16" s="27">
        <v>80100025</v>
      </c>
      <c r="GB16" s="30">
        <v>1</v>
      </c>
      <c r="GC16" s="30">
        <v>1</v>
      </c>
      <c r="GD16" s="30">
        <f>IF(GA16=0,"",INT((VLOOKUP(--RIGHT(GA16,1),权重!$B$2:$C$6,2,0)/$C16+VLOOKUP(--RIGHT(GA16,1),权重!$B$2:$D$6,3,0))*$E16))</f>
        <v>20</v>
      </c>
      <c r="GE16" s="27">
        <v>80100091</v>
      </c>
      <c r="GF16" s="30">
        <v>1</v>
      </c>
      <c r="GG16" s="30">
        <v>1</v>
      </c>
      <c r="GH16" s="30">
        <f>IF(GE16=0,"",INT((VLOOKUP(--RIGHT(GE16,1),权重!$B$2:$C$6,2,0)/$C16+VLOOKUP(--RIGHT(GE16,1),权重!$B$2:$D$6,3,0))*$E16))</f>
        <v>11975</v>
      </c>
      <c r="GI16" s="27">
        <v>80100092</v>
      </c>
      <c r="GJ16" s="30">
        <v>1</v>
      </c>
      <c r="GK16" s="30">
        <v>1</v>
      </c>
      <c r="GL16" s="30">
        <f>IF(GI16=0,"",INT((VLOOKUP(--RIGHT(GI16,1),权重!$B$2:$C$6,2,0)/$C16+VLOOKUP(--RIGHT(GI16,1),权重!$B$2:$D$6,3,0))*$E16))</f>
        <v>9980</v>
      </c>
      <c r="GM16" s="27">
        <v>80100093</v>
      </c>
      <c r="GN16" s="30">
        <v>1</v>
      </c>
      <c r="GO16" s="30">
        <v>1</v>
      </c>
      <c r="GP16" s="30">
        <f>IF(GM16=0,"",INT((VLOOKUP(--RIGHT(GM16,1),权重!$B$2:$C$6,2,0)/$C16+VLOOKUP(--RIGHT(GM16,1),权重!$B$2:$D$6,3,0))*$E16))</f>
        <v>2500</v>
      </c>
      <c r="GQ16" s="27">
        <v>80100094</v>
      </c>
      <c r="GR16" s="30">
        <v>1</v>
      </c>
      <c r="GS16" s="30">
        <v>1</v>
      </c>
      <c r="GT16" s="30">
        <f>IF(GQ16=0,"",INT((VLOOKUP(--RIGHT(GQ16,1),权重!$B$2:$C$6,2,0)/$C16+VLOOKUP(--RIGHT(GQ16,1),权重!$B$2:$D$6,3,0))*$E16))</f>
        <v>525</v>
      </c>
      <c r="GU16" s="27">
        <v>80100095</v>
      </c>
      <c r="GV16" s="30">
        <v>1</v>
      </c>
      <c r="GW16" s="30">
        <v>1</v>
      </c>
      <c r="GX16" s="30">
        <f>IF(GU16=0,"",INT((VLOOKUP(--RIGHT(GU16,1),权重!$B$2:$C$6,2,0)/$C16+VLOOKUP(--RIGHT(GU16,1),权重!$B$2:$D$6,3,0))*$E16))</f>
        <v>20</v>
      </c>
      <c r="GY16" s="27">
        <v>80100101</v>
      </c>
      <c r="GZ16" s="30">
        <v>1</v>
      </c>
      <c r="HA16" s="30">
        <v>1</v>
      </c>
      <c r="HB16" s="30">
        <f>IF(GY16=0,"",INT((VLOOKUP(--RIGHT(GY16,1),权重!$B$2:$C$6,2,0)/$C16+VLOOKUP(--RIGHT(GY16,1),权重!$B$2:$D$6,3,0))*$E16))</f>
        <v>11975</v>
      </c>
      <c r="HC16" s="27">
        <v>80100102</v>
      </c>
      <c r="HD16" s="30">
        <v>1</v>
      </c>
      <c r="HE16" s="30">
        <v>1</v>
      </c>
      <c r="HF16" s="30">
        <f>IF(HC16=0,"",INT((VLOOKUP(--RIGHT(HC16,1),权重!$B$2:$C$6,2,0)/$C16+VLOOKUP(--RIGHT(HC16,1),权重!$B$2:$D$6,3,0))*$E16))</f>
        <v>9980</v>
      </c>
      <c r="HG16" s="27">
        <v>80100103</v>
      </c>
      <c r="HH16" s="30">
        <v>1</v>
      </c>
      <c r="HI16" s="30">
        <v>1</v>
      </c>
      <c r="HJ16" s="30">
        <f>IF(HG16=0,"",INT((VLOOKUP(--RIGHT(HG16,1),权重!$B$2:$C$6,2,0)/$C16+VLOOKUP(--RIGHT(HG16,1),权重!$B$2:$D$6,3,0))*$E16))</f>
        <v>2500</v>
      </c>
      <c r="HK16" s="27">
        <v>80100104</v>
      </c>
      <c r="HL16" s="30">
        <v>1</v>
      </c>
      <c r="HM16" s="30">
        <v>1</v>
      </c>
      <c r="HN16" s="30">
        <f>IF(HK16=0,"",INT((VLOOKUP(--RIGHT(HK16,1),权重!$B$2:$C$6,2,0)/$C16+VLOOKUP(--RIGHT(HK16,1),权重!$B$2:$D$6,3,0))*$E16))</f>
        <v>525</v>
      </c>
      <c r="HO16" s="27">
        <v>80100105</v>
      </c>
      <c r="HP16" s="30">
        <v>1</v>
      </c>
      <c r="HQ16" s="30">
        <v>1</v>
      </c>
      <c r="HR16" s="30">
        <f>IF(HO16=0,"",INT((VLOOKUP(--RIGHT(HO16,1),权重!$B$2:$C$6,2,0)/$C16+VLOOKUP(--RIGHT(HO16,1),权重!$B$2:$D$6,3,0))*$E16))</f>
        <v>20</v>
      </c>
      <c r="HS16" s="27">
        <v>80100111</v>
      </c>
      <c r="HT16" s="30">
        <v>1</v>
      </c>
      <c r="HU16" s="30">
        <v>1</v>
      </c>
      <c r="HV16" s="30">
        <f>IF(HS16=0,"",INT((VLOOKUP(--RIGHT(HS16,1),权重!$B$2:$C$6,2,0)/$C16+VLOOKUP(--RIGHT(HS16,1),权重!$B$2:$D$6,3,0))*$E16))</f>
        <v>11975</v>
      </c>
      <c r="HW16" s="27">
        <v>80100112</v>
      </c>
      <c r="HX16" s="30">
        <v>1</v>
      </c>
      <c r="HY16" s="30">
        <v>1</v>
      </c>
      <c r="HZ16" s="30">
        <f>IF(HW16=0,"",INT((VLOOKUP(--RIGHT(HW16,1),权重!$B$2:$C$6,2,0)/$C16+VLOOKUP(--RIGHT(HW16,1),权重!$B$2:$D$6,3,0))*$E16))</f>
        <v>9980</v>
      </c>
      <c r="IA16" s="27">
        <v>80100113</v>
      </c>
      <c r="IB16" s="30">
        <v>1</v>
      </c>
      <c r="IC16" s="30">
        <v>1</v>
      </c>
      <c r="ID16" s="30">
        <f>IF(IA16=0,"",INT((VLOOKUP(--RIGHT(IA16,1),权重!$B$2:$C$6,2,0)/$C16+VLOOKUP(--RIGHT(IA16,1),权重!$B$2:$D$6,3,0))*$E16))</f>
        <v>2500</v>
      </c>
      <c r="IE16" s="27">
        <v>80100114</v>
      </c>
      <c r="IF16" s="30">
        <v>1</v>
      </c>
      <c r="IG16" s="30">
        <v>1</v>
      </c>
      <c r="IH16" s="30">
        <f>IF(IE16=0,"",INT((VLOOKUP(--RIGHT(IE16,1),权重!$B$2:$C$6,2,0)/$C16+VLOOKUP(--RIGHT(IE16,1),权重!$B$2:$D$6,3,0))*$E16))</f>
        <v>525</v>
      </c>
      <c r="II16" s="27">
        <v>80100115</v>
      </c>
      <c r="IJ16" s="30">
        <v>1</v>
      </c>
      <c r="IK16" s="30">
        <v>1</v>
      </c>
      <c r="IL16" s="30">
        <f>IF(II16=0,"",INT((VLOOKUP(--RIGHT(II16,1),权重!$B$2:$C$6,2,0)/$C16+VLOOKUP(--RIGHT(II16,1),权重!$B$2:$D$6,3,0))*$E16))</f>
        <v>20</v>
      </c>
      <c r="IM16" s="27">
        <v>80100121</v>
      </c>
      <c r="IN16" s="30">
        <v>1</v>
      </c>
      <c r="IO16" s="30">
        <v>1</v>
      </c>
      <c r="IP16" s="30">
        <f>IF(IM16=0,"",INT((VLOOKUP(--RIGHT(IM16,1),权重!$B$2:$C$6,2,0)/$C16+VLOOKUP(--RIGHT(IM16,1),权重!$B$2:$D$6,3,0))*$E16))</f>
        <v>11975</v>
      </c>
      <c r="IQ16" s="27">
        <v>80100122</v>
      </c>
      <c r="IR16" s="30">
        <v>1</v>
      </c>
      <c r="IS16" s="30">
        <v>1</v>
      </c>
      <c r="IT16" s="30">
        <f>IF(IQ16=0,"",INT((VLOOKUP(--RIGHT(IQ16,1),权重!$B$2:$C$6,2,0)/$C16+VLOOKUP(--RIGHT(IQ16,1),权重!$B$2:$D$6,3,0))*$E16))</f>
        <v>9980</v>
      </c>
      <c r="IU16" s="27">
        <v>80100123</v>
      </c>
      <c r="IV16" s="30">
        <v>1</v>
      </c>
      <c r="IW16" s="30">
        <v>1</v>
      </c>
      <c r="IX16" s="30">
        <f>IF(IU16=0,"",INT((VLOOKUP(--RIGHT(IU16,1),权重!$B$2:$C$6,2,0)/$C16+VLOOKUP(--RIGHT(IU16,1),权重!$B$2:$D$6,3,0))*$E16))</f>
        <v>2500</v>
      </c>
      <c r="IY16" s="27">
        <v>80100124</v>
      </c>
      <c r="IZ16" s="30">
        <v>1</v>
      </c>
      <c r="JA16" s="30">
        <v>1</v>
      </c>
      <c r="JB16" s="30">
        <f>IF(IY16=0,"",INT((VLOOKUP(--RIGHT(IY16,1),权重!$B$2:$C$6,2,0)/$C16+VLOOKUP(--RIGHT(IY16,1),权重!$B$2:$D$6,3,0))*$E16))</f>
        <v>525</v>
      </c>
      <c r="JC16" s="27">
        <v>80100125</v>
      </c>
      <c r="JD16" s="30">
        <v>1</v>
      </c>
      <c r="JE16" s="30">
        <v>1</v>
      </c>
      <c r="JF16" s="30">
        <f>IF(JC16=0,"",INT((VLOOKUP(--RIGHT(JC16,1),权重!$B$2:$C$6,2,0)/$C16+VLOOKUP(--RIGHT(JC16,1),权重!$B$2:$D$6,3,0))*$E16))</f>
        <v>20</v>
      </c>
      <c r="JG16" s="27">
        <v>80100131</v>
      </c>
      <c r="JH16" s="30">
        <v>1</v>
      </c>
      <c r="JI16" s="30">
        <v>1</v>
      </c>
      <c r="JJ16" s="30">
        <f>IF(JG16=0,"",INT((VLOOKUP(--RIGHT(JG16,1),权重!$B$2:$C$6,2,0)/$C16+VLOOKUP(--RIGHT(JG16,1),权重!$B$2:$D$6,3,0))*$E16))</f>
        <v>11975</v>
      </c>
      <c r="JK16" s="27">
        <v>80100132</v>
      </c>
      <c r="JL16" s="30">
        <v>1</v>
      </c>
      <c r="JM16" s="30">
        <v>1</v>
      </c>
      <c r="JN16" s="30">
        <f>IF(JK16=0,"",INT((VLOOKUP(--RIGHT(JK16,1),权重!$B$2:$C$6,2,0)/$C16+VLOOKUP(--RIGHT(JK16,1),权重!$B$2:$D$6,3,0))*$E16))</f>
        <v>9980</v>
      </c>
      <c r="JO16" s="27">
        <v>80100133</v>
      </c>
      <c r="JP16" s="30">
        <v>1</v>
      </c>
      <c r="JQ16" s="30">
        <v>1</v>
      </c>
      <c r="JR16" s="30">
        <f>IF(JO16=0,"",INT((VLOOKUP(--RIGHT(JO16,1),权重!$B$2:$C$6,2,0)/$C16+VLOOKUP(--RIGHT(JO16,1),权重!$B$2:$D$6,3,0))*$E16))</f>
        <v>2500</v>
      </c>
      <c r="JS16" s="27">
        <v>80100134</v>
      </c>
      <c r="JT16" s="30">
        <v>1</v>
      </c>
      <c r="JU16" s="30">
        <v>1</v>
      </c>
      <c r="JV16" s="30">
        <f>IF(JS16=0,"",INT((VLOOKUP(--RIGHT(JS16,1),权重!$B$2:$C$6,2,0)/$C16+VLOOKUP(--RIGHT(JS16,1),权重!$B$2:$D$6,3,0))*$E16))</f>
        <v>525</v>
      </c>
      <c r="JW16" s="27">
        <v>80100135</v>
      </c>
      <c r="JX16" s="30">
        <v>1</v>
      </c>
      <c r="JY16" s="30">
        <v>1</v>
      </c>
      <c r="JZ16" s="30">
        <f>IF(JW16=0,"",INT((VLOOKUP(--RIGHT(JW16,1),权重!$B$2:$C$6,2,0)/$C16+VLOOKUP(--RIGHT(JW16,1),权重!$B$2:$D$6,3,0))*$E16))</f>
        <v>20</v>
      </c>
      <c r="KA16" s="27">
        <v>80100141</v>
      </c>
      <c r="KB16" s="30">
        <v>1</v>
      </c>
      <c r="KC16" s="30">
        <v>1</v>
      </c>
      <c r="KD16" s="30">
        <f>IF(KA16=0,"",INT((VLOOKUP(--RIGHT(KA16,1),权重!$B$2:$C$6,2,0)/$C16+VLOOKUP(--RIGHT(KA16,1),权重!$B$2:$D$6,3,0))*$E16))</f>
        <v>11975</v>
      </c>
      <c r="KE16" s="27">
        <v>80100142</v>
      </c>
      <c r="KF16" s="30">
        <v>1</v>
      </c>
      <c r="KG16" s="30">
        <v>1</v>
      </c>
      <c r="KH16" s="30">
        <f>IF(KE16=0,"",INT((VLOOKUP(--RIGHT(KE16,1),权重!$B$2:$C$6,2,0)/$C16+VLOOKUP(--RIGHT(KE16,1),权重!$B$2:$D$6,3,0))*$E16))</f>
        <v>9980</v>
      </c>
      <c r="KI16" s="27">
        <v>80100143</v>
      </c>
      <c r="KJ16" s="30">
        <v>1</v>
      </c>
      <c r="KK16" s="30">
        <v>1</v>
      </c>
      <c r="KL16" s="30">
        <f>IF(KI16=0,"",INT((VLOOKUP(--RIGHT(KI16,1),权重!$B$2:$C$6,2,0)/$C16+VLOOKUP(--RIGHT(KI16,1),权重!$B$2:$D$6,3,0))*$E16))</f>
        <v>2500</v>
      </c>
      <c r="KM16" s="27">
        <v>80100144</v>
      </c>
      <c r="KN16" s="30">
        <v>1</v>
      </c>
      <c r="KO16" s="30">
        <v>1</v>
      </c>
      <c r="KP16" s="30">
        <f>IF(KM16=0,"",INT((VLOOKUP(--RIGHT(KM16,1),权重!$B$2:$C$6,2,0)/$C16+VLOOKUP(--RIGHT(KM16,1),权重!$B$2:$D$6,3,0))*$E16))</f>
        <v>525</v>
      </c>
      <c r="KQ16" s="27">
        <v>80100145</v>
      </c>
      <c r="KR16" s="30">
        <v>1</v>
      </c>
      <c r="KS16" s="30">
        <v>1</v>
      </c>
      <c r="KT16" s="30">
        <f>IF(KQ16=0,"",INT((VLOOKUP(--RIGHT(KQ16,1),权重!$B$2:$C$6,2,0)/$C16+VLOOKUP(--RIGHT(KQ16,1),权重!$B$2:$D$6,3,0))*$E16))</f>
        <v>20</v>
      </c>
      <c r="KU16" s="27">
        <v>80100151</v>
      </c>
      <c r="KV16" s="30">
        <v>1</v>
      </c>
      <c r="KW16" s="30">
        <v>1</v>
      </c>
      <c r="KX16" s="30">
        <f>IF(KU16=0,"",INT((VLOOKUP(--RIGHT(KU16,1),权重!$B$2:$C$6,2,0)/$C16+VLOOKUP(--RIGHT(KU16,1),权重!$B$2:$D$6,3,0))*$E16))</f>
        <v>11975</v>
      </c>
      <c r="KY16" s="27">
        <v>80100152</v>
      </c>
      <c r="KZ16" s="30">
        <v>1</v>
      </c>
      <c r="LA16" s="30">
        <v>1</v>
      </c>
      <c r="LB16" s="30">
        <f>IF(KY16=0,"",INT((VLOOKUP(--RIGHT(KY16,1),权重!$B$2:$C$6,2,0)/$C16+VLOOKUP(--RIGHT(KY16,1),权重!$B$2:$D$6,3,0))*$E16))</f>
        <v>9980</v>
      </c>
      <c r="LC16" s="27">
        <v>80100153</v>
      </c>
      <c r="LD16" s="30">
        <v>1</v>
      </c>
      <c r="LE16" s="30">
        <v>1</v>
      </c>
      <c r="LF16" s="30">
        <f>IF(LC16=0,"",INT((VLOOKUP(--RIGHT(LC16,1),权重!$B$2:$C$6,2,0)/$C16+VLOOKUP(--RIGHT(LC16,1),权重!$B$2:$D$6,3,0))*$E16))</f>
        <v>2500</v>
      </c>
      <c r="LG16" s="27">
        <v>80100154</v>
      </c>
      <c r="LH16" s="30">
        <v>1</v>
      </c>
      <c r="LI16" s="30">
        <v>1</v>
      </c>
      <c r="LJ16" s="30">
        <f>IF(LG16=0,"",INT((VLOOKUP(--RIGHT(LG16,1),权重!$B$2:$C$6,2,0)/$C16+VLOOKUP(--RIGHT(LG16,1),权重!$B$2:$D$6,3,0))*$E16))</f>
        <v>525</v>
      </c>
      <c r="LK16" s="27">
        <v>80100155</v>
      </c>
      <c r="LL16" s="30">
        <v>1</v>
      </c>
      <c r="LM16" s="30">
        <v>1</v>
      </c>
      <c r="LN16" s="30">
        <f>IF(LK16=0,"",INT((VLOOKUP(--RIGHT(LK16,1),权重!$B$2:$C$6,2,0)/$C16+VLOOKUP(--RIGHT(LK16,1),权重!$B$2:$D$6,3,0))*$E16))</f>
        <v>20</v>
      </c>
      <c r="LO16" s="27">
        <v>80100161</v>
      </c>
      <c r="LP16" s="30">
        <v>1</v>
      </c>
      <c r="LQ16" s="30">
        <v>1</v>
      </c>
      <c r="LR16" s="30">
        <f>IF(LO16=0,"",INT((VLOOKUP(--RIGHT(LO16,1),权重!$B$2:$C$6,2,0)/$C16+VLOOKUP(--RIGHT(LO16,1),权重!$B$2:$D$6,3,0))*$E16))</f>
        <v>11975</v>
      </c>
      <c r="LS16" s="27">
        <v>80100162</v>
      </c>
      <c r="LT16" s="30">
        <v>1</v>
      </c>
      <c r="LU16" s="30">
        <v>1</v>
      </c>
      <c r="LV16" s="30">
        <f>IF(LS16=0,"",INT((VLOOKUP(--RIGHT(LS16,1),权重!$B$2:$C$6,2,0)/$C16+VLOOKUP(--RIGHT(LS16,1),权重!$B$2:$D$6,3,0))*$E16))</f>
        <v>9980</v>
      </c>
      <c r="LW16" s="27">
        <v>80100163</v>
      </c>
      <c r="LX16" s="30">
        <v>1</v>
      </c>
      <c r="LY16" s="30">
        <v>1</v>
      </c>
      <c r="LZ16" s="30">
        <f>IF(LW16=0,"",INT((VLOOKUP(--RIGHT(LW16,1),权重!$B$2:$C$6,2,0)/$C16+VLOOKUP(--RIGHT(LW16,1),权重!$B$2:$D$6,3,0))*$E16))</f>
        <v>2500</v>
      </c>
      <c r="MA16" s="27">
        <v>80100164</v>
      </c>
      <c r="MB16" s="30">
        <v>1</v>
      </c>
      <c r="MC16" s="30">
        <v>1</v>
      </c>
      <c r="MD16" s="30">
        <f>IF(MA16=0,"",INT((VLOOKUP(--RIGHT(MA16,1),权重!$B$2:$C$6,2,0)/$C16+VLOOKUP(--RIGHT(MA16,1),权重!$B$2:$D$6,3,0))*$E16))</f>
        <v>525</v>
      </c>
      <c r="ME16" s="27">
        <v>80100165</v>
      </c>
      <c r="MF16" s="30">
        <v>1</v>
      </c>
      <c r="MG16" s="30">
        <v>1</v>
      </c>
      <c r="MH16" s="30">
        <f>IF(ME16=0,"",INT((VLOOKUP(--RIGHT(ME16,1),权重!$B$2:$C$6,2,0)/$C16+VLOOKUP(--RIGHT(ME16,1),权重!$B$2:$D$6,3,0))*$E16))</f>
        <v>20</v>
      </c>
    </row>
    <row r="17" spans="1:346" x14ac:dyDescent="0.2">
      <c r="A17">
        <v>14</v>
      </c>
      <c r="B17" t="s">
        <v>29</v>
      </c>
      <c r="C17" s="9">
        <v>16</v>
      </c>
      <c r="D17" s="9">
        <v>4</v>
      </c>
      <c r="E17" s="9">
        <f t="shared" si="1"/>
        <v>0.4</v>
      </c>
      <c r="F17" s="9">
        <f t="shared" si="0"/>
        <v>0.6</v>
      </c>
      <c r="G17" s="12">
        <v>80100001</v>
      </c>
      <c r="H17">
        <v>1</v>
      </c>
      <c r="I17">
        <v>1</v>
      </c>
      <c r="J17">
        <f>IF($D17&lt;2,((VLOOKUP(--RIGHT(G17,1),权重!$F$2:$H$6,2,0)+VLOOKUP(--RIGHT(G17,1),权重!$F$2:$H$6,3,0)*$D17)*$F17),((VLOOKUP(--RIGHT(G17,1),权重!$J$2:$L$6,2,0)+VLOOKUP(--RIGHT(G17,1),权重!$J$2:$L$6,3,0)*$D17)*$F17))</f>
        <v>285600</v>
      </c>
      <c r="K17" s="12">
        <v>80100002</v>
      </c>
      <c r="L17">
        <v>1</v>
      </c>
      <c r="M17">
        <v>1</v>
      </c>
      <c r="N17">
        <f>IF($D17&lt;2,((VLOOKUP(--RIGHT(K17,1),权重!$F$2:$H$6,2,0)+VLOOKUP(--RIGHT(K17,1),权重!$F$2:$H$6,3,0)*$D17)*$F17),((VLOOKUP(--RIGHT(K17,1),权重!$J$2:$L$6,2,0)+VLOOKUP(--RIGHT(K17,1),权重!$J$2:$L$6,3,0)*$D17)*$F17))</f>
        <v>179040</v>
      </c>
      <c r="O17" s="26">
        <v>80100003</v>
      </c>
      <c r="P17">
        <v>1</v>
      </c>
      <c r="Q17">
        <v>1</v>
      </c>
      <c r="R17">
        <f>IF($D17&lt;2,((VLOOKUP(--RIGHT(O17,1),权重!$F$2:$H$6,2,0)+VLOOKUP(--RIGHT(O17,1),权重!$F$2:$H$6,3,0)*$D17)*$F17),((VLOOKUP(--RIGHT(O17,1),权重!$J$2:$L$6,2,0)+VLOOKUP(--RIGHT(O17,1),权重!$J$2:$L$6,3,0)*$D17)*$F17))</f>
        <v>120000</v>
      </c>
      <c r="S17" s="26">
        <v>80100004</v>
      </c>
      <c r="T17">
        <v>1</v>
      </c>
      <c r="U17">
        <v>1</v>
      </c>
      <c r="V17">
        <f>IF($D17&lt;2,((VLOOKUP(--RIGHT(S17,1),权重!$F$2:$H$6,2,0)+VLOOKUP(--RIGHT(S17,1),权重!$F$2:$H$6,3,0)*$D17)*$F17),((VLOOKUP(--RIGHT(S17,1),权重!$J$2:$L$6,2,0)+VLOOKUP(--RIGHT(S17,1),权重!$J$2:$L$6,3,0)*$D17)*$F17))</f>
        <v>14400</v>
      </c>
      <c r="W17" s="26">
        <v>80100005</v>
      </c>
      <c r="X17">
        <v>1</v>
      </c>
      <c r="Y17">
        <v>1</v>
      </c>
      <c r="Z17">
        <f>IF($D17&lt;2,((VLOOKUP(--RIGHT(W17,1),权重!$F$2:$H$6,2,0)+VLOOKUP(--RIGHT(W17,1),权重!$F$2:$H$6,3,0)*$D17)*$F17),((VLOOKUP(--RIGHT(W17,1),权重!$J$2:$L$6,2,0)+VLOOKUP(--RIGHT(W17,1),权重!$J$2:$L$6,3,0)*$D17)*$F17))</f>
        <v>960</v>
      </c>
      <c r="AA17" s="27">
        <v>80100011</v>
      </c>
      <c r="AB17">
        <v>1</v>
      </c>
      <c r="AC17">
        <v>1</v>
      </c>
      <c r="AD17">
        <f>IF(AA17=0,"",INT((VLOOKUP(--RIGHT(AA17,1),权重!$B$2:$C$6,2,0)/$C17+VLOOKUP(--RIGHT(AA17,1),权重!$B$2:$D$6,3,0))*$E17))+1000000*E17-E40</f>
        <v>11975</v>
      </c>
      <c r="AE17" s="10">
        <v>80100012</v>
      </c>
      <c r="AF17">
        <v>1</v>
      </c>
      <c r="AG17">
        <v>1</v>
      </c>
      <c r="AH17">
        <f>IF(AE17=0,"",INT((VLOOKUP(--RIGHT(AE17,1),权重!$B$2:$C$6,2,0)/$C17+VLOOKUP(--RIGHT(AE17,1),权重!$B$2:$D$6,3,0))*$E17))</f>
        <v>9980</v>
      </c>
      <c r="AI17" s="10">
        <v>80100013</v>
      </c>
      <c r="AJ17">
        <v>1</v>
      </c>
      <c r="AK17">
        <v>1</v>
      </c>
      <c r="AL17">
        <f>IF(AI17=0,"",INT((VLOOKUP(--RIGHT(AI17,1),权重!$B$2:$C$6,2,0)/$C17+VLOOKUP(--RIGHT(AI17,1),权重!$B$2:$D$6,3,0))*$E17))</f>
        <v>2500</v>
      </c>
      <c r="AM17" s="10">
        <v>80100014</v>
      </c>
      <c r="AN17">
        <v>1</v>
      </c>
      <c r="AO17">
        <v>1</v>
      </c>
      <c r="AP17">
        <f>IF(AM17=0,"",INT((VLOOKUP(--RIGHT(AM17,1),权重!$B$2:$C$6,2,0)/$C17+VLOOKUP(--RIGHT(AM17,1),权重!$B$2:$D$6,3,0))*$E17))</f>
        <v>525</v>
      </c>
      <c r="AQ17" s="10">
        <v>80100015</v>
      </c>
      <c r="AR17">
        <v>1</v>
      </c>
      <c r="AS17">
        <v>1</v>
      </c>
      <c r="AT17">
        <f>IF(AQ17=0,"",INT((VLOOKUP(--RIGHT(AQ17,1),权重!$B$2:$C$6,2,0)/$C17+VLOOKUP(--RIGHT(AQ17,1),权重!$B$2:$D$6,3,0))*$E17))</f>
        <v>20</v>
      </c>
      <c r="AU17" s="10">
        <v>80100031</v>
      </c>
      <c r="AV17">
        <v>1</v>
      </c>
      <c r="AW17">
        <v>1</v>
      </c>
      <c r="AX17">
        <f>IF(AU17=0,"",INT((VLOOKUP(--RIGHT(AU17,1),权重!$B$2:$C$6,2,0)/$C17+VLOOKUP(--RIGHT(AU17,1),权重!$B$2:$D$6,3,0))*$E17))</f>
        <v>11975</v>
      </c>
      <c r="AY17" s="10">
        <v>80100032</v>
      </c>
      <c r="AZ17">
        <v>1</v>
      </c>
      <c r="BA17">
        <v>1</v>
      </c>
      <c r="BB17">
        <f>IF(AY17=0,"",INT((VLOOKUP(--RIGHT(AY17,1),权重!$B$2:$C$6,2,0)/$C17+VLOOKUP(--RIGHT(AY17,1),权重!$B$2:$D$6,3,0))*$E17))</f>
        <v>9980</v>
      </c>
      <c r="BC17" s="10">
        <v>80100033</v>
      </c>
      <c r="BD17">
        <v>1</v>
      </c>
      <c r="BE17">
        <v>1</v>
      </c>
      <c r="BF17">
        <f>IF(BC17=0,"",INT((VLOOKUP(--RIGHT(BC17,1),权重!$B$2:$C$6,2,0)/$C17+VLOOKUP(--RIGHT(BC17,1),权重!$B$2:$D$6,3,0))*$E17))</f>
        <v>2500</v>
      </c>
      <c r="BG17" s="10">
        <v>80100034</v>
      </c>
      <c r="BH17">
        <v>1</v>
      </c>
      <c r="BI17">
        <v>1</v>
      </c>
      <c r="BJ17">
        <f>IF(BG17=0,"",INT((VLOOKUP(--RIGHT(BG17,1),权重!$B$2:$C$6,2,0)/$C17+VLOOKUP(--RIGHT(BG17,1),权重!$B$2:$D$6,3,0))*$E17))</f>
        <v>525</v>
      </c>
      <c r="BK17" s="10">
        <v>80100035</v>
      </c>
      <c r="BL17">
        <v>1</v>
      </c>
      <c r="BM17">
        <v>1</v>
      </c>
      <c r="BN17">
        <f>IF(BK17=0,"",INT((VLOOKUP(--RIGHT(BK17,1),权重!$B$2:$C$6,2,0)/$C17+VLOOKUP(--RIGHT(BK17,1),权重!$B$2:$D$6,3,0))*$E17))</f>
        <v>20</v>
      </c>
      <c r="BO17" s="10">
        <v>80100041</v>
      </c>
      <c r="BP17">
        <v>1</v>
      </c>
      <c r="BQ17">
        <v>1</v>
      </c>
      <c r="BR17">
        <f>IF(BO17=0,"",INT((VLOOKUP(--RIGHT(BO17,1),权重!$B$2:$C$6,2,0)/$C17+VLOOKUP(--RIGHT(BO17,1),权重!$B$2:$D$6,3,0))*$E17))</f>
        <v>11975</v>
      </c>
      <c r="BS17" s="10">
        <v>80100042</v>
      </c>
      <c r="BT17">
        <v>1</v>
      </c>
      <c r="BU17">
        <v>1</v>
      </c>
      <c r="BV17">
        <f>IF(BS17=0,"",INT((VLOOKUP(--RIGHT(BS17,1),权重!$B$2:$C$6,2,0)/$C17+VLOOKUP(--RIGHT(BS17,1),权重!$B$2:$D$6,3,0))*$E17))</f>
        <v>9980</v>
      </c>
      <c r="BW17" s="10">
        <v>80100043</v>
      </c>
      <c r="BX17">
        <v>1</v>
      </c>
      <c r="BY17">
        <v>1</v>
      </c>
      <c r="BZ17">
        <f>IF(BW17=0,"",INT((VLOOKUP(--RIGHT(BW17,1),权重!$B$2:$C$6,2,0)/$C17+VLOOKUP(--RIGHT(BW17,1),权重!$B$2:$D$6,3,0))*$E17))</f>
        <v>2500</v>
      </c>
      <c r="CA17" s="10">
        <v>80100044</v>
      </c>
      <c r="CB17">
        <v>1</v>
      </c>
      <c r="CC17">
        <v>1</v>
      </c>
      <c r="CD17">
        <f>IF(CA17=0,"",INT((VLOOKUP(--RIGHT(CA17,1),权重!$B$2:$C$6,2,0)/$C17+VLOOKUP(--RIGHT(CA17,1),权重!$B$2:$D$6,3,0))*$E17))</f>
        <v>525</v>
      </c>
      <c r="CE17" s="10">
        <v>80100045</v>
      </c>
      <c r="CF17">
        <v>1</v>
      </c>
      <c r="CG17">
        <v>1</v>
      </c>
      <c r="CH17">
        <f>IF(CE17=0,"",INT((VLOOKUP(--RIGHT(CE17,1),权重!$B$2:$C$6,2,0)/$C17+VLOOKUP(--RIGHT(CE17,1),权重!$B$2:$D$6,3,0))*$E17))</f>
        <v>20</v>
      </c>
      <c r="CI17" s="10">
        <v>80100061</v>
      </c>
      <c r="CJ17">
        <v>1</v>
      </c>
      <c r="CK17">
        <v>1</v>
      </c>
      <c r="CL17">
        <f>IF(CI17=0,"",INT((VLOOKUP(--RIGHT(CI17,1),权重!$B$2:$C$6,2,0)/$C17+VLOOKUP(--RIGHT(CI17,1),权重!$B$2:$D$6,3,0))*$E17))</f>
        <v>11975</v>
      </c>
      <c r="CM17" s="10">
        <v>80100062</v>
      </c>
      <c r="CN17">
        <v>1</v>
      </c>
      <c r="CO17">
        <v>1</v>
      </c>
      <c r="CP17">
        <f>IF(CM17=0,"",INT((VLOOKUP(--RIGHT(CM17,1),权重!$B$2:$C$6,2,0)/$C17+VLOOKUP(--RIGHT(CM17,1),权重!$B$2:$D$6,3,0))*$E17))</f>
        <v>9980</v>
      </c>
      <c r="CQ17" s="10">
        <v>80100063</v>
      </c>
      <c r="CR17">
        <v>1</v>
      </c>
      <c r="CS17">
        <v>1</v>
      </c>
      <c r="CT17">
        <f>IF(CQ17=0,"",INT((VLOOKUP(--RIGHT(CQ17,1),权重!$B$2:$C$6,2,0)/$C17+VLOOKUP(--RIGHT(CQ17,1),权重!$B$2:$D$6,3,0))*$E17))</f>
        <v>2500</v>
      </c>
      <c r="CU17" s="10">
        <v>80100064</v>
      </c>
      <c r="CV17">
        <v>1</v>
      </c>
      <c r="CW17">
        <v>1</v>
      </c>
      <c r="CX17">
        <f>IF(CU17=0,"",INT((VLOOKUP(--RIGHT(CU17,1),权重!$B$2:$C$6,2,0)/$C17+VLOOKUP(--RIGHT(CU17,1),权重!$B$2:$D$6,3,0))*$E17))</f>
        <v>525</v>
      </c>
      <c r="CY17" s="10">
        <v>80100065</v>
      </c>
      <c r="CZ17">
        <v>1</v>
      </c>
      <c r="DA17">
        <v>1</v>
      </c>
      <c r="DB17">
        <f>IF(CY17=0,"",INT((VLOOKUP(--RIGHT(CY17,1),权重!$B$2:$C$6,2,0)/$C17+VLOOKUP(--RIGHT(CY17,1),权重!$B$2:$D$6,3,0))*$E17))</f>
        <v>20</v>
      </c>
      <c r="DC17" s="10">
        <v>80100051</v>
      </c>
      <c r="DD17">
        <v>1</v>
      </c>
      <c r="DE17">
        <v>1</v>
      </c>
      <c r="DF17">
        <f>IF(DC17=0,"",INT((VLOOKUP(--RIGHT(DC17,1),权重!$B$2:$C$6,2,0)/$C17+VLOOKUP(--RIGHT(DC17,1),权重!$B$2:$D$6,3,0))*$E17))</f>
        <v>11975</v>
      </c>
      <c r="DG17" s="10">
        <v>80100052</v>
      </c>
      <c r="DH17">
        <v>1</v>
      </c>
      <c r="DI17">
        <v>1</v>
      </c>
      <c r="DJ17">
        <f>IF(DG17=0,"",INT((VLOOKUP(--RIGHT(DG17,1),权重!$B$2:$C$6,2,0)/$C17+VLOOKUP(--RIGHT(DG17,1),权重!$B$2:$D$6,3,0))*$E17))</f>
        <v>9980</v>
      </c>
      <c r="DK17" s="10">
        <v>80100053</v>
      </c>
      <c r="DL17">
        <v>1</v>
      </c>
      <c r="DM17">
        <v>1</v>
      </c>
      <c r="DN17">
        <f>IF(DK17=0,"",INT((VLOOKUP(--RIGHT(DK17,1),权重!$B$2:$C$6,2,0)/$C17+VLOOKUP(--RIGHT(DK17,1),权重!$B$2:$D$6,3,0))*$E17))</f>
        <v>2500</v>
      </c>
      <c r="DO17" s="10">
        <v>80100054</v>
      </c>
      <c r="DP17">
        <v>1</v>
      </c>
      <c r="DQ17">
        <v>1</v>
      </c>
      <c r="DR17">
        <f>IF(DO17=0,"",INT((VLOOKUP(--RIGHT(DO17,1),权重!$B$2:$C$6,2,0)/$C17+VLOOKUP(--RIGHT(DO17,1),权重!$B$2:$D$6,3,0))*$E17))</f>
        <v>525</v>
      </c>
      <c r="DS17" s="10">
        <v>80100055</v>
      </c>
      <c r="DT17">
        <v>1</v>
      </c>
      <c r="DU17">
        <v>1</v>
      </c>
      <c r="DV17">
        <f>IF(DS17=0,"",INT((VLOOKUP(--RIGHT(DS17,1),权重!$B$2:$C$6,2,0)/$C17+VLOOKUP(--RIGHT(DS17,1),权重!$B$2:$D$6,3,0))*$E17))</f>
        <v>20</v>
      </c>
      <c r="DW17" s="10">
        <v>80100081</v>
      </c>
      <c r="DX17">
        <v>1</v>
      </c>
      <c r="DY17">
        <v>1</v>
      </c>
      <c r="DZ17">
        <f>IF(DW17=0,"",INT((VLOOKUP(--RIGHT(DW17,1),权重!$B$2:$C$6,2,0)/$C17+VLOOKUP(--RIGHT(DW17,1),权重!$B$2:$D$6,3,0))*$E17))</f>
        <v>11975</v>
      </c>
      <c r="EA17" s="10">
        <v>80100082</v>
      </c>
      <c r="EB17">
        <v>1</v>
      </c>
      <c r="EC17">
        <v>1</v>
      </c>
      <c r="ED17">
        <f>IF(EA17=0,"",INT((VLOOKUP(--RIGHT(EA17,1),权重!$B$2:$C$6,2,0)/$C17+VLOOKUP(--RIGHT(EA17,1),权重!$B$2:$D$6,3,0))*$E17))</f>
        <v>9980</v>
      </c>
      <c r="EE17" s="10">
        <v>80100083</v>
      </c>
      <c r="EF17">
        <v>1</v>
      </c>
      <c r="EG17">
        <v>1</v>
      </c>
      <c r="EH17">
        <f>IF(EE17=0,"",INT((VLOOKUP(--RIGHT(EE17,1),权重!$B$2:$C$6,2,0)/$C17+VLOOKUP(--RIGHT(EE17,1),权重!$B$2:$D$6,3,0))*$E17))</f>
        <v>2500</v>
      </c>
      <c r="EI17" s="10">
        <v>80100084</v>
      </c>
      <c r="EJ17">
        <v>1</v>
      </c>
      <c r="EK17">
        <v>1</v>
      </c>
      <c r="EL17">
        <f>IF(EI17=0,"",INT((VLOOKUP(--RIGHT(EI17,1),权重!$B$2:$C$6,2,0)/$C17+VLOOKUP(--RIGHT(EI17,1),权重!$B$2:$D$6,3,0))*$E17))</f>
        <v>525</v>
      </c>
      <c r="EM17" s="10">
        <v>80100085</v>
      </c>
      <c r="EN17">
        <v>1</v>
      </c>
      <c r="EO17">
        <v>1</v>
      </c>
      <c r="EP17">
        <f>IF(EM17=0,"",INT((VLOOKUP(--RIGHT(EM17,1),权重!$B$2:$C$6,2,0)/$C17+VLOOKUP(--RIGHT(EM17,1),权重!$B$2:$D$6,3,0))*$E17))</f>
        <v>20</v>
      </c>
      <c r="EQ17" s="10">
        <v>80100071</v>
      </c>
      <c r="ER17">
        <v>1</v>
      </c>
      <c r="ES17">
        <v>1</v>
      </c>
      <c r="ET17">
        <f>IF(EQ17=0,"",INT((VLOOKUP(--RIGHT(EQ17,1),权重!$B$2:$C$6,2,0)/$C17+VLOOKUP(--RIGHT(EQ17,1),权重!$B$2:$D$6,3,0))*$E17))</f>
        <v>11975</v>
      </c>
      <c r="EU17" s="10">
        <v>80100072</v>
      </c>
      <c r="EV17">
        <v>1</v>
      </c>
      <c r="EW17">
        <v>1</v>
      </c>
      <c r="EX17">
        <f>IF(EU17=0,"",INT((VLOOKUP(--RIGHT(EU17,1),权重!$B$2:$C$6,2,0)/$C17+VLOOKUP(--RIGHT(EU17,1),权重!$B$2:$D$6,3,0))*$E17))</f>
        <v>9980</v>
      </c>
      <c r="EY17" s="10">
        <v>80100073</v>
      </c>
      <c r="EZ17">
        <v>1</v>
      </c>
      <c r="FA17">
        <v>1</v>
      </c>
      <c r="FB17">
        <f>IF(EY17=0,"",INT((VLOOKUP(--RIGHT(EY17,1),权重!$B$2:$C$6,2,0)/$C17+VLOOKUP(--RIGHT(EY17,1),权重!$B$2:$D$6,3,0))*$E17))</f>
        <v>2500</v>
      </c>
      <c r="FC17" s="10">
        <v>80100074</v>
      </c>
      <c r="FD17">
        <v>1</v>
      </c>
      <c r="FE17">
        <v>1</v>
      </c>
      <c r="FF17">
        <f>IF(FC17=0,"",INT((VLOOKUP(--RIGHT(FC17,1),权重!$B$2:$C$6,2,0)/$C17+VLOOKUP(--RIGHT(FC17,1),权重!$B$2:$D$6,3,0))*$E17))</f>
        <v>525</v>
      </c>
      <c r="FG17" s="10">
        <v>80100075</v>
      </c>
      <c r="FH17">
        <v>1</v>
      </c>
      <c r="FI17">
        <v>1</v>
      </c>
      <c r="FJ17">
        <f>IF(FG17=0,"",INT((VLOOKUP(--RIGHT(FG17,1),权重!$B$2:$C$6,2,0)/$C17+VLOOKUP(--RIGHT(FG17,1),权重!$B$2:$D$6,3,0))*$E17))</f>
        <v>20</v>
      </c>
      <c r="FK17" s="10">
        <v>80100021</v>
      </c>
      <c r="FL17">
        <v>1</v>
      </c>
      <c r="FM17">
        <v>1</v>
      </c>
      <c r="FN17">
        <f>IF(FK17=0,"",INT((VLOOKUP(--RIGHT(FK17,1),权重!$B$2:$C$6,2,0)/$C17+VLOOKUP(--RIGHT(FK17,1),权重!$B$2:$D$6,3,0))*$E17))</f>
        <v>11975</v>
      </c>
      <c r="FO17" s="10">
        <v>80100022</v>
      </c>
      <c r="FP17">
        <v>1</v>
      </c>
      <c r="FQ17">
        <v>1</v>
      </c>
      <c r="FR17">
        <f>IF(FO17=0,"",INT((VLOOKUP(--RIGHT(FO17,1),权重!$B$2:$C$6,2,0)/$C17+VLOOKUP(--RIGHT(FO17,1),权重!$B$2:$D$6,3,0))*$E17))</f>
        <v>9980</v>
      </c>
      <c r="FS17" s="10">
        <v>80100023</v>
      </c>
      <c r="FT17">
        <v>1</v>
      </c>
      <c r="FU17">
        <v>1</v>
      </c>
      <c r="FV17">
        <f>IF(FS17=0,"",INT((VLOOKUP(--RIGHT(FS17,1),权重!$B$2:$C$6,2,0)/$C17+VLOOKUP(--RIGHT(FS17,1),权重!$B$2:$D$6,3,0))*$E17))</f>
        <v>2500</v>
      </c>
      <c r="FW17" s="10">
        <v>80100024</v>
      </c>
      <c r="FX17">
        <v>1</v>
      </c>
      <c r="FY17">
        <v>1</v>
      </c>
      <c r="FZ17">
        <f>IF(FW17=0,"",INT((VLOOKUP(--RIGHT(FW17,1),权重!$B$2:$C$6,2,0)/$C17+VLOOKUP(--RIGHT(FW17,1),权重!$B$2:$D$6,3,0))*$E17))</f>
        <v>525</v>
      </c>
      <c r="GA17" s="10">
        <v>80100025</v>
      </c>
      <c r="GB17">
        <v>1</v>
      </c>
      <c r="GC17">
        <v>1</v>
      </c>
      <c r="GD17">
        <f>IF(GA17=0,"",INT((VLOOKUP(--RIGHT(GA17,1),权重!$B$2:$C$6,2,0)/$C17+VLOOKUP(--RIGHT(GA17,1),权重!$B$2:$D$6,3,0))*$E17))</f>
        <v>20</v>
      </c>
      <c r="GE17" s="10">
        <v>80100091</v>
      </c>
      <c r="GF17">
        <v>1</v>
      </c>
      <c r="GG17">
        <v>1</v>
      </c>
      <c r="GH17">
        <f>IF(GE17=0,"",INT((VLOOKUP(--RIGHT(GE17,1),权重!$B$2:$C$6,2,0)/$C17+VLOOKUP(--RIGHT(GE17,1),权重!$B$2:$D$6,3,0))*$E17))</f>
        <v>11975</v>
      </c>
      <c r="GI17" s="10">
        <v>80100092</v>
      </c>
      <c r="GJ17">
        <v>1</v>
      </c>
      <c r="GK17">
        <v>1</v>
      </c>
      <c r="GL17">
        <f>IF(GI17=0,"",INT((VLOOKUP(--RIGHT(GI17,1),权重!$B$2:$C$6,2,0)/$C17+VLOOKUP(--RIGHT(GI17,1),权重!$B$2:$D$6,3,0))*$E17))</f>
        <v>9980</v>
      </c>
      <c r="GM17" s="10">
        <v>80100093</v>
      </c>
      <c r="GN17">
        <v>1</v>
      </c>
      <c r="GO17">
        <v>1</v>
      </c>
      <c r="GP17">
        <f>IF(GM17=0,"",INT((VLOOKUP(--RIGHT(GM17,1),权重!$B$2:$C$6,2,0)/$C17+VLOOKUP(--RIGHT(GM17,1),权重!$B$2:$D$6,3,0))*$E17))</f>
        <v>2500</v>
      </c>
      <c r="GQ17" s="10">
        <v>80100094</v>
      </c>
      <c r="GR17">
        <v>1</v>
      </c>
      <c r="GS17">
        <v>1</v>
      </c>
      <c r="GT17">
        <f>IF(GQ17=0,"",INT((VLOOKUP(--RIGHT(GQ17,1),权重!$B$2:$C$6,2,0)/$C17+VLOOKUP(--RIGHT(GQ17,1),权重!$B$2:$D$6,3,0))*$E17))</f>
        <v>525</v>
      </c>
      <c r="GU17" s="10">
        <v>80100095</v>
      </c>
      <c r="GV17">
        <v>1</v>
      </c>
      <c r="GW17">
        <v>1</v>
      </c>
      <c r="GX17">
        <f>IF(GU17=0,"",INT((VLOOKUP(--RIGHT(GU17,1),权重!$B$2:$C$6,2,0)/$C17+VLOOKUP(--RIGHT(GU17,1),权重!$B$2:$D$6,3,0))*$E17))</f>
        <v>20</v>
      </c>
      <c r="GY17" s="10">
        <v>80100101</v>
      </c>
      <c r="GZ17">
        <v>1</v>
      </c>
      <c r="HA17">
        <v>1</v>
      </c>
      <c r="HB17">
        <f>IF(GY17=0,"",INT((VLOOKUP(--RIGHT(GY17,1),权重!$B$2:$C$6,2,0)/$C17+VLOOKUP(--RIGHT(GY17,1),权重!$B$2:$D$6,3,0))*$E17))</f>
        <v>11975</v>
      </c>
      <c r="HC17" s="10">
        <v>80100102</v>
      </c>
      <c r="HD17">
        <v>1</v>
      </c>
      <c r="HE17">
        <v>1</v>
      </c>
      <c r="HF17">
        <f>IF(HC17=0,"",INT((VLOOKUP(--RIGHT(HC17,1),权重!$B$2:$C$6,2,0)/$C17+VLOOKUP(--RIGHT(HC17,1),权重!$B$2:$D$6,3,0))*$E17))</f>
        <v>9980</v>
      </c>
      <c r="HG17" s="10">
        <v>80100103</v>
      </c>
      <c r="HH17">
        <v>1</v>
      </c>
      <c r="HI17">
        <v>1</v>
      </c>
      <c r="HJ17">
        <f>IF(HG17=0,"",INT((VLOOKUP(--RIGHT(HG17,1),权重!$B$2:$C$6,2,0)/$C17+VLOOKUP(--RIGHT(HG17,1),权重!$B$2:$D$6,3,0))*$E17))</f>
        <v>2500</v>
      </c>
      <c r="HK17" s="10">
        <v>80100104</v>
      </c>
      <c r="HL17">
        <v>1</v>
      </c>
      <c r="HM17">
        <v>1</v>
      </c>
      <c r="HN17">
        <f>IF(HK17=0,"",INT((VLOOKUP(--RIGHT(HK17,1),权重!$B$2:$C$6,2,0)/$C17+VLOOKUP(--RIGHT(HK17,1),权重!$B$2:$D$6,3,0))*$E17))</f>
        <v>525</v>
      </c>
      <c r="HO17" s="10">
        <v>80100105</v>
      </c>
      <c r="HP17">
        <v>1</v>
      </c>
      <c r="HQ17">
        <v>1</v>
      </c>
      <c r="HR17">
        <f>IF(HO17=0,"",INT((VLOOKUP(--RIGHT(HO17,1),权重!$B$2:$C$6,2,0)/$C17+VLOOKUP(--RIGHT(HO17,1),权重!$B$2:$D$6,3,0))*$E17))</f>
        <v>20</v>
      </c>
      <c r="HS17" s="10">
        <v>80100111</v>
      </c>
      <c r="HT17">
        <v>1</v>
      </c>
      <c r="HU17">
        <v>1</v>
      </c>
      <c r="HV17">
        <f>IF(HS17=0,"",INT((VLOOKUP(--RIGHT(HS17,1),权重!$B$2:$C$6,2,0)/$C17+VLOOKUP(--RIGHT(HS17,1),权重!$B$2:$D$6,3,0))*$E17))</f>
        <v>11975</v>
      </c>
      <c r="HW17" s="10">
        <v>80100112</v>
      </c>
      <c r="HX17">
        <v>1</v>
      </c>
      <c r="HY17">
        <v>1</v>
      </c>
      <c r="HZ17">
        <f>IF(HW17=0,"",INT((VLOOKUP(--RIGHT(HW17,1),权重!$B$2:$C$6,2,0)/$C17+VLOOKUP(--RIGHT(HW17,1),权重!$B$2:$D$6,3,0))*$E17))</f>
        <v>9980</v>
      </c>
      <c r="IA17" s="10">
        <v>80100113</v>
      </c>
      <c r="IB17">
        <v>1</v>
      </c>
      <c r="IC17">
        <v>1</v>
      </c>
      <c r="ID17">
        <f>IF(IA17=0,"",INT((VLOOKUP(--RIGHT(IA17,1),权重!$B$2:$C$6,2,0)/$C17+VLOOKUP(--RIGHT(IA17,1),权重!$B$2:$D$6,3,0))*$E17))</f>
        <v>2500</v>
      </c>
      <c r="IE17" s="10">
        <v>80100114</v>
      </c>
      <c r="IF17">
        <v>1</v>
      </c>
      <c r="IG17">
        <v>1</v>
      </c>
      <c r="IH17">
        <f>IF(IE17=0,"",INT((VLOOKUP(--RIGHT(IE17,1),权重!$B$2:$C$6,2,0)/$C17+VLOOKUP(--RIGHT(IE17,1),权重!$B$2:$D$6,3,0))*$E17))</f>
        <v>525</v>
      </c>
      <c r="II17" s="10">
        <v>80100115</v>
      </c>
      <c r="IJ17">
        <v>1</v>
      </c>
      <c r="IK17">
        <v>1</v>
      </c>
      <c r="IL17">
        <f>IF(II17=0,"",INT((VLOOKUP(--RIGHT(II17,1),权重!$B$2:$C$6,2,0)/$C17+VLOOKUP(--RIGHT(II17,1),权重!$B$2:$D$6,3,0))*$E17))</f>
        <v>20</v>
      </c>
      <c r="IM17" s="10">
        <v>80100121</v>
      </c>
      <c r="IN17">
        <v>1</v>
      </c>
      <c r="IO17">
        <v>1</v>
      </c>
      <c r="IP17">
        <f>IF(IM17=0,"",INT((VLOOKUP(--RIGHT(IM17,1),权重!$B$2:$C$6,2,0)/$C17+VLOOKUP(--RIGHT(IM17,1),权重!$B$2:$D$6,3,0))*$E17))</f>
        <v>11975</v>
      </c>
      <c r="IQ17" s="10">
        <v>80100122</v>
      </c>
      <c r="IR17">
        <v>1</v>
      </c>
      <c r="IS17">
        <v>1</v>
      </c>
      <c r="IT17">
        <f>IF(IQ17=0,"",INT((VLOOKUP(--RIGHT(IQ17,1),权重!$B$2:$C$6,2,0)/$C17+VLOOKUP(--RIGHT(IQ17,1),权重!$B$2:$D$6,3,0))*$E17))</f>
        <v>9980</v>
      </c>
      <c r="IU17" s="10">
        <v>80100123</v>
      </c>
      <c r="IV17">
        <v>1</v>
      </c>
      <c r="IW17">
        <v>1</v>
      </c>
      <c r="IX17">
        <f>IF(IU17=0,"",INT((VLOOKUP(--RIGHT(IU17,1),权重!$B$2:$C$6,2,0)/$C17+VLOOKUP(--RIGHT(IU17,1),权重!$B$2:$D$6,3,0))*$E17))</f>
        <v>2500</v>
      </c>
      <c r="IY17" s="10">
        <v>80100124</v>
      </c>
      <c r="IZ17">
        <v>1</v>
      </c>
      <c r="JA17">
        <v>1</v>
      </c>
      <c r="JB17">
        <f>IF(IY17=0,"",INT((VLOOKUP(--RIGHT(IY17,1),权重!$B$2:$C$6,2,0)/$C17+VLOOKUP(--RIGHT(IY17,1),权重!$B$2:$D$6,3,0))*$E17))</f>
        <v>525</v>
      </c>
      <c r="JC17" s="10">
        <v>80100125</v>
      </c>
      <c r="JD17">
        <v>1</v>
      </c>
      <c r="JE17">
        <v>1</v>
      </c>
      <c r="JF17">
        <f>IF(JC17=0,"",INT((VLOOKUP(--RIGHT(JC17,1),权重!$B$2:$C$6,2,0)/$C17+VLOOKUP(--RIGHT(JC17,1),权重!$B$2:$D$6,3,0))*$E17))</f>
        <v>20</v>
      </c>
      <c r="JG17" s="10">
        <v>80100131</v>
      </c>
      <c r="JH17">
        <v>1</v>
      </c>
      <c r="JI17">
        <v>1</v>
      </c>
      <c r="JJ17">
        <f>IF(JG17=0,"",INT((VLOOKUP(--RIGHT(JG17,1),权重!$B$2:$C$6,2,0)/$C17+VLOOKUP(--RIGHT(JG17,1),权重!$B$2:$D$6,3,0))*$E17))</f>
        <v>11975</v>
      </c>
      <c r="JK17" s="10">
        <v>80100132</v>
      </c>
      <c r="JL17">
        <v>1</v>
      </c>
      <c r="JM17">
        <v>1</v>
      </c>
      <c r="JN17">
        <f>IF(JK17=0,"",INT((VLOOKUP(--RIGHT(JK17,1),权重!$B$2:$C$6,2,0)/$C17+VLOOKUP(--RIGHT(JK17,1),权重!$B$2:$D$6,3,0))*$E17))</f>
        <v>9980</v>
      </c>
      <c r="JO17" s="10">
        <v>80100133</v>
      </c>
      <c r="JP17">
        <v>1</v>
      </c>
      <c r="JQ17">
        <v>1</v>
      </c>
      <c r="JR17">
        <f>IF(JO17=0,"",INT((VLOOKUP(--RIGHT(JO17,1),权重!$B$2:$C$6,2,0)/$C17+VLOOKUP(--RIGHT(JO17,1),权重!$B$2:$D$6,3,0))*$E17))</f>
        <v>2500</v>
      </c>
      <c r="JS17" s="10">
        <v>80100134</v>
      </c>
      <c r="JT17">
        <v>1</v>
      </c>
      <c r="JU17">
        <v>1</v>
      </c>
      <c r="JV17">
        <f>IF(JS17=0,"",INT((VLOOKUP(--RIGHT(JS17,1),权重!$B$2:$C$6,2,0)/$C17+VLOOKUP(--RIGHT(JS17,1),权重!$B$2:$D$6,3,0))*$E17))</f>
        <v>525</v>
      </c>
      <c r="JW17" s="10">
        <v>80100135</v>
      </c>
      <c r="JX17">
        <v>1</v>
      </c>
      <c r="JY17">
        <v>1</v>
      </c>
      <c r="JZ17">
        <f>IF(JW17=0,"",INT((VLOOKUP(--RIGHT(JW17,1),权重!$B$2:$C$6,2,0)/$C17+VLOOKUP(--RIGHT(JW17,1),权重!$B$2:$D$6,3,0))*$E17))</f>
        <v>20</v>
      </c>
      <c r="KA17" s="10">
        <v>80100141</v>
      </c>
      <c r="KB17">
        <v>1</v>
      </c>
      <c r="KC17">
        <v>1</v>
      </c>
      <c r="KD17">
        <f>IF(KA17=0,"",INT((VLOOKUP(--RIGHT(KA17,1),权重!$B$2:$C$6,2,0)/$C17+VLOOKUP(--RIGHT(KA17,1),权重!$B$2:$D$6,3,0))*$E17))</f>
        <v>11975</v>
      </c>
      <c r="KE17" s="10">
        <v>80100142</v>
      </c>
      <c r="KF17">
        <v>1</v>
      </c>
      <c r="KG17">
        <v>1</v>
      </c>
      <c r="KH17">
        <f>IF(KE17=0,"",INT((VLOOKUP(--RIGHT(KE17,1),权重!$B$2:$C$6,2,0)/$C17+VLOOKUP(--RIGHT(KE17,1),权重!$B$2:$D$6,3,0))*$E17))</f>
        <v>9980</v>
      </c>
      <c r="KI17" s="10">
        <v>80100143</v>
      </c>
      <c r="KJ17">
        <v>1</v>
      </c>
      <c r="KK17">
        <v>1</v>
      </c>
      <c r="KL17">
        <f>IF(KI17=0,"",INT((VLOOKUP(--RIGHT(KI17,1),权重!$B$2:$C$6,2,0)/$C17+VLOOKUP(--RIGHT(KI17,1),权重!$B$2:$D$6,3,0))*$E17))</f>
        <v>2500</v>
      </c>
      <c r="KM17" s="10">
        <v>80100144</v>
      </c>
      <c r="KN17">
        <v>1</v>
      </c>
      <c r="KO17">
        <v>1</v>
      </c>
      <c r="KP17">
        <f>IF(KM17=0,"",INT((VLOOKUP(--RIGHT(KM17,1),权重!$B$2:$C$6,2,0)/$C17+VLOOKUP(--RIGHT(KM17,1),权重!$B$2:$D$6,3,0))*$E17))</f>
        <v>525</v>
      </c>
      <c r="KQ17" s="10">
        <v>80100145</v>
      </c>
      <c r="KR17">
        <v>1</v>
      </c>
      <c r="KS17">
        <v>1</v>
      </c>
      <c r="KT17">
        <f>IF(KQ17=0,"",INT((VLOOKUP(--RIGHT(KQ17,1),权重!$B$2:$C$6,2,0)/$C17+VLOOKUP(--RIGHT(KQ17,1),权重!$B$2:$D$6,3,0))*$E17))</f>
        <v>20</v>
      </c>
      <c r="KU17" s="10">
        <v>80100151</v>
      </c>
      <c r="KV17">
        <v>1</v>
      </c>
      <c r="KW17">
        <v>1</v>
      </c>
      <c r="KX17">
        <f>IF(KU17=0,"",INT((VLOOKUP(--RIGHT(KU17,1),权重!$B$2:$C$6,2,0)/$C17+VLOOKUP(--RIGHT(KU17,1),权重!$B$2:$D$6,3,0))*$E17))</f>
        <v>11975</v>
      </c>
      <c r="KY17" s="10">
        <v>80100152</v>
      </c>
      <c r="KZ17">
        <v>1</v>
      </c>
      <c r="LA17">
        <v>1</v>
      </c>
      <c r="LB17">
        <f>IF(KY17=0,"",INT((VLOOKUP(--RIGHT(KY17,1),权重!$B$2:$C$6,2,0)/$C17+VLOOKUP(--RIGHT(KY17,1),权重!$B$2:$D$6,3,0))*$E17))</f>
        <v>9980</v>
      </c>
      <c r="LC17" s="10">
        <v>80100153</v>
      </c>
      <c r="LD17">
        <v>1</v>
      </c>
      <c r="LE17">
        <v>1</v>
      </c>
      <c r="LF17">
        <f>IF(LC17=0,"",INT((VLOOKUP(--RIGHT(LC17,1),权重!$B$2:$C$6,2,0)/$C17+VLOOKUP(--RIGHT(LC17,1),权重!$B$2:$D$6,3,0))*$E17))</f>
        <v>2500</v>
      </c>
      <c r="LG17" s="10">
        <v>80100154</v>
      </c>
      <c r="LH17">
        <v>1</v>
      </c>
      <c r="LI17">
        <v>1</v>
      </c>
      <c r="LJ17">
        <f>IF(LG17=0,"",INT((VLOOKUP(--RIGHT(LG17,1),权重!$B$2:$C$6,2,0)/$C17+VLOOKUP(--RIGHT(LG17,1),权重!$B$2:$D$6,3,0))*$E17))</f>
        <v>525</v>
      </c>
      <c r="LK17" s="10">
        <v>80100155</v>
      </c>
      <c r="LL17">
        <v>1</v>
      </c>
      <c r="LM17">
        <v>1</v>
      </c>
      <c r="LN17">
        <f>IF(LK17=0,"",INT((VLOOKUP(--RIGHT(LK17,1),权重!$B$2:$C$6,2,0)/$C17+VLOOKUP(--RIGHT(LK17,1),权重!$B$2:$D$6,3,0))*$E17))</f>
        <v>20</v>
      </c>
      <c r="LO17" s="10">
        <v>80100161</v>
      </c>
      <c r="LP17">
        <v>1</v>
      </c>
      <c r="LQ17">
        <v>1</v>
      </c>
      <c r="LR17">
        <f>IF(LO17=0,"",INT((VLOOKUP(--RIGHT(LO17,1),权重!$B$2:$C$6,2,0)/$C17+VLOOKUP(--RIGHT(LO17,1),权重!$B$2:$D$6,3,0))*$E17))</f>
        <v>11975</v>
      </c>
      <c r="LS17" s="10">
        <v>80100162</v>
      </c>
      <c r="LT17">
        <v>1</v>
      </c>
      <c r="LU17">
        <v>1</v>
      </c>
      <c r="LV17">
        <f>IF(LS17=0,"",INT((VLOOKUP(--RIGHT(LS17,1),权重!$B$2:$C$6,2,0)/$C17+VLOOKUP(--RIGHT(LS17,1),权重!$B$2:$D$6,3,0))*$E17))</f>
        <v>9980</v>
      </c>
      <c r="LW17" s="10">
        <v>80100163</v>
      </c>
      <c r="LX17">
        <v>1</v>
      </c>
      <c r="LY17">
        <v>1</v>
      </c>
      <c r="LZ17">
        <f>IF(LW17=0,"",INT((VLOOKUP(--RIGHT(LW17,1),权重!$B$2:$C$6,2,0)/$C17+VLOOKUP(--RIGHT(LW17,1),权重!$B$2:$D$6,3,0))*$E17))</f>
        <v>2500</v>
      </c>
      <c r="MA17" s="10">
        <v>80100164</v>
      </c>
      <c r="MB17">
        <v>1</v>
      </c>
      <c r="MC17">
        <v>1</v>
      </c>
      <c r="MD17">
        <f>IF(MA17=0,"",INT((VLOOKUP(--RIGHT(MA17,1),权重!$B$2:$C$6,2,0)/$C17+VLOOKUP(--RIGHT(MA17,1),权重!$B$2:$D$6,3,0))*$E17))</f>
        <v>525</v>
      </c>
      <c r="ME17" s="10">
        <v>80100165</v>
      </c>
      <c r="MF17">
        <v>1</v>
      </c>
      <c r="MG17">
        <v>1</v>
      </c>
      <c r="MH17">
        <f>IF(ME17=0,"",INT((VLOOKUP(--RIGHT(ME17,1),权重!$B$2:$C$6,2,0)/$C17+VLOOKUP(--RIGHT(ME17,1),权重!$B$2:$D$6,3,0))*$E17))</f>
        <v>20</v>
      </c>
    </row>
    <row r="18" spans="1:346" x14ac:dyDescent="0.2">
      <c r="A18">
        <v>15</v>
      </c>
      <c r="B18" t="s">
        <v>30</v>
      </c>
      <c r="C18" s="9">
        <v>16</v>
      </c>
      <c r="D18" s="9">
        <v>5</v>
      </c>
      <c r="E18" s="9">
        <f t="shared" si="1"/>
        <v>0.4</v>
      </c>
      <c r="F18" s="9">
        <f t="shared" si="0"/>
        <v>0.6</v>
      </c>
      <c r="G18" s="12">
        <v>80100001</v>
      </c>
      <c r="H18">
        <v>1</v>
      </c>
      <c r="I18">
        <v>1</v>
      </c>
      <c r="J18">
        <f>IF($D18&lt;2,((VLOOKUP(--RIGHT(G18,1),权重!$F$2:$H$6,2,0)+VLOOKUP(--RIGHT(G18,1),权重!$F$2:$H$6,3,0)*$D18)*$F18),((VLOOKUP(--RIGHT(G18,1),权重!$J$2:$L$6,2,0)+VLOOKUP(--RIGHT(G18,1),权重!$J$2:$L$6,3,0)*$D18)*$F18))</f>
        <v>282000</v>
      </c>
      <c r="K18" s="12">
        <v>80100002</v>
      </c>
      <c r="L18">
        <v>1</v>
      </c>
      <c r="M18">
        <v>1</v>
      </c>
      <c r="N18">
        <f>IF($D18&lt;2,((VLOOKUP(--RIGHT(K18,1),权重!$F$2:$H$6,2,0)+VLOOKUP(--RIGHT(K18,1),权重!$F$2:$H$6,3,0)*$D18)*$F18),((VLOOKUP(--RIGHT(K18,1),权重!$J$2:$L$6,2,0)+VLOOKUP(--RIGHT(K18,1),权重!$J$2:$L$6,3,0)*$D18)*$F18))</f>
        <v>178800</v>
      </c>
      <c r="O18" s="26">
        <v>80100003</v>
      </c>
      <c r="P18">
        <v>1</v>
      </c>
      <c r="Q18">
        <v>1</v>
      </c>
      <c r="R18">
        <f>IF($D18&lt;2,((VLOOKUP(--RIGHT(O18,1),权重!$F$2:$H$6,2,0)+VLOOKUP(--RIGHT(O18,1),权重!$F$2:$H$6,3,0)*$D18)*$F18),((VLOOKUP(--RIGHT(O18,1),权重!$J$2:$L$6,2,0)+VLOOKUP(--RIGHT(O18,1),权重!$J$2:$L$6,3,0)*$D18)*$F18))</f>
        <v>120000</v>
      </c>
      <c r="S18" s="26">
        <v>80100004</v>
      </c>
      <c r="T18">
        <v>1</v>
      </c>
      <c r="U18">
        <v>1</v>
      </c>
      <c r="V18">
        <f>IF($D18&lt;2,((VLOOKUP(--RIGHT(S18,1),权重!$F$2:$H$6,2,0)+VLOOKUP(--RIGHT(S18,1),权重!$F$2:$H$6,3,0)*$D18)*$F18),((VLOOKUP(--RIGHT(S18,1),权重!$J$2:$L$6,2,0)+VLOOKUP(--RIGHT(S18,1),权重!$J$2:$L$6,3,0)*$D18)*$F18))</f>
        <v>18000</v>
      </c>
      <c r="W18" s="26">
        <v>80100005</v>
      </c>
      <c r="X18">
        <v>1</v>
      </c>
      <c r="Y18">
        <v>1</v>
      </c>
      <c r="Z18">
        <f>IF($D18&lt;2,((VLOOKUP(--RIGHT(W18,1),权重!$F$2:$H$6,2,0)+VLOOKUP(--RIGHT(W18,1),权重!$F$2:$H$6,3,0)*$D18)*$F18),((VLOOKUP(--RIGHT(W18,1),权重!$J$2:$L$6,2,0)+VLOOKUP(--RIGHT(W18,1),权重!$J$2:$L$6,3,0)*$D18)*$F18))</f>
        <v>1200</v>
      </c>
      <c r="AA18" s="27">
        <v>80100011</v>
      </c>
      <c r="AB18">
        <v>1</v>
      </c>
      <c r="AC18">
        <v>1</v>
      </c>
      <c r="AD18">
        <f>IF(AA18=0,"",INT((VLOOKUP(--RIGHT(AA18,1),权重!$B$2:$C$6,2,0)/$C18+VLOOKUP(--RIGHT(AA18,1),权重!$B$2:$D$6,3,0))*$E18))+1000000*E18-E41</f>
        <v>11975</v>
      </c>
      <c r="AE18" s="10">
        <v>80100012</v>
      </c>
      <c r="AF18">
        <v>1</v>
      </c>
      <c r="AG18">
        <v>1</v>
      </c>
      <c r="AH18">
        <f>IF(AE18=0,"",INT((VLOOKUP(--RIGHT(AE18,1),权重!$B$2:$C$6,2,0)/$C18+VLOOKUP(--RIGHT(AE18,1),权重!$B$2:$D$6,3,0))*$E18))</f>
        <v>9980</v>
      </c>
      <c r="AI18" s="10">
        <v>80100013</v>
      </c>
      <c r="AJ18">
        <v>1</v>
      </c>
      <c r="AK18">
        <v>1</v>
      </c>
      <c r="AL18">
        <f>IF(AI18=0,"",INT((VLOOKUP(--RIGHT(AI18,1),权重!$B$2:$C$6,2,0)/$C18+VLOOKUP(--RIGHT(AI18,1),权重!$B$2:$D$6,3,0))*$E18))</f>
        <v>2500</v>
      </c>
      <c r="AM18" s="10">
        <v>80100014</v>
      </c>
      <c r="AN18">
        <v>1</v>
      </c>
      <c r="AO18">
        <v>1</v>
      </c>
      <c r="AP18">
        <f>IF(AM18=0,"",INT((VLOOKUP(--RIGHT(AM18,1),权重!$B$2:$C$6,2,0)/$C18+VLOOKUP(--RIGHT(AM18,1),权重!$B$2:$D$6,3,0))*$E18))</f>
        <v>525</v>
      </c>
      <c r="AQ18" s="10">
        <v>80100015</v>
      </c>
      <c r="AR18">
        <v>1</v>
      </c>
      <c r="AS18">
        <v>1</v>
      </c>
      <c r="AT18">
        <f>IF(AQ18=0,"",INT((VLOOKUP(--RIGHT(AQ18,1),权重!$B$2:$C$6,2,0)/$C18+VLOOKUP(--RIGHT(AQ18,1),权重!$B$2:$D$6,3,0))*$E18))</f>
        <v>20</v>
      </c>
      <c r="AU18" s="10">
        <v>80100031</v>
      </c>
      <c r="AV18">
        <v>1</v>
      </c>
      <c r="AW18">
        <v>1</v>
      </c>
      <c r="AX18">
        <f>IF(AU18=0,"",INT((VLOOKUP(--RIGHT(AU18,1),权重!$B$2:$C$6,2,0)/$C18+VLOOKUP(--RIGHT(AU18,1),权重!$B$2:$D$6,3,0))*$E18))</f>
        <v>11975</v>
      </c>
      <c r="AY18" s="10">
        <v>80100032</v>
      </c>
      <c r="AZ18">
        <v>1</v>
      </c>
      <c r="BA18">
        <v>1</v>
      </c>
      <c r="BB18">
        <f>IF(AY18=0,"",INT((VLOOKUP(--RIGHT(AY18,1),权重!$B$2:$C$6,2,0)/$C18+VLOOKUP(--RIGHT(AY18,1),权重!$B$2:$D$6,3,0))*$E18))</f>
        <v>9980</v>
      </c>
      <c r="BC18" s="10">
        <v>80100033</v>
      </c>
      <c r="BD18">
        <v>1</v>
      </c>
      <c r="BE18">
        <v>1</v>
      </c>
      <c r="BF18">
        <f>IF(BC18=0,"",INT((VLOOKUP(--RIGHT(BC18,1),权重!$B$2:$C$6,2,0)/$C18+VLOOKUP(--RIGHT(BC18,1),权重!$B$2:$D$6,3,0))*$E18))</f>
        <v>2500</v>
      </c>
      <c r="BG18" s="10">
        <v>80100034</v>
      </c>
      <c r="BH18">
        <v>1</v>
      </c>
      <c r="BI18">
        <v>1</v>
      </c>
      <c r="BJ18">
        <f>IF(BG18=0,"",INT((VLOOKUP(--RIGHT(BG18,1),权重!$B$2:$C$6,2,0)/$C18+VLOOKUP(--RIGHT(BG18,1),权重!$B$2:$D$6,3,0))*$E18))</f>
        <v>525</v>
      </c>
      <c r="BK18" s="10">
        <v>80100035</v>
      </c>
      <c r="BL18">
        <v>1</v>
      </c>
      <c r="BM18">
        <v>1</v>
      </c>
      <c r="BN18">
        <f>IF(BK18=0,"",INT((VLOOKUP(--RIGHT(BK18,1),权重!$B$2:$C$6,2,0)/$C18+VLOOKUP(--RIGHT(BK18,1),权重!$B$2:$D$6,3,0))*$E18))</f>
        <v>20</v>
      </c>
      <c r="BO18" s="10">
        <v>80100041</v>
      </c>
      <c r="BP18">
        <v>1</v>
      </c>
      <c r="BQ18">
        <v>1</v>
      </c>
      <c r="BR18">
        <f>IF(BO18=0,"",INT((VLOOKUP(--RIGHT(BO18,1),权重!$B$2:$C$6,2,0)/$C18+VLOOKUP(--RIGHT(BO18,1),权重!$B$2:$D$6,3,0))*$E18))</f>
        <v>11975</v>
      </c>
      <c r="BS18" s="10">
        <v>80100042</v>
      </c>
      <c r="BT18">
        <v>1</v>
      </c>
      <c r="BU18">
        <v>1</v>
      </c>
      <c r="BV18">
        <f>IF(BS18=0,"",INT((VLOOKUP(--RIGHT(BS18,1),权重!$B$2:$C$6,2,0)/$C18+VLOOKUP(--RIGHT(BS18,1),权重!$B$2:$D$6,3,0))*$E18))</f>
        <v>9980</v>
      </c>
      <c r="BW18" s="10">
        <v>80100043</v>
      </c>
      <c r="BX18">
        <v>1</v>
      </c>
      <c r="BY18">
        <v>1</v>
      </c>
      <c r="BZ18">
        <f>IF(BW18=0,"",INT((VLOOKUP(--RIGHT(BW18,1),权重!$B$2:$C$6,2,0)/$C18+VLOOKUP(--RIGHT(BW18,1),权重!$B$2:$D$6,3,0))*$E18))</f>
        <v>2500</v>
      </c>
      <c r="CA18" s="10">
        <v>80100044</v>
      </c>
      <c r="CB18">
        <v>1</v>
      </c>
      <c r="CC18">
        <v>1</v>
      </c>
      <c r="CD18">
        <f>IF(CA18=0,"",INT((VLOOKUP(--RIGHT(CA18,1),权重!$B$2:$C$6,2,0)/$C18+VLOOKUP(--RIGHT(CA18,1),权重!$B$2:$D$6,3,0))*$E18))</f>
        <v>525</v>
      </c>
      <c r="CE18" s="10">
        <v>80100045</v>
      </c>
      <c r="CF18">
        <v>1</v>
      </c>
      <c r="CG18">
        <v>1</v>
      </c>
      <c r="CH18">
        <f>IF(CE18=0,"",INT((VLOOKUP(--RIGHT(CE18,1),权重!$B$2:$C$6,2,0)/$C18+VLOOKUP(--RIGHT(CE18,1),权重!$B$2:$D$6,3,0))*$E18))</f>
        <v>20</v>
      </c>
      <c r="CI18" s="10">
        <v>80100061</v>
      </c>
      <c r="CJ18">
        <v>1</v>
      </c>
      <c r="CK18">
        <v>1</v>
      </c>
      <c r="CL18">
        <f>IF(CI18=0,"",INT((VLOOKUP(--RIGHT(CI18,1),权重!$B$2:$C$6,2,0)/$C18+VLOOKUP(--RIGHT(CI18,1),权重!$B$2:$D$6,3,0))*$E18))</f>
        <v>11975</v>
      </c>
      <c r="CM18" s="10">
        <v>80100062</v>
      </c>
      <c r="CN18">
        <v>1</v>
      </c>
      <c r="CO18">
        <v>1</v>
      </c>
      <c r="CP18">
        <f>IF(CM18=0,"",INT((VLOOKUP(--RIGHT(CM18,1),权重!$B$2:$C$6,2,0)/$C18+VLOOKUP(--RIGHT(CM18,1),权重!$B$2:$D$6,3,0))*$E18))</f>
        <v>9980</v>
      </c>
      <c r="CQ18" s="10">
        <v>80100063</v>
      </c>
      <c r="CR18">
        <v>1</v>
      </c>
      <c r="CS18">
        <v>1</v>
      </c>
      <c r="CT18">
        <f>IF(CQ18=0,"",INT((VLOOKUP(--RIGHT(CQ18,1),权重!$B$2:$C$6,2,0)/$C18+VLOOKUP(--RIGHT(CQ18,1),权重!$B$2:$D$6,3,0))*$E18))</f>
        <v>2500</v>
      </c>
      <c r="CU18" s="10">
        <v>80100064</v>
      </c>
      <c r="CV18">
        <v>1</v>
      </c>
      <c r="CW18">
        <v>1</v>
      </c>
      <c r="CX18">
        <f>IF(CU18=0,"",INT((VLOOKUP(--RIGHT(CU18,1),权重!$B$2:$C$6,2,0)/$C18+VLOOKUP(--RIGHT(CU18,1),权重!$B$2:$D$6,3,0))*$E18))</f>
        <v>525</v>
      </c>
      <c r="CY18" s="10">
        <v>80100065</v>
      </c>
      <c r="CZ18">
        <v>1</v>
      </c>
      <c r="DA18">
        <v>1</v>
      </c>
      <c r="DB18">
        <f>IF(CY18=0,"",INT((VLOOKUP(--RIGHT(CY18,1),权重!$B$2:$C$6,2,0)/$C18+VLOOKUP(--RIGHT(CY18,1),权重!$B$2:$D$6,3,0))*$E18))</f>
        <v>20</v>
      </c>
      <c r="DC18" s="10">
        <v>80100051</v>
      </c>
      <c r="DD18">
        <v>1</v>
      </c>
      <c r="DE18">
        <v>1</v>
      </c>
      <c r="DF18">
        <f>IF(DC18=0,"",INT((VLOOKUP(--RIGHT(DC18,1),权重!$B$2:$C$6,2,0)/$C18+VLOOKUP(--RIGHT(DC18,1),权重!$B$2:$D$6,3,0))*$E18))</f>
        <v>11975</v>
      </c>
      <c r="DG18" s="10">
        <v>80100052</v>
      </c>
      <c r="DH18">
        <v>1</v>
      </c>
      <c r="DI18">
        <v>1</v>
      </c>
      <c r="DJ18">
        <f>IF(DG18=0,"",INT((VLOOKUP(--RIGHT(DG18,1),权重!$B$2:$C$6,2,0)/$C18+VLOOKUP(--RIGHT(DG18,1),权重!$B$2:$D$6,3,0))*$E18))</f>
        <v>9980</v>
      </c>
      <c r="DK18" s="10">
        <v>80100053</v>
      </c>
      <c r="DL18">
        <v>1</v>
      </c>
      <c r="DM18">
        <v>1</v>
      </c>
      <c r="DN18">
        <f>IF(DK18=0,"",INT((VLOOKUP(--RIGHT(DK18,1),权重!$B$2:$C$6,2,0)/$C18+VLOOKUP(--RIGHT(DK18,1),权重!$B$2:$D$6,3,0))*$E18))</f>
        <v>2500</v>
      </c>
      <c r="DO18" s="10">
        <v>80100054</v>
      </c>
      <c r="DP18">
        <v>1</v>
      </c>
      <c r="DQ18">
        <v>1</v>
      </c>
      <c r="DR18">
        <f>IF(DO18=0,"",INT((VLOOKUP(--RIGHT(DO18,1),权重!$B$2:$C$6,2,0)/$C18+VLOOKUP(--RIGHT(DO18,1),权重!$B$2:$D$6,3,0))*$E18))</f>
        <v>525</v>
      </c>
      <c r="DS18" s="10">
        <v>80100055</v>
      </c>
      <c r="DT18">
        <v>1</v>
      </c>
      <c r="DU18">
        <v>1</v>
      </c>
      <c r="DV18">
        <f>IF(DS18=0,"",INT((VLOOKUP(--RIGHT(DS18,1),权重!$B$2:$C$6,2,0)/$C18+VLOOKUP(--RIGHT(DS18,1),权重!$B$2:$D$6,3,0))*$E18))</f>
        <v>20</v>
      </c>
      <c r="DW18" s="10">
        <v>80100081</v>
      </c>
      <c r="DX18">
        <v>1</v>
      </c>
      <c r="DY18">
        <v>1</v>
      </c>
      <c r="DZ18">
        <f>IF(DW18=0,"",INT((VLOOKUP(--RIGHT(DW18,1),权重!$B$2:$C$6,2,0)/$C18+VLOOKUP(--RIGHT(DW18,1),权重!$B$2:$D$6,3,0))*$E18))</f>
        <v>11975</v>
      </c>
      <c r="EA18" s="10">
        <v>80100082</v>
      </c>
      <c r="EB18">
        <v>1</v>
      </c>
      <c r="EC18">
        <v>1</v>
      </c>
      <c r="ED18">
        <f>IF(EA18=0,"",INT((VLOOKUP(--RIGHT(EA18,1),权重!$B$2:$C$6,2,0)/$C18+VLOOKUP(--RIGHT(EA18,1),权重!$B$2:$D$6,3,0))*$E18))</f>
        <v>9980</v>
      </c>
      <c r="EE18" s="10">
        <v>80100083</v>
      </c>
      <c r="EF18">
        <v>1</v>
      </c>
      <c r="EG18">
        <v>1</v>
      </c>
      <c r="EH18">
        <f>IF(EE18=0,"",INT((VLOOKUP(--RIGHT(EE18,1),权重!$B$2:$C$6,2,0)/$C18+VLOOKUP(--RIGHT(EE18,1),权重!$B$2:$D$6,3,0))*$E18))</f>
        <v>2500</v>
      </c>
      <c r="EI18" s="10">
        <v>80100084</v>
      </c>
      <c r="EJ18">
        <v>1</v>
      </c>
      <c r="EK18">
        <v>1</v>
      </c>
      <c r="EL18">
        <f>IF(EI18=0,"",INT((VLOOKUP(--RIGHT(EI18,1),权重!$B$2:$C$6,2,0)/$C18+VLOOKUP(--RIGHT(EI18,1),权重!$B$2:$D$6,3,0))*$E18))</f>
        <v>525</v>
      </c>
      <c r="EM18" s="10">
        <v>80100085</v>
      </c>
      <c r="EN18">
        <v>1</v>
      </c>
      <c r="EO18">
        <v>1</v>
      </c>
      <c r="EP18">
        <f>IF(EM18=0,"",INT((VLOOKUP(--RIGHT(EM18,1),权重!$B$2:$C$6,2,0)/$C18+VLOOKUP(--RIGHT(EM18,1),权重!$B$2:$D$6,3,0))*$E18))</f>
        <v>20</v>
      </c>
      <c r="EQ18" s="10">
        <v>80100071</v>
      </c>
      <c r="ER18">
        <v>1</v>
      </c>
      <c r="ES18">
        <v>1</v>
      </c>
      <c r="ET18">
        <f>IF(EQ18=0,"",INT((VLOOKUP(--RIGHT(EQ18,1),权重!$B$2:$C$6,2,0)/$C18+VLOOKUP(--RIGHT(EQ18,1),权重!$B$2:$D$6,3,0))*$E18))</f>
        <v>11975</v>
      </c>
      <c r="EU18" s="10">
        <v>80100072</v>
      </c>
      <c r="EV18">
        <v>1</v>
      </c>
      <c r="EW18">
        <v>1</v>
      </c>
      <c r="EX18">
        <f>IF(EU18=0,"",INT((VLOOKUP(--RIGHT(EU18,1),权重!$B$2:$C$6,2,0)/$C18+VLOOKUP(--RIGHT(EU18,1),权重!$B$2:$D$6,3,0))*$E18))</f>
        <v>9980</v>
      </c>
      <c r="EY18" s="10">
        <v>80100073</v>
      </c>
      <c r="EZ18">
        <v>1</v>
      </c>
      <c r="FA18">
        <v>1</v>
      </c>
      <c r="FB18">
        <f>IF(EY18=0,"",INT((VLOOKUP(--RIGHT(EY18,1),权重!$B$2:$C$6,2,0)/$C18+VLOOKUP(--RIGHT(EY18,1),权重!$B$2:$D$6,3,0))*$E18))</f>
        <v>2500</v>
      </c>
      <c r="FC18" s="10">
        <v>80100074</v>
      </c>
      <c r="FD18">
        <v>1</v>
      </c>
      <c r="FE18">
        <v>1</v>
      </c>
      <c r="FF18">
        <f>IF(FC18=0,"",INT((VLOOKUP(--RIGHT(FC18,1),权重!$B$2:$C$6,2,0)/$C18+VLOOKUP(--RIGHT(FC18,1),权重!$B$2:$D$6,3,0))*$E18))</f>
        <v>525</v>
      </c>
      <c r="FG18" s="10">
        <v>80100075</v>
      </c>
      <c r="FH18">
        <v>1</v>
      </c>
      <c r="FI18">
        <v>1</v>
      </c>
      <c r="FJ18">
        <f>IF(FG18=0,"",INT((VLOOKUP(--RIGHT(FG18,1),权重!$B$2:$C$6,2,0)/$C18+VLOOKUP(--RIGHT(FG18,1),权重!$B$2:$D$6,3,0))*$E18))</f>
        <v>20</v>
      </c>
      <c r="FK18" s="10">
        <v>80100021</v>
      </c>
      <c r="FL18">
        <v>1</v>
      </c>
      <c r="FM18">
        <v>1</v>
      </c>
      <c r="FN18">
        <f>IF(FK18=0,"",INT((VLOOKUP(--RIGHT(FK18,1),权重!$B$2:$C$6,2,0)/$C18+VLOOKUP(--RIGHT(FK18,1),权重!$B$2:$D$6,3,0))*$E18))</f>
        <v>11975</v>
      </c>
      <c r="FO18" s="10">
        <v>80100022</v>
      </c>
      <c r="FP18">
        <v>1</v>
      </c>
      <c r="FQ18">
        <v>1</v>
      </c>
      <c r="FR18">
        <f>IF(FO18=0,"",INT((VLOOKUP(--RIGHT(FO18,1),权重!$B$2:$C$6,2,0)/$C18+VLOOKUP(--RIGHT(FO18,1),权重!$B$2:$D$6,3,0))*$E18))</f>
        <v>9980</v>
      </c>
      <c r="FS18" s="10">
        <v>80100023</v>
      </c>
      <c r="FT18">
        <v>1</v>
      </c>
      <c r="FU18">
        <v>1</v>
      </c>
      <c r="FV18">
        <f>IF(FS18=0,"",INT((VLOOKUP(--RIGHT(FS18,1),权重!$B$2:$C$6,2,0)/$C18+VLOOKUP(--RIGHT(FS18,1),权重!$B$2:$D$6,3,0))*$E18))</f>
        <v>2500</v>
      </c>
      <c r="FW18" s="10">
        <v>80100024</v>
      </c>
      <c r="FX18">
        <v>1</v>
      </c>
      <c r="FY18">
        <v>1</v>
      </c>
      <c r="FZ18">
        <f>IF(FW18=0,"",INT((VLOOKUP(--RIGHT(FW18,1),权重!$B$2:$C$6,2,0)/$C18+VLOOKUP(--RIGHT(FW18,1),权重!$B$2:$D$6,3,0))*$E18))</f>
        <v>525</v>
      </c>
      <c r="GA18" s="10">
        <v>80100025</v>
      </c>
      <c r="GB18">
        <v>1</v>
      </c>
      <c r="GC18">
        <v>1</v>
      </c>
      <c r="GD18">
        <f>IF(GA18=0,"",INT((VLOOKUP(--RIGHT(GA18,1),权重!$B$2:$C$6,2,0)/$C18+VLOOKUP(--RIGHT(GA18,1),权重!$B$2:$D$6,3,0))*$E18))</f>
        <v>20</v>
      </c>
      <c r="GE18" s="10">
        <v>80100091</v>
      </c>
      <c r="GF18">
        <v>1</v>
      </c>
      <c r="GG18">
        <v>1</v>
      </c>
      <c r="GH18">
        <f>IF(GE18=0,"",INT((VLOOKUP(--RIGHT(GE18,1),权重!$B$2:$C$6,2,0)/$C18+VLOOKUP(--RIGHT(GE18,1),权重!$B$2:$D$6,3,0))*$E18))</f>
        <v>11975</v>
      </c>
      <c r="GI18" s="10">
        <v>80100092</v>
      </c>
      <c r="GJ18">
        <v>1</v>
      </c>
      <c r="GK18">
        <v>1</v>
      </c>
      <c r="GL18">
        <f>IF(GI18=0,"",INT((VLOOKUP(--RIGHT(GI18,1),权重!$B$2:$C$6,2,0)/$C18+VLOOKUP(--RIGHT(GI18,1),权重!$B$2:$D$6,3,0))*$E18))</f>
        <v>9980</v>
      </c>
      <c r="GM18" s="10">
        <v>80100093</v>
      </c>
      <c r="GN18">
        <v>1</v>
      </c>
      <c r="GO18">
        <v>1</v>
      </c>
      <c r="GP18">
        <f>IF(GM18=0,"",INT((VLOOKUP(--RIGHT(GM18,1),权重!$B$2:$C$6,2,0)/$C18+VLOOKUP(--RIGHT(GM18,1),权重!$B$2:$D$6,3,0))*$E18))</f>
        <v>2500</v>
      </c>
      <c r="GQ18" s="10">
        <v>80100094</v>
      </c>
      <c r="GR18">
        <v>1</v>
      </c>
      <c r="GS18">
        <v>1</v>
      </c>
      <c r="GT18">
        <f>IF(GQ18=0,"",INT((VLOOKUP(--RIGHT(GQ18,1),权重!$B$2:$C$6,2,0)/$C18+VLOOKUP(--RIGHT(GQ18,1),权重!$B$2:$D$6,3,0))*$E18))</f>
        <v>525</v>
      </c>
      <c r="GU18" s="10">
        <v>80100095</v>
      </c>
      <c r="GV18">
        <v>1</v>
      </c>
      <c r="GW18">
        <v>1</v>
      </c>
      <c r="GX18">
        <f>IF(GU18=0,"",INT((VLOOKUP(--RIGHT(GU18,1),权重!$B$2:$C$6,2,0)/$C18+VLOOKUP(--RIGHT(GU18,1),权重!$B$2:$D$6,3,0))*$E18))</f>
        <v>20</v>
      </c>
      <c r="GY18" s="10">
        <v>80100101</v>
      </c>
      <c r="GZ18">
        <v>1</v>
      </c>
      <c r="HA18">
        <v>1</v>
      </c>
      <c r="HB18">
        <f>IF(GY18=0,"",INT((VLOOKUP(--RIGHT(GY18,1),权重!$B$2:$C$6,2,0)/$C18+VLOOKUP(--RIGHT(GY18,1),权重!$B$2:$D$6,3,0))*$E18))</f>
        <v>11975</v>
      </c>
      <c r="HC18" s="10">
        <v>80100102</v>
      </c>
      <c r="HD18">
        <v>1</v>
      </c>
      <c r="HE18">
        <v>1</v>
      </c>
      <c r="HF18">
        <f>IF(HC18=0,"",INT((VLOOKUP(--RIGHT(HC18,1),权重!$B$2:$C$6,2,0)/$C18+VLOOKUP(--RIGHT(HC18,1),权重!$B$2:$D$6,3,0))*$E18))</f>
        <v>9980</v>
      </c>
      <c r="HG18" s="10">
        <v>80100103</v>
      </c>
      <c r="HH18">
        <v>1</v>
      </c>
      <c r="HI18">
        <v>1</v>
      </c>
      <c r="HJ18">
        <f>IF(HG18=0,"",INT((VLOOKUP(--RIGHT(HG18,1),权重!$B$2:$C$6,2,0)/$C18+VLOOKUP(--RIGHT(HG18,1),权重!$B$2:$D$6,3,0))*$E18))</f>
        <v>2500</v>
      </c>
      <c r="HK18" s="10">
        <v>80100104</v>
      </c>
      <c r="HL18">
        <v>1</v>
      </c>
      <c r="HM18">
        <v>1</v>
      </c>
      <c r="HN18">
        <f>IF(HK18=0,"",INT((VLOOKUP(--RIGHT(HK18,1),权重!$B$2:$C$6,2,0)/$C18+VLOOKUP(--RIGHT(HK18,1),权重!$B$2:$D$6,3,0))*$E18))</f>
        <v>525</v>
      </c>
      <c r="HO18" s="10">
        <v>80100105</v>
      </c>
      <c r="HP18">
        <v>1</v>
      </c>
      <c r="HQ18">
        <v>1</v>
      </c>
      <c r="HR18">
        <f>IF(HO18=0,"",INT((VLOOKUP(--RIGHT(HO18,1),权重!$B$2:$C$6,2,0)/$C18+VLOOKUP(--RIGHT(HO18,1),权重!$B$2:$D$6,3,0))*$E18))</f>
        <v>20</v>
      </c>
      <c r="HS18" s="10">
        <v>80100111</v>
      </c>
      <c r="HT18">
        <v>1</v>
      </c>
      <c r="HU18">
        <v>1</v>
      </c>
      <c r="HV18">
        <f>IF(HS18=0,"",INT((VLOOKUP(--RIGHT(HS18,1),权重!$B$2:$C$6,2,0)/$C18+VLOOKUP(--RIGHT(HS18,1),权重!$B$2:$D$6,3,0))*$E18))</f>
        <v>11975</v>
      </c>
      <c r="HW18" s="10">
        <v>80100112</v>
      </c>
      <c r="HX18">
        <v>1</v>
      </c>
      <c r="HY18">
        <v>1</v>
      </c>
      <c r="HZ18">
        <f>IF(HW18=0,"",INT((VLOOKUP(--RIGHT(HW18,1),权重!$B$2:$C$6,2,0)/$C18+VLOOKUP(--RIGHT(HW18,1),权重!$B$2:$D$6,3,0))*$E18))</f>
        <v>9980</v>
      </c>
      <c r="IA18" s="10">
        <v>80100113</v>
      </c>
      <c r="IB18">
        <v>1</v>
      </c>
      <c r="IC18">
        <v>1</v>
      </c>
      <c r="ID18">
        <f>IF(IA18=0,"",INT((VLOOKUP(--RIGHT(IA18,1),权重!$B$2:$C$6,2,0)/$C18+VLOOKUP(--RIGHT(IA18,1),权重!$B$2:$D$6,3,0))*$E18))</f>
        <v>2500</v>
      </c>
      <c r="IE18" s="10">
        <v>80100114</v>
      </c>
      <c r="IF18">
        <v>1</v>
      </c>
      <c r="IG18">
        <v>1</v>
      </c>
      <c r="IH18">
        <f>IF(IE18=0,"",INT((VLOOKUP(--RIGHT(IE18,1),权重!$B$2:$C$6,2,0)/$C18+VLOOKUP(--RIGHT(IE18,1),权重!$B$2:$D$6,3,0))*$E18))</f>
        <v>525</v>
      </c>
      <c r="II18" s="10">
        <v>80100115</v>
      </c>
      <c r="IJ18">
        <v>1</v>
      </c>
      <c r="IK18">
        <v>1</v>
      </c>
      <c r="IL18">
        <f>IF(II18=0,"",INT((VLOOKUP(--RIGHT(II18,1),权重!$B$2:$C$6,2,0)/$C18+VLOOKUP(--RIGHT(II18,1),权重!$B$2:$D$6,3,0))*$E18))</f>
        <v>20</v>
      </c>
      <c r="IM18" s="10">
        <v>80100121</v>
      </c>
      <c r="IN18">
        <v>1</v>
      </c>
      <c r="IO18">
        <v>1</v>
      </c>
      <c r="IP18">
        <f>IF(IM18=0,"",INT((VLOOKUP(--RIGHT(IM18,1),权重!$B$2:$C$6,2,0)/$C18+VLOOKUP(--RIGHT(IM18,1),权重!$B$2:$D$6,3,0))*$E18))</f>
        <v>11975</v>
      </c>
      <c r="IQ18" s="10">
        <v>80100122</v>
      </c>
      <c r="IR18">
        <v>1</v>
      </c>
      <c r="IS18">
        <v>1</v>
      </c>
      <c r="IT18">
        <f>IF(IQ18=0,"",INT((VLOOKUP(--RIGHT(IQ18,1),权重!$B$2:$C$6,2,0)/$C18+VLOOKUP(--RIGHT(IQ18,1),权重!$B$2:$D$6,3,0))*$E18))</f>
        <v>9980</v>
      </c>
      <c r="IU18" s="10">
        <v>80100123</v>
      </c>
      <c r="IV18">
        <v>1</v>
      </c>
      <c r="IW18">
        <v>1</v>
      </c>
      <c r="IX18">
        <f>IF(IU18=0,"",INT((VLOOKUP(--RIGHT(IU18,1),权重!$B$2:$C$6,2,0)/$C18+VLOOKUP(--RIGHT(IU18,1),权重!$B$2:$D$6,3,0))*$E18))</f>
        <v>2500</v>
      </c>
      <c r="IY18" s="10">
        <v>80100124</v>
      </c>
      <c r="IZ18">
        <v>1</v>
      </c>
      <c r="JA18">
        <v>1</v>
      </c>
      <c r="JB18">
        <f>IF(IY18=0,"",INT((VLOOKUP(--RIGHT(IY18,1),权重!$B$2:$C$6,2,0)/$C18+VLOOKUP(--RIGHT(IY18,1),权重!$B$2:$D$6,3,0))*$E18))</f>
        <v>525</v>
      </c>
      <c r="JC18" s="10">
        <v>80100125</v>
      </c>
      <c r="JD18">
        <v>1</v>
      </c>
      <c r="JE18">
        <v>1</v>
      </c>
      <c r="JF18">
        <f>IF(JC18=0,"",INT((VLOOKUP(--RIGHT(JC18,1),权重!$B$2:$C$6,2,0)/$C18+VLOOKUP(--RIGHT(JC18,1),权重!$B$2:$D$6,3,0))*$E18))</f>
        <v>20</v>
      </c>
      <c r="JG18" s="10">
        <v>80100131</v>
      </c>
      <c r="JH18">
        <v>1</v>
      </c>
      <c r="JI18">
        <v>1</v>
      </c>
      <c r="JJ18">
        <f>IF(JG18=0,"",INT((VLOOKUP(--RIGHT(JG18,1),权重!$B$2:$C$6,2,0)/$C18+VLOOKUP(--RIGHT(JG18,1),权重!$B$2:$D$6,3,0))*$E18))</f>
        <v>11975</v>
      </c>
      <c r="JK18" s="10">
        <v>80100132</v>
      </c>
      <c r="JL18">
        <v>1</v>
      </c>
      <c r="JM18">
        <v>1</v>
      </c>
      <c r="JN18">
        <f>IF(JK18=0,"",INT((VLOOKUP(--RIGHT(JK18,1),权重!$B$2:$C$6,2,0)/$C18+VLOOKUP(--RIGHT(JK18,1),权重!$B$2:$D$6,3,0))*$E18))</f>
        <v>9980</v>
      </c>
      <c r="JO18" s="10">
        <v>80100133</v>
      </c>
      <c r="JP18">
        <v>1</v>
      </c>
      <c r="JQ18">
        <v>1</v>
      </c>
      <c r="JR18">
        <f>IF(JO18=0,"",INT((VLOOKUP(--RIGHT(JO18,1),权重!$B$2:$C$6,2,0)/$C18+VLOOKUP(--RIGHT(JO18,1),权重!$B$2:$D$6,3,0))*$E18))</f>
        <v>2500</v>
      </c>
      <c r="JS18" s="10">
        <v>80100134</v>
      </c>
      <c r="JT18">
        <v>1</v>
      </c>
      <c r="JU18">
        <v>1</v>
      </c>
      <c r="JV18">
        <f>IF(JS18=0,"",INT((VLOOKUP(--RIGHT(JS18,1),权重!$B$2:$C$6,2,0)/$C18+VLOOKUP(--RIGHT(JS18,1),权重!$B$2:$D$6,3,0))*$E18))</f>
        <v>525</v>
      </c>
      <c r="JW18" s="10">
        <v>80100135</v>
      </c>
      <c r="JX18">
        <v>1</v>
      </c>
      <c r="JY18">
        <v>1</v>
      </c>
      <c r="JZ18">
        <f>IF(JW18=0,"",INT((VLOOKUP(--RIGHT(JW18,1),权重!$B$2:$C$6,2,0)/$C18+VLOOKUP(--RIGHT(JW18,1),权重!$B$2:$D$6,3,0))*$E18))</f>
        <v>20</v>
      </c>
      <c r="KA18" s="10">
        <v>80100141</v>
      </c>
      <c r="KB18">
        <v>1</v>
      </c>
      <c r="KC18">
        <v>1</v>
      </c>
      <c r="KD18">
        <f>IF(KA18=0,"",INT((VLOOKUP(--RIGHT(KA18,1),权重!$B$2:$C$6,2,0)/$C18+VLOOKUP(--RIGHT(KA18,1),权重!$B$2:$D$6,3,0))*$E18))</f>
        <v>11975</v>
      </c>
      <c r="KE18" s="10">
        <v>80100142</v>
      </c>
      <c r="KF18">
        <v>1</v>
      </c>
      <c r="KG18">
        <v>1</v>
      </c>
      <c r="KH18">
        <f>IF(KE18=0,"",INT((VLOOKUP(--RIGHT(KE18,1),权重!$B$2:$C$6,2,0)/$C18+VLOOKUP(--RIGHT(KE18,1),权重!$B$2:$D$6,3,0))*$E18))</f>
        <v>9980</v>
      </c>
      <c r="KI18" s="10">
        <v>80100143</v>
      </c>
      <c r="KJ18">
        <v>1</v>
      </c>
      <c r="KK18">
        <v>1</v>
      </c>
      <c r="KL18">
        <f>IF(KI18=0,"",INT((VLOOKUP(--RIGHT(KI18,1),权重!$B$2:$C$6,2,0)/$C18+VLOOKUP(--RIGHT(KI18,1),权重!$B$2:$D$6,3,0))*$E18))</f>
        <v>2500</v>
      </c>
      <c r="KM18" s="10">
        <v>80100144</v>
      </c>
      <c r="KN18">
        <v>1</v>
      </c>
      <c r="KO18">
        <v>1</v>
      </c>
      <c r="KP18">
        <f>IF(KM18=0,"",INT((VLOOKUP(--RIGHT(KM18,1),权重!$B$2:$C$6,2,0)/$C18+VLOOKUP(--RIGHT(KM18,1),权重!$B$2:$D$6,3,0))*$E18))</f>
        <v>525</v>
      </c>
      <c r="KQ18" s="10">
        <v>80100145</v>
      </c>
      <c r="KR18">
        <v>1</v>
      </c>
      <c r="KS18">
        <v>1</v>
      </c>
      <c r="KT18">
        <f>IF(KQ18=0,"",INT((VLOOKUP(--RIGHT(KQ18,1),权重!$B$2:$C$6,2,0)/$C18+VLOOKUP(--RIGHT(KQ18,1),权重!$B$2:$D$6,3,0))*$E18))</f>
        <v>20</v>
      </c>
      <c r="KU18" s="10">
        <v>80100151</v>
      </c>
      <c r="KV18">
        <v>1</v>
      </c>
      <c r="KW18">
        <v>1</v>
      </c>
      <c r="KX18">
        <f>IF(KU18=0,"",INT((VLOOKUP(--RIGHT(KU18,1),权重!$B$2:$C$6,2,0)/$C18+VLOOKUP(--RIGHT(KU18,1),权重!$B$2:$D$6,3,0))*$E18))</f>
        <v>11975</v>
      </c>
      <c r="KY18" s="10">
        <v>80100152</v>
      </c>
      <c r="KZ18">
        <v>1</v>
      </c>
      <c r="LA18">
        <v>1</v>
      </c>
      <c r="LB18">
        <f>IF(KY18=0,"",INT((VLOOKUP(--RIGHT(KY18,1),权重!$B$2:$C$6,2,0)/$C18+VLOOKUP(--RIGHT(KY18,1),权重!$B$2:$D$6,3,0))*$E18))</f>
        <v>9980</v>
      </c>
      <c r="LC18" s="10">
        <v>80100153</v>
      </c>
      <c r="LD18">
        <v>1</v>
      </c>
      <c r="LE18">
        <v>1</v>
      </c>
      <c r="LF18">
        <f>IF(LC18=0,"",INT((VLOOKUP(--RIGHT(LC18,1),权重!$B$2:$C$6,2,0)/$C18+VLOOKUP(--RIGHT(LC18,1),权重!$B$2:$D$6,3,0))*$E18))</f>
        <v>2500</v>
      </c>
      <c r="LG18" s="10">
        <v>80100154</v>
      </c>
      <c r="LH18">
        <v>1</v>
      </c>
      <c r="LI18">
        <v>1</v>
      </c>
      <c r="LJ18">
        <f>IF(LG18=0,"",INT((VLOOKUP(--RIGHT(LG18,1),权重!$B$2:$C$6,2,0)/$C18+VLOOKUP(--RIGHT(LG18,1),权重!$B$2:$D$6,3,0))*$E18))</f>
        <v>525</v>
      </c>
      <c r="LK18" s="10">
        <v>80100155</v>
      </c>
      <c r="LL18">
        <v>1</v>
      </c>
      <c r="LM18">
        <v>1</v>
      </c>
      <c r="LN18">
        <f>IF(LK18=0,"",INT((VLOOKUP(--RIGHT(LK18,1),权重!$B$2:$C$6,2,0)/$C18+VLOOKUP(--RIGHT(LK18,1),权重!$B$2:$D$6,3,0))*$E18))</f>
        <v>20</v>
      </c>
      <c r="LO18" s="10">
        <v>80100161</v>
      </c>
      <c r="LP18">
        <v>1</v>
      </c>
      <c r="LQ18">
        <v>1</v>
      </c>
      <c r="LR18">
        <f>IF(LO18=0,"",INT((VLOOKUP(--RIGHT(LO18,1),权重!$B$2:$C$6,2,0)/$C18+VLOOKUP(--RIGHT(LO18,1),权重!$B$2:$D$6,3,0))*$E18))</f>
        <v>11975</v>
      </c>
      <c r="LS18" s="10">
        <v>80100162</v>
      </c>
      <c r="LT18">
        <v>1</v>
      </c>
      <c r="LU18">
        <v>1</v>
      </c>
      <c r="LV18">
        <f>IF(LS18=0,"",INT((VLOOKUP(--RIGHT(LS18,1),权重!$B$2:$C$6,2,0)/$C18+VLOOKUP(--RIGHT(LS18,1),权重!$B$2:$D$6,3,0))*$E18))</f>
        <v>9980</v>
      </c>
      <c r="LW18" s="10">
        <v>80100163</v>
      </c>
      <c r="LX18">
        <v>1</v>
      </c>
      <c r="LY18">
        <v>1</v>
      </c>
      <c r="LZ18">
        <f>IF(LW18=0,"",INT((VLOOKUP(--RIGHT(LW18,1),权重!$B$2:$C$6,2,0)/$C18+VLOOKUP(--RIGHT(LW18,1),权重!$B$2:$D$6,3,0))*$E18))</f>
        <v>2500</v>
      </c>
      <c r="MA18" s="10">
        <v>80100164</v>
      </c>
      <c r="MB18">
        <v>1</v>
      </c>
      <c r="MC18">
        <v>1</v>
      </c>
      <c r="MD18">
        <f>IF(MA18=0,"",INT((VLOOKUP(--RIGHT(MA18,1),权重!$B$2:$C$6,2,0)/$C18+VLOOKUP(--RIGHT(MA18,1),权重!$B$2:$D$6,3,0))*$E18))</f>
        <v>525</v>
      </c>
      <c r="ME18" s="10">
        <v>80100165</v>
      </c>
      <c r="MF18">
        <v>1</v>
      </c>
      <c r="MG18">
        <v>1</v>
      </c>
      <c r="MH18">
        <f>IF(ME18=0,"",INT((VLOOKUP(--RIGHT(ME18,1),权重!$B$2:$C$6,2,0)/$C18+VLOOKUP(--RIGHT(ME18,1),权重!$B$2:$D$6,3,0))*$E18))</f>
        <v>20</v>
      </c>
    </row>
    <row r="19" spans="1:346" x14ac:dyDescent="0.2">
      <c r="A19">
        <v>16</v>
      </c>
      <c r="B19" t="s">
        <v>31</v>
      </c>
      <c r="C19" s="9">
        <v>16</v>
      </c>
      <c r="D19" s="9">
        <v>5</v>
      </c>
      <c r="E19" s="9">
        <f t="shared" si="1"/>
        <v>0.4</v>
      </c>
      <c r="F19" s="9">
        <f t="shared" si="0"/>
        <v>0.6</v>
      </c>
      <c r="G19" s="12">
        <v>80100001</v>
      </c>
      <c r="H19">
        <v>1</v>
      </c>
      <c r="I19">
        <v>1</v>
      </c>
      <c r="J19">
        <f>IF($D19&lt;2,((VLOOKUP(--RIGHT(G19,1),权重!$F$2:$H$6,2,0)+VLOOKUP(--RIGHT(G19,1),权重!$F$2:$H$6,3,0)*$D19)*$F19),((VLOOKUP(--RIGHT(G19,1),权重!$J$2:$L$6,2,0)+VLOOKUP(--RIGHT(G19,1),权重!$J$2:$L$6,3,0)*$D19)*$F19))</f>
        <v>282000</v>
      </c>
      <c r="K19" s="12">
        <v>80100002</v>
      </c>
      <c r="L19">
        <v>1</v>
      </c>
      <c r="M19">
        <v>1</v>
      </c>
      <c r="N19">
        <f>IF($D19&lt;2,((VLOOKUP(--RIGHT(K19,1),权重!$F$2:$H$6,2,0)+VLOOKUP(--RIGHT(K19,1),权重!$F$2:$H$6,3,0)*$D19)*$F19),((VLOOKUP(--RIGHT(K19,1),权重!$J$2:$L$6,2,0)+VLOOKUP(--RIGHT(K19,1),权重!$J$2:$L$6,3,0)*$D19)*$F19))</f>
        <v>178800</v>
      </c>
      <c r="O19" s="26">
        <v>80100003</v>
      </c>
      <c r="P19">
        <v>1</v>
      </c>
      <c r="Q19">
        <v>1</v>
      </c>
      <c r="R19">
        <f>IF($D19&lt;2,((VLOOKUP(--RIGHT(O19,1),权重!$F$2:$H$6,2,0)+VLOOKUP(--RIGHT(O19,1),权重!$F$2:$H$6,3,0)*$D19)*$F19),((VLOOKUP(--RIGHT(O19,1),权重!$J$2:$L$6,2,0)+VLOOKUP(--RIGHT(O19,1),权重!$J$2:$L$6,3,0)*$D19)*$F19))</f>
        <v>120000</v>
      </c>
      <c r="S19" s="26">
        <v>80100004</v>
      </c>
      <c r="T19">
        <v>1</v>
      </c>
      <c r="U19">
        <v>1</v>
      </c>
      <c r="V19">
        <f>IF($D19&lt;2,((VLOOKUP(--RIGHT(S19,1),权重!$F$2:$H$6,2,0)+VLOOKUP(--RIGHT(S19,1),权重!$F$2:$H$6,3,0)*$D19)*$F19),((VLOOKUP(--RIGHT(S19,1),权重!$J$2:$L$6,2,0)+VLOOKUP(--RIGHT(S19,1),权重!$J$2:$L$6,3,0)*$D19)*$F19))</f>
        <v>18000</v>
      </c>
      <c r="W19" s="26">
        <v>80100005</v>
      </c>
      <c r="X19">
        <v>1</v>
      </c>
      <c r="Y19">
        <v>1</v>
      </c>
      <c r="Z19">
        <f>IF($D19&lt;2,((VLOOKUP(--RIGHT(W19,1),权重!$F$2:$H$6,2,0)+VLOOKUP(--RIGHT(W19,1),权重!$F$2:$H$6,3,0)*$D19)*$F19),((VLOOKUP(--RIGHT(W19,1),权重!$J$2:$L$6,2,0)+VLOOKUP(--RIGHT(W19,1),权重!$J$2:$L$6,3,0)*$D19)*$F19))</f>
        <v>1200</v>
      </c>
      <c r="AA19" s="27">
        <v>80100011</v>
      </c>
      <c r="AB19">
        <v>1</v>
      </c>
      <c r="AC19">
        <v>1</v>
      </c>
      <c r="AD19">
        <f>IF(AA19=0,"",INT((VLOOKUP(--RIGHT(AA19,1),权重!$B$2:$C$6,2,0)/$C19+VLOOKUP(--RIGHT(AA19,1),权重!$B$2:$D$6,3,0))*$E19))+1000000*E19-E42</f>
        <v>11975</v>
      </c>
      <c r="AE19" s="10">
        <v>80100012</v>
      </c>
      <c r="AF19">
        <v>1</v>
      </c>
      <c r="AG19">
        <v>1</v>
      </c>
      <c r="AH19">
        <f>IF(AE19=0,"",INT((VLOOKUP(--RIGHT(AE19,1),权重!$B$2:$C$6,2,0)/$C19+VLOOKUP(--RIGHT(AE19,1),权重!$B$2:$D$6,3,0))*$E19))</f>
        <v>9980</v>
      </c>
      <c r="AI19" s="10">
        <v>80100013</v>
      </c>
      <c r="AJ19">
        <v>1</v>
      </c>
      <c r="AK19">
        <v>1</v>
      </c>
      <c r="AL19">
        <f>IF(AI19=0,"",INT((VLOOKUP(--RIGHT(AI19,1),权重!$B$2:$C$6,2,0)/$C19+VLOOKUP(--RIGHT(AI19,1),权重!$B$2:$D$6,3,0))*$E19))</f>
        <v>2500</v>
      </c>
      <c r="AM19" s="10">
        <v>80100014</v>
      </c>
      <c r="AN19">
        <v>1</v>
      </c>
      <c r="AO19">
        <v>1</v>
      </c>
      <c r="AP19">
        <f>IF(AM19=0,"",INT((VLOOKUP(--RIGHT(AM19,1),权重!$B$2:$C$6,2,0)/$C19+VLOOKUP(--RIGHT(AM19,1),权重!$B$2:$D$6,3,0))*$E19))</f>
        <v>525</v>
      </c>
      <c r="AQ19" s="10">
        <v>80100015</v>
      </c>
      <c r="AR19">
        <v>1</v>
      </c>
      <c r="AS19">
        <v>1</v>
      </c>
      <c r="AT19">
        <f>IF(AQ19=0,"",INT((VLOOKUP(--RIGHT(AQ19,1),权重!$B$2:$C$6,2,0)/$C19+VLOOKUP(--RIGHT(AQ19,1),权重!$B$2:$D$6,3,0))*$E19))</f>
        <v>20</v>
      </c>
      <c r="AU19" s="10">
        <v>80100031</v>
      </c>
      <c r="AV19">
        <v>1</v>
      </c>
      <c r="AW19">
        <v>1</v>
      </c>
      <c r="AX19">
        <f>IF(AU19=0,"",INT((VLOOKUP(--RIGHT(AU19,1),权重!$B$2:$C$6,2,0)/$C19+VLOOKUP(--RIGHT(AU19,1),权重!$B$2:$D$6,3,0))*$E19))</f>
        <v>11975</v>
      </c>
      <c r="AY19" s="10">
        <v>80100032</v>
      </c>
      <c r="AZ19">
        <v>1</v>
      </c>
      <c r="BA19">
        <v>1</v>
      </c>
      <c r="BB19">
        <f>IF(AY19=0,"",INT((VLOOKUP(--RIGHT(AY19,1),权重!$B$2:$C$6,2,0)/$C19+VLOOKUP(--RIGHT(AY19,1),权重!$B$2:$D$6,3,0))*$E19))</f>
        <v>9980</v>
      </c>
      <c r="BC19" s="10">
        <v>80100033</v>
      </c>
      <c r="BD19">
        <v>1</v>
      </c>
      <c r="BE19">
        <v>1</v>
      </c>
      <c r="BF19">
        <f>IF(BC19=0,"",INT((VLOOKUP(--RIGHT(BC19,1),权重!$B$2:$C$6,2,0)/$C19+VLOOKUP(--RIGHT(BC19,1),权重!$B$2:$D$6,3,0))*$E19))</f>
        <v>2500</v>
      </c>
      <c r="BG19" s="10">
        <v>80100034</v>
      </c>
      <c r="BH19">
        <v>1</v>
      </c>
      <c r="BI19">
        <v>1</v>
      </c>
      <c r="BJ19">
        <f>IF(BG19=0,"",INT((VLOOKUP(--RIGHT(BG19,1),权重!$B$2:$C$6,2,0)/$C19+VLOOKUP(--RIGHT(BG19,1),权重!$B$2:$D$6,3,0))*$E19))</f>
        <v>525</v>
      </c>
      <c r="BK19" s="10">
        <v>80100035</v>
      </c>
      <c r="BL19">
        <v>1</v>
      </c>
      <c r="BM19">
        <v>1</v>
      </c>
      <c r="BN19">
        <f>IF(BK19=0,"",INT((VLOOKUP(--RIGHT(BK19,1),权重!$B$2:$C$6,2,0)/$C19+VLOOKUP(--RIGHT(BK19,1),权重!$B$2:$D$6,3,0))*$E19))</f>
        <v>20</v>
      </c>
      <c r="BO19" s="10">
        <v>80100041</v>
      </c>
      <c r="BP19">
        <v>1</v>
      </c>
      <c r="BQ19">
        <v>1</v>
      </c>
      <c r="BR19">
        <f>IF(BO19=0,"",INT((VLOOKUP(--RIGHT(BO19,1),权重!$B$2:$C$6,2,0)/$C19+VLOOKUP(--RIGHT(BO19,1),权重!$B$2:$D$6,3,0))*$E19))</f>
        <v>11975</v>
      </c>
      <c r="BS19" s="10">
        <v>80100042</v>
      </c>
      <c r="BT19">
        <v>1</v>
      </c>
      <c r="BU19">
        <v>1</v>
      </c>
      <c r="BV19">
        <f>IF(BS19=0,"",INT((VLOOKUP(--RIGHT(BS19,1),权重!$B$2:$C$6,2,0)/$C19+VLOOKUP(--RIGHT(BS19,1),权重!$B$2:$D$6,3,0))*$E19))</f>
        <v>9980</v>
      </c>
      <c r="BW19" s="10">
        <v>80100043</v>
      </c>
      <c r="BX19">
        <v>1</v>
      </c>
      <c r="BY19">
        <v>1</v>
      </c>
      <c r="BZ19">
        <f>IF(BW19=0,"",INT((VLOOKUP(--RIGHT(BW19,1),权重!$B$2:$C$6,2,0)/$C19+VLOOKUP(--RIGHT(BW19,1),权重!$B$2:$D$6,3,0))*$E19))</f>
        <v>2500</v>
      </c>
      <c r="CA19" s="10">
        <v>80100044</v>
      </c>
      <c r="CB19">
        <v>1</v>
      </c>
      <c r="CC19">
        <v>1</v>
      </c>
      <c r="CD19">
        <f>IF(CA19=0,"",INT((VLOOKUP(--RIGHT(CA19,1),权重!$B$2:$C$6,2,0)/$C19+VLOOKUP(--RIGHT(CA19,1),权重!$B$2:$D$6,3,0))*$E19))</f>
        <v>525</v>
      </c>
      <c r="CE19" s="10">
        <v>80100045</v>
      </c>
      <c r="CF19">
        <v>1</v>
      </c>
      <c r="CG19">
        <v>1</v>
      </c>
      <c r="CH19">
        <f>IF(CE19=0,"",INT((VLOOKUP(--RIGHT(CE19,1),权重!$B$2:$C$6,2,0)/$C19+VLOOKUP(--RIGHT(CE19,1),权重!$B$2:$D$6,3,0))*$E19))</f>
        <v>20</v>
      </c>
      <c r="CI19" s="10">
        <v>80100061</v>
      </c>
      <c r="CJ19">
        <v>1</v>
      </c>
      <c r="CK19">
        <v>1</v>
      </c>
      <c r="CL19">
        <f>IF(CI19=0,"",INT((VLOOKUP(--RIGHT(CI19,1),权重!$B$2:$C$6,2,0)/$C19+VLOOKUP(--RIGHT(CI19,1),权重!$B$2:$D$6,3,0))*$E19))</f>
        <v>11975</v>
      </c>
      <c r="CM19" s="10">
        <v>80100062</v>
      </c>
      <c r="CN19">
        <v>1</v>
      </c>
      <c r="CO19">
        <v>1</v>
      </c>
      <c r="CP19">
        <f>IF(CM19=0,"",INT((VLOOKUP(--RIGHT(CM19,1),权重!$B$2:$C$6,2,0)/$C19+VLOOKUP(--RIGHT(CM19,1),权重!$B$2:$D$6,3,0))*$E19))</f>
        <v>9980</v>
      </c>
      <c r="CQ19" s="10">
        <v>80100063</v>
      </c>
      <c r="CR19">
        <v>1</v>
      </c>
      <c r="CS19">
        <v>1</v>
      </c>
      <c r="CT19">
        <f>IF(CQ19=0,"",INT((VLOOKUP(--RIGHT(CQ19,1),权重!$B$2:$C$6,2,0)/$C19+VLOOKUP(--RIGHT(CQ19,1),权重!$B$2:$D$6,3,0))*$E19))</f>
        <v>2500</v>
      </c>
      <c r="CU19" s="10">
        <v>80100064</v>
      </c>
      <c r="CV19">
        <v>1</v>
      </c>
      <c r="CW19">
        <v>1</v>
      </c>
      <c r="CX19">
        <f>IF(CU19=0,"",INT((VLOOKUP(--RIGHT(CU19,1),权重!$B$2:$C$6,2,0)/$C19+VLOOKUP(--RIGHT(CU19,1),权重!$B$2:$D$6,3,0))*$E19))</f>
        <v>525</v>
      </c>
      <c r="CY19" s="10">
        <v>80100065</v>
      </c>
      <c r="CZ19">
        <v>1</v>
      </c>
      <c r="DA19">
        <v>1</v>
      </c>
      <c r="DB19">
        <f>IF(CY19=0,"",INT((VLOOKUP(--RIGHT(CY19,1),权重!$B$2:$C$6,2,0)/$C19+VLOOKUP(--RIGHT(CY19,1),权重!$B$2:$D$6,3,0))*$E19))</f>
        <v>20</v>
      </c>
      <c r="DC19" s="10">
        <v>80100051</v>
      </c>
      <c r="DD19">
        <v>1</v>
      </c>
      <c r="DE19">
        <v>1</v>
      </c>
      <c r="DF19">
        <f>IF(DC19=0,"",INT((VLOOKUP(--RIGHT(DC19,1),权重!$B$2:$C$6,2,0)/$C19+VLOOKUP(--RIGHT(DC19,1),权重!$B$2:$D$6,3,0))*$E19))</f>
        <v>11975</v>
      </c>
      <c r="DG19" s="10">
        <v>80100052</v>
      </c>
      <c r="DH19">
        <v>1</v>
      </c>
      <c r="DI19">
        <v>1</v>
      </c>
      <c r="DJ19">
        <f>IF(DG19=0,"",INT((VLOOKUP(--RIGHT(DG19,1),权重!$B$2:$C$6,2,0)/$C19+VLOOKUP(--RIGHT(DG19,1),权重!$B$2:$D$6,3,0))*$E19))</f>
        <v>9980</v>
      </c>
      <c r="DK19" s="10">
        <v>80100053</v>
      </c>
      <c r="DL19">
        <v>1</v>
      </c>
      <c r="DM19">
        <v>1</v>
      </c>
      <c r="DN19">
        <f>IF(DK19=0,"",INT((VLOOKUP(--RIGHT(DK19,1),权重!$B$2:$C$6,2,0)/$C19+VLOOKUP(--RIGHT(DK19,1),权重!$B$2:$D$6,3,0))*$E19))</f>
        <v>2500</v>
      </c>
      <c r="DO19" s="10">
        <v>80100054</v>
      </c>
      <c r="DP19">
        <v>1</v>
      </c>
      <c r="DQ19">
        <v>1</v>
      </c>
      <c r="DR19">
        <f>IF(DO19=0,"",INT((VLOOKUP(--RIGHT(DO19,1),权重!$B$2:$C$6,2,0)/$C19+VLOOKUP(--RIGHT(DO19,1),权重!$B$2:$D$6,3,0))*$E19))</f>
        <v>525</v>
      </c>
      <c r="DS19" s="10">
        <v>80100055</v>
      </c>
      <c r="DT19">
        <v>1</v>
      </c>
      <c r="DU19">
        <v>1</v>
      </c>
      <c r="DV19">
        <f>IF(DS19=0,"",INT((VLOOKUP(--RIGHT(DS19,1),权重!$B$2:$C$6,2,0)/$C19+VLOOKUP(--RIGHT(DS19,1),权重!$B$2:$D$6,3,0))*$E19))</f>
        <v>20</v>
      </c>
      <c r="DW19" s="10">
        <v>80100081</v>
      </c>
      <c r="DX19">
        <v>1</v>
      </c>
      <c r="DY19">
        <v>1</v>
      </c>
      <c r="DZ19">
        <f>IF(DW19=0,"",INT((VLOOKUP(--RIGHT(DW19,1),权重!$B$2:$C$6,2,0)/$C19+VLOOKUP(--RIGHT(DW19,1),权重!$B$2:$D$6,3,0))*$E19))</f>
        <v>11975</v>
      </c>
      <c r="EA19" s="10">
        <v>80100082</v>
      </c>
      <c r="EB19">
        <v>1</v>
      </c>
      <c r="EC19">
        <v>1</v>
      </c>
      <c r="ED19">
        <f>IF(EA19=0,"",INT((VLOOKUP(--RIGHT(EA19,1),权重!$B$2:$C$6,2,0)/$C19+VLOOKUP(--RIGHT(EA19,1),权重!$B$2:$D$6,3,0))*$E19))</f>
        <v>9980</v>
      </c>
      <c r="EE19" s="10">
        <v>80100083</v>
      </c>
      <c r="EF19">
        <v>1</v>
      </c>
      <c r="EG19">
        <v>1</v>
      </c>
      <c r="EH19">
        <f>IF(EE19=0,"",INT((VLOOKUP(--RIGHT(EE19,1),权重!$B$2:$C$6,2,0)/$C19+VLOOKUP(--RIGHT(EE19,1),权重!$B$2:$D$6,3,0))*$E19))</f>
        <v>2500</v>
      </c>
      <c r="EI19" s="10">
        <v>80100084</v>
      </c>
      <c r="EJ19">
        <v>1</v>
      </c>
      <c r="EK19">
        <v>1</v>
      </c>
      <c r="EL19">
        <f>IF(EI19=0,"",INT((VLOOKUP(--RIGHT(EI19,1),权重!$B$2:$C$6,2,0)/$C19+VLOOKUP(--RIGHT(EI19,1),权重!$B$2:$D$6,3,0))*$E19))</f>
        <v>525</v>
      </c>
      <c r="EM19" s="10">
        <v>80100085</v>
      </c>
      <c r="EN19">
        <v>1</v>
      </c>
      <c r="EO19">
        <v>1</v>
      </c>
      <c r="EP19">
        <f>IF(EM19=0,"",INT((VLOOKUP(--RIGHT(EM19,1),权重!$B$2:$C$6,2,0)/$C19+VLOOKUP(--RIGHT(EM19,1),权重!$B$2:$D$6,3,0))*$E19))</f>
        <v>20</v>
      </c>
      <c r="EQ19" s="10">
        <v>80100071</v>
      </c>
      <c r="ER19">
        <v>1</v>
      </c>
      <c r="ES19">
        <v>1</v>
      </c>
      <c r="ET19">
        <f>IF(EQ19=0,"",INT((VLOOKUP(--RIGHT(EQ19,1),权重!$B$2:$C$6,2,0)/$C19+VLOOKUP(--RIGHT(EQ19,1),权重!$B$2:$D$6,3,0))*$E19))</f>
        <v>11975</v>
      </c>
      <c r="EU19" s="10">
        <v>80100072</v>
      </c>
      <c r="EV19">
        <v>1</v>
      </c>
      <c r="EW19">
        <v>1</v>
      </c>
      <c r="EX19">
        <f>IF(EU19=0,"",INT((VLOOKUP(--RIGHT(EU19,1),权重!$B$2:$C$6,2,0)/$C19+VLOOKUP(--RIGHT(EU19,1),权重!$B$2:$D$6,3,0))*$E19))</f>
        <v>9980</v>
      </c>
      <c r="EY19" s="10">
        <v>80100073</v>
      </c>
      <c r="EZ19">
        <v>1</v>
      </c>
      <c r="FA19">
        <v>1</v>
      </c>
      <c r="FB19">
        <f>IF(EY19=0,"",INT((VLOOKUP(--RIGHT(EY19,1),权重!$B$2:$C$6,2,0)/$C19+VLOOKUP(--RIGHT(EY19,1),权重!$B$2:$D$6,3,0))*$E19))</f>
        <v>2500</v>
      </c>
      <c r="FC19" s="10">
        <v>80100074</v>
      </c>
      <c r="FD19">
        <v>1</v>
      </c>
      <c r="FE19">
        <v>1</v>
      </c>
      <c r="FF19">
        <f>IF(FC19=0,"",INT((VLOOKUP(--RIGHT(FC19,1),权重!$B$2:$C$6,2,0)/$C19+VLOOKUP(--RIGHT(FC19,1),权重!$B$2:$D$6,3,0))*$E19))</f>
        <v>525</v>
      </c>
      <c r="FG19" s="10">
        <v>80100075</v>
      </c>
      <c r="FH19">
        <v>1</v>
      </c>
      <c r="FI19">
        <v>1</v>
      </c>
      <c r="FJ19">
        <f>IF(FG19=0,"",INT((VLOOKUP(--RIGHT(FG19,1),权重!$B$2:$C$6,2,0)/$C19+VLOOKUP(--RIGHT(FG19,1),权重!$B$2:$D$6,3,0))*$E19))</f>
        <v>20</v>
      </c>
      <c r="FK19" s="10">
        <v>80100021</v>
      </c>
      <c r="FL19">
        <v>1</v>
      </c>
      <c r="FM19">
        <v>1</v>
      </c>
      <c r="FN19">
        <f>IF(FK19=0,"",INT((VLOOKUP(--RIGHT(FK19,1),权重!$B$2:$C$6,2,0)/$C19+VLOOKUP(--RIGHT(FK19,1),权重!$B$2:$D$6,3,0))*$E19))</f>
        <v>11975</v>
      </c>
      <c r="FO19" s="10">
        <v>80100022</v>
      </c>
      <c r="FP19">
        <v>1</v>
      </c>
      <c r="FQ19">
        <v>1</v>
      </c>
      <c r="FR19">
        <f>IF(FO19=0,"",INT((VLOOKUP(--RIGHT(FO19,1),权重!$B$2:$C$6,2,0)/$C19+VLOOKUP(--RIGHT(FO19,1),权重!$B$2:$D$6,3,0))*$E19))</f>
        <v>9980</v>
      </c>
      <c r="FS19" s="10">
        <v>80100023</v>
      </c>
      <c r="FT19">
        <v>1</v>
      </c>
      <c r="FU19">
        <v>1</v>
      </c>
      <c r="FV19">
        <f>IF(FS19=0,"",INT((VLOOKUP(--RIGHT(FS19,1),权重!$B$2:$C$6,2,0)/$C19+VLOOKUP(--RIGHT(FS19,1),权重!$B$2:$D$6,3,0))*$E19))</f>
        <v>2500</v>
      </c>
      <c r="FW19" s="10">
        <v>80100024</v>
      </c>
      <c r="FX19">
        <v>1</v>
      </c>
      <c r="FY19">
        <v>1</v>
      </c>
      <c r="FZ19">
        <f>IF(FW19=0,"",INT((VLOOKUP(--RIGHT(FW19,1),权重!$B$2:$C$6,2,0)/$C19+VLOOKUP(--RIGHT(FW19,1),权重!$B$2:$D$6,3,0))*$E19))</f>
        <v>525</v>
      </c>
      <c r="GA19" s="10">
        <v>80100025</v>
      </c>
      <c r="GB19">
        <v>1</v>
      </c>
      <c r="GC19">
        <v>1</v>
      </c>
      <c r="GD19">
        <f>IF(GA19=0,"",INT((VLOOKUP(--RIGHT(GA19,1),权重!$B$2:$C$6,2,0)/$C19+VLOOKUP(--RIGHT(GA19,1),权重!$B$2:$D$6,3,0))*$E19))</f>
        <v>20</v>
      </c>
      <c r="GE19" s="10">
        <v>80100091</v>
      </c>
      <c r="GF19">
        <v>1</v>
      </c>
      <c r="GG19">
        <v>1</v>
      </c>
      <c r="GH19">
        <f>IF(GE19=0,"",INT((VLOOKUP(--RIGHT(GE19,1),权重!$B$2:$C$6,2,0)/$C19+VLOOKUP(--RIGHT(GE19,1),权重!$B$2:$D$6,3,0))*$E19))</f>
        <v>11975</v>
      </c>
      <c r="GI19" s="10">
        <v>80100092</v>
      </c>
      <c r="GJ19">
        <v>1</v>
      </c>
      <c r="GK19">
        <v>1</v>
      </c>
      <c r="GL19">
        <f>IF(GI19=0,"",INT((VLOOKUP(--RIGHT(GI19,1),权重!$B$2:$C$6,2,0)/$C19+VLOOKUP(--RIGHT(GI19,1),权重!$B$2:$D$6,3,0))*$E19))</f>
        <v>9980</v>
      </c>
      <c r="GM19" s="10">
        <v>80100093</v>
      </c>
      <c r="GN19">
        <v>1</v>
      </c>
      <c r="GO19">
        <v>1</v>
      </c>
      <c r="GP19">
        <f>IF(GM19=0,"",INT((VLOOKUP(--RIGHT(GM19,1),权重!$B$2:$C$6,2,0)/$C19+VLOOKUP(--RIGHT(GM19,1),权重!$B$2:$D$6,3,0))*$E19))</f>
        <v>2500</v>
      </c>
      <c r="GQ19" s="10">
        <v>80100094</v>
      </c>
      <c r="GR19">
        <v>1</v>
      </c>
      <c r="GS19">
        <v>1</v>
      </c>
      <c r="GT19">
        <f>IF(GQ19=0,"",INT((VLOOKUP(--RIGHT(GQ19,1),权重!$B$2:$C$6,2,0)/$C19+VLOOKUP(--RIGHT(GQ19,1),权重!$B$2:$D$6,3,0))*$E19))</f>
        <v>525</v>
      </c>
      <c r="GU19" s="10">
        <v>80100095</v>
      </c>
      <c r="GV19">
        <v>1</v>
      </c>
      <c r="GW19">
        <v>1</v>
      </c>
      <c r="GX19">
        <f>IF(GU19=0,"",INT((VLOOKUP(--RIGHT(GU19,1),权重!$B$2:$C$6,2,0)/$C19+VLOOKUP(--RIGHT(GU19,1),权重!$B$2:$D$6,3,0))*$E19))</f>
        <v>20</v>
      </c>
      <c r="GY19" s="10">
        <v>80100101</v>
      </c>
      <c r="GZ19">
        <v>1</v>
      </c>
      <c r="HA19">
        <v>1</v>
      </c>
      <c r="HB19">
        <f>IF(GY19=0,"",INT((VLOOKUP(--RIGHT(GY19,1),权重!$B$2:$C$6,2,0)/$C19+VLOOKUP(--RIGHT(GY19,1),权重!$B$2:$D$6,3,0))*$E19))</f>
        <v>11975</v>
      </c>
      <c r="HC19" s="10">
        <v>80100102</v>
      </c>
      <c r="HD19">
        <v>1</v>
      </c>
      <c r="HE19">
        <v>1</v>
      </c>
      <c r="HF19">
        <f>IF(HC19=0,"",INT((VLOOKUP(--RIGHT(HC19,1),权重!$B$2:$C$6,2,0)/$C19+VLOOKUP(--RIGHT(HC19,1),权重!$B$2:$D$6,3,0))*$E19))</f>
        <v>9980</v>
      </c>
      <c r="HG19" s="10">
        <v>80100103</v>
      </c>
      <c r="HH19">
        <v>1</v>
      </c>
      <c r="HI19">
        <v>1</v>
      </c>
      <c r="HJ19">
        <f>IF(HG19=0,"",INT((VLOOKUP(--RIGHT(HG19,1),权重!$B$2:$C$6,2,0)/$C19+VLOOKUP(--RIGHT(HG19,1),权重!$B$2:$D$6,3,0))*$E19))</f>
        <v>2500</v>
      </c>
      <c r="HK19" s="10">
        <v>80100104</v>
      </c>
      <c r="HL19">
        <v>1</v>
      </c>
      <c r="HM19">
        <v>1</v>
      </c>
      <c r="HN19">
        <f>IF(HK19=0,"",INT((VLOOKUP(--RIGHT(HK19,1),权重!$B$2:$C$6,2,0)/$C19+VLOOKUP(--RIGHT(HK19,1),权重!$B$2:$D$6,3,0))*$E19))</f>
        <v>525</v>
      </c>
      <c r="HO19" s="10">
        <v>80100105</v>
      </c>
      <c r="HP19">
        <v>1</v>
      </c>
      <c r="HQ19">
        <v>1</v>
      </c>
      <c r="HR19">
        <f>IF(HO19=0,"",INT((VLOOKUP(--RIGHT(HO19,1),权重!$B$2:$C$6,2,0)/$C19+VLOOKUP(--RIGHT(HO19,1),权重!$B$2:$D$6,3,0))*$E19))</f>
        <v>20</v>
      </c>
      <c r="HS19" s="10">
        <v>80100111</v>
      </c>
      <c r="HT19">
        <v>1</v>
      </c>
      <c r="HU19">
        <v>1</v>
      </c>
      <c r="HV19">
        <f>IF(HS19=0,"",INT((VLOOKUP(--RIGHT(HS19,1),权重!$B$2:$C$6,2,0)/$C19+VLOOKUP(--RIGHT(HS19,1),权重!$B$2:$D$6,3,0))*$E19))</f>
        <v>11975</v>
      </c>
      <c r="HW19" s="10">
        <v>80100112</v>
      </c>
      <c r="HX19">
        <v>1</v>
      </c>
      <c r="HY19">
        <v>1</v>
      </c>
      <c r="HZ19">
        <f>IF(HW19=0,"",INT((VLOOKUP(--RIGHT(HW19,1),权重!$B$2:$C$6,2,0)/$C19+VLOOKUP(--RIGHT(HW19,1),权重!$B$2:$D$6,3,0))*$E19))</f>
        <v>9980</v>
      </c>
      <c r="IA19" s="10">
        <v>80100113</v>
      </c>
      <c r="IB19">
        <v>1</v>
      </c>
      <c r="IC19">
        <v>1</v>
      </c>
      <c r="ID19">
        <f>IF(IA19=0,"",INT((VLOOKUP(--RIGHT(IA19,1),权重!$B$2:$C$6,2,0)/$C19+VLOOKUP(--RIGHT(IA19,1),权重!$B$2:$D$6,3,0))*$E19))</f>
        <v>2500</v>
      </c>
      <c r="IE19" s="10">
        <v>80100114</v>
      </c>
      <c r="IF19">
        <v>1</v>
      </c>
      <c r="IG19">
        <v>1</v>
      </c>
      <c r="IH19">
        <f>IF(IE19=0,"",INT((VLOOKUP(--RIGHT(IE19,1),权重!$B$2:$C$6,2,0)/$C19+VLOOKUP(--RIGHT(IE19,1),权重!$B$2:$D$6,3,0))*$E19))</f>
        <v>525</v>
      </c>
      <c r="II19" s="10">
        <v>80100115</v>
      </c>
      <c r="IJ19">
        <v>1</v>
      </c>
      <c r="IK19">
        <v>1</v>
      </c>
      <c r="IL19">
        <f>IF(II19=0,"",INT((VLOOKUP(--RIGHT(II19,1),权重!$B$2:$C$6,2,0)/$C19+VLOOKUP(--RIGHT(II19,1),权重!$B$2:$D$6,3,0))*$E19))</f>
        <v>20</v>
      </c>
      <c r="IM19" s="10">
        <v>80100121</v>
      </c>
      <c r="IN19">
        <v>1</v>
      </c>
      <c r="IO19">
        <v>1</v>
      </c>
      <c r="IP19">
        <f>IF(IM19=0,"",INT((VLOOKUP(--RIGHT(IM19,1),权重!$B$2:$C$6,2,0)/$C19+VLOOKUP(--RIGHT(IM19,1),权重!$B$2:$D$6,3,0))*$E19))</f>
        <v>11975</v>
      </c>
      <c r="IQ19" s="10">
        <v>80100122</v>
      </c>
      <c r="IR19">
        <v>1</v>
      </c>
      <c r="IS19">
        <v>1</v>
      </c>
      <c r="IT19">
        <f>IF(IQ19=0,"",INT((VLOOKUP(--RIGHT(IQ19,1),权重!$B$2:$C$6,2,0)/$C19+VLOOKUP(--RIGHT(IQ19,1),权重!$B$2:$D$6,3,0))*$E19))</f>
        <v>9980</v>
      </c>
      <c r="IU19" s="10">
        <v>80100123</v>
      </c>
      <c r="IV19">
        <v>1</v>
      </c>
      <c r="IW19">
        <v>1</v>
      </c>
      <c r="IX19">
        <f>IF(IU19=0,"",INT((VLOOKUP(--RIGHT(IU19,1),权重!$B$2:$C$6,2,0)/$C19+VLOOKUP(--RIGHT(IU19,1),权重!$B$2:$D$6,3,0))*$E19))</f>
        <v>2500</v>
      </c>
      <c r="IY19" s="10">
        <v>80100124</v>
      </c>
      <c r="IZ19">
        <v>1</v>
      </c>
      <c r="JA19">
        <v>1</v>
      </c>
      <c r="JB19">
        <f>IF(IY19=0,"",INT((VLOOKUP(--RIGHT(IY19,1),权重!$B$2:$C$6,2,0)/$C19+VLOOKUP(--RIGHT(IY19,1),权重!$B$2:$D$6,3,0))*$E19))</f>
        <v>525</v>
      </c>
      <c r="JC19" s="10">
        <v>80100125</v>
      </c>
      <c r="JD19">
        <v>1</v>
      </c>
      <c r="JE19">
        <v>1</v>
      </c>
      <c r="JF19">
        <f>IF(JC19=0,"",INT((VLOOKUP(--RIGHT(JC19,1),权重!$B$2:$C$6,2,0)/$C19+VLOOKUP(--RIGHT(JC19,1),权重!$B$2:$D$6,3,0))*$E19))</f>
        <v>20</v>
      </c>
      <c r="JG19" s="10">
        <v>80100131</v>
      </c>
      <c r="JH19">
        <v>1</v>
      </c>
      <c r="JI19">
        <v>1</v>
      </c>
      <c r="JJ19">
        <f>IF(JG19=0,"",INT((VLOOKUP(--RIGHT(JG19,1),权重!$B$2:$C$6,2,0)/$C19+VLOOKUP(--RIGHT(JG19,1),权重!$B$2:$D$6,3,0))*$E19))</f>
        <v>11975</v>
      </c>
      <c r="JK19" s="10">
        <v>80100132</v>
      </c>
      <c r="JL19">
        <v>1</v>
      </c>
      <c r="JM19">
        <v>1</v>
      </c>
      <c r="JN19">
        <f>IF(JK19=0,"",INT((VLOOKUP(--RIGHT(JK19,1),权重!$B$2:$C$6,2,0)/$C19+VLOOKUP(--RIGHT(JK19,1),权重!$B$2:$D$6,3,0))*$E19))</f>
        <v>9980</v>
      </c>
      <c r="JO19" s="10">
        <v>80100133</v>
      </c>
      <c r="JP19">
        <v>1</v>
      </c>
      <c r="JQ19">
        <v>1</v>
      </c>
      <c r="JR19">
        <f>IF(JO19=0,"",INT((VLOOKUP(--RIGHT(JO19,1),权重!$B$2:$C$6,2,0)/$C19+VLOOKUP(--RIGHT(JO19,1),权重!$B$2:$D$6,3,0))*$E19))</f>
        <v>2500</v>
      </c>
      <c r="JS19" s="10">
        <v>80100134</v>
      </c>
      <c r="JT19">
        <v>1</v>
      </c>
      <c r="JU19">
        <v>1</v>
      </c>
      <c r="JV19">
        <f>IF(JS19=0,"",INT((VLOOKUP(--RIGHT(JS19,1),权重!$B$2:$C$6,2,0)/$C19+VLOOKUP(--RIGHT(JS19,1),权重!$B$2:$D$6,3,0))*$E19))</f>
        <v>525</v>
      </c>
      <c r="JW19" s="10">
        <v>80100135</v>
      </c>
      <c r="JX19">
        <v>1</v>
      </c>
      <c r="JY19">
        <v>1</v>
      </c>
      <c r="JZ19">
        <f>IF(JW19=0,"",INT((VLOOKUP(--RIGHT(JW19,1),权重!$B$2:$C$6,2,0)/$C19+VLOOKUP(--RIGHT(JW19,1),权重!$B$2:$D$6,3,0))*$E19))</f>
        <v>20</v>
      </c>
      <c r="KA19" s="10">
        <v>80100141</v>
      </c>
      <c r="KB19">
        <v>1</v>
      </c>
      <c r="KC19">
        <v>1</v>
      </c>
      <c r="KD19">
        <f>IF(KA19=0,"",INT((VLOOKUP(--RIGHT(KA19,1),权重!$B$2:$C$6,2,0)/$C19+VLOOKUP(--RIGHT(KA19,1),权重!$B$2:$D$6,3,0))*$E19))</f>
        <v>11975</v>
      </c>
      <c r="KE19" s="10">
        <v>80100142</v>
      </c>
      <c r="KF19">
        <v>1</v>
      </c>
      <c r="KG19">
        <v>1</v>
      </c>
      <c r="KH19">
        <f>IF(KE19=0,"",INT((VLOOKUP(--RIGHT(KE19,1),权重!$B$2:$C$6,2,0)/$C19+VLOOKUP(--RIGHT(KE19,1),权重!$B$2:$D$6,3,0))*$E19))</f>
        <v>9980</v>
      </c>
      <c r="KI19" s="10">
        <v>80100143</v>
      </c>
      <c r="KJ19">
        <v>1</v>
      </c>
      <c r="KK19">
        <v>1</v>
      </c>
      <c r="KL19">
        <f>IF(KI19=0,"",INT((VLOOKUP(--RIGHT(KI19,1),权重!$B$2:$C$6,2,0)/$C19+VLOOKUP(--RIGHT(KI19,1),权重!$B$2:$D$6,3,0))*$E19))</f>
        <v>2500</v>
      </c>
      <c r="KM19" s="10">
        <v>80100144</v>
      </c>
      <c r="KN19">
        <v>1</v>
      </c>
      <c r="KO19">
        <v>1</v>
      </c>
      <c r="KP19">
        <f>IF(KM19=0,"",INT((VLOOKUP(--RIGHT(KM19,1),权重!$B$2:$C$6,2,0)/$C19+VLOOKUP(--RIGHT(KM19,1),权重!$B$2:$D$6,3,0))*$E19))</f>
        <v>525</v>
      </c>
      <c r="KQ19" s="10">
        <v>80100145</v>
      </c>
      <c r="KR19">
        <v>1</v>
      </c>
      <c r="KS19">
        <v>1</v>
      </c>
      <c r="KT19">
        <f>IF(KQ19=0,"",INT((VLOOKUP(--RIGHT(KQ19,1),权重!$B$2:$C$6,2,0)/$C19+VLOOKUP(--RIGHT(KQ19,1),权重!$B$2:$D$6,3,0))*$E19))</f>
        <v>20</v>
      </c>
      <c r="KU19" s="10">
        <v>80100151</v>
      </c>
      <c r="KV19">
        <v>1</v>
      </c>
      <c r="KW19">
        <v>1</v>
      </c>
      <c r="KX19">
        <f>IF(KU19=0,"",INT((VLOOKUP(--RIGHT(KU19,1),权重!$B$2:$C$6,2,0)/$C19+VLOOKUP(--RIGHT(KU19,1),权重!$B$2:$D$6,3,0))*$E19))</f>
        <v>11975</v>
      </c>
      <c r="KY19" s="10">
        <v>80100152</v>
      </c>
      <c r="KZ19">
        <v>1</v>
      </c>
      <c r="LA19">
        <v>1</v>
      </c>
      <c r="LB19">
        <f>IF(KY19=0,"",INT((VLOOKUP(--RIGHT(KY19,1),权重!$B$2:$C$6,2,0)/$C19+VLOOKUP(--RIGHT(KY19,1),权重!$B$2:$D$6,3,0))*$E19))</f>
        <v>9980</v>
      </c>
      <c r="LC19" s="10">
        <v>80100153</v>
      </c>
      <c r="LD19">
        <v>1</v>
      </c>
      <c r="LE19">
        <v>1</v>
      </c>
      <c r="LF19">
        <f>IF(LC19=0,"",INT((VLOOKUP(--RIGHT(LC19,1),权重!$B$2:$C$6,2,0)/$C19+VLOOKUP(--RIGHT(LC19,1),权重!$B$2:$D$6,3,0))*$E19))</f>
        <v>2500</v>
      </c>
      <c r="LG19" s="10">
        <v>80100154</v>
      </c>
      <c r="LH19">
        <v>1</v>
      </c>
      <c r="LI19">
        <v>1</v>
      </c>
      <c r="LJ19">
        <f>IF(LG19=0,"",INT((VLOOKUP(--RIGHT(LG19,1),权重!$B$2:$C$6,2,0)/$C19+VLOOKUP(--RIGHT(LG19,1),权重!$B$2:$D$6,3,0))*$E19))</f>
        <v>525</v>
      </c>
      <c r="LK19" s="10">
        <v>80100155</v>
      </c>
      <c r="LL19">
        <v>1</v>
      </c>
      <c r="LM19">
        <v>1</v>
      </c>
      <c r="LN19">
        <f>IF(LK19=0,"",INT((VLOOKUP(--RIGHT(LK19,1),权重!$B$2:$C$6,2,0)/$C19+VLOOKUP(--RIGHT(LK19,1),权重!$B$2:$D$6,3,0))*$E19))</f>
        <v>20</v>
      </c>
      <c r="LO19" s="10">
        <v>80100161</v>
      </c>
      <c r="LP19">
        <v>1</v>
      </c>
      <c r="LQ19">
        <v>1</v>
      </c>
      <c r="LR19">
        <f>IF(LO19=0,"",INT((VLOOKUP(--RIGHT(LO19,1),权重!$B$2:$C$6,2,0)/$C19+VLOOKUP(--RIGHT(LO19,1),权重!$B$2:$D$6,3,0))*$E19))</f>
        <v>11975</v>
      </c>
      <c r="LS19" s="10">
        <v>80100162</v>
      </c>
      <c r="LT19">
        <v>1</v>
      </c>
      <c r="LU19">
        <v>1</v>
      </c>
      <c r="LV19">
        <f>IF(LS19=0,"",INT((VLOOKUP(--RIGHT(LS19,1),权重!$B$2:$C$6,2,0)/$C19+VLOOKUP(--RIGHT(LS19,1),权重!$B$2:$D$6,3,0))*$E19))</f>
        <v>9980</v>
      </c>
      <c r="LW19" s="10">
        <v>80100163</v>
      </c>
      <c r="LX19">
        <v>1</v>
      </c>
      <c r="LY19">
        <v>1</v>
      </c>
      <c r="LZ19">
        <f>IF(LW19=0,"",INT((VLOOKUP(--RIGHT(LW19,1),权重!$B$2:$C$6,2,0)/$C19+VLOOKUP(--RIGHT(LW19,1),权重!$B$2:$D$6,3,0))*$E19))</f>
        <v>2500</v>
      </c>
      <c r="MA19" s="10">
        <v>80100164</v>
      </c>
      <c r="MB19">
        <v>1</v>
      </c>
      <c r="MC19">
        <v>1</v>
      </c>
      <c r="MD19">
        <f>IF(MA19=0,"",INT((VLOOKUP(--RIGHT(MA19,1),权重!$B$2:$C$6,2,0)/$C19+VLOOKUP(--RIGHT(MA19,1),权重!$B$2:$D$6,3,0))*$E19))</f>
        <v>525</v>
      </c>
      <c r="ME19" s="10">
        <v>80100165</v>
      </c>
      <c r="MF19">
        <v>1</v>
      </c>
      <c r="MG19">
        <v>1</v>
      </c>
      <c r="MH19">
        <f>IF(ME19=0,"",INT((VLOOKUP(--RIGHT(ME19,1),权重!$B$2:$C$6,2,0)/$C19+VLOOKUP(--RIGHT(ME19,1),权重!$B$2:$D$6,3,0))*$E19))</f>
        <v>20</v>
      </c>
    </row>
    <row r="20" spans="1:346" x14ac:dyDescent="0.2">
      <c r="A20">
        <v>17</v>
      </c>
      <c r="B20" t="s">
        <v>32</v>
      </c>
      <c r="C20" s="9">
        <v>16</v>
      </c>
      <c r="D20" s="9">
        <v>5</v>
      </c>
      <c r="E20" s="9">
        <f t="shared" si="1"/>
        <v>0.4</v>
      </c>
      <c r="F20" s="9">
        <f t="shared" si="0"/>
        <v>0.6</v>
      </c>
      <c r="G20" s="12">
        <v>80100001</v>
      </c>
      <c r="H20">
        <v>1</v>
      </c>
      <c r="I20">
        <v>1</v>
      </c>
      <c r="J20">
        <f>IF($D20&lt;2,((VLOOKUP(--RIGHT(G20,1),权重!$F$2:$H$6,2,0)+VLOOKUP(--RIGHT(G20,1),权重!$F$2:$H$6,3,0)*$D20)*$F20),((VLOOKUP(--RIGHT(G20,1),权重!$J$2:$L$6,2,0)+VLOOKUP(--RIGHT(G20,1),权重!$J$2:$L$6,3,0)*$D20)*$F20))</f>
        <v>282000</v>
      </c>
      <c r="K20" s="12">
        <v>80100002</v>
      </c>
      <c r="L20">
        <v>1</v>
      </c>
      <c r="M20">
        <v>1</v>
      </c>
      <c r="N20">
        <f>IF($D20&lt;2,((VLOOKUP(--RIGHT(K20,1),权重!$F$2:$H$6,2,0)+VLOOKUP(--RIGHT(K20,1),权重!$F$2:$H$6,3,0)*$D20)*$F20),((VLOOKUP(--RIGHT(K20,1),权重!$J$2:$L$6,2,0)+VLOOKUP(--RIGHT(K20,1),权重!$J$2:$L$6,3,0)*$D20)*$F20))</f>
        <v>178800</v>
      </c>
      <c r="O20" s="26">
        <v>80100003</v>
      </c>
      <c r="P20">
        <v>1</v>
      </c>
      <c r="Q20">
        <v>1</v>
      </c>
      <c r="R20">
        <f>IF($D20&lt;2,((VLOOKUP(--RIGHT(O20,1),权重!$F$2:$H$6,2,0)+VLOOKUP(--RIGHT(O20,1),权重!$F$2:$H$6,3,0)*$D20)*$F20),((VLOOKUP(--RIGHT(O20,1),权重!$J$2:$L$6,2,0)+VLOOKUP(--RIGHT(O20,1),权重!$J$2:$L$6,3,0)*$D20)*$F20))</f>
        <v>120000</v>
      </c>
      <c r="S20" s="26">
        <v>80100004</v>
      </c>
      <c r="T20">
        <v>1</v>
      </c>
      <c r="U20">
        <v>1</v>
      </c>
      <c r="V20">
        <f>IF($D20&lt;2,((VLOOKUP(--RIGHT(S20,1),权重!$F$2:$H$6,2,0)+VLOOKUP(--RIGHT(S20,1),权重!$F$2:$H$6,3,0)*$D20)*$F20),((VLOOKUP(--RIGHT(S20,1),权重!$J$2:$L$6,2,0)+VLOOKUP(--RIGHT(S20,1),权重!$J$2:$L$6,3,0)*$D20)*$F20))</f>
        <v>18000</v>
      </c>
      <c r="W20" s="26">
        <v>80100005</v>
      </c>
      <c r="X20">
        <v>1</v>
      </c>
      <c r="Y20">
        <v>1</v>
      </c>
      <c r="Z20">
        <f>IF($D20&lt;2,((VLOOKUP(--RIGHT(W20,1),权重!$F$2:$H$6,2,0)+VLOOKUP(--RIGHT(W20,1),权重!$F$2:$H$6,3,0)*$D20)*$F20),((VLOOKUP(--RIGHT(W20,1),权重!$J$2:$L$6,2,0)+VLOOKUP(--RIGHT(W20,1),权重!$J$2:$L$6,3,0)*$D20)*$F20))</f>
        <v>1200</v>
      </c>
      <c r="AA20" s="27">
        <v>80100011</v>
      </c>
      <c r="AB20">
        <v>1</v>
      </c>
      <c r="AC20">
        <v>1</v>
      </c>
      <c r="AD20">
        <f>IF(AA20=0,"",INT((VLOOKUP(--RIGHT(AA20,1),权重!$B$2:$C$6,2,0)/$C20+VLOOKUP(--RIGHT(AA20,1),权重!$B$2:$D$6,3,0))*$E20))+1000000*E20-E43</f>
        <v>11975</v>
      </c>
      <c r="AE20" s="10">
        <v>80100012</v>
      </c>
      <c r="AF20">
        <v>1</v>
      </c>
      <c r="AG20">
        <v>1</v>
      </c>
      <c r="AH20">
        <f>IF(AE20=0,"",INT((VLOOKUP(--RIGHT(AE20,1),权重!$B$2:$C$6,2,0)/$C20+VLOOKUP(--RIGHT(AE20,1),权重!$B$2:$D$6,3,0))*$E20))</f>
        <v>9980</v>
      </c>
      <c r="AI20" s="10">
        <v>80100013</v>
      </c>
      <c r="AJ20">
        <v>1</v>
      </c>
      <c r="AK20">
        <v>1</v>
      </c>
      <c r="AL20">
        <f>IF(AI20=0,"",INT((VLOOKUP(--RIGHT(AI20,1),权重!$B$2:$C$6,2,0)/$C20+VLOOKUP(--RIGHT(AI20,1),权重!$B$2:$D$6,3,0))*$E20))</f>
        <v>2500</v>
      </c>
      <c r="AM20" s="10">
        <v>80100014</v>
      </c>
      <c r="AN20">
        <v>1</v>
      </c>
      <c r="AO20">
        <v>1</v>
      </c>
      <c r="AP20">
        <f>IF(AM20=0,"",INT((VLOOKUP(--RIGHT(AM20,1),权重!$B$2:$C$6,2,0)/$C20+VLOOKUP(--RIGHT(AM20,1),权重!$B$2:$D$6,3,0))*$E20))</f>
        <v>525</v>
      </c>
      <c r="AQ20" s="10">
        <v>80100015</v>
      </c>
      <c r="AR20">
        <v>1</v>
      </c>
      <c r="AS20">
        <v>1</v>
      </c>
      <c r="AT20">
        <f>IF(AQ20=0,"",INT((VLOOKUP(--RIGHT(AQ20,1),权重!$B$2:$C$6,2,0)/$C20+VLOOKUP(--RIGHT(AQ20,1),权重!$B$2:$D$6,3,0))*$E20))</f>
        <v>20</v>
      </c>
      <c r="AU20" s="10">
        <v>80100031</v>
      </c>
      <c r="AV20">
        <v>1</v>
      </c>
      <c r="AW20">
        <v>1</v>
      </c>
      <c r="AX20">
        <f>IF(AU20=0,"",INT((VLOOKUP(--RIGHT(AU20,1),权重!$B$2:$C$6,2,0)/$C20+VLOOKUP(--RIGHT(AU20,1),权重!$B$2:$D$6,3,0))*$E20))</f>
        <v>11975</v>
      </c>
      <c r="AY20" s="10">
        <v>80100032</v>
      </c>
      <c r="AZ20">
        <v>1</v>
      </c>
      <c r="BA20">
        <v>1</v>
      </c>
      <c r="BB20">
        <f>IF(AY20=0,"",INT((VLOOKUP(--RIGHT(AY20,1),权重!$B$2:$C$6,2,0)/$C20+VLOOKUP(--RIGHT(AY20,1),权重!$B$2:$D$6,3,0))*$E20))</f>
        <v>9980</v>
      </c>
      <c r="BC20" s="10">
        <v>80100033</v>
      </c>
      <c r="BD20">
        <v>1</v>
      </c>
      <c r="BE20">
        <v>1</v>
      </c>
      <c r="BF20">
        <f>IF(BC20=0,"",INT((VLOOKUP(--RIGHT(BC20,1),权重!$B$2:$C$6,2,0)/$C20+VLOOKUP(--RIGHT(BC20,1),权重!$B$2:$D$6,3,0))*$E20))</f>
        <v>2500</v>
      </c>
      <c r="BG20" s="10">
        <v>80100034</v>
      </c>
      <c r="BH20">
        <v>1</v>
      </c>
      <c r="BI20">
        <v>1</v>
      </c>
      <c r="BJ20">
        <f>IF(BG20=0,"",INT((VLOOKUP(--RIGHT(BG20,1),权重!$B$2:$C$6,2,0)/$C20+VLOOKUP(--RIGHT(BG20,1),权重!$B$2:$D$6,3,0))*$E20))</f>
        <v>525</v>
      </c>
      <c r="BK20" s="10">
        <v>80100035</v>
      </c>
      <c r="BL20">
        <v>1</v>
      </c>
      <c r="BM20">
        <v>1</v>
      </c>
      <c r="BN20">
        <f>IF(BK20=0,"",INT((VLOOKUP(--RIGHT(BK20,1),权重!$B$2:$C$6,2,0)/$C20+VLOOKUP(--RIGHT(BK20,1),权重!$B$2:$D$6,3,0))*$E20))</f>
        <v>20</v>
      </c>
      <c r="BO20" s="10">
        <v>80100041</v>
      </c>
      <c r="BP20">
        <v>1</v>
      </c>
      <c r="BQ20">
        <v>1</v>
      </c>
      <c r="BR20">
        <f>IF(BO20=0,"",INT((VLOOKUP(--RIGHT(BO20,1),权重!$B$2:$C$6,2,0)/$C20+VLOOKUP(--RIGHT(BO20,1),权重!$B$2:$D$6,3,0))*$E20))</f>
        <v>11975</v>
      </c>
      <c r="BS20" s="10">
        <v>80100042</v>
      </c>
      <c r="BT20">
        <v>1</v>
      </c>
      <c r="BU20">
        <v>1</v>
      </c>
      <c r="BV20">
        <f>IF(BS20=0,"",INT((VLOOKUP(--RIGHT(BS20,1),权重!$B$2:$C$6,2,0)/$C20+VLOOKUP(--RIGHT(BS20,1),权重!$B$2:$D$6,3,0))*$E20))</f>
        <v>9980</v>
      </c>
      <c r="BW20" s="10">
        <v>80100043</v>
      </c>
      <c r="BX20">
        <v>1</v>
      </c>
      <c r="BY20">
        <v>1</v>
      </c>
      <c r="BZ20">
        <f>IF(BW20=0,"",INT((VLOOKUP(--RIGHT(BW20,1),权重!$B$2:$C$6,2,0)/$C20+VLOOKUP(--RIGHT(BW20,1),权重!$B$2:$D$6,3,0))*$E20))</f>
        <v>2500</v>
      </c>
      <c r="CA20" s="10">
        <v>80100044</v>
      </c>
      <c r="CB20">
        <v>1</v>
      </c>
      <c r="CC20">
        <v>1</v>
      </c>
      <c r="CD20">
        <f>IF(CA20=0,"",INT((VLOOKUP(--RIGHT(CA20,1),权重!$B$2:$C$6,2,0)/$C20+VLOOKUP(--RIGHT(CA20,1),权重!$B$2:$D$6,3,0))*$E20))</f>
        <v>525</v>
      </c>
      <c r="CE20" s="10">
        <v>80100045</v>
      </c>
      <c r="CF20">
        <v>1</v>
      </c>
      <c r="CG20">
        <v>1</v>
      </c>
      <c r="CH20">
        <f>IF(CE20=0,"",INT((VLOOKUP(--RIGHT(CE20,1),权重!$B$2:$C$6,2,0)/$C20+VLOOKUP(--RIGHT(CE20,1),权重!$B$2:$D$6,3,0))*$E20))</f>
        <v>20</v>
      </c>
      <c r="CI20" s="10">
        <v>80100061</v>
      </c>
      <c r="CJ20">
        <v>1</v>
      </c>
      <c r="CK20">
        <v>1</v>
      </c>
      <c r="CL20">
        <f>IF(CI20=0,"",INT((VLOOKUP(--RIGHT(CI20,1),权重!$B$2:$C$6,2,0)/$C20+VLOOKUP(--RIGHT(CI20,1),权重!$B$2:$D$6,3,0))*$E20))</f>
        <v>11975</v>
      </c>
      <c r="CM20" s="10">
        <v>80100062</v>
      </c>
      <c r="CN20">
        <v>1</v>
      </c>
      <c r="CO20">
        <v>1</v>
      </c>
      <c r="CP20">
        <f>IF(CM20=0,"",INT((VLOOKUP(--RIGHT(CM20,1),权重!$B$2:$C$6,2,0)/$C20+VLOOKUP(--RIGHT(CM20,1),权重!$B$2:$D$6,3,0))*$E20))</f>
        <v>9980</v>
      </c>
      <c r="CQ20" s="10">
        <v>80100063</v>
      </c>
      <c r="CR20">
        <v>1</v>
      </c>
      <c r="CS20">
        <v>1</v>
      </c>
      <c r="CT20">
        <f>IF(CQ20=0,"",INT((VLOOKUP(--RIGHT(CQ20,1),权重!$B$2:$C$6,2,0)/$C20+VLOOKUP(--RIGHT(CQ20,1),权重!$B$2:$D$6,3,0))*$E20))</f>
        <v>2500</v>
      </c>
      <c r="CU20" s="10">
        <v>80100064</v>
      </c>
      <c r="CV20">
        <v>1</v>
      </c>
      <c r="CW20">
        <v>1</v>
      </c>
      <c r="CX20">
        <f>IF(CU20=0,"",INT((VLOOKUP(--RIGHT(CU20,1),权重!$B$2:$C$6,2,0)/$C20+VLOOKUP(--RIGHT(CU20,1),权重!$B$2:$D$6,3,0))*$E20))</f>
        <v>525</v>
      </c>
      <c r="CY20" s="10">
        <v>80100065</v>
      </c>
      <c r="CZ20">
        <v>1</v>
      </c>
      <c r="DA20">
        <v>1</v>
      </c>
      <c r="DB20">
        <f>IF(CY20=0,"",INT((VLOOKUP(--RIGHT(CY20,1),权重!$B$2:$C$6,2,0)/$C20+VLOOKUP(--RIGHT(CY20,1),权重!$B$2:$D$6,3,0))*$E20))</f>
        <v>20</v>
      </c>
      <c r="DC20" s="10">
        <v>80100051</v>
      </c>
      <c r="DD20">
        <v>1</v>
      </c>
      <c r="DE20">
        <v>1</v>
      </c>
      <c r="DF20">
        <f>IF(DC20=0,"",INT((VLOOKUP(--RIGHT(DC20,1),权重!$B$2:$C$6,2,0)/$C20+VLOOKUP(--RIGHT(DC20,1),权重!$B$2:$D$6,3,0))*$E20))</f>
        <v>11975</v>
      </c>
      <c r="DG20" s="10">
        <v>80100052</v>
      </c>
      <c r="DH20">
        <v>1</v>
      </c>
      <c r="DI20">
        <v>1</v>
      </c>
      <c r="DJ20">
        <f>IF(DG20=0,"",INT((VLOOKUP(--RIGHT(DG20,1),权重!$B$2:$C$6,2,0)/$C20+VLOOKUP(--RIGHT(DG20,1),权重!$B$2:$D$6,3,0))*$E20))</f>
        <v>9980</v>
      </c>
      <c r="DK20" s="10">
        <v>80100053</v>
      </c>
      <c r="DL20">
        <v>1</v>
      </c>
      <c r="DM20">
        <v>1</v>
      </c>
      <c r="DN20">
        <f>IF(DK20=0,"",INT((VLOOKUP(--RIGHT(DK20,1),权重!$B$2:$C$6,2,0)/$C20+VLOOKUP(--RIGHT(DK20,1),权重!$B$2:$D$6,3,0))*$E20))</f>
        <v>2500</v>
      </c>
      <c r="DO20" s="10">
        <v>80100054</v>
      </c>
      <c r="DP20">
        <v>1</v>
      </c>
      <c r="DQ20">
        <v>1</v>
      </c>
      <c r="DR20">
        <f>IF(DO20=0,"",INT((VLOOKUP(--RIGHT(DO20,1),权重!$B$2:$C$6,2,0)/$C20+VLOOKUP(--RIGHT(DO20,1),权重!$B$2:$D$6,3,0))*$E20))</f>
        <v>525</v>
      </c>
      <c r="DS20" s="10">
        <v>80100055</v>
      </c>
      <c r="DT20">
        <v>1</v>
      </c>
      <c r="DU20">
        <v>1</v>
      </c>
      <c r="DV20">
        <f>IF(DS20=0,"",INT((VLOOKUP(--RIGHT(DS20,1),权重!$B$2:$C$6,2,0)/$C20+VLOOKUP(--RIGHT(DS20,1),权重!$B$2:$D$6,3,0))*$E20))</f>
        <v>20</v>
      </c>
      <c r="DW20" s="10">
        <v>80100081</v>
      </c>
      <c r="DX20">
        <v>1</v>
      </c>
      <c r="DY20">
        <v>1</v>
      </c>
      <c r="DZ20">
        <f>IF(DW20=0,"",INT((VLOOKUP(--RIGHT(DW20,1),权重!$B$2:$C$6,2,0)/$C20+VLOOKUP(--RIGHT(DW20,1),权重!$B$2:$D$6,3,0))*$E20))</f>
        <v>11975</v>
      </c>
      <c r="EA20" s="10">
        <v>80100082</v>
      </c>
      <c r="EB20">
        <v>1</v>
      </c>
      <c r="EC20">
        <v>1</v>
      </c>
      <c r="ED20">
        <f>IF(EA20=0,"",INT((VLOOKUP(--RIGHT(EA20,1),权重!$B$2:$C$6,2,0)/$C20+VLOOKUP(--RIGHT(EA20,1),权重!$B$2:$D$6,3,0))*$E20))</f>
        <v>9980</v>
      </c>
      <c r="EE20" s="10">
        <v>80100083</v>
      </c>
      <c r="EF20">
        <v>1</v>
      </c>
      <c r="EG20">
        <v>1</v>
      </c>
      <c r="EH20">
        <f>IF(EE20=0,"",INT((VLOOKUP(--RIGHT(EE20,1),权重!$B$2:$C$6,2,0)/$C20+VLOOKUP(--RIGHT(EE20,1),权重!$B$2:$D$6,3,0))*$E20))</f>
        <v>2500</v>
      </c>
      <c r="EI20" s="10">
        <v>80100084</v>
      </c>
      <c r="EJ20">
        <v>1</v>
      </c>
      <c r="EK20">
        <v>1</v>
      </c>
      <c r="EL20">
        <f>IF(EI20=0,"",INT((VLOOKUP(--RIGHT(EI20,1),权重!$B$2:$C$6,2,0)/$C20+VLOOKUP(--RIGHT(EI20,1),权重!$B$2:$D$6,3,0))*$E20))</f>
        <v>525</v>
      </c>
      <c r="EM20" s="10">
        <v>80100085</v>
      </c>
      <c r="EN20">
        <v>1</v>
      </c>
      <c r="EO20">
        <v>1</v>
      </c>
      <c r="EP20">
        <f>IF(EM20=0,"",INT((VLOOKUP(--RIGHT(EM20,1),权重!$B$2:$C$6,2,0)/$C20+VLOOKUP(--RIGHT(EM20,1),权重!$B$2:$D$6,3,0))*$E20))</f>
        <v>20</v>
      </c>
      <c r="EQ20" s="10">
        <v>80100071</v>
      </c>
      <c r="ER20">
        <v>1</v>
      </c>
      <c r="ES20">
        <v>1</v>
      </c>
      <c r="ET20">
        <f>IF(EQ20=0,"",INT((VLOOKUP(--RIGHT(EQ20,1),权重!$B$2:$C$6,2,0)/$C20+VLOOKUP(--RIGHT(EQ20,1),权重!$B$2:$D$6,3,0))*$E20))</f>
        <v>11975</v>
      </c>
      <c r="EU20" s="10">
        <v>80100072</v>
      </c>
      <c r="EV20">
        <v>1</v>
      </c>
      <c r="EW20">
        <v>1</v>
      </c>
      <c r="EX20">
        <f>IF(EU20=0,"",INT((VLOOKUP(--RIGHT(EU20,1),权重!$B$2:$C$6,2,0)/$C20+VLOOKUP(--RIGHT(EU20,1),权重!$B$2:$D$6,3,0))*$E20))</f>
        <v>9980</v>
      </c>
      <c r="EY20" s="10">
        <v>80100073</v>
      </c>
      <c r="EZ20">
        <v>1</v>
      </c>
      <c r="FA20">
        <v>1</v>
      </c>
      <c r="FB20">
        <f>IF(EY20=0,"",INT((VLOOKUP(--RIGHT(EY20,1),权重!$B$2:$C$6,2,0)/$C20+VLOOKUP(--RIGHT(EY20,1),权重!$B$2:$D$6,3,0))*$E20))</f>
        <v>2500</v>
      </c>
      <c r="FC20" s="10">
        <v>80100074</v>
      </c>
      <c r="FD20">
        <v>1</v>
      </c>
      <c r="FE20">
        <v>1</v>
      </c>
      <c r="FF20">
        <f>IF(FC20=0,"",INT((VLOOKUP(--RIGHT(FC20,1),权重!$B$2:$C$6,2,0)/$C20+VLOOKUP(--RIGHT(FC20,1),权重!$B$2:$D$6,3,0))*$E20))</f>
        <v>525</v>
      </c>
      <c r="FG20" s="10">
        <v>80100075</v>
      </c>
      <c r="FH20">
        <v>1</v>
      </c>
      <c r="FI20">
        <v>1</v>
      </c>
      <c r="FJ20">
        <f>IF(FG20=0,"",INT((VLOOKUP(--RIGHT(FG20,1),权重!$B$2:$C$6,2,0)/$C20+VLOOKUP(--RIGHT(FG20,1),权重!$B$2:$D$6,3,0))*$E20))</f>
        <v>20</v>
      </c>
      <c r="FK20" s="10">
        <v>80100021</v>
      </c>
      <c r="FL20">
        <v>1</v>
      </c>
      <c r="FM20">
        <v>1</v>
      </c>
      <c r="FN20">
        <f>IF(FK20=0,"",INT((VLOOKUP(--RIGHT(FK20,1),权重!$B$2:$C$6,2,0)/$C20+VLOOKUP(--RIGHT(FK20,1),权重!$B$2:$D$6,3,0))*$E20))</f>
        <v>11975</v>
      </c>
      <c r="FO20" s="10">
        <v>80100022</v>
      </c>
      <c r="FP20">
        <v>1</v>
      </c>
      <c r="FQ20">
        <v>1</v>
      </c>
      <c r="FR20">
        <f>IF(FO20=0,"",INT((VLOOKUP(--RIGHT(FO20,1),权重!$B$2:$C$6,2,0)/$C20+VLOOKUP(--RIGHT(FO20,1),权重!$B$2:$D$6,3,0))*$E20))</f>
        <v>9980</v>
      </c>
      <c r="FS20" s="10">
        <v>80100023</v>
      </c>
      <c r="FT20">
        <v>1</v>
      </c>
      <c r="FU20">
        <v>1</v>
      </c>
      <c r="FV20">
        <f>IF(FS20=0,"",INT((VLOOKUP(--RIGHT(FS20,1),权重!$B$2:$C$6,2,0)/$C20+VLOOKUP(--RIGHT(FS20,1),权重!$B$2:$D$6,3,0))*$E20))</f>
        <v>2500</v>
      </c>
      <c r="FW20" s="10">
        <v>80100024</v>
      </c>
      <c r="FX20">
        <v>1</v>
      </c>
      <c r="FY20">
        <v>1</v>
      </c>
      <c r="FZ20">
        <f>IF(FW20=0,"",INT((VLOOKUP(--RIGHT(FW20,1),权重!$B$2:$C$6,2,0)/$C20+VLOOKUP(--RIGHT(FW20,1),权重!$B$2:$D$6,3,0))*$E20))</f>
        <v>525</v>
      </c>
      <c r="GA20" s="10">
        <v>80100025</v>
      </c>
      <c r="GB20">
        <v>1</v>
      </c>
      <c r="GC20">
        <v>1</v>
      </c>
      <c r="GD20">
        <f>IF(GA20=0,"",INT((VLOOKUP(--RIGHT(GA20,1),权重!$B$2:$C$6,2,0)/$C20+VLOOKUP(--RIGHT(GA20,1),权重!$B$2:$D$6,3,0))*$E20))</f>
        <v>20</v>
      </c>
      <c r="GE20" s="10">
        <v>80100091</v>
      </c>
      <c r="GF20">
        <v>1</v>
      </c>
      <c r="GG20">
        <v>1</v>
      </c>
      <c r="GH20">
        <f>IF(GE20=0,"",INT((VLOOKUP(--RIGHT(GE20,1),权重!$B$2:$C$6,2,0)/$C20+VLOOKUP(--RIGHT(GE20,1),权重!$B$2:$D$6,3,0))*$E20))</f>
        <v>11975</v>
      </c>
      <c r="GI20" s="10">
        <v>80100092</v>
      </c>
      <c r="GJ20">
        <v>1</v>
      </c>
      <c r="GK20">
        <v>1</v>
      </c>
      <c r="GL20">
        <f>IF(GI20=0,"",INT((VLOOKUP(--RIGHT(GI20,1),权重!$B$2:$C$6,2,0)/$C20+VLOOKUP(--RIGHT(GI20,1),权重!$B$2:$D$6,3,0))*$E20))</f>
        <v>9980</v>
      </c>
      <c r="GM20" s="10">
        <v>80100093</v>
      </c>
      <c r="GN20">
        <v>1</v>
      </c>
      <c r="GO20">
        <v>1</v>
      </c>
      <c r="GP20">
        <f>IF(GM20=0,"",INT((VLOOKUP(--RIGHT(GM20,1),权重!$B$2:$C$6,2,0)/$C20+VLOOKUP(--RIGHT(GM20,1),权重!$B$2:$D$6,3,0))*$E20))</f>
        <v>2500</v>
      </c>
      <c r="GQ20" s="10">
        <v>80100094</v>
      </c>
      <c r="GR20">
        <v>1</v>
      </c>
      <c r="GS20">
        <v>1</v>
      </c>
      <c r="GT20">
        <f>IF(GQ20=0,"",INT((VLOOKUP(--RIGHT(GQ20,1),权重!$B$2:$C$6,2,0)/$C20+VLOOKUP(--RIGHT(GQ20,1),权重!$B$2:$D$6,3,0))*$E20))</f>
        <v>525</v>
      </c>
      <c r="GU20" s="10">
        <v>80100095</v>
      </c>
      <c r="GV20">
        <v>1</v>
      </c>
      <c r="GW20">
        <v>1</v>
      </c>
      <c r="GX20">
        <f>IF(GU20=0,"",INT((VLOOKUP(--RIGHT(GU20,1),权重!$B$2:$C$6,2,0)/$C20+VLOOKUP(--RIGHT(GU20,1),权重!$B$2:$D$6,3,0))*$E20))</f>
        <v>20</v>
      </c>
      <c r="GY20" s="10">
        <v>80100101</v>
      </c>
      <c r="GZ20">
        <v>1</v>
      </c>
      <c r="HA20">
        <v>1</v>
      </c>
      <c r="HB20">
        <f>IF(GY20=0,"",INT((VLOOKUP(--RIGHT(GY20,1),权重!$B$2:$C$6,2,0)/$C20+VLOOKUP(--RIGHT(GY20,1),权重!$B$2:$D$6,3,0))*$E20))</f>
        <v>11975</v>
      </c>
      <c r="HC20" s="10">
        <v>80100102</v>
      </c>
      <c r="HD20">
        <v>1</v>
      </c>
      <c r="HE20">
        <v>1</v>
      </c>
      <c r="HF20">
        <f>IF(HC20=0,"",INT((VLOOKUP(--RIGHT(HC20,1),权重!$B$2:$C$6,2,0)/$C20+VLOOKUP(--RIGHT(HC20,1),权重!$B$2:$D$6,3,0))*$E20))</f>
        <v>9980</v>
      </c>
      <c r="HG20" s="10">
        <v>80100103</v>
      </c>
      <c r="HH20">
        <v>1</v>
      </c>
      <c r="HI20">
        <v>1</v>
      </c>
      <c r="HJ20">
        <f>IF(HG20=0,"",INT((VLOOKUP(--RIGHT(HG20,1),权重!$B$2:$C$6,2,0)/$C20+VLOOKUP(--RIGHT(HG20,1),权重!$B$2:$D$6,3,0))*$E20))</f>
        <v>2500</v>
      </c>
      <c r="HK20" s="10">
        <v>80100104</v>
      </c>
      <c r="HL20">
        <v>1</v>
      </c>
      <c r="HM20">
        <v>1</v>
      </c>
      <c r="HN20">
        <f>IF(HK20=0,"",INT((VLOOKUP(--RIGHT(HK20,1),权重!$B$2:$C$6,2,0)/$C20+VLOOKUP(--RIGHT(HK20,1),权重!$B$2:$D$6,3,0))*$E20))</f>
        <v>525</v>
      </c>
      <c r="HO20" s="10">
        <v>80100105</v>
      </c>
      <c r="HP20">
        <v>1</v>
      </c>
      <c r="HQ20">
        <v>1</v>
      </c>
      <c r="HR20">
        <f>IF(HO20=0,"",INT((VLOOKUP(--RIGHT(HO20,1),权重!$B$2:$C$6,2,0)/$C20+VLOOKUP(--RIGHT(HO20,1),权重!$B$2:$D$6,3,0))*$E20))</f>
        <v>20</v>
      </c>
      <c r="HS20" s="10">
        <v>80100111</v>
      </c>
      <c r="HT20">
        <v>1</v>
      </c>
      <c r="HU20">
        <v>1</v>
      </c>
      <c r="HV20">
        <f>IF(HS20=0,"",INT((VLOOKUP(--RIGHT(HS20,1),权重!$B$2:$C$6,2,0)/$C20+VLOOKUP(--RIGHT(HS20,1),权重!$B$2:$D$6,3,0))*$E20))</f>
        <v>11975</v>
      </c>
      <c r="HW20" s="10">
        <v>80100112</v>
      </c>
      <c r="HX20">
        <v>1</v>
      </c>
      <c r="HY20">
        <v>1</v>
      </c>
      <c r="HZ20">
        <f>IF(HW20=0,"",INT((VLOOKUP(--RIGHT(HW20,1),权重!$B$2:$C$6,2,0)/$C20+VLOOKUP(--RIGHT(HW20,1),权重!$B$2:$D$6,3,0))*$E20))</f>
        <v>9980</v>
      </c>
      <c r="IA20" s="10">
        <v>80100113</v>
      </c>
      <c r="IB20">
        <v>1</v>
      </c>
      <c r="IC20">
        <v>1</v>
      </c>
      <c r="ID20">
        <f>IF(IA20=0,"",INT((VLOOKUP(--RIGHT(IA20,1),权重!$B$2:$C$6,2,0)/$C20+VLOOKUP(--RIGHT(IA20,1),权重!$B$2:$D$6,3,0))*$E20))</f>
        <v>2500</v>
      </c>
      <c r="IE20" s="10">
        <v>80100114</v>
      </c>
      <c r="IF20">
        <v>1</v>
      </c>
      <c r="IG20">
        <v>1</v>
      </c>
      <c r="IH20">
        <f>IF(IE20=0,"",INT((VLOOKUP(--RIGHT(IE20,1),权重!$B$2:$C$6,2,0)/$C20+VLOOKUP(--RIGHT(IE20,1),权重!$B$2:$D$6,3,0))*$E20))</f>
        <v>525</v>
      </c>
      <c r="II20" s="10">
        <v>80100115</v>
      </c>
      <c r="IJ20">
        <v>1</v>
      </c>
      <c r="IK20">
        <v>1</v>
      </c>
      <c r="IL20">
        <f>IF(II20=0,"",INT((VLOOKUP(--RIGHT(II20,1),权重!$B$2:$C$6,2,0)/$C20+VLOOKUP(--RIGHT(II20,1),权重!$B$2:$D$6,3,0))*$E20))</f>
        <v>20</v>
      </c>
      <c r="IM20" s="10">
        <v>80100121</v>
      </c>
      <c r="IN20">
        <v>1</v>
      </c>
      <c r="IO20">
        <v>1</v>
      </c>
      <c r="IP20">
        <f>IF(IM20=0,"",INT((VLOOKUP(--RIGHT(IM20,1),权重!$B$2:$C$6,2,0)/$C20+VLOOKUP(--RIGHT(IM20,1),权重!$B$2:$D$6,3,0))*$E20))</f>
        <v>11975</v>
      </c>
      <c r="IQ20" s="10">
        <v>80100122</v>
      </c>
      <c r="IR20">
        <v>1</v>
      </c>
      <c r="IS20">
        <v>1</v>
      </c>
      <c r="IT20">
        <f>IF(IQ20=0,"",INT((VLOOKUP(--RIGHT(IQ20,1),权重!$B$2:$C$6,2,0)/$C20+VLOOKUP(--RIGHT(IQ20,1),权重!$B$2:$D$6,3,0))*$E20))</f>
        <v>9980</v>
      </c>
      <c r="IU20" s="10">
        <v>80100123</v>
      </c>
      <c r="IV20">
        <v>1</v>
      </c>
      <c r="IW20">
        <v>1</v>
      </c>
      <c r="IX20">
        <f>IF(IU20=0,"",INT((VLOOKUP(--RIGHT(IU20,1),权重!$B$2:$C$6,2,0)/$C20+VLOOKUP(--RIGHT(IU20,1),权重!$B$2:$D$6,3,0))*$E20))</f>
        <v>2500</v>
      </c>
      <c r="IY20" s="10">
        <v>80100124</v>
      </c>
      <c r="IZ20">
        <v>1</v>
      </c>
      <c r="JA20">
        <v>1</v>
      </c>
      <c r="JB20">
        <f>IF(IY20=0,"",INT((VLOOKUP(--RIGHT(IY20,1),权重!$B$2:$C$6,2,0)/$C20+VLOOKUP(--RIGHT(IY20,1),权重!$B$2:$D$6,3,0))*$E20))</f>
        <v>525</v>
      </c>
      <c r="JC20" s="10">
        <v>80100125</v>
      </c>
      <c r="JD20">
        <v>1</v>
      </c>
      <c r="JE20">
        <v>1</v>
      </c>
      <c r="JF20">
        <f>IF(JC20=0,"",INT((VLOOKUP(--RIGHT(JC20,1),权重!$B$2:$C$6,2,0)/$C20+VLOOKUP(--RIGHT(JC20,1),权重!$B$2:$D$6,3,0))*$E20))</f>
        <v>20</v>
      </c>
      <c r="JG20" s="10">
        <v>80100131</v>
      </c>
      <c r="JH20">
        <v>1</v>
      </c>
      <c r="JI20">
        <v>1</v>
      </c>
      <c r="JJ20">
        <f>IF(JG20=0,"",INT((VLOOKUP(--RIGHT(JG20,1),权重!$B$2:$C$6,2,0)/$C20+VLOOKUP(--RIGHT(JG20,1),权重!$B$2:$D$6,3,0))*$E20))</f>
        <v>11975</v>
      </c>
      <c r="JK20" s="10">
        <v>80100132</v>
      </c>
      <c r="JL20">
        <v>1</v>
      </c>
      <c r="JM20">
        <v>1</v>
      </c>
      <c r="JN20">
        <f>IF(JK20=0,"",INT((VLOOKUP(--RIGHT(JK20,1),权重!$B$2:$C$6,2,0)/$C20+VLOOKUP(--RIGHT(JK20,1),权重!$B$2:$D$6,3,0))*$E20))</f>
        <v>9980</v>
      </c>
      <c r="JO20" s="10">
        <v>80100133</v>
      </c>
      <c r="JP20">
        <v>1</v>
      </c>
      <c r="JQ20">
        <v>1</v>
      </c>
      <c r="JR20">
        <f>IF(JO20=0,"",INT((VLOOKUP(--RIGHT(JO20,1),权重!$B$2:$C$6,2,0)/$C20+VLOOKUP(--RIGHT(JO20,1),权重!$B$2:$D$6,3,0))*$E20))</f>
        <v>2500</v>
      </c>
      <c r="JS20" s="10">
        <v>80100134</v>
      </c>
      <c r="JT20">
        <v>1</v>
      </c>
      <c r="JU20">
        <v>1</v>
      </c>
      <c r="JV20">
        <f>IF(JS20=0,"",INT((VLOOKUP(--RIGHT(JS20,1),权重!$B$2:$C$6,2,0)/$C20+VLOOKUP(--RIGHT(JS20,1),权重!$B$2:$D$6,3,0))*$E20))</f>
        <v>525</v>
      </c>
      <c r="JW20" s="10">
        <v>80100135</v>
      </c>
      <c r="JX20">
        <v>1</v>
      </c>
      <c r="JY20">
        <v>1</v>
      </c>
      <c r="JZ20">
        <f>IF(JW20=0,"",INT((VLOOKUP(--RIGHT(JW20,1),权重!$B$2:$C$6,2,0)/$C20+VLOOKUP(--RIGHT(JW20,1),权重!$B$2:$D$6,3,0))*$E20))</f>
        <v>20</v>
      </c>
      <c r="KA20" s="10">
        <v>80100141</v>
      </c>
      <c r="KB20">
        <v>1</v>
      </c>
      <c r="KC20">
        <v>1</v>
      </c>
      <c r="KD20">
        <f>IF(KA20=0,"",INT((VLOOKUP(--RIGHT(KA20,1),权重!$B$2:$C$6,2,0)/$C20+VLOOKUP(--RIGHT(KA20,1),权重!$B$2:$D$6,3,0))*$E20))</f>
        <v>11975</v>
      </c>
      <c r="KE20" s="10">
        <v>80100142</v>
      </c>
      <c r="KF20">
        <v>1</v>
      </c>
      <c r="KG20">
        <v>1</v>
      </c>
      <c r="KH20">
        <f>IF(KE20=0,"",INT((VLOOKUP(--RIGHT(KE20,1),权重!$B$2:$C$6,2,0)/$C20+VLOOKUP(--RIGHT(KE20,1),权重!$B$2:$D$6,3,0))*$E20))</f>
        <v>9980</v>
      </c>
      <c r="KI20" s="10">
        <v>80100143</v>
      </c>
      <c r="KJ20">
        <v>1</v>
      </c>
      <c r="KK20">
        <v>1</v>
      </c>
      <c r="KL20">
        <f>IF(KI20=0,"",INT((VLOOKUP(--RIGHT(KI20,1),权重!$B$2:$C$6,2,0)/$C20+VLOOKUP(--RIGHT(KI20,1),权重!$B$2:$D$6,3,0))*$E20))</f>
        <v>2500</v>
      </c>
      <c r="KM20" s="10">
        <v>80100144</v>
      </c>
      <c r="KN20">
        <v>1</v>
      </c>
      <c r="KO20">
        <v>1</v>
      </c>
      <c r="KP20">
        <f>IF(KM20=0,"",INT((VLOOKUP(--RIGHT(KM20,1),权重!$B$2:$C$6,2,0)/$C20+VLOOKUP(--RIGHT(KM20,1),权重!$B$2:$D$6,3,0))*$E20))</f>
        <v>525</v>
      </c>
      <c r="KQ20" s="10">
        <v>80100145</v>
      </c>
      <c r="KR20">
        <v>1</v>
      </c>
      <c r="KS20">
        <v>1</v>
      </c>
      <c r="KT20">
        <f>IF(KQ20=0,"",INT((VLOOKUP(--RIGHT(KQ20,1),权重!$B$2:$C$6,2,0)/$C20+VLOOKUP(--RIGHT(KQ20,1),权重!$B$2:$D$6,3,0))*$E20))</f>
        <v>20</v>
      </c>
      <c r="KU20" s="10">
        <v>80100151</v>
      </c>
      <c r="KV20">
        <v>1</v>
      </c>
      <c r="KW20">
        <v>1</v>
      </c>
      <c r="KX20">
        <f>IF(KU20=0,"",INT((VLOOKUP(--RIGHT(KU20,1),权重!$B$2:$C$6,2,0)/$C20+VLOOKUP(--RIGHT(KU20,1),权重!$B$2:$D$6,3,0))*$E20))</f>
        <v>11975</v>
      </c>
      <c r="KY20" s="10">
        <v>80100152</v>
      </c>
      <c r="KZ20">
        <v>1</v>
      </c>
      <c r="LA20">
        <v>1</v>
      </c>
      <c r="LB20">
        <f>IF(KY20=0,"",INT((VLOOKUP(--RIGHT(KY20,1),权重!$B$2:$C$6,2,0)/$C20+VLOOKUP(--RIGHT(KY20,1),权重!$B$2:$D$6,3,0))*$E20))</f>
        <v>9980</v>
      </c>
      <c r="LC20" s="10">
        <v>80100153</v>
      </c>
      <c r="LD20">
        <v>1</v>
      </c>
      <c r="LE20">
        <v>1</v>
      </c>
      <c r="LF20">
        <f>IF(LC20=0,"",INT((VLOOKUP(--RIGHT(LC20,1),权重!$B$2:$C$6,2,0)/$C20+VLOOKUP(--RIGHT(LC20,1),权重!$B$2:$D$6,3,0))*$E20))</f>
        <v>2500</v>
      </c>
      <c r="LG20" s="10">
        <v>80100154</v>
      </c>
      <c r="LH20">
        <v>1</v>
      </c>
      <c r="LI20">
        <v>1</v>
      </c>
      <c r="LJ20">
        <f>IF(LG20=0,"",INT((VLOOKUP(--RIGHT(LG20,1),权重!$B$2:$C$6,2,0)/$C20+VLOOKUP(--RIGHT(LG20,1),权重!$B$2:$D$6,3,0))*$E20))</f>
        <v>525</v>
      </c>
      <c r="LK20" s="10">
        <v>80100155</v>
      </c>
      <c r="LL20">
        <v>1</v>
      </c>
      <c r="LM20">
        <v>1</v>
      </c>
      <c r="LN20">
        <f>IF(LK20=0,"",INT((VLOOKUP(--RIGHT(LK20,1),权重!$B$2:$C$6,2,0)/$C20+VLOOKUP(--RIGHT(LK20,1),权重!$B$2:$D$6,3,0))*$E20))</f>
        <v>20</v>
      </c>
      <c r="LO20" s="10">
        <v>80100161</v>
      </c>
      <c r="LP20">
        <v>1</v>
      </c>
      <c r="LQ20">
        <v>1</v>
      </c>
      <c r="LR20">
        <f>IF(LO20=0,"",INT((VLOOKUP(--RIGHT(LO20,1),权重!$B$2:$C$6,2,0)/$C20+VLOOKUP(--RIGHT(LO20,1),权重!$B$2:$D$6,3,0))*$E20))</f>
        <v>11975</v>
      </c>
      <c r="LS20" s="10">
        <v>80100162</v>
      </c>
      <c r="LT20">
        <v>1</v>
      </c>
      <c r="LU20">
        <v>1</v>
      </c>
      <c r="LV20">
        <f>IF(LS20=0,"",INT((VLOOKUP(--RIGHT(LS20,1),权重!$B$2:$C$6,2,0)/$C20+VLOOKUP(--RIGHT(LS20,1),权重!$B$2:$D$6,3,0))*$E20))</f>
        <v>9980</v>
      </c>
      <c r="LW20" s="10">
        <v>80100163</v>
      </c>
      <c r="LX20">
        <v>1</v>
      </c>
      <c r="LY20">
        <v>1</v>
      </c>
      <c r="LZ20">
        <f>IF(LW20=0,"",INT((VLOOKUP(--RIGHT(LW20,1),权重!$B$2:$C$6,2,0)/$C20+VLOOKUP(--RIGHT(LW20,1),权重!$B$2:$D$6,3,0))*$E20))</f>
        <v>2500</v>
      </c>
      <c r="MA20" s="10">
        <v>80100164</v>
      </c>
      <c r="MB20">
        <v>1</v>
      </c>
      <c r="MC20">
        <v>1</v>
      </c>
      <c r="MD20">
        <f>IF(MA20=0,"",INT((VLOOKUP(--RIGHT(MA20,1),权重!$B$2:$C$6,2,0)/$C20+VLOOKUP(--RIGHT(MA20,1),权重!$B$2:$D$6,3,0))*$E20))</f>
        <v>525</v>
      </c>
      <c r="ME20" s="10">
        <v>80100165</v>
      </c>
      <c r="MF20">
        <v>1</v>
      </c>
      <c r="MG20">
        <v>1</v>
      </c>
      <c r="MH20">
        <f>IF(ME20=0,"",INT((VLOOKUP(--RIGHT(ME20,1),权重!$B$2:$C$6,2,0)/$C20+VLOOKUP(--RIGHT(ME20,1),权重!$B$2:$D$6,3,0))*$E20))</f>
        <v>20</v>
      </c>
    </row>
    <row r="21" spans="1:346" x14ac:dyDescent="0.2">
      <c r="A21">
        <v>18</v>
      </c>
      <c r="B21" t="s">
        <v>33</v>
      </c>
      <c r="C21" s="9">
        <v>16</v>
      </c>
      <c r="D21" s="9">
        <v>6</v>
      </c>
      <c r="E21" s="9">
        <f t="shared" si="1"/>
        <v>0.4</v>
      </c>
      <c r="F21" s="9">
        <f t="shared" si="0"/>
        <v>0.6</v>
      </c>
      <c r="G21" s="12">
        <v>80100001</v>
      </c>
      <c r="H21">
        <v>1</v>
      </c>
      <c r="I21">
        <v>1</v>
      </c>
      <c r="J21">
        <f>IF($D21&lt;2,((VLOOKUP(--RIGHT(G21,1),权重!$F$2:$H$6,2,0)+VLOOKUP(--RIGHT(G21,1),权重!$F$2:$H$6,3,0)*$D21)*$F21),((VLOOKUP(--RIGHT(G21,1),权重!$J$2:$L$6,2,0)+VLOOKUP(--RIGHT(G21,1),权重!$J$2:$L$6,3,0)*$D21)*$F21))</f>
        <v>278400</v>
      </c>
      <c r="K21" s="12">
        <v>80100002</v>
      </c>
      <c r="L21">
        <v>1</v>
      </c>
      <c r="M21">
        <v>1</v>
      </c>
      <c r="N21">
        <f>IF($D21&lt;2,((VLOOKUP(--RIGHT(K21,1),权重!$F$2:$H$6,2,0)+VLOOKUP(--RIGHT(K21,1),权重!$F$2:$H$6,3,0)*$D21)*$F21),((VLOOKUP(--RIGHT(K21,1),权重!$J$2:$L$6,2,0)+VLOOKUP(--RIGHT(K21,1),权重!$J$2:$L$6,3,0)*$D21)*$F21))</f>
        <v>178560</v>
      </c>
      <c r="O21" s="26">
        <v>80100003</v>
      </c>
      <c r="P21">
        <v>1</v>
      </c>
      <c r="Q21">
        <v>1</v>
      </c>
      <c r="R21">
        <f>IF($D21&lt;2,((VLOOKUP(--RIGHT(O21,1),权重!$F$2:$H$6,2,0)+VLOOKUP(--RIGHT(O21,1),权重!$F$2:$H$6,3,0)*$D21)*$F21),((VLOOKUP(--RIGHT(O21,1),权重!$J$2:$L$6,2,0)+VLOOKUP(--RIGHT(O21,1),权重!$J$2:$L$6,3,0)*$D21)*$F21))</f>
        <v>120000</v>
      </c>
      <c r="S21" s="26">
        <v>80100004</v>
      </c>
      <c r="T21">
        <v>1</v>
      </c>
      <c r="U21">
        <v>1</v>
      </c>
      <c r="V21">
        <f>IF($D21&lt;2,((VLOOKUP(--RIGHT(S21,1),权重!$F$2:$H$6,2,0)+VLOOKUP(--RIGHT(S21,1),权重!$F$2:$H$6,3,0)*$D21)*$F21),((VLOOKUP(--RIGHT(S21,1),权重!$J$2:$L$6,2,0)+VLOOKUP(--RIGHT(S21,1),权重!$J$2:$L$6,3,0)*$D21)*$F21))</f>
        <v>21600</v>
      </c>
      <c r="W21" s="26">
        <v>80100005</v>
      </c>
      <c r="X21">
        <v>1</v>
      </c>
      <c r="Y21">
        <v>1</v>
      </c>
      <c r="Z21">
        <f>IF($D21&lt;2,((VLOOKUP(--RIGHT(W21,1),权重!$F$2:$H$6,2,0)+VLOOKUP(--RIGHT(W21,1),权重!$F$2:$H$6,3,0)*$D21)*$F21),((VLOOKUP(--RIGHT(W21,1),权重!$J$2:$L$6,2,0)+VLOOKUP(--RIGHT(W21,1),权重!$J$2:$L$6,3,0)*$D21)*$F21))</f>
        <v>1440</v>
      </c>
      <c r="AA21" s="27">
        <v>80100011</v>
      </c>
      <c r="AB21">
        <v>1</v>
      </c>
      <c r="AC21">
        <v>1</v>
      </c>
      <c r="AD21">
        <f>IF(AA21=0,"",INT((VLOOKUP(--RIGHT(AA21,1),权重!$B$2:$C$6,2,0)/$C21+VLOOKUP(--RIGHT(AA21,1),权重!$B$2:$D$6,3,0))*$E21))+1000000*E21-E44</f>
        <v>11975</v>
      </c>
      <c r="AE21" s="10">
        <v>80100012</v>
      </c>
      <c r="AF21">
        <v>1</v>
      </c>
      <c r="AG21">
        <v>1</v>
      </c>
      <c r="AH21">
        <f>IF(AE21=0,"",INT((VLOOKUP(--RIGHT(AE21,1),权重!$B$2:$C$6,2,0)/$C21+VLOOKUP(--RIGHT(AE21,1),权重!$B$2:$D$6,3,0))*$E21))</f>
        <v>9980</v>
      </c>
      <c r="AI21" s="10">
        <v>80100013</v>
      </c>
      <c r="AJ21">
        <v>1</v>
      </c>
      <c r="AK21">
        <v>1</v>
      </c>
      <c r="AL21">
        <f>IF(AI21=0,"",INT((VLOOKUP(--RIGHT(AI21,1),权重!$B$2:$C$6,2,0)/$C21+VLOOKUP(--RIGHT(AI21,1),权重!$B$2:$D$6,3,0))*$E21))</f>
        <v>2500</v>
      </c>
      <c r="AM21" s="10">
        <v>80100014</v>
      </c>
      <c r="AN21">
        <v>1</v>
      </c>
      <c r="AO21">
        <v>1</v>
      </c>
      <c r="AP21">
        <f>IF(AM21=0,"",INT((VLOOKUP(--RIGHT(AM21,1),权重!$B$2:$C$6,2,0)/$C21+VLOOKUP(--RIGHT(AM21,1),权重!$B$2:$D$6,3,0))*$E21))</f>
        <v>525</v>
      </c>
      <c r="AQ21" s="10">
        <v>80100015</v>
      </c>
      <c r="AR21">
        <v>1</v>
      </c>
      <c r="AS21">
        <v>1</v>
      </c>
      <c r="AT21">
        <f>IF(AQ21=0,"",INT((VLOOKUP(--RIGHT(AQ21,1),权重!$B$2:$C$6,2,0)/$C21+VLOOKUP(--RIGHT(AQ21,1),权重!$B$2:$D$6,3,0))*$E21))</f>
        <v>20</v>
      </c>
      <c r="AU21" s="10">
        <v>80100031</v>
      </c>
      <c r="AV21">
        <v>1</v>
      </c>
      <c r="AW21">
        <v>1</v>
      </c>
      <c r="AX21">
        <f>IF(AU21=0,"",INT((VLOOKUP(--RIGHT(AU21,1),权重!$B$2:$C$6,2,0)/$C21+VLOOKUP(--RIGHT(AU21,1),权重!$B$2:$D$6,3,0))*$E21))</f>
        <v>11975</v>
      </c>
      <c r="AY21" s="10">
        <v>80100032</v>
      </c>
      <c r="AZ21">
        <v>1</v>
      </c>
      <c r="BA21">
        <v>1</v>
      </c>
      <c r="BB21">
        <f>IF(AY21=0,"",INT((VLOOKUP(--RIGHT(AY21,1),权重!$B$2:$C$6,2,0)/$C21+VLOOKUP(--RIGHT(AY21,1),权重!$B$2:$D$6,3,0))*$E21))</f>
        <v>9980</v>
      </c>
      <c r="BC21" s="10">
        <v>80100033</v>
      </c>
      <c r="BD21">
        <v>1</v>
      </c>
      <c r="BE21">
        <v>1</v>
      </c>
      <c r="BF21">
        <f>IF(BC21=0,"",INT((VLOOKUP(--RIGHT(BC21,1),权重!$B$2:$C$6,2,0)/$C21+VLOOKUP(--RIGHT(BC21,1),权重!$B$2:$D$6,3,0))*$E21))</f>
        <v>2500</v>
      </c>
      <c r="BG21" s="10">
        <v>80100034</v>
      </c>
      <c r="BH21">
        <v>1</v>
      </c>
      <c r="BI21">
        <v>1</v>
      </c>
      <c r="BJ21">
        <f>IF(BG21=0,"",INT((VLOOKUP(--RIGHT(BG21,1),权重!$B$2:$C$6,2,0)/$C21+VLOOKUP(--RIGHT(BG21,1),权重!$B$2:$D$6,3,0))*$E21))</f>
        <v>525</v>
      </c>
      <c r="BK21" s="10">
        <v>80100035</v>
      </c>
      <c r="BL21">
        <v>1</v>
      </c>
      <c r="BM21">
        <v>1</v>
      </c>
      <c r="BN21">
        <f>IF(BK21=0,"",INT((VLOOKUP(--RIGHT(BK21,1),权重!$B$2:$C$6,2,0)/$C21+VLOOKUP(--RIGHT(BK21,1),权重!$B$2:$D$6,3,0))*$E21))</f>
        <v>20</v>
      </c>
      <c r="BO21" s="10">
        <v>80100041</v>
      </c>
      <c r="BP21">
        <v>1</v>
      </c>
      <c r="BQ21">
        <v>1</v>
      </c>
      <c r="BR21">
        <f>IF(BO21=0,"",INT((VLOOKUP(--RIGHT(BO21,1),权重!$B$2:$C$6,2,0)/$C21+VLOOKUP(--RIGHT(BO21,1),权重!$B$2:$D$6,3,0))*$E21))</f>
        <v>11975</v>
      </c>
      <c r="BS21" s="10">
        <v>80100042</v>
      </c>
      <c r="BT21">
        <v>1</v>
      </c>
      <c r="BU21">
        <v>1</v>
      </c>
      <c r="BV21">
        <f>IF(BS21=0,"",INT((VLOOKUP(--RIGHT(BS21,1),权重!$B$2:$C$6,2,0)/$C21+VLOOKUP(--RIGHT(BS21,1),权重!$B$2:$D$6,3,0))*$E21))</f>
        <v>9980</v>
      </c>
      <c r="BW21" s="10">
        <v>80100043</v>
      </c>
      <c r="BX21">
        <v>1</v>
      </c>
      <c r="BY21">
        <v>1</v>
      </c>
      <c r="BZ21">
        <f>IF(BW21=0,"",INT((VLOOKUP(--RIGHT(BW21,1),权重!$B$2:$C$6,2,0)/$C21+VLOOKUP(--RIGHT(BW21,1),权重!$B$2:$D$6,3,0))*$E21))</f>
        <v>2500</v>
      </c>
      <c r="CA21" s="10">
        <v>80100044</v>
      </c>
      <c r="CB21">
        <v>1</v>
      </c>
      <c r="CC21">
        <v>1</v>
      </c>
      <c r="CD21">
        <f>IF(CA21=0,"",INT((VLOOKUP(--RIGHT(CA21,1),权重!$B$2:$C$6,2,0)/$C21+VLOOKUP(--RIGHT(CA21,1),权重!$B$2:$D$6,3,0))*$E21))</f>
        <v>525</v>
      </c>
      <c r="CE21" s="10">
        <v>80100045</v>
      </c>
      <c r="CF21">
        <v>1</v>
      </c>
      <c r="CG21">
        <v>1</v>
      </c>
      <c r="CH21">
        <f>IF(CE21=0,"",INT((VLOOKUP(--RIGHT(CE21,1),权重!$B$2:$C$6,2,0)/$C21+VLOOKUP(--RIGHT(CE21,1),权重!$B$2:$D$6,3,0))*$E21))</f>
        <v>20</v>
      </c>
      <c r="CI21" s="10">
        <v>80100061</v>
      </c>
      <c r="CJ21">
        <v>1</v>
      </c>
      <c r="CK21">
        <v>1</v>
      </c>
      <c r="CL21">
        <f>IF(CI21=0,"",INT((VLOOKUP(--RIGHT(CI21,1),权重!$B$2:$C$6,2,0)/$C21+VLOOKUP(--RIGHT(CI21,1),权重!$B$2:$D$6,3,0))*$E21))</f>
        <v>11975</v>
      </c>
      <c r="CM21" s="10">
        <v>80100062</v>
      </c>
      <c r="CN21">
        <v>1</v>
      </c>
      <c r="CO21">
        <v>1</v>
      </c>
      <c r="CP21">
        <f>IF(CM21=0,"",INT((VLOOKUP(--RIGHT(CM21,1),权重!$B$2:$C$6,2,0)/$C21+VLOOKUP(--RIGHT(CM21,1),权重!$B$2:$D$6,3,0))*$E21))</f>
        <v>9980</v>
      </c>
      <c r="CQ21" s="10">
        <v>80100063</v>
      </c>
      <c r="CR21">
        <v>1</v>
      </c>
      <c r="CS21">
        <v>1</v>
      </c>
      <c r="CT21">
        <f>IF(CQ21=0,"",INT((VLOOKUP(--RIGHT(CQ21,1),权重!$B$2:$C$6,2,0)/$C21+VLOOKUP(--RIGHT(CQ21,1),权重!$B$2:$D$6,3,0))*$E21))</f>
        <v>2500</v>
      </c>
      <c r="CU21" s="10">
        <v>80100064</v>
      </c>
      <c r="CV21">
        <v>1</v>
      </c>
      <c r="CW21">
        <v>1</v>
      </c>
      <c r="CX21">
        <f>IF(CU21=0,"",INT((VLOOKUP(--RIGHT(CU21,1),权重!$B$2:$C$6,2,0)/$C21+VLOOKUP(--RIGHT(CU21,1),权重!$B$2:$D$6,3,0))*$E21))</f>
        <v>525</v>
      </c>
      <c r="CY21" s="10">
        <v>80100065</v>
      </c>
      <c r="CZ21">
        <v>1</v>
      </c>
      <c r="DA21">
        <v>1</v>
      </c>
      <c r="DB21">
        <f>IF(CY21=0,"",INT((VLOOKUP(--RIGHT(CY21,1),权重!$B$2:$C$6,2,0)/$C21+VLOOKUP(--RIGHT(CY21,1),权重!$B$2:$D$6,3,0))*$E21))</f>
        <v>20</v>
      </c>
      <c r="DC21" s="10">
        <v>80100051</v>
      </c>
      <c r="DD21">
        <v>1</v>
      </c>
      <c r="DE21">
        <v>1</v>
      </c>
      <c r="DF21">
        <f>IF(DC21=0,"",INT((VLOOKUP(--RIGHT(DC21,1),权重!$B$2:$C$6,2,0)/$C21+VLOOKUP(--RIGHT(DC21,1),权重!$B$2:$D$6,3,0))*$E21))</f>
        <v>11975</v>
      </c>
      <c r="DG21" s="10">
        <v>80100052</v>
      </c>
      <c r="DH21">
        <v>1</v>
      </c>
      <c r="DI21">
        <v>1</v>
      </c>
      <c r="DJ21">
        <f>IF(DG21=0,"",INT((VLOOKUP(--RIGHT(DG21,1),权重!$B$2:$C$6,2,0)/$C21+VLOOKUP(--RIGHT(DG21,1),权重!$B$2:$D$6,3,0))*$E21))</f>
        <v>9980</v>
      </c>
      <c r="DK21" s="10">
        <v>80100053</v>
      </c>
      <c r="DL21">
        <v>1</v>
      </c>
      <c r="DM21">
        <v>1</v>
      </c>
      <c r="DN21">
        <f>IF(DK21=0,"",INT((VLOOKUP(--RIGHT(DK21,1),权重!$B$2:$C$6,2,0)/$C21+VLOOKUP(--RIGHT(DK21,1),权重!$B$2:$D$6,3,0))*$E21))</f>
        <v>2500</v>
      </c>
      <c r="DO21" s="10">
        <v>80100054</v>
      </c>
      <c r="DP21">
        <v>1</v>
      </c>
      <c r="DQ21">
        <v>1</v>
      </c>
      <c r="DR21">
        <f>IF(DO21=0,"",INT((VLOOKUP(--RIGHT(DO21,1),权重!$B$2:$C$6,2,0)/$C21+VLOOKUP(--RIGHT(DO21,1),权重!$B$2:$D$6,3,0))*$E21))</f>
        <v>525</v>
      </c>
      <c r="DS21" s="10">
        <v>80100055</v>
      </c>
      <c r="DT21">
        <v>1</v>
      </c>
      <c r="DU21">
        <v>1</v>
      </c>
      <c r="DV21">
        <f>IF(DS21=0,"",INT((VLOOKUP(--RIGHT(DS21,1),权重!$B$2:$C$6,2,0)/$C21+VLOOKUP(--RIGHT(DS21,1),权重!$B$2:$D$6,3,0))*$E21))</f>
        <v>20</v>
      </c>
      <c r="DW21" s="10">
        <v>80100081</v>
      </c>
      <c r="DX21">
        <v>1</v>
      </c>
      <c r="DY21">
        <v>1</v>
      </c>
      <c r="DZ21">
        <f>IF(DW21=0,"",INT((VLOOKUP(--RIGHT(DW21,1),权重!$B$2:$C$6,2,0)/$C21+VLOOKUP(--RIGHT(DW21,1),权重!$B$2:$D$6,3,0))*$E21))</f>
        <v>11975</v>
      </c>
      <c r="EA21" s="10">
        <v>80100082</v>
      </c>
      <c r="EB21">
        <v>1</v>
      </c>
      <c r="EC21">
        <v>1</v>
      </c>
      <c r="ED21">
        <f>IF(EA21=0,"",INT((VLOOKUP(--RIGHT(EA21,1),权重!$B$2:$C$6,2,0)/$C21+VLOOKUP(--RIGHT(EA21,1),权重!$B$2:$D$6,3,0))*$E21))</f>
        <v>9980</v>
      </c>
      <c r="EE21" s="10">
        <v>80100083</v>
      </c>
      <c r="EF21">
        <v>1</v>
      </c>
      <c r="EG21">
        <v>1</v>
      </c>
      <c r="EH21">
        <f>IF(EE21=0,"",INT((VLOOKUP(--RIGHT(EE21,1),权重!$B$2:$C$6,2,0)/$C21+VLOOKUP(--RIGHT(EE21,1),权重!$B$2:$D$6,3,0))*$E21))</f>
        <v>2500</v>
      </c>
      <c r="EI21" s="10">
        <v>80100084</v>
      </c>
      <c r="EJ21">
        <v>1</v>
      </c>
      <c r="EK21">
        <v>1</v>
      </c>
      <c r="EL21">
        <f>IF(EI21=0,"",INT((VLOOKUP(--RIGHT(EI21,1),权重!$B$2:$C$6,2,0)/$C21+VLOOKUP(--RIGHT(EI21,1),权重!$B$2:$D$6,3,0))*$E21))</f>
        <v>525</v>
      </c>
      <c r="EM21" s="10">
        <v>80100085</v>
      </c>
      <c r="EN21">
        <v>1</v>
      </c>
      <c r="EO21">
        <v>1</v>
      </c>
      <c r="EP21">
        <f>IF(EM21=0,"",INT((VLOOKUP(--RIGHT(EM21,1),权重!$B$2:$C$6,2,0)/$C21+VLOOKUP(--RIGHT(EM21,1),权重!$B$2:$D$6,3,0))*$E21))</f>
        <v>20</v>
      </c>
      <c r="EQ21" s="10">
        <v>80100071</v>
      </c>
      <c r="ER21">
        <v>1</v>
      </c>
      <c r="ES21">
        <v>1</v>
      </c>
      <c r="ET21">
        <f>IF(EQ21=0,"",INT((VLOOKUP(--RIGHT(EQ21,1),权重!$B$2:$C$6,2,0)/$C21+VLOOKUP(--RIGHT(EQ21,1),权重!$B$2:$D$6,3,0))*$E21))</f>
        <v>11975</v>
      </c>
      <c r="EU21" s="10">
        <v>80100072</v>
      </c>
      <c r="EV21">
        <v>1</v>
      </c>
      <c r="EW21">
        <v>1</v>
      </c>
      <c r="EX21">
        <f>IF(EU21=0,"",INT((VLOOKUP(--RIGHT(EU21,1),权重!$B$2:$C$6,2,0)/$C21+VLOOKUP(--RIGHT(EU21,1),权重!$B$2:$D$6,3,0))*$E21))</f>
        <v>9980</v>
      </c>
      <c r="EY21" s="10">
        <v>80100073</v>
      </c>
      <c r="EZ21">
        <v>1</v>
      </c>
      <c r="FA21">
        <v>1</v>
      </c>
      <c r="FB21">
        <f>IF(EY21=0,"",INT((VLOOKUP(--RIGHT(EY21,1),权重!$B$2:$C$6,2,0)/$C21+VLOOKUP(--RIGHT(EY21,1),权重!$B$2:$D$6,3,0))*$E21))</f>
        <v>2500</v>
      </c>
      <c r="FC21" s="10">
        <v>80100074</v>
      </c>
      <c r="FD21">
        <v>1</v>
      </c>
      <c r="FE21">
        <v>1</v>
      </c>
      <c r="FF21">
        <f>IF(FC21=0,"",INT((VLOOKUP(--RIGHT(FC21,1),权重!$B$2:$C$6,2,0)/$C21+VLOOKUP(--RIGHT(FC21,1),权重!$B$2:$D$6,3,0))*$E21))</f>
        <v>525</v>
      </c>
      <c r="FG21" s="10">
        <v>80100075</v>
      </c>
      <c r="FH21">
        <v>1</v>
      </c>
      <c r="FI21">
        <v>1</v>
      </c>
      <c r="FJ21">
        <f>IF(FG21=0,"",INT((VLOOKUP(--RIGHT(FG21,1),权重!$B$2:$C$6,2,0)/$C21+VLOOKUP(--RIGHT(FG21,1),权重!$B$2:$D$6,3,0))*$E21))</f>
        <v>20</v>
      </c>
      <c r="FK21" s="10">
        <v>80100021</v>
      </c>
      <c r="FL21">
        <v>1</v>
      </c>
      <c r="FM21">
        <v>1</v>
      </c>
      <c r="FN21">
        <f>IF(FK21=0,"",INT((VLOOKUP(--RIGHT(FK21,1),权重!$B$2:$C$6,2,0)/$C21+VLOOKUP(--RIGHT(FK21,1),权重!$B$2:$D$6,3,0))*$E21))</f>
        <v>11975</v>
      </c>
      <c r="FO21" s="10">
        <v>80100022</v>
      </c>
      <c r="FP21">
        <v>1</v>
      </c>
      <c r="FQ21">
        <v>1</v>
      </c>
      <c r="FR21">
        <f>IF(FO21=0,"",INT((VLOOKUP(--RIGHT(FO21,1),权重!$B$2:$C$6,2,0)/$C21+VLOOKUP(--RIGHT(FO21,1),权重!$B$2:$D$6,3,0))*$E21))</f>
        <v>9980</v>
      </c>
      <c r="FS21" s="10">
        <v>80100023</v>
      </c>
      <c r="FT21">
        <v>1</v>
      </c>
      <c r="FU21">
        <v>1</v>
      </c>
      <c r="FV21">
        <f>IF(FS21=0,"",INT((VLOOKUP(--RIGHT(FS21,1),权重!$B$2:$C$6,2,0)/$C21+VLOOKUP(--RIGHT(FS21,1),权重!$B$2:$D$6,3,0))*$E21))</f>
        <v>2500</v>
      </c>
      <c r="FW21" s="10">
        <v>80100024</v>
      </c>
      <c r="FX21">
        <v>1</v>
      </c>
      <c r="FY21">
        <v>1</v>
      </c>
      <c r="FZ21">
        <f>IF(FW21=0,"",INT((VLOOKUP(--RIGHT(FW21,1),权重!$B$2:$C$6,2,0)/$C21+VLOOKUP(--RIGHT(FW21,1),权重!$B$2:$D$6,3,0))*$E21))</f>
        <v>525</v>
      </c>
      <c r="GA21" s="10">
        <v>80100025</v>
      </c>
      <c r="GB21">
        <v>1</v>
      </c>
      <c r="GC21">
        <v>1</v>
      </c>
      <c r="GD21">
        <f>IF(GA21=0,"",INT((VLOOKUP(--RIGHT(GA21,1),权重!$B$2:$C$6,2,0)/$C21+VLOOKUP(--RIGHT(GA21,1),权重!$B$2:$D$6,3,0))*$E21))</f>
        <v>20</v>
      </c>
      <c r="GE21" s="10">
        <v>80100091</v>
      </c>
      <c r="GF21">
        <v>1</v>
      </c>
      <c r="GG21">
        <v>1</v>
      </c>
      <c r="GH21">
        <f>IF(GE21=0,"",INT((VLOOKUP(--RIGHT(GE21,1),权重!$B$2:$C$6,2,0)/$C21+VLOOKUP(--RIGHT(GE21,1),权重!$B$2:$D$6,3,0))*$E21))</f>
        <v>11975</v>
      </c>
      <c r="GI21" s="10">
        <v>80100092</v>
      </c>
      <c r="GJ21">
        <v>1</v>
      </c>
      <c r="GK21">
        <v>1</v>
      </c>
      <c r="GL21">
        <f>IF(GI21=0,"",INT((VLOOKUP(--RIGHT(GI21,1),权重!$B$2:$C$6,2,0)/$C21+VLOOKUP(--RIGHT(GI21,1),权重!$B$2:$D$6,3,0))*$E21))</f>
        <v>9980</v>
      </c>
      <c r="GM21" s="10">
        <v>80100093</v>
      </c>
      <c r="GN21">
        <v>1</v>
      </c>
      <c r="GO21">
        <v>1</v>
      </c>
      <c r="GP21">
        <f>IF(GM21=0,"",INT((VLOOKUP(--RIGHT(GM21,1),权重!$B$2:$C$6,2,0)/$C21+VLOOKUP(--RIGHT(GM21,1),权重!$B$2:$D$6,3,0))*$E21))</f>
        <v>2500</v>
      </c>
      <c r="GQ21" s="10">
        <v>80100094</v>
      </c>
      <c r="GR21">
        <v>1</v>
      </c>
      <c r="GS21">
        <v>1</v>
      </c>
      <c r="GT21">
        <f>IF(GQ21=0,"",INT((VLOOKUP(--RIGHT(GQ21,1),权重!$B$2:$C$6,2,0)/$C21+VLOOKUP(--RIGHT(GQ21,1),权重!$B$2:$D$6,3,0))*$E21))</f>
        <v>525</v>
      </c>
      <c r="GU21" s="10">
        <v>80100095</v>
      </c>
      <c r="GV21">
        <v>1</v>
      </c>
      <c r="GW21">
        <v>1</v>
      </c>
      <c r="GX21">
        <f>IF(GU21=0,"",INT((VLOOKUP(--RIGHT(GU21,1),权重!$B$2:$C$6,2,0)/$C21+VLOOKUP(--RIGHT(GU21,1),权重!$B$2:$D$6,3,0))*$E21))</f>
        <v>20</v>
      </c>
      <c r="GY21" s="10">
        <v>80100101</v>
      </c>
      <c r="GZ21">
        <v>1</v>
      </c>
      <c r="HA21">
        <v>1</v>
      </c>
      <c r="HB21">
        <f>IF(GY21=0,"",INT((VLOOKUP(--RIGHT(GY21,1),权重!$B$2:$C$6,2,0)/$C21+VLOOKUP(--RIGHT(GY21,1),权重!$B$2:$D$6,3,0))*$E21))</f>
        <v>11975</v>
      </c>
      <c r="HC21" s="10">
        <v>80100102</v>
      </c>
      <c r="HD21">
        <v>1</v>
      </c>
      <c r="HE21">
        <v>1</v>
      </c>
      <c r="HF21">
        <f>IF(HC21=0,"",INT((VLOOKUP(--RIGHT(HC21,1),权重!$B$2:$C$6,2,0)/$C21+VLOOKUP(--RIGHT(HC21,1),权重!$B$2:$D$6,3,0))*$E21))</f>
        <v>9980</v>
      </c>
      <c r="HG21" s="10">
        <v>80100103</v>
      </c>
      <c r="HH21">
        <v>1</v>
      </c>
      <c r="HI21">
        <v>1</v>
      </c>
      <c r="HJ21">
        <f>IF(HG21=0,"",INT((VLOOKUP(--RIGHT(HG21,1),权重!$B$2:$C$6,2,0)/$C21+VLOOKUP(--RIGHT(HG21,1),权重!$B$2:$D$6,3,0))*$E21))</f>
        <v>2500</v>
      </c>
      <c r="HK21" s="10">
        <v>80100104</v>
      </c>
      <c r="HL21">
        <v>1</v>
      </c>
      <c r="HM21">
        <v>1</v>
      </c>
      <c r="HN21">
        <f>IF(HK21=0,"",INT((VLOOKUP(--RIGHT(HK21,1),权重!$B$2:$C$6,2,0)/$C21+VLOOKUP(--RIGHT(HK21,1),权重!$B$2:$D$6,3,0))*$E21))</f>
        <v>525</v>
      </c>
      <c r="HO21" s="10">
        <v>80100105</v>
      </c>
      <c r="HP21">
        <v>1</v>
      </c>
      <c r="HQ21">
        <v>1</v>
      </c>
      <c r="HR21">
        <f>IF(HO21=0,"",INT((VLOOKUP(--RIGHT(HO21,1),权重!$B$2:$C$6,2,0)/$C21+VLOOKUP(--RIGHT(HO21,1),权重!$B$2:$D$6,3,0))*$E21))</f>
        <v>20</v>
      </c>
      <c r="HS21" s="10">
        <v>80100111</v>
      </c>
      <c r="HT21">
        <v>1</v>
      </c>
      <c r="HU21">
        <v>1</v>
      </c>
      <c r="HV21">
        <f>IF(HS21=0,"",INT((VLOOKUP(--RIGHT(HS21,1),权重!$B$2:$C$6,2,0)/$C21+VLOOKUP(--RIGHT(HS21,1),权重!$B$2:$D$6,3,0))*$E21))</f>
        <v>11975</v>
      </c>
      <c r="HW21" s="10">
        <v>80100112</v>
      </c>
      <c r="HX21">
        <v>1</v>
      </c>
      <c r="HY21">
        <v>1</v>
      </c>
      <c r="HZ21">
        <f>IF(HW21=0,"",INT((VLOOKUP(--RIGHT(HW21,1),权重!$B$2:$C$6,2,0)/$C21+VLOOKUP(--RIGHT(HW21,1),权重!$B$2:$D$6,3,0))*$E21))</f>
        <v>9980</v>
      </c>
      <c r="IA21" s="10">
        <v>80100113</v>
      </c>
      <c r="IB21">
        <v>1</v>
      </c>
      <c r="IC21">
        <v>1</v>
      </c>
      <c r="ID21">
        <f>IF(IA21=0,"",INT((VLOOKUP(--RIGHT(IA21,1),权重!$B$2:$C$6,2,0)/$C21+VLOOKUP(--RIGHT(IA21,1),权重!$B$2:$D$6,3,0))*$E21))</f>
        <v>2500</v>
      </c>
      <c r="IE21" s="10">
        <v>80100114</v>
      </c>
      <c r="IF21">
        <v>1</v>
      </c>
      <c r="IG21">
        <v>1</v>
      </c>
      <c r="IH21">
        <f>IF(IE21=0,"",INT((VLOOKUP(--RIGHT(IE21,1),权重!$B$2:$C$6,2,0)/$C21+VLOOKUP(--RIGHT(IE21,1),权重!$B$2:$D$6,3,0))*$E21))</f>
        <v>525</v>
      </c>
      <c r="II21" s="10">
        <v>80100115</v>
      </c>
      <c r="IJ21">
        <v>1</v>
      </c>
      <c r="IK21">
        <v>1</v>
      </c>
      <c r="IL21">
        <f>IF(II21=0,"",INT((VLOOKUP(--RIGHT(II21,1),权重!$B$2:$C$6,2,0)/$C21+VLOOKUP(--RIGHT(II21,1),权重!$B$2:$D$6,3,0))*$E21))</f>
        <v>20</v>
      </c>
      <c r="IM21" s="10">
        <v>80100121</v>
      </c>
      <c r="IN21">
        <v>1</v>
      </c>
      <c r="IO21">
        <v>1</v>
      </c>
      <c r="IP21">
        <f>IF(IM21=0,"",INT((VLOOKUP(--RIGHT(IM21,1),权重!$B$2:$C$6,2,0)/$C21+VLOOKUP(--RIGHT(IM21,1),权重!$B$2:$D$6,3,0))*$E21))</f>
        <v>11975</v>
      </c>
      <c r="IQ21" s="10">
        <v>80100122</v>
      </c>
      <c r="IR21">
        <v>1</v>
      </c>
      <c r="IS21">
        <v>1</v>
      </c>
      <c r="IT21">
        <f>IF(IQ21=0,"",INT((VLOOKUP(--RIGHT(IQ21,1),权重!$B$2:$C$6,2,0)/$C21+VLOOKUP(--RIGHT(IQ21,1),权重!$B$2:$D$6,3,0))*$E21))</f>
        <v>9980</v>
      </c>
      <c r="IU21" s="10">
        <v>80100123</v>
      </c>
      <c r="IV21">
        <v>1</v>
      </c>
      <c r="IW21">
        <v>1</v>
      </c>
      <c r="IX21">
        <f>IF(IU21=0,"",INT((VLOOKUP(--RIGHT(IU21,1),权重!$B$2:$C$6,2,0)/$C21+VLOOKUP(--RIGHT(IU21,1),权重!$B$2:$D$6,3,0))*$E21))</f>
        <v>2500</v>
      </c>
      <c r="IY21" s="10">
        <v>80100124</v>
      </c>
      <c r="IZ21">
        <v>1</v>
      </c>
      <c r="JA21">
        <v>1</v>
      </c>
      <c r="JB21">
        <f>IF(IY21=0,"",INT((VLOOKUP(--RIGHT(IY21,1),权重!$B$2:$C$6,2,0)/$C21+VLOOKUP(--RIGHT(IY21,1),权重!$B$2:$D$6,3,0))*$E21))</f>
        <v>525</v>
      </c>
      <c r="JC21" s="10">
        <v>80100125</v>
      </c>
      <c r="JD21">
        <v>1</v>
      </c>
      <c r="JE21">
        <v>1</v>
      </c>
      <c r="JF21">
        <f>IF(JC21=0,"",INT((VLOOKUP(--RIGHT(JC21,1),权重!$B$2:$C$6,2,0)/$C21+VLOOKUP(--RIGHT(JC21,1),权重!$B$2:$D$6,3,0))*$E21))</f>
        <v>20</v>
      </c>
      <c r="JG21" s="10">
        <v>80100131</v>
      </c>
      <c r="JH21">
        <v>1</v>
      </c>
      <c r="JI21">
        <v>1</v>
      </c>
      <c r="JJ21">
        <f>IF(JG21=0,"",INT((VLOOKUP(--RIGHT(JG21,1),权重!$B$2:$C$6,2,0)/$C21+VLOOKUP(--RIGHT(JG21,1),权重!$B$2:$D$6,3,0))*$E21))</f>
        <v>11975</v>
      </c>
      <c r="JK21" s="10">
        <v>80100132</v>
      </c>
      <c r="JL21">
        <v>1</v>
      </c>
      <c r="JM21">
        <v>1</v>
      </c>
      <c r="JN21">
        <f>IF(JK21=0,"",INT((VLOOKUP(--RIGHT(JK21,1),权重!$B$2:$C$6,2,0)/$C21+VLOOKUP(--RIGHT(JK21,1),权重!$B$2:$D$6,3,0))*$E21))</f>
        <v>9980</v>
      </c>
      <c r="JO21" s="10">
        <v>80100133</v>
      </c>
      <c r="JP21">
        <v>1</v>
      </c>
      <c r="JQ21">
        <v>1</v>
      </c>
      <c r="JR21">
        <f>IF(JO21=0,"",INT((VLOOKUP(--RIGHT(JO21,1),权重!$B$2:$C$6,2,0)/$C21+VLOOKUP(--RIGHT(JO21,1),权重!$B$2:$D$6,3,0))*$E21))</f>
        <v>2500</v>
      </c>
      <c r="JS21" s="10">
        <v>80100134</v>
      </c>
      <c r="JT21">
        <v>1</v>
      </c>
      <c r="JU21">
        <v>1</v>
      </c>
      <c r="JV21">
        <f>IF(JS21=0,"",INT((VLOOKUP(--RIGHT(JS21,1),权重!$B$2:$C$6,2,0)/$C21+VLOOKUP(--RIGHT(JS21,1),权重!$B$2:$D$6,3,0))*$E21))</f>
        <v>525</v>
      </c>
      <c r="JW21" s="10">
        <v>80100135</v>
      </c>
      <c r="JX21">
        <v>1</v>
      </c>
      <c r="JY21">
        <v>1</v>
      </c>
      <c r="JZ21">
        <f>IF(JW21=0,"",INT((VLOOKUP(--RIGHT(JW21,1),权重!$B$2:$C$6,2,0)/$C21+VLOOKUP(--RIGHT(JW21,1),权重!$B$2:$D$6,3,0))*$E21))</f>
        <v>20</v>
      </c>
      <c r="KA21" s="10">
        <v>80100141</v>
      </c>
      <c r="KB21">
        <v>1</v>
      </c>
      <c r="KC21">
        <v>1</v>
      </c>
      <c r="KD21">
        <f>IF(KA21=0,"",INT((VLOOKUP(--RIGHT(KA21,1),权重!$B$2:$C$6,2,0)/$C21+VLOOKUP(--RIGHT(KA21,1),权重!$B$2:$D$6,3,0))*$E21))</f>
        <v>11975</v>
      </c>
      <c r="KE21" s="10">
        <v>80100142</v>
      </c>
      <c r="KF21">
        <v>1</v>
      </c>
      <c r="KG21">
        <v>1</v>
      </c>
      <c r="KH21">
        <f>IF(KE21=0,"",INT((VLOOKUP(--RIGHT(KE21,1),权重!$B$2:$C$6,2,0)/$C21+VLOOKUP(--RIGHT(KE21,1),权重!$B$2:$D$6,3,0))*$E21))</f>
        <v>9980</v>
      </c>
      <c r="KI21" s="10">
        <v>80100143</v>
      </c>
      <c r="KJ21">
        <v>1</v>
      </c>
      <c r="KK21">
        <v>1</v>
      </c>
      <c r="KL21">
        <f>IF(KI21=0,"",INT((VLOOKUP(--RIGHT(KI21,1),权重!$B$2:$C$6,2,0)/$C21+VLOOKUP(--RIGHT(KI21,1),权重!$B$2:$D$6,3,0))*$E21))</f>
        <v>2500</v>
      </c>
      <c r="KM21" s="10">
        <v>80100144</v>
      </c>
      <c r="KN21">
        <v>1</v>
      </c>
      <c r="KO21">
        <v>1</v>
      </c>
      <c r="KP21">
        <f>IF(KM21=0,"",INT((VLOOKUP(--RIGHT(KM21,1),权重!$B$2:$C$6,2,0)/$C21+VLOOKUP(--RIGHT(KM21,1),权重!$B$2:$D$6,3,0))*$E21))</f>
        <v>525</v>
      </c>
      <c r="KQ21" s="10">
        <v>80100145</v>
      </c>
      <c r="KR21">
        <v>1</v>
      </c>
      <c r="KS21">
        <v>1</v>
      </c>
      <c r="KT21">
        <f>IF(KQ21=0,"",INT((VLOOKUP(--RIGHT(KQ21,1),权重!$B$2:$C$6,2,0)/$C21+VLOOKUP(--RIGHT(KQ21,1),权重!$B$2:$D$6,3,0))*$E21))</f>
        <v>20</v>
      </c>
      <c r="KU21" s="10">
        <v>80100151</v>
      </c>
      <c r="KV21">
        <v>1</v>
      </c>
      <c r="KW21">
        <v>1</v>
      </c>
      <c r="KX21">
        <f>IF(KU21=0,"",INT((VLOOKUP(--RIGHT(KU21,1),权重!$B$2:$C$6,2,0)/$C21+VLOOKUP(--RIGHT(KU21,1),权重!$B$2:$D$6,3,0))*$E21))</f>
        <v>11975</v>
      </c>
      <c r="KY21" s="10">
        <v>80100152</v>
      </c>
      <c r="KZ21">
        <v>1</v>
      </c>
      <c r="LA21">
        <v>1</v>
      </c>
      <c r="LB21">
        <f>IF(KY21=0,"",INT((VLOOKUP(--RIGHT(KY21,1),权重!$B$2:$C$6,2,0)/$C21+VLOOKUP(--RIGHT(KY21,1),权重!$B$2:$D$6,3,0))*$E21))</f>
        <v>9980</v>
      </c>
      <c r="LC21" s="10">
        <v>80100153</v>
      </c>
      <c r="LD21">
        <v>1</v>
      </c>
      <c r="LE21">
        <v>1</v>
      </c>
      <c r="LF21">
        <f>IF(LC21=0,"",INT((VLOOKUP(--RIGHT(LC21,1),权重!$B$2:$C$6,2,0)/$C21+VLOOKUP(--RIGHT(LC21,1),权重!$B$2:$D$6,3,0))*$E21))</f>
        <v>2500</v>
      </c>
      <c r="LG21" s="10">
        <v>80100154</v>
      </c>
      <c r="LH21">
        <v>1</v>
      </c>
      <c r="LI21">
        <v>1</v>
      </c>
      <c r="LJ21">
        <f>IF(LG21=0,"",INT((VLOOKUP(--RIGHT(LG21,1),权重!$B$2:$C$6,2,0)/$C21+VLOOKUP(--RIGHT(LG21,1),权重!$B$2:$D$6,3,0))*$E21))</f>
        <v>525</v>
      </c>
      <c r="LK21" s="10">
        <v>80100155</v>
      </c>
      <c r="LL21">
        <v>1</v>
      </c>
      <c r="LM21">
        <v>1</v>
      </c>
      <c r="LN21">
        <f>IF(LK21=0,"",INT((VLOOKUP(--RIGHT(LK21,1),权重!$B$2:$C$6,2,0)/$C21+VLOOKUP(--RIGHT(LK21,1),权重!$B$2:$D$6,3,0))*$E21))</f>
        <v>20</v>
      </c>
      <c r="LO21" s="10">
        <v>80100161</v>
      </c>
      <c r="LP21">
        <v>1</v>
      </c>
      <c r="LQ21">
        <v>1</v>
      </c>
      <c r="LR21">
        <f>IF(LO21=0,"",INT((VLOOKUP(--RIGHT(LO21,1),权重!$B$2:$C$6,2,0)/$C21+VLOOKUP(--RIGHT(LO21,1),权重!$B$2:$D$6,3,0))*$E21))</f>
        <v>11975</v>
      </c>
      <c r="LS21" s="10">
        <v>80100162</v>
      </c>
      <c r="LT21">
        <v>1</v>
      </c>
      <c r="LU21">
        <v>1</v>
      </c>
      <c r="LV21">
        <f>IF(LS21=0,"",INT((VLOOKUP(--RIGHT(LS21,1),权重!$B$2:$C$6,2,0)/$C21+VLOOKUP(--RIGHT(LS21,1),权重!$B$2:$D$6,3,0))*$E21))</f>
        <v>9980</v>
      </c>
      <c r="LW21" s="10">
        <v>80100163</v>
      </c>
      <c r="LX21">
        <v>1</v>
      </c>
      <c r="LY21">
        <v>1</v>
      </c>
      <c r="LZ21">
        <f>IF(LW21=0,"",INT((VLOOKUP(--RIGHT(LW21,1),权重!$B$2:$C$6,2,0)/$C21+VLOOKUP(--RIGHT(LW21,1),权重!$B$2:$D$6,3,0))*$E21))</f>
        <v>2500</v>
      </c>
      <c r="MA21" s="10">
        <v>80100164</v>
      </c>
      <c r="MB21">
        <v>1</v>
      </c>
      <c r="MC21">
        <v>1</v>
      </c>
      <c r="MD21">
        <f>IF(MA21=0,"",INT((VLOOKUP(--RIGHT(MA21,1),权重!$B$2:$C$6,2,0)/$C21+VLOOKUP(--RIGHT(MA21,1),权重!$B$2:$D$6,3,0))*$E21))</f>
        <v>525</v>
      </c>
      <c r="ME21" s="10">
        <v>80100165</v>
      </c>
      <c r="MF21">
        <v>1</v>
      </c>
      <c r="MG21">
        <v>1</v>
      </c>
      <c r="MH21">
        <f>IF(ME21=0,"",INT((VLOOKUP(--RIGHT(ME21,1),权重!$B$2:$C$6,2,0)/$C21+VLOOKUP(--RIGHT(ME21,1),权重!$B$2:$D$6,3,0))*$E21))</f>
        <v>20</v>
      </c>
    </row>
    <row r="22" spans="1:346" x14ac:dyDescent="0.2">
      <c r="A22">
        <v>19</v>
      </c>
      <c r="B22" t="s">
        <v>34</v>
      </c>
      <c r="C22" s="9">
        <v>16</v>
      </c>
      <c r="D22" s="9">
        <v>6</v>
      </c>
      <c r="E22" s="9">
        <f t="shared" si="1"/>
        <v>0.4</v>
      </c>
      <c r="F22" s="9">
        <f t="shared" si="0"/>
        <v>0.6</v>
      </c>
      <c r="G22" s="12">
        <v>80100001</v>
      </c>
      <c r="H22">
        <v>1</v>
      </c>
      <c r="I22">
        <v>1</v>
      </c>
      <c r="J22">
        <f>IF($D22&lt;2,((VLOOKUP(--RIGHT(G22,1),权重!$F$2:$H$6,2,0)+VLOOKUP(--RIGHT(G22,1),权重!$F$2:$H$6,3,0)*$D22)*$F22),((VLOOKUP(--RIGHT(G22,1),权重!$J$2:$L$6,2,0)+VLOOKUP(--RIGHT(G22,1),权重!$J$2:$L$6,3,0)*$D22)*$F22))</f>
        <v>278400</v>
      </c>
      <c r="K22" s="12">
        <v>80100002</v>
      </c>
      <c r="L22">
        <v>1</v>
      </c>
      <c r="M22">
        <v>1</v>
      </c>
      <c r="N22">
        <f>IF($D22&lt;2,((VLOOKUP(--RIGHT(K22,1),权重!$F$2:$H$6,2,0)+VLOOKUP(--RIGHT(K22,1),权重!$F$2:$H$6,3,0)*$D22)*$F22),((VLOOKUP(--RIGHT(K22,1),权重!$J$2:$L$6,2,0)+VLOOKUP(--RIGHT(K22,1),权重!$J$2:$L$6,3,0)*$D22)*$F22))</f>
        <v>178560</v>
      </c>
      <c r="O22" s="26">
        <v>80100003</v>
      </c>
      <c r="P22">
        <v>1</v>
      </c>
      <c r="Q22">
        <v>1</v>
      </c>
      <c r="R22">
        <f>IF($D22&lt;2,((VLOOKUP(--RIGHT(O22,1),权重!$F$2:$H$6,2,0)+VLOOKUP(--RIGHT(O22,1),权重!$F$2:$H$6,3,0)*$D22)*$F22),((VLOOKUP(--RIGHT(O22,1),权重!$J$2:$L$6,2,0)+VLOOKUP(--RIGHT(O22,1),权重!$J$2:$L$6,3,0)*$D22)*$F22))</f>
        <v>120000</v>
      </c>
      <c r="S22" s="26">
        <v>80100004</v>
      </c>
      <c r="T22">
        <v>1</v>
      </c>
      <c r="U22">
        <v>1</v>
      </c>
      <c r="V22">
        <f>IF($D22&lt;2,((VLOOKUP(--RIGHT(S22,1),权重!$F$2:$H$6,2,0)+VLOOKUP(--RIGHT(S22,1),权重!$F$2:$H$6,3,0)*$D22)*$F22),((VLOOKUP(--RIGHT(S22,1),权重!$J$2:$L$6,2,0)+VLOOKUP(--RIGHT(S22,1),权重!$J$2:$L$6,3,0)*$D22)*$F22))</f>
        <v>21600</v>
      </c>
      <c r="W22" s="26">
        <v>80100005</v>
      </c>
      <c r="X22">
        <v>1</v>
      </c>
      <c r="Y22">
        <v>1</v>
      </c>
      <c r="Z22">
        <f>IF($D22&lt;2,((VLOOKUP(--RIGHT(W22,1),权重!$F$2:$H$6,2,0)+VLOOKUP(--RIGHT(W22,1),权重!$F$2:$H$6,3,0)*$D22)*$F22),((VLOOKUP(--RIGHT(W22,1),权重!$J$2:$L$6,2,0)+VLOOKUP(--RIGHT(W22,1),权重!$J$2:$L$6,3,0)*$D22)*$F22))</f>
        <v>1440</v>
      </c>
      <c r="AA22" s="27">
        <v>80100011</v>
      </c>
      <c r="AB22">
        <v>1</v>
      </c>
      <c r="AC22">
        <v>1</v>
      </c>
      <c r="AD22">
        <f>IF(AA22=0,"",INT((VLOOKUP(--RIGHT(AA22,1),权重!$B$2:$C$6,2,0)/$C22+VLOOKUP(--RIGHT(AA22,1),权重!$B$2:$D$6,3,0))*$E22))+1000000*E22-E45</f>
        <v>11975</v>
      </c>
      <c r="AE22" s="10">
        <v>80100012</v>
      </c>
      <c r="AF22">
        <v>1</v>
      </c>
      <c r="AG22">
        <v>1</v>
      </c>
      <c r="AH22">
        <f>IF(AE22=0,"",INT((VLOOKUP(--RIGHT(AE22,1),权重!$B$2:$C$6,2,0)/$C22+VLOOKUP(--RIGHT(AE22,1),权重!$B$2:$D$6,3,0))*$E22))</f>
        <v>9980</v>
      </c>
      <c r="AI22" s="10">
        <v>80100013</v>
      </c>
      <c r="AJ22">
        <v>1</v>
      </c>
      <c r="AK22">
        <v>1</v>
      </c>
      <c r="AL22">
        <f>IF(AI22=0,"",INT((VLOOKUP(--RIGHT(AI22,1),权重!$B$2:$C$6,2,0)/$C22+VLOOKUP(--RIGHT(AI22,1),权重!$B$2:$D$6,3,0))*$E22))</f>
        <v>2500</v>
      </c>
      <c r="AM22" s="10">
        <v>80100014</v>
      </c>
      <c r="AN22">
        <v>1</v>
      </c>
      <c r="AO22">
        <v>1</v>
      </c>
      <c r="AP22">
        <f>IF(AM22=0,"",INT((VLOOKUP(--RIGHT(AM22,1),权重!$B$2:$C$6,2,0)/$C22+VLOOKUP(--RIGHT(AM22,1),权重!$B$2:$D$6,3,0))*$E22))</f>
        <v>525</v>
      </c>
      <c r="AQ22" s="10">
        <v>80100015</v>
      </c>
      <c r="AR22">
        <v>1</v>
      </c>
      <c r="AS22">
        <v>1</v>
      </c>
      <c r="AT22">
        <f>IF(AQ22=0,"",INT((VLOOKUP(--RIGHT(AQ22,1),权重!$B$2:$C$6,2,0)/$C22+VLOOKUP(--RIGHT(AQ22,1),权重!$B$2:$D$6,3,0))*$E22))</f>
        <v>20</v>
      </c>
      <c r="AU22" s="10">
        <v>80100031</v>
      </c>
      <c r="AV22">
        <v>1</v>
      </c>
      <c r="AW22">
        <v>1</v>
      </c>
      <c r="AX22">
        <f>IF(AU22=0,"",INT((VLOOKUP(--RIGHT(AU22,1),权重!$B$2:$C$6,2,0)/$C22+VLOOKUP(--RIGHT(AU22,1),权重!$B$2:$D$6,3,0))*$E22))</f>
        <v>11975</v>
      </c>
      <c r="AY22" s="10">
        <v>80100032</v>
      </c>
      <c r="AZ22">
        <v>1</v>
      </c>
      <c r="BA22">
        <v>1</v>
      </c>
      <c r="BB22">
        <f>IF(AY22=0,"",INT((VLOOKUP(--RIGHT(AY22,1),权重!$B$2:$C$6,2,0)/$C22+VLOOKUP(--RIGHT(AY22,1),权重!$B$2:$D$6,3,0))*$E22))</f>
        <v>9980</v>
      </c>
      <c r="BC22" s="10">
        <v>80100033</v>
      </c>
      <c r="BD22">
        <v>1</v>
      </c>
      <c r="BE22">
        <v>1</v>
      </c>
      <c r="BF22">
        <f>IF(BC22=0,"",INT((VLOOKUP(--RIGHT(BC22,1),权重!$B$2:$C$6,2,0)/$C22+VLOOKUP(--RIGHT(BC22,1),权重!$B$2:$D$6,3,0))*$E22))</f>
        <v>2500</v>
      </c>
      <c r="BG22" s="10">
        <v>80100034</v>
      </c>
      <c r="BH22">
        <v>1</v>
      </c>
      <c r="BI22">
        <v>1</v>
      </c>
      <c r="BJ22">
        <f>IF(BG22=0,"",INT((VLOOKUP(--RIGHT(BG22,1),权重!$B$2:$C$6,2,0)/$C22+VLOOKUP(--RIGHT(BG22,1),权重!$B$2:$D$6,3,0))*$E22))</f>
        <v>525</v>
      </c>
      <c r="BK22" s="10">
        <v>80100035</v>
      </c>
      <c r="BL22">
        <v>1</v>
      </c>
      <c r="BM22">
        <v>1</v>
      </c>
      <c r="BN22">
        <f>IF(BK22=0,"",INT((VLOOKUP(--RIGHT(BK22,1),权重!$B$2:$C$6,2,0)/$C22+VLOOKUP(--RIGHT(BK22,1),权重!$B$2:$D$6,3,0))*$E22))</f>
        <v>20</v>
      </c>
      <c r="BO22" s="10">
        <v>80100041</v>
      </c>
      <c r="BP22">
        <v>1</v>
      </c>
      <c r="BQ22">
        <v>1</v>
      </c>
      <c r="BR22">
        <f>IF(BO22=0,"",INT((VLOOKUP(--RIGHT(BO22,1),权重!$B$2:$C$6,2,0)/$C22+VLOOKUP(--RIGHT(BO22,1),权重!$B$2:$D$6,3,0))*$E22))</f>
        <v>11975</v>
      </c>
      <c r="BS22" s="10">
        <v>80100042</v>
      </c>
      <c r="BT22">
        <v>1</v>
      </c>
      <c r="BU22">
        <v>1</v>
      </c>
      <c r="BV22">
        <f>IF(BS22=0,"",INT((VLOOKUP(--RIGHT(BS22,1),权重!$B$2:$C$6,2,0)/$C22+VLOOKUP(--RIGHT(BS22,1),权重!$B$2:$D$6,3,0))*$E22))</f>
        <v>9980</v>
      </c>
      <c r="BW22" s="10">
        <v>80100043</v>
      </c>
      <c r="BX22">
        <v>1</v>
      </c>
      <c r="BY22">
        <v>1</v>
      </c>
      <c r="BZ22">
        <f>IF(BW22=0,"",INT((VLOOKUP(--RIGHT(BW22,1),权重!$B$2:$C$6,2,0)/$C22+VLOOKUP(--RIGHT(BW22,1),权重!$B$2:$D$6,3,0))*$E22))</f>
        <v>2500</v>
      </c>
      <c r="CA22" s="10">
        <v>80100044</v>
      </c>
      <c r="CB22">
        <v>1</v>
      </c>
      <c r="CC22">
        <v>1</v>
      </c>
      <c r="CD22">
        <f>IF(CA22=0,"",INT((VLOOKUP(--RIGHT(CA22,1),权重!$B$2:$C$6,2,0)/$C22+VLOOKUP(--RIGHT(CA22,1),权重!$B$2:$D$6,3,0))*$E22))</f>
        <v>525</v>
      </c>
      <c r="CE22" s="10">
        <v>80100045</v>
      </c>
      <c r="CF22">
        <v>1</v>
      </c>
      <c r="CG22">
        <v>1</v>
      </c>
      <c r="CH22">
        <f>IF(CE22=0,"",INT((VLOOKUP(--RIGHT(CE22,1),权重!$B$2:$C$6,2,0)/$C22+VLOOKUP(--RIGHT(CE22,1),权重!$B$2:$D$6,3,0))*$E22))</f>
        <v>20</v>
      </c>
      <c r="CI22" s="10">
        <v>80100061</v>
      </c>
      <c r="CJ22">
        <v>1</v>
      </c>
      <c r="CK22">
        <v>1</v>
      </c>
      <c r="CL22">
        <f>IF(CI22=0,"",INT((VLOOKUP(--RIGHT(CI22,1),权重!$B$2:$C$6,2,0)/$C22+VLOOKUP(--RIGHT(CI22,1),权重!$B$2:$D$6,3,0))*$E22))</f>
        <v>11975</v>
      </c>
      <c r="CM22" s="10">
        <v>80100062</v>
      </c>
      <c r="CN22">
        <v>1</v>
      </c>
      <c r="CO22">
        <v>1</v>
      </c>
      <c r="CP22">
        <f>IF(CM22=0,"",INT((VLOOKUP(--RIGHT(CM22,1),权重!$B$2:$C$6,2,0)/$C22+VLOOKUP(--RIGHT(CM22,1),权重!$B$2:$D$6,3,0))*$E22))</f>
        <v>9980</v>
      </c>
      <c r="CQ22" s="10">
        <v>80100063</v>
      </c>
      <c r="CR22">
        <v>1</v>
      </c>
      <c r="CS22">
        <v>1</v>
      </c>
      <c r="CT22">
        <f>IF(CQ22=0,"",INT((VLOOKUP(--RIGHT(CQ22,1),权重!$B$2:$C$6,2,0)/$C22+VLOOKUP(--RIGHT(CQ22,1),权重!$B$2:$D$6,3,0))*$E22))</f>
        <v>2500</v>
      </c>
      <c r="CU22" s="10">
        <v>80100064</v>
      </c>
      <c r="CV22">
        <v>1</v>
      </c>
      <c r="CW22">
        <v>1</v>
      </c>
      <c r="CX22">
        <f>IF(CU22=0,"",INT((VLOOKUP(--RIGHT(CU22,1),权重!$B$2:$C$6,2,0)/$C22+VLOOKUP(--RIGHT(CU22,1),权重!$B$2:$D$6,3,0))*$E22))</f>
        <v>525</v>
      </c>
      <c r="CY22" s="10">
        <v>80100065</v>
      </c>
      <c r="CZ22">
        <v>1</v>
      </c>
      <c r="DA22">
        <v>1</v>
      </c>
      <c r="DB22">
        <f>IF(CY22=0,"",INT((VLOOKUP(--RIGHT(CY22,1),权重!$B$2:$C$6,2,0)/$C22+VLOOKUP(--RIGHT(CY22,1),权重!$B$2:$D$6,3,0))*$E22))</f>
        <v>20</v>
      </c>
      <c r="DC22" s="10">
        <v>80100051</v>
      </c>
      <c r="DD22">
        <v>1</v>
      </c>
      <c r="DE22">
        <v>1</v>
      </c>
      <c r="DF22">
        <f>IF(DC22=0,"",INT((VLOOKUP(--RIGHT(DC22,1),权重!$B$2:$C$6,2,0)/$C22+VLOOKUP(--RIGHT(DC22,1),权重!$B$2:$D$6,3,0))*$E22))</f>
        <v>11975</v>
      </c>
      <c r="DG22" s="10">
        <v>80100052</v>
      </c>
      <c r="DH22">
        <v>1</v>
      </c>
      <c r="DI22">
        <v>1</v>
      </c>
      <c r="DJ22">
        <f>IF(DG22=0,"",INT((VLOOKUP(--RIGHT(DG22,1),权重!$B$2:$C$6,2,0)/$C22+VLOOKUP(--RIGHT(DG22,1),权重!$B$2:$D$6,3,0))*$E22))</f>
        <v>9980</v>
      </c>
      <c r="DK22" s="10">
        <v>80100053</v>
      </c>
      <c r="DL22">
        <v>1</v>
      </c>
      <c r="DM22">
        <v>1</v>
      </c>
      <c r="DN22">
        <f>IF(DK22=0,"",INT((VLOOKUP(--RIGHT(DK22,1),权重!$B$2:$C$6,2,0)/$C22+VLOOKUP(--RIGHT(DK22,1),权重!$B$2:$D$6,3,0))*$E22))</f>
        <v>2500</v>
      </c>
      <c r="DO22" s="10">
        <v>80100054</v>
      </c>
      <c r="DP22">
        <v>1</v>
      </c>
      <c r="DQ22">
        <v>1</v>
      </c>
      <c r="DR22">
        <f>IF(DO22=0,"",INT((VLOOKUP(--RIGHT(DO22,1),权重!$B$2:$C$6,2,0)/$C22+VLOOKUP(--RIGHT(DO22,1),权重!$B$2:$D$6,3,0))*$E22))</f>
        <v>525</v>
      </c>
      <c r="DS22" s="10">
        <v>80100055</v>
      </c>
      <c r="DT22">
        <v>1</v>
      </c>
      <c r="DU22">
        <v>1</v>
      </c>
      <c r="DV22">
        <f>IF(DS22=0,"",INT((VLOOKUP(--RIGHT(DS22,1),权重!$B$2:$C$6,2,0)/$C22+VLOOKUP(--RIGHT(DS22,1),权重!$B$2:$D$6,3,0))*$E22))</f>
        <v>20</v>
      </c>
      <c r="DW22" s="10">
        <v>80100081</v>
      </c>
      <c r="DX22">
        <v>1</v>
      </c>
      <c r="DY22">
        <v>1</v>
      </c>
      <c r="DZ22">
        <f>IF(DW22=0,"",INT((VLOOKUP(--RIGHT(DW22,1),权重!$B$2:$C$6,2,0)/$C22+VLOOKUP(--RIGHT(DW22,1),权重!$B$2:$D$6,3,0))*$E22))</f>
        <v>11975</v>
      </c>
      <c r="EA22" s="10">
        <v>80100082</v>
      </c>
      <c r="EB22">
        <v>1</v>
      </c>
      <c r="EC22">
        <v>1</v>
      </c>
      <c r="ED22">
        <f>IF(EA22=0,"",INT((VLOOKUP(--RIGHT(EA22,1),权重!$B$2:$C$6,2,0)/$C22+VLOOKUP(--RIGHT(EA22,1),权重!$B$2:$D$6,3,0))*$E22))</f>
        <v>9980</v>
      </c>
      <c r="EE22" s="10">
        <v>80100083</v>
      </c>
      <c r="EF22">
        <v>1</v>
      </c>
      <c r="EG22">
        <v>1</v>
      </c>
      <c r="EH22">
        <f>IF(EE22=0,"",INT((VLOOKUP(--RIGHT(EE22,1),权重!$B$2:$C$6,2,0)/$C22+VLOOKUP(--RIGHT(EE22,1),权重!$B$2:$D$6,3,0))*$E22))</f>
        <v>2500</v>
      </c>
      <c r="EI22" s="10">
        <v>80100084</v>
      </c>
      <c r="EJ22">
        <v>1</v>
      </c>
      <c r="EK22">
        <v>1</v>
      </c>
      <c r="EL22">
        <f>IF(EI22=0,"",INT((VLOOKUP(--RIGHT(EI22,1),权重!$B$2:$C$6,2,0)/$C22+VLOOKUP(--RIGHT(EI22,1),权重!$B$2:$D$6,3,0))*$E22))</f>
        <v>525</v>
      </c>
      <c r="EM22" s="10">
        <v>80100085</v>
      </c>
      <c r="EN22">
        <v>1</v>
      </c>
      <c r="EO22">
        <v>1</v>
      </c>
      <c r="EP22">
        <f>IF(EM22=0,"",INT((VLOOKUP(--RIGHT(EM22,1),权重!$B$2:$C$6,2,0)/$C22+VLOOKUP(--RIGHT(EM22,1),权重!$B$2:$D$6,3,0))*$E22))</f>
        <v>20</v>
      </c>
      <c r="EQ22" s="10">
        <v>80100071</v>
      </c>
      <c r="ER22">
        <v>1</v>
      </c>
      <c r="ES22">
        <v>1</v>
      </c>
      <c r="ET22">
        <f>IF(EQ22=0,"",INT((VLOOKUP(--RIGHT(EQ22,1),权重!$B$2:$C$6,2,0)/$C22+VLOOKUP(--RIGHT(EQ22,1),权重!$B$2:$D$6,3,0))*$E22))</f>
        <v>11975</v>
      </c>
      <c r="EU22" s="10">
        <v>80100072</v>
      </c>
      <c r="EV22">
        <v>1</v>
      </c>
      <c r="EW22">
        <v>1</v>
      </c>
      <c r="EX22">
        <f>IF(EU22=0,"",INT((VLOOKUP(--RIGHT(EU22,1),权重!$B$2:$C$6,2,0)/$C22+VLOOKUP(--RIGHT(EU22,1),权重!$B$2:$D$6,3,0))*$E22))</f>
        <v>9980</v>
      </c>
      <c r="EY22" s="10">
        <v>80100073</v>
      </c>
      <c r="EZ22">
        <v>1</v>
      </c>
      <c r="FA22">
        <v>1</v>
      </c>
      <c r="FB22">
        <f>IF(EY22=0,"",INT((VLOOKUP(--RIGHT(EY22,1),权重!$B$2:$C$6,2,0)/$C22+VLOOKUP(--RIGHT(EY22,1),权重!$B$2:$D$6,3,0))*$E22))</f>
        <v>2500</v>
      </c>
      <c r="FC22" s="10">
        <v>80100074</v>
      </c>
      <c r="FD22">
        <v>1</v>
      </c>
      <c r="FE22">
        <v>1</v>
      </c>
      <c r="FF22">
        <f>IF(FC22=0,"",INT((VLOOKUP(--RIGHT(FC22,1),权重!$B$2:$C$6,2,0)/$C22+VLOOKUP(--RIGHT(FC22,1),权重!$B$2:$D$6,3,0))*$E22))</f>
        <v>525</v>
      </c>
      <c r="FG22" s="10">
        <v>80100075</v>
      </c>
      <c r="FH22">
        <v>1</v>
      </c>
      <c r="FI22">
        <v>1</v>
      </c>
      <c r="FJ22">
        <f>IF(FG22=0,"",INT((VLOOKUP(--RIGHT(FG22,1),权重!$B$2:$C$6,2,0)/$C22+VLOOKUP(--RIGHT(FG22,1),权重!$B$2:$D$6,3,0))*$E22))</f>
        <v>20</v>
      </c>
      <c r="FK22" s="10">
        <v>80100021</v>
      </c>
      <c r="FL22">
        <v>1</v>
      </c>
      <c r="FM22">
        <v>1</v>
      </c>
      <c r="FN22">
        <f>IF(FK22=0,"",INT((VLOOKUP(--RIGHT(FK22,1),权重!$B$2:$C$6,2,0)/$C22+VLOOKUP(--RIGHT(FK22,1),权重!$B$2:$D$6,3,0))*$E22))</f>
        <v>11975</v>
      </c>
      <c r="FO22" s="10">
        <v>80100022</v>
      </c>
      <c r="FP22">
        <v>1</v>
      </c>
      <c r="FQ22">
        <v>1</v>
      </c>
      <c r="FR22">
        <f>IF(FO22=0,"",INT((VLOOKUP(--RIGHT(FO22,1),权重!$B$2:$C$6,2,0)/$C22+VLOOKUP(--RIGHT(FO22,1),权重!$B$2:$D$6,3,0))*$E22))</f>
        <v>9980</v>
      </c>
      <c r="FS22" s="10">
        <v>80100023</v>
      </c>
      <c r="FT22">
        <v>1</v>
      </c>
      <c r="FU22">
        <v>1</v>
      </c>
      <c r="FV22">
        <f>IF(FS22=0,"",INT((VLOOKUP(--RIGHT(FS22,1),权重!$B$2:$C$6,2,0)/$C22+VLOOKUP(--RIGHT(FS22,1),权重!$B$2:$D$6,3,0))*$E22))</f>
        <v>2500</v>
      </c>
      <c r="FW22" s="10">
        <v>80100024</v>
      </c>
      <c r="FX22">
        <v>1</v>
      </c>
      <c r="FY22">
        <v>1</v>
      </c>
      <c r="FZ22">
        <f>IF(FW22=0,"",INT((VLOOKUP(--RIGHT(FW22,1),权重!$B$2:$C$6,2,0)/$C22+VLOOKUP(--RIGHT(FW22,1),权重!$B$2:$D$6,3,0))*$E22))</f>
        <v>525</v>
      </c>
      <c r="GA22" s="10">
        <v>80100025</v>
      </c>
      <c r="GB22">
        <v>1</v>
      </c>
      <c r="GC22">
        <v>1</v>
      </c>
      <c r="GD22">
        <f>IF(GA22=0,"",INT((VLOOKUP(--RIGHT(GA22,1),权重!$B$2:$C$6,2,0)/$C22+VLOOKUP(--RIGHT(GA22,1),权重!$B$2:$D$6,3,0))*$E22))</f>
        <v>20</v>
      </c>
      <c r="GE22" s="10">
        <v>80100091</v>
      </c>
      <c r="GF22">
        <v>1</v>
      </c>
      <c r="GG22">
        <v>1</v>
      </c>
      <c r="GH22">
        <f>IF(GE22=0,"",INT((VLOOKUP(--RIGHT(GE22,1),权重!$B$2:$C$6,2,0)/$C22+VLOOKUP(--RIGHT(GE22,1),权重!$B$2:$D$6,3,0))*$E22))</f>
        <v>11975</v>
      </c>
      <c r="GI22" s="10">
        <v>80100092</v>
      </c>
      <c r="GJ22">
        <v>1</v>
      </c>
      <c r="GK22">
        <v>1</v>
      </c>
      <c r="GL22">
        <f>IF(GI22=0,"",INT((VLOOKUP(--RIGHT(GI22,1),权重!$B$2:$C$6,2,0)/$C22+VLOOKUP(--RIGHT(GI22,1),权重!$B$2:$D$6,3,0))*$E22))</f>
        <v>9980</v>
      </c>
      <c r="GM22" s="10">
        <v>80100093</v>
      </c>
      <c r="GN22">
        <v>1</v>
      </c>
      <c r="GO22">
        <v>1</v>
      </c>
      <c r="GP22">
        <f>IF(GM22=0,"",INT((VLOOKUP(--RIGHT(GM22,1),权重!$B$2:$C$6,2,0)/$C22+VLOOKUP(--RIGHT(GM22,1),权重!$B$2:$D$6,3,0))*$E22))</f>
        <v>2500</v>
      </c>
      <c r="GQ22" s="10">
        <v>80100094</v>
      </c>
      <c r="GR22">
        <v>1</v>
      </c>
      <c r="GS22">
        <v>1</v>
      </c>
      <c r="GT22">
        <f>IF(GQ22=0,"",INT((VLOOKUP(--RIGHT(GQ22,1),权重!$B$2:$C$6,2,0)/$C22+VLOOKUP(--RIGHT(GQ22,1),权重!$B$2:$D$6,3,0))*$E22))</f>
        <v>525</v>
      </c>
      <c r="GU22" s="10">
        <v>80100095</v>
      </c>
      <c r="GV22">
        <v>1</v>
      </c>
      <c r="GW22">
        <v>1</v>
      </c>
      <c r="GX22">
        <f>IF(GU22=0,"",INT((VLOOKUP(--RIGHT(GU22,1),权重!$B$2:$C$6,2,0)/$C22+VLOOKUP(--RIGHT(GU22,1),权重!$B$2:$D$6,3,0))*$E22))</f>
        <v>20</v>
      </c>
      <c r="GY22" s="10">
        <v>80100101</v>
      </c>
      <c r="GZ22">
        <v>1</v>
      </c>
      <c r="HA22">
        <v>1</v>
      </c>
      <c r="HB22">
        <f>IF(GY22=0,"",INT((VLOOKUP(--RIGHT(GY22,1),权重!$B$2:$C$6,2,0)/$C22+VLOOKUP(--RIGHT(GY22,1),权重!$B$2:$D$6,3,0))*$E22))</f>
        <v>11975</v>
      </c>
      <c r="HC22" s="10">
        <v>80100102</v>
      </c>
      <c r="HD22">
        <v>1</v>
      </c>
      <c r="HE22">
        <v>1</v>
      </c>
      <c r="HF22">
        <f>IF(HC22=0,"",INT((VLOOKUP(--RIGHT(HC22,1),权重!$B$2:$C$6,2,0)/$C22+VLOOKUP(--RIGHT(HC22,1),权重!$B$2:$D$6,3,0))*$E22))</f>
        <v>9980</v>
      </c>
      <c r="HG22" s="10">
        <v>80100103</v>
      </c>
      <c r="HH22">
        <v>1</v>
      </c>
      <c r="HI22">
        <v>1</v>
      </c>
      <c r="HJ22">
        <f>IF(HG22=0,"",INT((VLOOKUP(--RIGHT(HG22,1),权重!$B$2:$C$6,2,0)/$C22+VLOOKUP(--RIGHT(HG22,1),权重!$B$2:$D$6,3,0))*$E22))</f>
        <v>2500</v>
      </c>
      <c r="HK22" s="10">
        <v>80100104</v>
      </c>
      <c r="HL22">
        <v>1</v>
      </c>
      <c r="HM22">
        <v>1</v>
      </c>
      <c r="HN22">
        <f>IF(HK22=0,"",INT((VLOOKUP(--RIGHT(HK22,1),权重!$B$2:$C$6,2,0)/$C22+VLOOKUP(--RIGHT(HK22,1),权重!$B$2:$D$6,3,0))*$E22))</f>
        <v>525</v>
      </c>
      <c r="HO22" s="10">
        <v>80100105</v>
      </c>
      <c r="HP22">
        <v>1</v>
      </c>
      <c r="HQ22">
        <v>1</v>
      </c>
      <c r="HR22">
        <f>IF(HO22=0,"",INT((VLOOKUP(--RIGHT(HO22,1),权重!$B$2:$C$6,2,0)/$C22+VLOOKUP(--RIGHT(HO22,1),权重!$B$2:$D$6,3,0))*$E22))</f>
        <v>20</v>
      </c>
      <c r="HS22" s="10">
        <v>80100111</v>
      </c>
      <c r="HT22">
        <v>1</v>
      </c>
      <c r="HU22">
        <v>1</v>
      </c>
      <c r="HV22">
        <f>IF(HS22=0,"",INT((VLOOKUP(--RIGHT(HS22,1),权重!$B$2:$C$6,2,0)/$C22+VLOOKUP(--RIGHT(HS22,1),权重!$B$2:$D$6,3,0))*$E22))</f>
        <v>11975</v>
      </c>
      <c r="HW22" s="10">
        <v>80100112</v>
      </c>
      <c r="HX22">
        <v>1</v>
      </c>
      <c r="HY22">
        <v>1</v>
      </c>
      <c r="HZ22">
        <f>IF(HW22=0,"",INT((VLOOKUP(--RIGHT(HW22,1),权重!$B$2:$C$6,2,0)/$C22+VLOOKUP(--RIGHT(HW22,1),权重!$B$2:$D$6,3,0))*$E22))</f>
        <v>9980</v>
      </c>
      <c r="IA22" s="10">
        <v>80100113</v>
      </c>
      <c r="IB22">
        <v>1</v>
      </c>
      <c r="IC22">
        <v>1</v>
      </c>
      <c r="ID22">
        <f>IF(IA22=0,"",INT((VLOOKUP(--RIGHT(IA22,1),权重!$B$2:$C$6,2,0)/$C22+VLOOKUP(--RIGHT(IA22,1),权重!$B$2:$D$6,3,0))*$E22))</f>
        <v>2500</v>
      </c>
      <c r="IE22" s="10">
        <v>80100114</v>
      </c>
      <c r="IF22">
        <v>1</v>
      </c>
      <c r="IG22">
        <v>1</v>
      </c>
      <c r="IH22">
        <f>IF(IE22=0,"",INT((VLOOKUP(--RIGHT(IE22,1),权重!$B$2:$C$6,2,0)/$C22+VLOOKUP(--RIGHT(IE22,1),权重!$B$2:$D$6,3,0))*$E22))</f>
        <v>525</v>
      </c>
      <c r="II22" s="10">
        <v>80100115</v>
      </c>
      <c r="IJ22">
        <v>1</v>
      </c>
      <c r="IK22">
        <v>1</v>
      </c>
      <c r="IL22">
        <f>IF(II22=0,"",INT((VLOOKUP(--RIGHT(II22,1),权重!$B$2:$C$6,2,0)/$C22+VLOOKUP(--RIGHT(II22,1),权重!$B$2:$D$6,3,0))*$E22))</f>
        <v>20</v>
      </c>
      <c r="IM22" s="10">
        <v>80100121</v>
      </c>
      <c r="IN22">
        <v>1</v>
      </c>
      <c r="IO22">
        <v>1</v>
      </c>
      <c r="IP22">
        <f>IF(IM22=0,"",INT((VLOOKUP(--RIGHT(IM22,1),权重!$B$2:$C$6,2,0)/$C22+VLOOKUP(--RIGHT(IM22,1),权重!$B$2:$D$6,3,0))*$E22))</f>
        <v>11975</v>
      </c>
      <c r="IQ22" s="10">
        <v>80100122</v>
      </c>
      <c r="IR22">
        <v>1</v>
      </c>
      <c r="IS22">
        <v>1</v>
      </c>
      <c r="IT22">
        <f>IF(IQ22=0,"",INT((VLOOKUP(--RIGHT(IQ22,1),权重!$B$2:$C$6,2,0)/$C22+VLOOKUP(--RIGHT(IQ22,1),权重!$B$2:$D$6,3,0))*$E22))</f>
        <v>9980</v>
      </c>
      <c r="IU22" s="10">
        <v>80100123</v>
      </c>
      <c r="IV22">
        <v>1</v>
      </c>
      <c r="IW22">
        <v>1</v>
      </c>
      <c r="IX22">
        <f>IF(IU22=0,"",INT((VLOOKUP(--RIGHT(IU22,1),权重!$B$2:$C$6,2,0)/$C22+VLOOKUP(--RIGHT(IU22,1),权重!$B$2:$D$6,3,0))*$E22))</f>
        <v>2500</v>
      </c>
      <c r="IY22" s="10">
        <v>80100124</v>
      </c>
      <c r="IZ22">
        <v>1</v>
      </c>
      <c r="JA22">
        <v>1</v>
      </c>
      <c r="JB22">
        <f>IF(IY22=0,"",INT((VLOOKUP(--RIGHT(IY22,1),权重!$B$2:$C$6,2,0)/$C22+VLOOKUP(--RIGHT(IY22,1),权重!$B$2:$D$6,3,0))*$E22))</f>
        <v>525</v>
      </c>
      <c r="JC22" s="10">
        <v>80100125</v>
      </c>
      <c r="JD22">
        <v>1</v>
      </c>
      <c r="JE22">
        <v>1</v>
      </c>
      <c r="JF22">
        <f>IF(JC22=0,"",INT((VLOOKUP(--RIGHT(JC22,1),权重!$B$2:$C$6,2,0)/$C22+VLOOKUP(--RIGHT(JC22,1),权重!$B$2:$D$6,3,0))*$E22))</f>
        <v>20</v>
      </c>
      <c r="JG22" s="10">
        <v>80100131</v>
      </c>
      <c r="JH22">
        <v>1</v>
      </c>
      <c r="JI22">
        <v>1</v>
      </c>
      <c r="JJ22">
        <f>IF(JG22=0,"",INT((VLOOKUP(--RIGHT(JG22,1),权重!$B$2:$C$6,2,0)/$C22+VLOOKUP(--RIGHT(JG22,1),权重!$B$2:$D$6,3,0))*$E22))</f>
        <v>11975</v>
      </c>
      <c r="JK22" s="10">
        <v>80100132</v>
      </c>
      <c r="JL22">
        <v>1</v>
      </c>
      <c r="JM22">
        <v>1</v>
      </c>
      <c r="JN22">
        <f>IF(JK22=0,"",INT((VLOOKUP(--RIGHT(JK22,1),权重!$B$2:$C$6,2,0)/$C22+VLOOKUP(--RIGHT(JK22,1),权重!$B$2:$D$6,3,0))*$E22))</f>
        <v>9980</v>
      </c>
      <c r="JO22" s="10">
        <v>80100133</v>
      </c>
      <c r="JP22">
        <v>1</v>
      </c>
      <c r="JQ22">
        <v>1</v>
      </c>
      <c r="JR22">
        <f>IF(JO22=0,"",INT((VLOOKUP(--RIGHT(JO22,1),权重!$B$2:$C$6,2,0)/$C22+VLOOKUP(--RIGHT(JO22,1),权重!$B$2:$D$6,3,0))*$E22))</f>
        <v>2500</v>
      </c>
      <c r="JS22" s="10">
        <v>80100134</v>
      </c>
      <c r="JT22">
        <v>1</v>
      </c>
      <c r="JU22">
        <v>1</v>
      </c>
      <c r="JV22">
        <f>IF(JS22=0,"",INT((VLOOKUP(--RIGHT(JS22,1),权重!$B$2:$C$6,2,0)/$C22+VLOOKUP(--RIGHT(JS22,1),权重!$B$2:$D$6,3,0))*$E22))</f>
        <v>525</v>
      </c>
      <c r="JW22" s="10">
        <v>80100135</v>
      </c>
      <c r="JX22">
        <v>1</v>
      </c>
      <c r="JY22">
        <v>1</v>
      </c>
      <c r="JZ22">
        <f>IF(JW22=0,"",INT((VLOOKUP(--RIGHT(JW22,1),权重!$B$2:$C$6,2,0)/$C22+VLOOKUP(--RIGHT(JW22,1),权重!$B$2:$D$6,3,0))*$E22))</f>
        <v>20</v>
      </c>
      <c r="KA22" s="10">
        <v>80100141</v>
      </c>
      <c r="KB22">
        <v>1</v>
      </c>
      <c r="KC22">
        <v>1</v>
      </c>
      <c r="KD22">
        <f>IF(KA22=0,"",INT((VLOOKUP(--RIGHT(KA22,1),权重!$B$2:$C$6,2,0)/$C22+VLOOKUP(--RIGHT(KA22,1),权重!$B$2:$D$6,3,0))*$E22))</f>
        <v>11975</v>
      </c>
      <c r="KE22" s="10">
        <v>80100142</v>
      </c>
      <c r="KF22">
        <v>1</v>
      </c>
      <c r="KG22">
        <v>1</v>
      </c>
      <c r="KH22">
        <f>IF(KE22=0,"",INT((VLOOKUP(--RIGHT(KE22,1),权重!$B$2:$C$6,2,0)/$C22+VLOOKUP(--RIGHT(KE22,1),权重!$B$2:$D$6,3,0))*$E22))</f>
        <v>9980</v>
      </c>
      <c r="KI22" s="10">
        <v>80100143</v>
      </c>
      <c r="KJ22">
        <v>1</v>
      </c>
      <c r="KK22">
        <v>1</v>
      </c>
      <c r="KL22">
        <f>IF(KI22=0,"",INT((VLOOKUP(--RIGHT(KI22,1),权重!$B$2:$C$6,2,0)/$C22+VLOOKUP(--RIGHT(KI22,1),权重!$B$2:$D$6,3,0))*$E22))</f>
        <v>2500</v>
      </c>
      <c r="KM22" s="10">
        <v>80100144</v>
      </c>
      <c r="KN22">
        <v>1</v>
      </c>
      <c r="KO22">
        <v>1</v>
      </c>
      <c r="KP22">
        <f>IF(KM22=0,"",INT((VLOOKUP(--RIGHT(KM22,1),权重!$B$2:$C$6,2,0)/$C22+VLOOKUP(--RIGHT(KM22,1),权重!$B$2:$D$6,3,0))*$E22))</f>
        <v>525</v>
      </c>
      <c r="KQ22" s="10">
        <v>80100145</v>
      </c>
      <c r="KR22">
        <v>1</v>
      </c>
      <c r="KS22">
        <v>1</v>
      </c>
      <c r="KT22">
        <f>IF(KQ22=0,"",INT((VLOOKUP(--RIGHT(KQ22,1),权重!$B$2:$C$6,2,0)/$C22+VLOOKUP(--RIGHT(KQ22,1),权重!$B$2:$D$6,3,0))*$E22))</f>
        <v>20</v>
      </c>
      <c r="KU22" s="10">
        <v>80100151</v>
      </c>
      <c r="KV22">
        <v>1</v>
      </c>
      <c r="KW22">
        <v>1</v>
      </c>
      <c r="KX22">
        <f>IF(KU22=0,"",INT((VLOOKUP(--RIGHT(KU22,1),权重!$B$2:$C$6,2,0)/$C22+VLOOKUP(--RIGHT(KU22,1),权重!$B$2:$D$6,3,0))*$E22))</f>
        <v>11975</v>
      </c>
      <c r="KY22" s="10">
        <v>80100152</v>
      </c>
      <c r="KZ22">
        <v>1</v>
      </c>
      <c r="LA22">
        <v>1</v>
      </c>
      <c r="LB22">
        <f>IF(KY22=0,"",INT((VLOOKUP(--RIGHT(KY22,1),权重!$B$2:$C$6,2,0)/$C22+VLOOKUP(--RIGHT(KY22,1),权重!$B$2:$D$6,3,0))*$E22))</f>
        <v>9980</v>
      </c>
      <c r="LC22" s="10">
        <v>80100153</v>
      </c>
      <c r="LD22">
        <v>1</v>
      </c>
      <c r="LE22">
        <v>1</v>
      </c>
      <c r="LF22">
        <f>IF(LC22=0,"",INT((VLOOKUP(--RIGHT(LC22,1),权重!$B$2:$C$6,2,0)/$C22+VLOOKUP(--RIGHT(LC22,1),权重!$B$2:$D$6,3,0))*$E22))</f>
        <v>2500</v>
      </c>
      <c r="LG22" s="10">
        <v>80100154</v>
      </c>
      <c r="LH22">
        <v>1</v>
      </c>
      <c r="LI22">
        <v>1</v>
      </c>
      <c r="LJ22">
        <f>IF(LG22=0,"",INT((VLOOKUP(--RIGHT(LG22,1),权重!$B$2:$C$6,2,0)/$C22+VLOOKUP(--RIGHT(LG22,1),权重!$B$2:$D$6,3,0))*$E22))</f>
        <v>525</v>
      </c>
      <c r="LK22" s="10">
        <v>80100155</v>
      </c>
      <c r="LL22">
        <v>1</v>
      </c>
      <c r="LM22">
        <v>1</v>
      </c>
      <c r="LN22">
        <f>IF(LK22=0,"",INT((VLOOKUP(--RIGHT(LK22,1),权重!$B$2:$C$6,2,0)/$C22+VLOOKUP(--RIGHT(LK22,1),权重!$B$2:$D$6,3,0))*$E22))</f>
        <v>20</v>
      </c>
      <c r="LO22" s="10">
        <v>80100161</v>
      </c>
      <c r="LP22">
        <v>1</v>
      </c>
      <c r="LQ22">
        <v>1</v>
      </c>
      <c r="LR22">
        <f>IF(LO22=0,"",INT((VLOOKUP(--RIGHT(LO22,1),权重!$B$2:$C$6,2,0)/$C22+VLOOKUP(--RIGHT(LO22,1),权重!$B$2:$D$6,3,0))*$E22))</f>
        <v>11975</v>
      </c>
      <c r="LS22" s="10">
        <v>80100162</v>
      </c>
      <c r="LT22">
        <v>1</v>
      </c>
      <c r="LU22">
        <v>1</v>
      </c>
      <c r="LV22">
        <f>IF(LS22=0,"",INT((VLOOKUP(--RIGHT(LS22,1),权重!$B$2:$C$6,2,0)/$C22+VLOOKUP(--RIGHT(LS22,1),权重!$B$2:$D$6,3,0))*$E22))</f>
        <v>9980</v>
      </c>
      <c r="LW22" s="10">
        <v>80100163</v>
      </c>
      <c r="LX22">
        <v>1</v>
      </c>
      <c r="LY22">
        <v>1</v>
      </c>
      <c r="LZ22">
        <f>IF(LW22=0,"",INT((VLOOKUP(--RIGHT(LW22,1),权重!$B$2:$C$6,2,0)/$C22+VLOOKUP(--RIGHT(LW22,1),权重!$B$2:$D$6,3,0))*$E22))</f>
        <v>2500</v>
      </c>
      <c r="MA22" s="10">
        <v>80100164</v>
      </c>
      <c r="MB22">
        <v>1</v>
      </c>
      <c r="MC22">
        <v>1</v>
      </c>
      <c r="MD22">
        <f>IF(MA22=0,"",INT((VLOOKUP(--RIGHT(MA22,1),权重!$B$2:$C$6,2,0)/$C22+VLOOKUP(--RIGHT(MA22,1),权重!$B$2:$D$6,3,0))*$E22))</f>
        <v>525</v>
      </c>
      <c r="ME22" s="10">
        <v>80100165</v>
      </c>
      <c r="MF22">
        <v>1</v>
      </c>
      <c r="MG22">
        <v>1</v>
      </c>
      <c r="MH22">
        <f>IF(ME22=0,"",INT((VLOOKUP(--RIGHT(ME22,1),权重!$B$2:$C$6,2,0)/$C22+VLOOKUP(--RIGHT(ME22,1),权重!$B$2:$D$6,3,0))*$E22))</f>
        <v>20</v>
      </c>
    </row>
    <row r="25" spans="1:346" x14ac:dyDescent="0.2">
      <c r="A25" t="s">
        <v>62</v>
      </c>
      <c r="G25" s="10"/>
    </row>
    <row r="26" spans="1:346" x14ac:dyDescent="0.2">
      <c r="A26">
        <v>0</v>
      </c>
      <c r="B26">
        <f>SUM(AA26:MH26)</f>
        <v>1000000</v>
      </c>
      <c r="C26">
        <f>SUM(G26:Z26)</f>
        <v>0</v>
      </c>
      <c r="E26">
        <v>399999</v>
      </c>
      <c r="G26" s="10">
        <f t="shared" ref="G26:BR26" si="2">IF(AND(G3&lt;80000000,G3&gt;10),G3,0)</f>
        <v>0</v>
      </c>
      <c r="H26" s="10">
        <f t="shared" si="2"/>
        <v>0</v>
      </c>
      <c r="I26" s="10">
        <f t="shared" si="2"/>
        <v>0</v>
      </c>
      <c r="J26" s="10">
        <f t="shared" si="2"/>
        <v>0</v>
      </c>
      <c r="K26" s="10">
        <f t="shared" si="2"/>
        <v>0</v>
      </c>
      <c r="L26" s="10">
        <f t="shared" si="2"/>
        <v>0</v>
      </c>
      <c r="M26" s="10">
        <f t="shared" si="2"/>
        <v>0</v>
      </c>
      <c r="N26" s="10">
        <f t="shared" si="2"/>
        <v>0</v>
      </c>
      <c r="O26" s="10">
        <f t="shared" si="2"/>
        <v>0</v>
      </c>
      <c r="P26" s="10">
        <f t="shared" si="2"/>
        <v>0</v>
      </c>
      <c r="Q26" s="10">
        <f t="shared" si="2"/>
        <v>0</v>
      </c>
      <c r="R26" s="10">
        <f t="shared" si="2"/>
        <v>0</v>
      </c>
      <c r="S26" s="10">
        <f t="shared" si="2"/>
        <v>0</v>
      </c>
      <c r="T26" s="10">
        <f t="shared" si="2"/>
        <v>0</v>
      </c>
      <c r="U26" s="10">
        <f t="shared" si="2"/>
        <v>0</v>
      </c>
      <c r="V26" s="10">
        <f t="shared" si="2"/>
        <v>0</v>
      </c>
      <c r="W26" s="10">
        <f t="shared" si="2"/>
        <v>0</v>
      </c>
      <c r="X26" s="10">
        <f t="shared" si="2"/>
        <v>0</v>
      </c>
      <c r="Y26" s="10">
        <f t="shared" si="2"/>
        <v>0</v>
      </c>
      <c r="Z26" s="10">
        <f t="shared" si="2"/>
        <v>0</v>
      </c>
      <c r="AA26" s="27">
        <f t="shared" si="2"/>
        <v>0</v>
      </c>
      <c r="AB26" s="10">
        <f t="shared" si="2"/>
        <v>0</v>
      </c>
      <c r="AC26" s="10">
        <f t="shared" si="2"/>
        <v>0</v>
      </c>
      <c r="AD26" s="10">
        <f t="shared" si="2"/>
        <v>494000</v>
      </c>
      <c r="AE26" s="10">
        <f t="shared" si="2"/>
        <v>0</v>
      </c>
      <c r="AF26" s="10">
        <f t="shared" si="2"/>
        <v>0</v>
      </c>
      <c r="AG26" s="10">
        <f t="shared" si="2"/>
        <v>0</v>
      </c>
      <c r="AH26" s="10">
        <f t="shared" si="2"/>
        <v>399950</v>
      </c>
      <c r="AI26" s="10">
        <f t="shared" si="2"/>
        <v>0</v>
      </c>
      <c r="AJ26" s="10">
        <f t="shared" si="2"/>
        <v>0</v>
      </c>
      <c r="AK26" s="10">
        <f t="shared" si="2"/>
        <v>0</v>
      </c>
      <c r="AL26" s="10">
        <f t="shared" si="2"/>
        <v>100000</v>
      </c>
      <c r="AM26" s="10">
        <f t="shared" si="2"/>
        <v>0</v>
      </c>
      <c r="AN26" s="10">
        <f t="shared" si="2"/>
        <v>0</v>
      </c>
      <c r="AO26" s="10">
        <f t="shared" si="2"/>
        <v>0</v>
      </c>
      <c r="AP26" s="10">
        <f t="shared" si="2"/>
        <v>6000</v>
      </c>
      <c r="AQ26" s="10">
        <f t="shared" si="2"/>
        <v>0</v>
      </c>
      <c r="AR26" s="10">
        <f t="shared" si="2"/>
        <v>0</v>
      </c>
      <c r="AS26" s="10">
        <f t="shared" si="2"/>
        <v>0</v>
      </c>
      <c r="AT26" s="10">
        <f t="shared" si="2"/>
        <v>50</v>
      </c>
      <c r="AU26" s="10">
        <f t="shared" si="2"/>
        <v>0</v>
      </c>
      <c r="AV26" s="10">
        <f t="shared" si="2"/>
        <v>0</v>
      </c>
      <c r="AW26" s="10">
        <f t="shared" si="2"/>
        <v>0</v>
      </c>
      <c r="AX26" s="10">
        <f t="shared" si="2"/>
        <v>0</v>
      </c>
      <c r="AY26" s="10">
        <f t="shared" si="2"/>
        <v>0</v>
      </c>
      <c r="AZ26" s="10">
        <f t="shared" si="2"/>
        <v>0</v>
      </c>
      <c r="BA26" s="10">
        <f t="shared" si="2"/>
        <v>0</v>
      </c>
      <c r="BB26" s="10">
        <f t="shared" si="2"/>
        <v>0</v>
      </c>
      <c r="BC26" s="10">
        <f t="shared" si="2"/>
        <v>0</v>
      </c>
      <c r="BD26" s="10">
        <f t="shared" si="2"/>
        <v>0</v>
      </c>
      <c r="BE26" s="10">
        <f t="shared" si="2"/>
        <v>0</v>
      </c>
      <c r="BF26" s="10">
        <f t="shared" si="2"/>
        <v>0</v>
      </c>
      <c r="BG26" s="10">
        <f t="shared" si="2"/>
        <v>0</v>
      </c>
      <c r="BH26" s="10">
        <f t="shared" si="2"/>
        <v>0</v>
      </c>
      <c r="BI26" s="10">
        <f t="shared" si="2"/>
        <v>0</v>
      </c>
      <c r="BJ26" s="10">
        <f t="shared" si="2"/>
        <v>0</v>
      </c>
      <c r="BK26" s="10">
        <f t="shared" si="2"/>
        <v>0</v>
      </c>
      <c r="BL26" s="10">
        <f t="shared" si="2"/>
        <v>0</v>
      </c>
      <c r="BM26" s="10">
        <f t="shared" si="2"/>
        <v>0</v>
      </c>
      <c r="BN26" s="10">
        <f t="shared" si="2"/>
        <v>0</v>
      </c>
      <c r="BO26" s="10">
        <f t="shared" si="2"/>
        <v>0</v>
      </c>
      <c r="BP26" s="10">
        <f t="shared" si="2"/>
        <v>0</v>
      </c>
      <c r="BQ26" s="10">
        <f t="shared" si="2"/>
        <v>0</v>
      </c>
      <c r="BR26" s="10">
        <f t="shared" si="2"/>
        <v>0</v>
      </c>
      <c r="BS26" s="10">
        <f t="shared" ref="BS26:ED26" si="3">IF(AND(BS3&lt;80000000,BS3&gt;10),BS3,0)</f>
        <v>0</v>
      </c>
      <c r="BT26" s="10">
        <f t="shared" si="3"/>
        <v>0</v>
      </c>
      <c r="BU26" s="10">
        <f t="shared" si="3"/>
        <v>0</v>
      </c>
      <c r="BV26" s="10">
        <f t="shared" si="3"/>
        <v>0</v>
      </c>
      <c r="BW26" s="10">
        <f t="shared" si="3"/>
        <v>0</v>
      </c>
      <c r="BX26" s="10">
        <f t="shared" si="3"/>
        <v>0</v>
      </c>
      <c r="BY26" s="10">
        <f t="shared" si="3"/>
        <v>0</v>
      </c>
      <c r="BZ26" s="10">
        <f t="shared" si="3"/>
        <v>0</v>
      </c>
      <c r="CA26" s="10">
        <f t="shared" si="3"/>
        <v>0</v>
      </c>
      <c r="CB26" s="10">
        <f t="shared" si="3"/>
        <v>0</v>
      </c>
      <c r="CC26" s="10">
        <f t="shared" si="3"/>
        <v>0</v>
      </c>
      <c r="CD26" s="10">
        <f t="shared" si="3"/>
        <v>0</v>
      </c>
      <c r="CE26" s="10">
        <f t="shared" si="3"/>
        <v>0</v>
      </c>
      <c r="CF26" s="10">
        <f t="shared" si="3"/>
        <v>0</v>
      </c>
      <c r="CG26" s="10">
        <f t="shared" si="3"/>
        <v>0</v>
      </c>
      <c r="CH26" s="10">
        <f t="shared" si="3"/>
        <v>0</v>
      </c>
      <c r="CI26" s="10">
        <f t="shared" si="3"/>
        <v>0</v>
      </c>
      <c r="CJ26" s="10">
        <f t="shared" si="3"/>
        <v>0</v>
      </c>
      <c r="CK26" s="10">
        <f t="shared" si="3"/>
        <v>0</v>
      </c>
      <c r="CL26" s="10">
        <f t="shared" si="3"/>
        <v>0</v>
      </c>
      <c r="CM26" s="10">
        <f t="shared" si="3"/>
        <v>0</v>
      </c>
      <c r="CN26" s="10">
        <f t="shared" si="3"/>
        <v>0</v>
      </c>
      <c r="CO26" s="10">
        <f t="shared" si="3"/>
        <v>0</v>
      </c>
      <c r="CP26" s="10">
        <f t="shared" si="3"/>
        <v>0</v>
      </c>
      <c r="CQ26" s="10">
        <f t="shared" si="3"/>
        <v>0</v>
      </c>
      <c r="CR26" s="10">
        <f t="shared" si="3"/>
        <v>0</v>
      </c>
      <c r="CS26" s="10">
        <f t="shared" si="3"/>
        <v>0</v>
      </c>
      <c r="CT26" s="10">
        <f t="shared" si="3"/>
        <v>0</v>
      </c>
      <c r="CU26" s="10">
        <f t="shared" si="3"/>
        <v>0</v>
      </c>
      <c r="CV26" s="10">
        <f t="shared" si="3"/>
        <v>0</v>
      </c>
      <c r="CW26" s="10">
        <f t="shared" si="3"/>
        <v>0</v>
      </c>
      <c r="CX26" s="10">
        <f t="shared" si="3"/>
        <v>0</v>
      </c>
      <c r="CY26" s="10">
        <f t="shared" si="3"/>
        <v>0</v>
      </c>
      <c r="CZ26" s="10">
        <f t="shared" si="3"/>
        <v>0</v>
      </c>
      <c r="DA26" s="10">
        <f t="shared" si="3"/>
        <v>0</v>
      </c>
      <c r="DB26" s="10">
        <f t="shared" si="3"/>
        <v>0</v>
      </c>
      <c r="DC26" s="10">
        <f t="shared" si="3"/>
        <v>0</v>
      </c>
      <c r="DD26" s="10">
        <f t="shared" si="3"/>
        <v>0</v>
      </c>
      <c r="DE26" s="10">
        <f t="shared" si="3"/>
        <v>0</v>
      </c>
      <c r="DF26" s="10">
        <f t="shared" si="3"/>
        <v>0</v>
      </c>
      <c r="DG26" s="10">
        <f t="shared" si="3"/>
        <v>0</v>
      </c>
      <c r="DH26" s="10">
        <f t="shared" si="3"/>
        <v>0</v>
      </c>
      <c r="DI26" s="10">
        <f t="shared" si="3"/>
        <v>0</v>
      </c>
      <c r="DJ26" s="10">
        <f t="shared" si="3"/>
        <v>0</v>
      </c>
      <c r="DK26" s="10">
        <f t="shared" si="3"/>
        <v>0</v>
      </c>
      <c r="DL26" s="10">
        <f t="shared" si="3"/>
        <v>0</v>
      </c>
      <c r="DM26" s="10">
        <f t="shared" si="3"/>
        <v>0</v>
      </c>
      <c r="DN26" s="10">
        <f t="shared" si="3"/>
        <v>0</v>
      </c>
      <c r="DO26" s="10">
        <f t="shared" si="3"/>
        <v>0</v>
      </c>
      <c r="DP26" s="10">
        <f t="shared" si="3"/>
        <v>0</v>
      </c>
      <c r="DQ26" s="10">
        <f t="shared" si="3"/>
        <v>0</v>
      </c>
      <c r="DR26" s="10">
        <f t="shared" si="3"/>
        <v>0</v>
      </c>
      <c r="DS26" s="10">
        <f t="shared" si="3"/>
        <v>0</v>
      </c>
      <c r="DT26" s="10">
        <f t="shared" si="3"/>
        <v>0</v>
      </c>
      <c r="DU26" s="10">
        <f t="shared" si="3"/>
        <v>0</v>
      </c>
      <c r="DV26" s="10">
        <f t="shared" si="3"/>
        <v>0</v>
      </c>
      <c r="DW26" s="10">
        <f t="shared" si="3"/>
        <v>0</v>
      </c>
      <c r="DX26" s="10">
        <f t="shared" si="3"/>
        <v>0</v>
      </c>
      <c r="DY26" s="10">
        <f t="shared" si="3"/>
        <v>0</v>
      </c>
      <c r="DZ26" s="10">
        <f t="shared" si="3"/>
        <v>0</v>
      </c>
      <c r="EA26" s="10">
        <f t="shared" si="3"/>
        <v>0</v>
      </c>
      <c r="EB26" s="10">
        <f t="shared" si="3"/>
        <v>0</v>
      </c>
      <c r="EC26" s="10">
        <f t="shared" si="3"/>
        <v>0</v>
      </c>
      <c r="ED26" s="10">
        <f t="shared" si="3"/>
        <v>0</v>
      </c>
      <c r="EE26" s="10">
        <f t="shared" ref="EE26:GP26" si="4">IF(AND(EE3&lt;80000000,EE3&gt;10),EE3,0)</f>
        <v>0</v>
      </c>
      <c r="EF26" s="10">
        <f t="shared" si="4"/>
        <v>0</v>
      </c>
      <c r="EG26" s="10">
        <f t="shared" si="4"/>
        <v>0</v>
      </c>
      <c r="EH26" s="10">
        <f t="shared" si="4"/>
        <v>0</v>
      </c>
      <c r="EI26" s="10">
        <f t="shared" si="4"/>
        <v>0</v>
      </c>
      <c r="EJ26" s="10">
        <f t="shared" si="4"/>
        <v>0</v>
      </c>
      <c r="EK26" s="10">
        <f t="shared" si="4"/>
        <v>0</v>
      </c>
      <c r="EL26" s="10">
        <f t="shared" si="4"/>
        <v>0</v>
      </c>
      <c r="EM26" s="10">
        <f t="shared" si="4"/>
        <v>0</v>
      </c>
      <c r="EN26" s="10">
        <f t="shared" si="4"/>
        <v>0</v>
      </c>
      <c r="EO26" s="10">
        <f t="shared" si="4"/>
        <v>0</v>
      </c>
      <c r="EP26" s="10">
        <f t="shared" si="4"/>
        <v>0</v>
      </c>
      <c r="EQ26" s="10">
        <f t="shared" si="4"/>
        <v>0</v>
      </c>
      <c r="ER26" s="10">
        <f t="shared" si="4"/>
        <v>0</v>
      </c>
      <c r="ES26" s="10">
        <f t="shared" si="4"/>
        <v>0</v>
      </c>
      <c r="ET26" s="10">
        <f t="shared" si="4"/>
        <v>0</v>
      </c>
      <c r="EU26" s="10">
        <f t="shared" si="4"/>
        <v>0</v>
      </c>
      <c r="EV26" s="10">
        <f t="shared" si="4"/>
        <v>0</v>
      </c>
      <c r="EW26" s="10">
        <f t="shared" si="4"/>
        <v>0</v>
      </c>
      <c r="EX26" s="10">
        <f t="shared" si="4"/>
        <v>0</v>
      </c>
      <c r="EY26" s="10">
        <f t="shared" si="4"/>
        <v>0</v>
      </c>
      <c r="EZ26" s="10">
        <f t="shared" si="4"/>
        <v>0</v>
      </c>
      <c r="FA26" s="10">
        <f t="shared" si="4"/>
        <v>0</v>
      </c>
      <c r="FB26" s="10">
        <f t="shared" si="4"/>
        <v>0</v>
      </c>
      <c r="FC26" s="10">
        <f t="shared" si="4"/>
        <v>0</v>
      </c>
      <c r="FD26" s="10">
        <f t="shared" si="4"/>
        <v>0</v>
      </c>
      <c r="FE26" s="10">
        <f t="shared" si="4"/>
        <v>0</v>
      </c>
      <c r="FF26" s="10">
        <f t="shared" si="4"/>
        <v>0</v>
      </c>
      <c r="FG26" s="10">
        <f t="shared" si="4"/>
        <v>0</v>
      </c>
      <c r="FH26" s="10">
        <f t="shared" si="4"/>
        <v>0</v>
      </c>
      <c r="FI26" s="10">
        <f t="shared" si="4"/>
        <v>0</v>
      </c>
      <c r="FJ26" s="10">
        <f t="shared" si="4"/>
        <v>0</v>
      </c>
      <c r="FK26" s="10">
        <f t="shared" si="4"/>
        <v>0</v>
      </c>
      <c r="FL26" s="10">
        <f t="shared" si="4"/>
        <v>0</v>
      </c>
      <c r="FM26" s="10">
        <f t="shared" si="4"/>
        <v>0</v>
      </c>
      <c r="FN26" s="10">
        <f t="shared" si="4"/>
        <v>0</v>
      </c>
      <c r="FO26" s="10">
        <f t="shared" si="4"/>
        <v>0</v>
      </c>
      <c r="FP26" s="10">
        <f t="shared" si="4"/>
        <v>0</v>
      </c>
      <c r="FQ26" s="10">
        <f t="shared" si="4"/>
        <v>0</v>
      </c>
      <c r="FR26" s="10">
        <f t="shared" si="4"/>
        <v>0</v>
      </c>
      <c r="FS26" s="10">
        <f t="shared" si="4"/>
        <v>0</v>
      </c>
      <c r="FT26" s="10">
        <f t="shared" si="4"/>
        <v>0</v>
      </c>
      <c r="FU26" s="10">
        <f t="shared" si="4"/>
        <v>0</v>
      </c>
      <c r="FV26" s="10">
        <f t="shared" si="4"/>
        <v>0</v>
      </c>
      <c r="FW26" s="10">
        <f t="shared" si="4"/>
        <v>0</v>
      </c>
      <c r="FX26" s="10">
        <f t="shared" si="4"/>
        <v>0</v>
      </c>
      <c r="FY26" s="10">
        <f t="shared" si="4"/>
        <v>0</v>
      </c>
      <c r="FZ26" s="10">
        <f t="shared" si="4"/>
        <v>0</v>
      </c>
      <c r="GA26" s="10">
        <f t="shared" si="4"/>
        <v>0</v>
      </c>
      <c r="GB26" s="10">
        <f t="shared" si="4"/>
        <v>0</v>
      </c>
      <c r="GC26" s="10">
        <f t="shared" si="4"/>
        <v>0</v>
      </c>
      <c r="GD26" s="10">
        <f t="shared" si="4"/>
        <v>0</v>
      </c>
      <c r="GE26" s="10">
        <f t="shared" si="4"/>
        <v>0</v>
      </c>
      <c r="GF26" s="10">
        <f t="shared" si="4"/>
        <v>0</v>
      </c>
      <c r="GG26" s="10">
        <f t="shared" si="4"/>
        <v>0</v>
      </c>
      <c r="GH26" s="10">
        <f t="shared" si="4"/>
        <v>0</v>
      </c>
      <c r="GI26" s="10">
        <f t="shared" si="4"/>
        <v>0</v>
      </c>
      <c r="GJ26" s="10">
        <f t="shared" si="4"/>
        <v>0</v>
      </c>
      <c r="GK26" s="10">
        <f t="shared" si="4"/>
        <v>0</v>
      </c>
      <c r="GL26" s="10">
        <f t="shared" si="4"/>
        <v>0</v>
      </c>
      <c r="GM26" s="10">
        <f t="shared" si="4"/>
        <v>0</v>
      </c>
      <c r="GN26" s="10">
        <f t="shared" si="4"/>
        <v>0</v>
      </c>
      <c r="GO26" s="10">
        <f t="shared" si="4"/>
        <v>0</v>
      </c>
      <c r="GP26" s="10">
        <f t="shared" si="4"/>
        <v>0</v>
      </c>
      <c r="GQ26" s="10">
        <f t="shared" ref="GQ26:JB26" si="5">IF(AND(GQ3&lt;80000000,GQ3&gt;10),GQ3,0)</f>
        <v>0</v>
      </c>
      <c r="GR26" s="10">
        <f t="shared" si="5"/>
        <v>0</v>
      </c>
      <c r="GS26" s="10">
        <f t="shared" si="5"/>
        <v>0</v>
      </c>
      <c r="GT26" s="10">
        <f t="shared" si="5"/>
        <v>0</v>
      </c>
      <c r="GU26" s="10">
        <f t="shared" si="5"/>
        <v>0</v>
      </c>
      <c r="GV26" s="10">
        <f t="shared" si="5"/>
        <v>0</v>
      </c>
      <c r="GW26" s="10">
        <f t="shared" si="5"/>
        <v>0</v>
      </c>
      <c r="GX26" s="10">
        <f t="shared" si="5"/>
        <v>0</v>
      </c>
      <c r="GY26" s="10">
        <f t="shared" si="5"/>
        <v>0</v>
      </c>
      <c r="GZ26" s="10">
        <f t="shared" si="5"/>
        <v>0</v>
      </c>
      <c r="HA26" s="10">
        <f t="shared" si="5"/>
        <v>0</v>
      </c>
      <c r="HB26" s="10">
        <f t="shared" si="5"/>
        <v>0</v>
      </c>
      <c r="HC26" s="10">
        <f t="shared" si="5"/>
        <v>0</v>
      </c>
      <c r="HD26" s="10">
        <f t="shared" si="5"/>
        <v>0</v>
      </c>
      <c r="HE26" s="10">
        <f t="shared" si="5"/>
        <v>0</v>
      </c>
      <c r="HF26" s="10">
        <f t="shared" si="5"/>
        <v>0</v>
      </c>
      <c r="HG26" s="10">
        <f t="shared" si="5"/>
        <v>0</v>
      </c>
      <c r="HH26" s="10">
        <f t="shared" si="5"/>
        <v>0</v>
      </c>
      <c r="HI26" s="10">
        <f t="shared" si="5"/>
        <v>0</v>
      </c>
      <c r="HJ26" s="10">
        <f t="shared" si="5"/>
        <v>0</v>
      </c>
      <c r="HK26" s="10">
        <f t="shared" si="5"/>
        <v>0</v>
      </c>
      <c r="HL26" s="10">
        <f t="shared" si="5"/>
        <v>0</v>
      </c>
      <c r="HM26" s="10">
        <f t="shared" si="5"/>
        <v>0</v>
      </c>
      <c r="HN26" s="10">
        <f t="shared" si="5"/>
        <v>0</v>
      </c>
      <c r="HO26" s="10">
        <f t="shared" si="5"/>
        <v>0</v>
      </c>
      <c r="HP26" s="10">
        <f t="shared" si="5"/>
        <v>0</v>
      </c>
      <c r="HQ26" s="10">
        <f t="shared" si="5"/>
        <v>0</v>
      </c>
      <c r="HR26" s="10">
        <f t="shared" si="5"/>
        <v>0</v>
      </c>
      <c r="HS26" s="10">
        <f t="shared" si="5"/>
        <v>0</v>
      </c>
      <c r="HT26" s="10">
        <f t="shared" si="5"/>
        <v>0</v>
      </c>
      <c r="HU26" s="10">
        <f t="shared" si="5"/>
        <v>0</v>
      </c>
      <c r="HV26" s="10">
        <f t="shared" si="5"/>
        <v>0</v>
      </c>
      <c r="HW26" s="10">
        <f t="shared" si="5"/>
        <v>0</v>
      </c>
      <c r="HX26" s="10">
        <f t="shared" si="5"/>
        <v>0</v>
      </c>
      <c r="HY26" s="10">
        <f t="shared" si="5"/>
        <v>0</v>
      </c>
      <c r="HZ26" s="10">
        <f t="shared" si="5"/>
        <v>0</v>
      </c>
      <c r="IA26" s="10">
        <f t="shared" si="5"/>
        <v>0</v>
      </c>
      <c r="IB26" s="10">
        <f t="shared" si="5"/>
        <v>0</v>
      </c>
      <c r="IC26" s="10">
        <f t="shared" si="5"/>
        <v>0</v>
      </c>
      <c r="ID26" s="10">
        <f t="shared" si="5"/>
        <v>0</v>
      </c>
      <c r="IE26" s="10">
        <f t="shared" si="5"/>
        <v>0</v>
      </c>
      <c r="IF26" s="10">
        <f t="shared" si="5"/>
        <v>0</v>
      </c>
      <c r="IG26" s="10">
        <f t="shared" si="5"/>
        <v>0</v>
      </c>
      <c r="IH26" s="10">
        <f t="shared" si="5"/>
        <v>0</v>
      </c>
      <c r="II26" s="10">
        <f t="shared" si="5"/>
        <v>0</v>
      </c>
      <c r="IJ26" s="10">
        <f t="shared" si="5"/>
        <v>0</v>
      </c>
      <c r="IK26" s="10">
        <f t="shared" si="5"/>
        <v>0</v>
      </c>
      <c r="IL26" s="10">
        <f t="shared" si="5"/>
        <v>0</v>
      </c>
      <c r="IM26" s="10">
        <f t="shared" si="5"/>
        <v>0</v>
      </c>
      <c r="IN26" s="10">
        <f t="shared" si="5"/>
        <v>0</v>
      </c>
      <c r="IO26" s="10">
        <f t="shared" si="5"/>
        <v>0</v>
      </c>
      <c r="IP26" s="10">
        <f t="shared" si="5"/>
        <v>0</v>
      </c>
      <c r="IQ26" s="10">
        <f t="shared" si="5"/>
        <v>0</v>
      </c>
      <c r="IR26" s="10">
        <f t="shared" si="5"/>
        <v>0</v>
      </c>
      <c r="IS26" s="10">
        <f t="shared" si="5"/>
        <v>0</v>
      </c>
      <c r="IT26" s="10">
        <f t="shared" si="5"/>
        <v>0</v>
      </c>
      <c r="IU26" s="10">
        <f t="shared" si="5"/>
        <v>0</v>
      </c>
      <c r="IV26" s="10">
        <f t="shared" si="5"/>
        <v>0</v>
      </c>
      <c r="IW26" s="10">
        <f t="shared" si="5"/>
        <v>0</v>
      </c>
      <c r="IX26" s="10">
        <f t="shared" si="5"/>
        <v>0</v>
      </c>
      <c r="IY26" s="10">
        <f t="shared" si="5"/>
        <v>0</v>
      </c>
      <c r="IZ26" s="10">
        <f t="shared" si="5"/>
        <v>0</v>
      </c>
      <c r="JA26" s="10">
        <f t="shared" si="5"/>
        <v>0</v>
      </c>
      <c r="JB26" s="10">
        <f t="shared" si="5"/>
        <v>0</v>
      </c>
      <c r="JC26" s="10">
        <f t="shared" ref="JC26:LN26" si="6">IF(AND(JC3&lt;80000000,JC3&gt;10),JC3,0)</f>
        <v>0</v>
      </c>
      <c r="JD26" s="10">
        <f t="shared" si="6"/>
        <v>0</v>
      </c>
      <c r="JE26" s="10">
        <f t="shared" si="6"/>
        <v>0</v>
      </c>
      <c r="JF26" s="10">
        <f t="shared" si="6"/>
        <v>0</v>
      </c>
      <c r="JG26" s="10">
        <f t="shared" si="6"/>
        <v>0</v>
      </c>
      <c r="JH26" s="10">
        <f t="shared" si="6"/>
        <v>0</v>
      </c>
      <c r="JI26" s="10">
        <f t="shared" si="6"/>
        <v>0</v>
      </c>
      <c r="JJ26" s="10">
        <f t="shared" si="6"/>
        <v>0</v>
      </c>
      <c r="JK26" s="10">
        <f t="shared" si="6"/>
        <v>0</v>
      </c>
      <c r="JL26" s="10">
        <f t="shared" si="6"/>
        <v>0</v>
      </c>
      <c r="JM26" s="10">
        <f t="shared" si="6"/>
        <v>0</v>
      </c>
      <c r="JN26" s="10">
        <f t="shared" si="6"/>
        <v>0</v>
      </c>
      <c r="JO26" s="10">
        <f t="shared" si="6"/>
        <v>0</v>
      </c>
      <c r="JP26" s="10">
        <f t="shared" si="6"/>
        <v>0</v>
      </c>
      <c r="JQ26" s="10">
        <f t="shared" si="6"/>
        <v>0</v>
      </c>
      <c r="JR26" s="10">
        <f t="shared" si="6"/>
        <v>0</v>
      </c>
      <c r="JS26" s="10">
        <f t="shared" si="6"/>
        <v>0</v>
      </c>
      <c r="JT26" s="10">
        <f t="shared" si="6"/>
        <v>0</v>
      </c>
      <c r="JU26" s="10">
        <f t="shared" si="6"/>
        <v>0</v>
      </c>
      <c r="JV26" s="10">
        <f t="shared" si="6"/>
        <v>0</v>
      </c>
      <c r="JW26" s="10">
        <f t="shared" si="6"/>
        <v>0</v>
      </c>
      <c r="JX26" s="10">
        <f t="shared" si="6"/>
        <v>0</v>
      </c>
      <c r="JY26" s="10">
        <f t="shared" si="6"/>
        <v>0</v>
      </c>
      <c r="JZ26" s="10">
        <f t="shared" si="6"/>
        <v>0</v>
      </c>
      <c r="KA26" s="10">
        <f t="shared" si="6"/>
        <v>0</v>
      </c>
      <c r="KB26" s="10">
        <f t="shared" si="6"/>
        <v>0</v>
      </c>
      <c r="KC26" s="10">
        <f t="shared" si="6"/>
        <v>0</v>
      </c>
      <c r="KD26" s="10">
        <f t="shared" si="6"/>
        <v>0</v>
      </c>
      <c r="KE26" s="10">
        <f t="shared" si="6"/>
        <v>0</v>
      </c>
      <c r="KF26" s="10">
        <f t="shared" si="6"/>
        <v>0</v>
      </c>
      <c r="KG26" s="10">
        <f t="shared" si="6"/>
        <v>0</v>
      </c>
      <c r="KH26" s="10">
        <f t="shared" si="6"/>
        <v>0</v>
      </c>
      <c r="KI26" s="10">
        <f t="shared" si="6"/>
        <v>0</v>
      </c>
      <c r="KJ26" s="10">
        <f t="shared" si="6"/>
        <v>0</v>
      </c>
      <c r="KK26" s="10">
        <f t="shared" si="6"/>
        <v>0</v>
      </c>
      <c r="KL26" s="10">
        <f t="shared" si="6"/>
        <v>0</v>
      </c>
      <c r="KM26" s="10">
        <f t="shared" si="6"/>
        <v>0</v>
      </c>
      <c r="KN26" s="10">
        <f t="shared" si="6"/>
        <v>0</v>
      </c>
      <c r="KO26" s="10">
        <f t="shared" si="6"/>
        <v>0</v>
      </c>
      <c r="KP26" s="10">
        <f t="shared" si="6"/>
        <v>0</v>
      </c>
      <c r="KQ26" s="10">
        <f t="shared" si="6"/>
        <v>0</v>
      </c>
      <c r="KR26" s="10">
        <f t="shared" si="6"/>
        <v>0</v>
      </c>
      <c r="KS26" s="10">
        <f t="shared" si="6"/>
        <v>0</v>
      </c>
      <c r="KT26" s="10">
        <f t="shared" si="6"/>
        <v>0</v>
      </c>
      <c r="KU26" s="10">
        <f t="shared" si="6"/>
        <v>0</v>
      </c>
      <c r="KV26" s="10">
        <f t="shared" si="6"/>
        <v>0</v>
      </c>
      <c r="KW26" s="10">
        <f t="shared" si="6"/>
        <v>0</v>
      </c>
      <c r="KX26" s="10">
        <f t="shared" si="6"/>
        <v>0</v>
      </c>
      <c r="KY26" s="10">
        <f t="shared" si="6"/>
        <v>0</v>
      </c>
      <c r="KZ26" s="10">
        <f t="shared" si="6"/>
        <v>0</v>
      </c>
      <c r="LA26" s="10">
        <f t="shared" si="6"/>
        <v>0</v>
      </c>
      <c r="LB26" s="10">
        <f t="shared" si="6"/>
        <v>0</v>
      </c>
      <c r="LC26" s="10">
        <f t="shared" si="6"/>
        <v>0</v>
      </c>
      <c r="LD26" s="10">
        <f t="shared" si="6"/>
        <v>0</v>
      </c>
      <c r="LE26" s="10">
        <f t="shared" si="6"/>
        <v>0</v>
      </c>
      <c r="LF26" s="10">
        <f t="shared" si="6"/>
        <v>0</v>
      </c>
      <c r="LG26" s="10">
        <f t="shared" si="6"/>
        <v>0</v>
      </c>
      <c r="LH26" s="10">
        <f t="shared" si="6"/>
        <v>0</v>
      </c>
      <c r="LI26" s="10">
        <f t="shared" si="6"/>
        <v>0</v>
      </c>
      <c r="LJ26" s="10">
        <f t="shared" si="6"/>
        <v>0</v>
      </c>
      <c r="LK26" s="10">
        <f t="shared" si="6"/>
        <v>0</v>
      </c>
      <c r="LL26" s="10">
        <f t="shared" si="6"/>
        <v>0</v>
      </c>
      <c r="LM26" s="10">
        <f t="shared" si="6"/>
        <v>0</v>
      </c>
      <c r="LN26" s="10">
        <f t="shared" si="6"/>
        <v>0</v>
      </c>
      <c r="LO26" s="10">
        <f t="shared" ref="LO26:MH26" si="7">IF(AND(LO3&lt;80000000,LO3&gt;10),LO3,0)</f>
        <v>0</v>
      </c>
      <c r="LP26" s="10">
        <f t="shared" si="7"/>
        <v>0</v>
      </c>
      <c r="LQ26" s="10">
        <f t="shared" si="7"/>
        <v>0</v>
      </c>
      <c r="LR26" s="10">
        <f t="shared" si="7"/>
        <v>0</v>
      </c>
      <c r="LS26" s="10">
        <f t="shared" si="7"/>
        <v>0</v>
      </c>
      <c r="LT26" s="10">
        <f t="shared" si="7"/>
        <v>0</v>
      </c>
      <c r="LU26" s="10">
        <f t="shared" si="7"/>
        <v>0</v>
      </c>
      <c r="LV26" s="10">
        <f t="shared" si="7"/>
        <v>0</v>
      </c>
      <c r="LW26" s="10">
        <f t="shared" si="7"/>
        <v>0</v>
      </c>
      <c r="LX26" s="10">
        <f t="shared" si="7"/>
        <v>0</v>
      </c>
      <c r="LY26" s="10">
        <f t="shared" si="7"/>
        <v>0</v>
      </c>
      <c r="LZ26" s="10">
        <f t="shared" si="7"/>
        <v>0</v>
      </c>
      <c r="MA26" s="10">
        <f t="shared" si="7"/>
        <v>0</v>
      </c>
      <c r="MB26" s="10">
        <f t="shared" si="7"/>
        <v>0</v>
      </c>
      <c r="MC26" s="10">
        <f t="shared" si="7"/>
        <v>0</v>
      </c>
      <c r="MD26" s="10">
        <f t="shared" si="7"/>
        <v>0</v>
      </c>
      <c r="ME26" s="10">
        <f t="shared" si="7"/>
        <v>0</v>
      </c>
      <c r="MF26" s="10">
        <f t="shared" si="7"/>
        <v>0</v>
      </c>
      <c r="MG26" s="10">
        <f t="shared" si="7"/>
        <v>0</v>
      </c>
      <c r="MH26" s="10">
        <f t="shared" si="7"/>
        <v>0</v>
      </c>
    </row>
    <row r="27" spans="1:346" x14ac:dyDescent="0.2">
      <c r="A27">
        <v>1</v>
      </c>
      <c r="B27">
        <f>SUM(AA27:MH27)</f>
        <v>400000</v>
      </c>
      <c r="C27">
        <f>SUM(G27:Z27)</f>
        <v>600000</v>
      </c>
      <c r="E27">
        <v>400000</v>
      </c>
      <c r="G27" s="10">
        <f t="shared" ref="G27:BR27" si="8">IF(AND(G4&lt;80000000,G4&gt;10),G4,0)</f>
        <v>0</v>
      </c>
      <c r="H27" s="10">
        <f t="shared" si="8"/>
        <v>0</v>
      </c>
      <c r="I27" s="10">
        <f t="shared" si="8"/>
        <v>0</v>
      </c>
      <c r="J27" s="10">
        <f t="shared" si="8"/>
        <v>420000</v>
      </c>
      <c r="K27" s="10">
        <f t="shared" si="8"/>
        <v>0</v>
      </c>
      <c r="L27" s="10">
        <f t="shared" si="8"/>
        <v>0</v>
      </c>
      <c r="M27" s="10">
        <f t="shared" si="8"/>
        <v>0</v>
      </c>
      <c r="N27" s="10">
        <f t="shared" si="8"/>
        <v>180000</v>
      </c>
      <c r="O27" s="10">
        <f t="shared" si="8"/>
        <v>0</v>
      </c>
      <c r="P27" s="10">
        <f t="shared" si="8"/>
        <v>0</v>
      </c>
      <c r="Q27" s="10">
        <f t="shared" si="8"/>
        <v>0</v>
      </c>
      <c r="R27" s="10">
        <f t="shared" si="8"/>
        <v>0</v>
      </c>
      <c r="S27" s="10">
        <f t="shared" si="8"/>
        <v>0</v>
      </c>
      <c r="T27" s="10">
        <f t="shared" si="8"/>
        <v>0</v>
      </c>
      <c r="U27" s="10">
        <f t="shared" si="8"/>
        <v>0</v>
      </c>
      <c r="V27" s="10">
        <f t="shared" si="8"/>
        <v>0</v>
      </c>
      <c r="W27" s="10">
        <f t="shared" si="8"/>
        <v>0</v>
      </c>
      <c r="X27" s="10">
        <f t="shared" si="8"/>
        <v>0</v>
      </c>
      <c r="Y27" s="10">
        <f t="shared" si="8"/>
        <v>0</v>
      </c>
      <c r="Z27" s="10">
        <f t="shared" si="8"/>
        <v>0</v>
      </c>
      <c r="AA27" s="27">
        <f t="shared" si="8"/>
        <v>0</v>
      </c>
      <c r="AB27" s="10">
        <f t="shared" si="8"/>
        <v>0</v>
      </c>
      <c r="AC27" s="10">
        <f t="shared" si="8"/>
        <v>0</v>
      </c>
      <c r="AD27" s="10">
        <f t="shared" si="8"/>
        <v>49100</v>
      </c>
      <c r="AE27" s="10">
        <f t="shared" si="8"/>
        <v>0</v>
      </c>
      <c r="AF27" s="10">
        <f t="shared" si="8"/>
        <v>0</v>
      </c>
      <c r="AG27" s="10">
        <f t="shared" si="8"/>
        <v>0</v>
      </c>
      <c r="AH27" s="10">
        <f t="shared" si="8"/>
        <v>39980</v>
      </c>
      <c r="AI27" s="10">
        <f t="shared" si="8"/>
        <v>0</v>
      </c>
      <c r="AJ27" s="10">
        <f t="shared" si="8"/>
        <v>0</v>
      </c>
      <c r="AK27" s="10">
        <f t="shared" si="8"/>
        <v>0</v>
      </c>
      <c r="AL27" s="10">
        <f t="shared" si="8"/>
        <v>10000</v>
      </c>
      <c r="AM27" s="10">
        <f t="shared" si="8"/>
        <v>0</v>
      </c>
      <c r="AN27" s="10">
        <f t="shared" si="8"/>
        <v>0</v>
      </c>
      <c r="AO27" s="10">
        <f t="shared" si="8"/>
        <v>0</v>
      </c>
      <c r="AP27" s="10">
        <f t="shared" si="8"/>
        <v>900</v>
      </c>
      <c r="AQ27" s="10">
        <f t="shared" si="8"/>
        <v>0</v>
      </c>
      <c r="AR27" s="10">
        <f t="shared" si="8"/>
        <v>0</v>
      </c>
      <c r="AS27" s="10">
        <f t="shared" si="8"/>
        <v>0</v>
      </c>
      <c r="AT27" s="10">
        <f t="shared" si="8"/>
        <v>20</v>
      </c>
      <c r="AU27" s="10">
        <f t="shared" si="8"/>
        <v>0</v>
      </c>
      <c r="AV27" s="10">
        <f t="shared" si="8"/>
        <v>0</v>
      </c>
      <c r="AW27" s="10">
        <f t="shared" si="8"/>
        <v>0</v>
      </c>
      <c r="AX27" s="10">
        <f t="shared" si="8"/>
        <v>49100</v>
      </c>
      <c r="AY27" s="10">
        <f t="shared" si="8"/>
        <v>0</v>
      </c>
      <c r="AZ27" s="10">
        <f t="shared" si="8"/>
        <v>0</v>
      </c>
      <c r="BA27" s="10">
        <f t="shared" si="8"/>
        <v>0</v>
      </c>
      <c r="BB27" s="10">
        <f t="shared" si="8"/>
        <v>39980</v>
      </c>
      <c r="BC27" s="10">
        <f t="shared" si="8"/>
        <v>0</v>
      </c>
      <c r="BD27" s="10">
        <f t="shared" si="8"/>
        <v>0</v>
      </c>
      <c r="BE27" s="10">
        <f t="shared" si="8"/>
        <v>0</v>
      </c>
      <c r="BF27" s="10">
        <f t="shared" si="8"/>
        <v>10000</v>
      </c>
      <c r="BG27" s="10">
        <f t="shared" si="8"/>
        <v>0</v>
      </c>
      <c r="BH27" s="10">
        <f t="shared" si="8"/>
        <v>0</v>
      </c>
      <c r="BI27" s="10">
        <f t="shared" si="8"/>
        <v>0</v>
      </c>
      <c r="BJ27" s="10">
        <f t="shared" si="8"/>
        <v>900</v>
      </c>
      <c r="BK27" s="10">
        <f t="shared" si="8"/>
        <v>0</v>
      </c>
      <c r="BL27" s="10">
        <f t="shared" si="8"/>
        <v>0</v>
      </c>
      <c r="BM27" s="10">
        <f t="shared" si="8"/>
        <v>0</v>
      </c>
      <c r="BN27" s="10">
        <f t="shared" si="8"/>
        <v>20</v>
      </c>
      <c r="BO27" s="10">
        <f t="shared" si="8"/>
        <v>0</v>
      </c>
      <c r="BP27" s="10">
        <f t="shared" si="8"/>
        <v>0</v>
      </c>
      <c r="BQ27" s="10">
        <f t="shared" si="8"/>
        <v>0</v>
      </c>
      <c r="BR27" s="10">
        <f t="shared" si="8"/>
        <v>49100</v>
      </c>
      <c r="BS27" s="10">
        <f t="shared" ref="BS27:ED27" si="9">IF(AND(BS4&lt;80000000,BS4&gt;10),BS4,0)</f>
        <v>0</v>
      </c>
      <c r="BT27" s="10">
        <f t="shared" si="9"/>
        <v>0</v>
      </c>
      <c r="BU27" s="10">
        <f t="shared" si="9"/>
        <v>0</v>
      </c>
      <c r="BV27" s="10">
        <f t="shared" si="9"/>
        <v>39980</v>
      </c>
      <c r="BW27" s="10">
        <f t="shared" si="9"/>
        <v>0</v>
      </c>
      <c r="BX27" s="10">
        <f t="shared" si="9"/>
        <v>0</v>
      </c>
      <c r="BY27" s="10">
        <f t="shared" si="9"/>
        <v>0</v>
      </c>
      <c r="BZ27" s="10">
        <f t="shared" si="9"/>
        <v>10000</v>
      </c>
      <c r="CA27" s="10">
        <f t="shared" si="9"/>
        <v>0</v>
      </c>
      <c r="CB27" s="10">
        <f t="shared" si="9"/>
        <v>0</v>
      </c>
      <c r="CC27" s="10">
        <f t="shared" si="9"/>
        <v>0</v>
      </c>
      <c r="CD27" s="10">
        <f t="shared" si="9"/>
        <v>900</v>
      </c>
      <c r="CE27" s="10">
        <f t="shared" si="9"/>
        <v>0</v>
      </c>
      <c r="CF27" s="10">
        <f t="shared" si="9"/>
        <v>0</v>
      </c>
      <c r="CG27" s="10">
        <f t="shared" si="9"/>
        <v>0</v>
      </c>
      <c r="CH27" s="10">
        <f t="shared" si="9"/>
        <v>20</v>
      </c>
      <c r="CI27" s="10">
        <f t="shared" si="9"/>
        <v>0</v>
      </c>
      <c r="CJ27" s="10">
        <f t="shared" si="9"/>
        <v>0</v>
      </c>
      <c r="CK27" s="10">
        <f t="shared" si="9"/>
        <v>0</v>
      </c>
      <c r="CL27" s="10">
        <f t="shared" si="9"/>
        <v>49100</v>
      </c>
      <c r="CM27" s="10">
        <f t="shared" si="9"/>
        <v>0</v>
      </c>
      <c r="CN27" s="10">
        <f t="shared" si="9"/>
        <v>0</v>
      </c>
      <c r="CO27" s="10">
        <f t="shared" si="9"/>
        <v>0</v>
      </c>
      <c r="CP27" s="10">
        <f t="shared" si="9"/>
        <v>39980</v>
      </c>
      <c r="CQ27" s="10">
        <f t="shared" si="9"/>
        <v>0</v>
      </c>
      <c r="CR27" s="10">
        <f t="shared" si="9"/>
        <v>0</v>
      </c>
      <c r="CS27" s="10">
        <f t="shared" si="9"/>
        <v>0</v>
      </c>
      <c r="CT27" s="10">
        <f t="shared" si="9"/>
        <v>10000</v>
      </c>
      <c r="CU27" s="10">
        <f t="shared" si="9"/>
        <v>0</v>
      </c>
      <c r="CV27" s="10">
        <f t="shared" si="9"/>
        <v>0</v>
      </c>
      <c r="CW27" s="10">
        <f t="shared" si="9"/>
        <v>0</v>
      </c>
      <c r="CX27" s="10">
        <f t="shared" si="9"/>
        <v>900</v>
      </c>
      <c r="CY27" s="10">
        <f t="shared" si="9"/>
        <v>0</v>
      </c>
      <c r="CZ27" s="10">
        <f t="shared" si="9"/>
        <v>0</v>
      </c>
      <c r="DA27" s="10">
        <f t="shared" si="9"/>
        <v>0</v>
      </c>
      <c r="DB27" s="10">
        <f t="shared" si="9"/>
        <v>20</v>
      </c>
      <c r="DC27" s="10">
        <f t="shared" si="9"/>
        <v>0</v>
      </c>
      <c r="DD27" s="10">
        <f t="shared" si="9"/>
        <v>0</v>
      </c>
      <c r="DE27" s="10">
        <f t="shared" si="9"/>
        <v>0</v>
      </c>
      <c r="DF27" s="10">
        <f t="shared" si="9"/>
        <v>0</v>
      </c>
      <c r="DG27" s="10">
        <f t="shared" si="9"/>
        <v>0</v>
      </c>
      <c r="DH27" s="10">
        <f t="shared" si="9"/>
        <v>0</v>
      </c>
      <c r="DI27" s="10">
        <f t="shared" si="9"/>
        <v>0</v>
      </c>
      <c r="DJ27" s="10">
        <f t="shared" si="9"/>
        <v>0</v>
      </c>
      <c r="DK27" s="10">
        <f t="shared" si="9"/>
        <v>0</v>
      </c>
      <c r="DL27" s="10">
        <f t="shared" si="9"/>
        <v>0</v>
      </c>
      <c r="DM27" s="10">
        <f t="shared" si="9"/>
        <v>0</v>
      </c>
      <c r="DN27" s="10">
        <f t="shared" si="9"/>
        <v>0</v>
      </c>
      <c r="DO27" s="10">
        <f t="shared" si="9"/>
        <v>0</v>
      </c>
      <c r="DP27" s="10">
        <f t="shared" si="9"/>
        <v>0</v>
      </c>
      <c r="DQ27" s="10">
        <f t="shared" si="9"/>
        <v>0</v>
      </c>
      <c r="DR27" s="10">
        <f t="shared" si="9"/>
        <v>0</v>
      </c>
      <c r="DS27" s="10">
        <f t="shared" si="9"/>
        <v>0</v>
      </c>
      <c r="DT27" s="10">
        <f t="shared" si="9"/>
        <v>0</v>
      </c>
      <c r="DU27" s="10">
        <f t="shared" si="9"/>
        <v>0</v>
      </c>
      <c r="DV27" s="10">
        <f t="shared" si="9"/>
        <v>0</v>
      </c>
      <c r="DW27" s="10">
        <f t="shared" si="9"/>
        <v>0</v>
      </c>
      <c r="DX27" s="10">
        <f t="shared" si="9"/>
        <v>0</v>
      </c>
      <c r="DY27" s="10">
        <f t="shared" si="9"/>
        <v>0</v>
      </c>
      <c r="DZ27" s="10">
        <f t="shared" si="9"/>
        <v>0</v>
      </c>
      <c r="EA27" s="10">
        <f t="shared" si="9"/>
        <v>0</v>
      </c>
      <c r="EB27" s="10">
        <f t="shared" si="9"/>
        <v>0</v>
      </c>
      <c r="EC27" s="10">
        <f t="shared" si="9"/>
        <v>0</v>
      </c>
      <c r="ED27" s="10">
        <f t="shared" si="9"/>
        <v>0</v>
      </c>
      <c r="EE27" s="10">
        <f t="shared" ref="EE27:GP27" si="10">IF(AND(EE4&lt;80000000,EE4&gt;10),EE4,0)</f>
        <v>0</v>
      </c>
      <c r="EF27" s="10">
        <f t="shared" si="10"/>
        <v>0</v>
      </c>
      <c r="EG27" s="10">
        <f t="shared" si="10"/>
        <v>0</v>
      </c>
      <c r="EH27" s="10">
        <f t="shared" si="10"/>
        <v>0</v>
      </c>
      <c r="EI27" s="10">
        <f t="shared" si="10"/>
        <v>0</v>
      </c>
      <c r="EJ27" s="10">
        <f t="shared" si="10"/>
        <v>0</v>
      </c>
      <c r="EK27" s="10">
        <f t="shared" si="10"/>
        <v>0</v>
      </c>
      <c r="EL27" s="10">
        <f t="shared" si="10"/>
        <v>0</v>
      </c>
      <c r="EM27" s="10">
        <f t="shared" si="10"/>
        <v>0</v>
      </c>
      <c r="EN27" s="10">
        <f t="shared" si="10"/>
        <v>0</v>
      </c>
      <c r="EO27" s="10">
        <f t="shared" si="10"/>
        <v>0</v>
      </c>
      <c r="EP27" s="10">
        <f t="shared" si="10"/>
        <v>0</v>
      </c>
      <c r="EQ27" s="10">
        <f t="shared" si="10"/>
        <v>0</v>
      </c>
      <c r="ER27" s="10">
        <f t="shared" si="10"/>
        <v>0</v>
      </c>
      <c r="ES27" s="10">
        <f t="shared" si="10"/>
        <v>0</v>
      </c>
      <c r="ET27" s="10">
        <f t="shared" si="10"/>
        <v>0</v>
      </c>
      <c r="EU27" s="10">
        <f t="shared" si="10"/>
        <v>0</v>
      </c>
      <c r="EV27" s="10">
        <f t="shared" si="10"/>
        <v>0</v>
      </c>
      <c r="EW27" s="10">
        <f t="shared" si="10"/>
        <v>0</v>
      </c>
      <c r="EX27" s="10">
        <f t="shared" si="10"/>
        <v>0</v>
      </c>
      <c r="EY27" s="10">
        <f t="shared" si="10"/>
        <v>0</v>
      </c>
      <c r="EZ27" s="10">
        <f t="shared" si="10"/>
        <v>0</v>
      </c>
      <c r="FA27" s="10">
        <f t="shared" si="10"/>
        <v>0</v>
      </c>
      <c r="FB27" s="10">
        <f t="shared" si="10"/>
        <v>0</v>
      </c>
      <c r="FC27" s="10">
        <f t="shared" si="10"/>
        <v>0</v>
      </c>
      <c r="FD27" s="10">
        <f t="shared" si="10"/>
        <v>0</v>
      </c>
      <c r="FE27" s="10">
        <f t="shared" si="10"/>
        <v>0</v>
      </c>
      <c r="FF27" s="10">
        <f t="shared" si="10"/>
        <v>0</v>
      </c>
      <c r="FG27" s="10">
        <f t="shared" si="10"/>
        <v>0</v>
      </c>
      <c r="FH27" s="10">
        <f t="shared" si="10"/>
        <v>0</v>
      </c>
      <c r="FI27" s="10">
        <f t="shared" si="10"/>
        <v>0</v>
      </c>
      <c r="FJ27" s="10">
        <f t="shared" si="10"/>
        <v>0</v>
      </c>
      <c r="FK27" s="10">
        <f t="shared" si="10"/>
        <v>0</v>
      </c>
      <c r="FL27" s="10">
        <f t="shared" si="10"/>
        <v>0</v>
      </c>
      <c r="FM27" s="10">
        <f t="shared" si="10"/>
        <v>0</v>
      </c>
      <c r="FN27" s="10">
        <f t="shared" si="10"/>
        <v>0</v>
      </c>
      <c r="FO27" s="10">
        <f t="shared" si="10"/>
        <v>0</v>
      </c>
      <c r="FP27" s="10">
        <f t="shared" si="10"/>
        <v>0</v>
      </c>
      <c r="FQ27" s="10">
        <f t="shared" si="10"/>
        <v>0</v>
      </c>
      <c r="FR27" s="10">
        <f t="shared" si="10"/>
        <v>0</v>
      </c>
      <c r="FS27" s="10">
        <f t="shared" si="10"/>
        <v>0</v>
      </c>
      <c r="FT27" s="10">
        <f t="shared" si="10"/>
        <v>0</v>
      </c>
      <c r="FU27" s="10">
        <f t="shared" si="10"/>
        <v>0</v>
      </c>
      <c r="FV27" s="10">
        <f t="shared" si="10"/>
        <v>0</v>
      </c>
      <c r="FW27" s="10">
        <f t="shared" si="10"/>
        <v>0</v>
      </c>
      <c r="FX27" s="10">
        <f t="shared" si="10"/>
        <v>0</v>
      </c>
      <c r="FY27" s="10">
        <f t="shared" si="10"/>
        <v>0</v>
      </c>
      <c r="FZ27" s="10">
        <f t="shared" si="10"/>
        <v>0</v>
      </c>
      <c r="GA27" s="10">
        <f t="shared" si="10"/>
        <v>0</v>
      </c>
      <c r="GB27" s="10">
        <f t="shared" si="10"/>
        <v>0</v>
      </c>
      <c r="GC27" s="10">
        <f t="shared" si="10"/>
        <v>0</v>
      </c>
      <c r="GD27" s="10">
        <f t="shared" si="10"/>
        <v>0</v>
      </c>
      <c r="GE27" s="10">
        <f t="shared" si="10"/>
        <v>0</v>
      </c>
      <c r="GF27" s="10">
        <f t="shared" si="10"/>
        <v>0</v>
      </c>
      <c r="GG27" s="10">
        <f t="shared" si="10"/>
        <v>0</v>
      </c>
      <c r="GH27" s="10">
        <f t="shared" si="10"/>
        <v>0</v>
      </c>
      <c r="GI27" s="10">
        <f t="shared" si="10"/>
        <v>0</v>
      </c>
      <c r="GJ27" s="10">
        <f t="shared" si="10"/>
        <v>0</v>
      </c>
      <c r="GK27" s="10">
        <f t="shared" si="10"/>
        <v>0</v>
      </c>
      <c r="GL27" s="10">
        <f t="shared" si="10"/>
        <v>0</v>
      </c>
      <c r="GM27" s="10">
        <f t="shared" si="10"/>
        <v>0</v>
      </c>
      <c r="GN27" s="10">
        <f t="shared" si="10"/>
        <v>0</v>
      </c>
      <c r="GO27" s="10">
        <f t="shared" si="10"/>
        <v>0</v>
      </c>
      <c r="GP27" s="10">
        <f t="shared" si="10"/>
        <v>0</v>
      </c>
      <c r="GQ27" s="10">
        <f t="shared" ref="GQ27:JB27" si="11">IF(AND(GQ4&lt;80000000,GQ4&gt;10),GQ4,0)</f>
        <v>0</v>
      </c>
      <c r="GR27" s="10">
        <f t="shared" si="11"/>
        <v>0</v>
      </c>
      <c r="GS27" s="10">
        <f t="shared" si="11"/>
        <v>0</v>
      </c>
      <c r="GT27" s="10">
        <f t="shared" si="11"/>
        <v>0</v>
      </c>
      <c r="GU27" s="10">
        <f t="shared" si="11"/>
        <v>0</v>
      </c>
      <c r="GV27" s="10">
        <f t="shared" si="11"/>
        <v>0</v>
      </c>
      <c r="GW27" s="10">
        <f t="shared" si="11"/>
        <v>0</v>
      </c>
      <c r="GX27" s="10">
        <f t="shared" si="11"/>
        <v>0</v>
      </c>
      <c r="GY27" s="10">
        <f t="shared" si="11"/>
        <v>0</v>
      </c>
      <c r="GZ27" s="10">
        <f t="shared" si="11"/>
        <v>0</v>
      </c>
      <c r="HA27" s="10">
        <f t="shared" si="11"/>
        <v>0</v>
      </c>
      <c r="HB27" s="10">
        <f t="shared" si="11"/>
        <v>0</v>
      </c>
      <c r="HC27" s="10">
        <f t="shared" si="11"/>
        <v>0</v>
      </c>
      <c r="HD27" s="10">
        <f t="shared" si="11"/>
        <v>0</v>
      </c>
      <c r="HE27" s="10">
        <f t="shared" si="11"/>
        <v>0</v>
      </c>
      <c r="HF27" s="10">
        <f t="shared" si="11"/>
        <v>0</v>
      </c>
      <c r="HG27" s="10">
        <f t="shared" si="11"/>
        <v>0</v>
      </c>
      <c r="HH27" s="10">
        <f t="shared" si="11"/>
        <v>0</v>
      </c>
      <c r="HI27" s="10">
        <f t="shared" si="11"/>
        <v>0</v>
      </c>
      <c r="HJ27" s="10">
        <f t="shared" si="11"/>
        <v>0</v>
      </c>
      <c r="HK27" s="10">
        <f t="shared" si="11"/>
        <v>0</v>
      </c>
      <c r="HL27" s="10">
        <f t="shared" si="11"/>
        <v>0</v>
      </c>
      <c r="HM27" s="10">
        <f t="shared" si="11"/>
        <v>0</v>
      </c>
      <c r="HN27" s="10">
        <f t="shared" si="11"/>
        <v>0</v>
      </c>
      <c r="HO27" s="10">
        <f t="shared" si="11"/>
        <v>0</v>
      </c>
      <c r="HP27" s="10">
        <f t="shared" si="11"/>
        <v>0</v>
      </c>
      <c r="HQ27" s="10">
        <f t="shared" si="11"/>
        <v>0</v>
      </c>
      <c r="HR27" s="10">
        <f t="shared" si="11"/>
        <v>0</v>
      </c>
      <c r="HS27" s="10">
        <f t="shared" si="11"/>
        <v>0</v>
      </c>
      <c r="HT27" s="10">
        <f t="shared" si="11"/>
        <v>0</v>
      </c>
      <c r="HU27" s="10">
        <f t="shared" si="11"/>
        <v>0</v>
      </c>
      <c r="HV27" s="10">
        <f t="shared" si="11"/>
        <v>0</v>
      </c>
      <c r="HW27" s="10">
        <f t="shared" si="11"/>
        <v>0</v>
      </c>
      <c r="HX27" s="10">
        <f t="shared" si="11"/>
        <v>0</v>
      </c>
      <c r="HY27" s="10">
        <f t="shared" si="11"/>
        <v>0</v>
      </c>
      <c r="HZ27" s="10">
        <f t="shared" si="11"/>
        <v>0</v>
      </c>
      <c r="IA27" s="10">
        <f t="shared" si="11"/>
        <v>0</v>
      </c>
      <c r="IB27" s="10">
        <f t="shared" si="11"/>
        <v>0</v>
      </c>
      <c r="IC27" s="10">
        <f t="shared" si="11"/>
        <v>0</v>
      </c>
      <c r="ID27" s="10">
        <f t="shared" si="11"/>
        <v>0</v>
      </c>
      <c r="IE27" s="10">
        <f t="shared" si="11"/>
        <v>0</v>
      </c>
      <c r="IF27" s="10">
        <f t="shared" si="11"/>
        <v>0</v>
      </c>
      <c r="IG27" s="10">
        <f t="shared" si="11"/>
        <v>0</v>
      </c>
      <c r="IH27" s="10">
        <f t="shared" si="11"/>
        <v>0</v>
      </c>
      <c r="II27" s="10">
        <f t="shared" si="11"/>
        <v>0</v>
      </c>
      <c r="IJ27" s="10">
        <f t="shared" si="11"/>
        <v>0</v>
      </c>
      <c r="IK27" s="10">
        <f t="shared" si="11"/>
        <v>0</v>
      </c>
      <c r="IL27" s="10">
        <f t="shared" si="11"/>
        <v>0</v>
      </c>
      <c r="IM27" s="10">
        <f t="shared" si="11"/>
        <v>0</v>
      </c>
      <c r="IN27" s="10">
        <f t="shared" si="11"/>
        <v>0</v>
      </c>
      <c r="IO27" s="10">
        <f t="shared" si="11"/>
        <v>0</v>
      </c>
      <c r="IP27" s="10">
        <f t="shared" si="11"/>
        <v>0</v>
      </c>
      <c r="IQ27" s="10">
        <f t="shared" si="11"/>
        <v>0</v>
      </c>
      <c r="IR27" s="10">
        <f t="shared" si="11"/>
        <v>0</v>
      </c>
      <c r="IS27" s="10">
        <f t="shared" si="11"/>
        <v>0</v>
      </c>
      <c r="IT27" s="10">
        <f t="shared" si="11"/>
        <v>0</v>
      </c>
      <c r="IU27" s="10">
        <f t="shared" si="11"/>
        <v>0</v>
      </c>
      <c r="IV27" s="10">
        <f t="shared" si="11"/>
        <v>0</v>
      </c>
      <c r="IW27" s="10">
        <f t="shared" si="11"/>
        <v>0</v>
      </c>
      <c r="IX27" s="10">
        <f t="shared" si="11"/>
        <v>0</v>
      </c>
      <c r="IY27" s="10">
        <f t="shared" si="11"/>
        <v>0</v>
      </c>
      <c r="IZ27" s="10">
        <f t="shared" si="11"/>
        <v>0</v>
      </c>
      <c r="JA27" s="10">
        <f t="shared" si="11"/>
        <v>0</v>
      </c>
      <c r="JB27" s="10">
        <f t="shared" si="11"/>
        <v>0</v>
      </c>
      <c r="JC27" s="10">
        <f t="shared" ref="JC27:LN27" si="12">IF(AND(JC4&lt;80000000,JC4&gt;10),JC4,0)</f>
        <v>0</v>
      </c>
      <c r="JD27" s="10">
        <f t="shared" si="12"/>
        <v>0</v>
      </c>
      <c r="JE27" s="10">
        <f t="shared" si="12"/>
        <v>0</v>
      </c>
      <c r="JF27" s="10">
        <f t="shared" si="12"/>
        <v>0</v>
      </c>
      <c r="JG27" s="10">
        <f t="shared" si="12"/>
        <v>0</v>
      </c>
      <c r="JH27" s="10">
        <f t="shared" si="12"/>
        <v>0</v>
      </c>
      <c r="JI27" s="10">
        <f t="shared" si="12"/>
        <v>0</v>
      </c>
      <c r="JJ27" s="10">
        <f t="shared" si="12"/>
        <v>0</v>
      </c>
      <c r="JK27" s="10">
        <f t="shared" si="12"/>
        <v>0</v>
      </c>
      <c r="JL27" s="10">
        <f t="shared" si="12"/>
        <v>0</v>
      </c>
      <c r="JM27" s="10">
        <f t="shared" si="12"/>
        <v>0</v>
      </c>
      <c r="JN27" s="10">
        <f t="shared" si="12"/>
        <v>0</v>
      </c>
      <c r="JO27" s="10">
        <f t="shared" si="12"/>
        <v>0</v>
      </c>
      <c r="JP27" s="10">
        <f t="shared" si="12"/>
        <v>0</v>
      </c>
      <c r="JQ27" s="10">
        <f t="shared" si="12"/>
        <v>0</v>
      </c>
      <c r="JR27" s="10">
        <f t="shared" si="12"/>
        <v>0</v>
      </c>
      <c r="JS27" s="10">
        <f t="shared" si="12"/>
        <v>0</v>
      </c>
      <c r="JT27" s="10">
        <f t="shared" si="12"/>
        <v>0</v>
      </c>
      <c r="JU27" s="10">
        <f t="shared" si="12"/>
        <v>0</v>
      </c>
      <c r="JV27" s="10">
        <f t="shared" si="12"/>
        <v>0</v>
      </c>
      <c r="JW27" s="10">
        <f t="shared" si="12"/>
        <v>0</v>
      </c>
      <c r="JX27" s="10">
        <f t="shared" si="12"/>
        <v>0</v>
      </c>
      <c r="JY27" s="10">
        <f t="shared" si="12"/>
        <v>0</v>
      </c>
      <c r="JZ27" s="10">
        <f t="shared" si="12"/>
        <v>0</v>
      </c>
      <c r="KA27" s="10">
        <f t="shared" si="12"/>
        <v>0</v>
      </c>
      <c r="KB27" s="10">
        <f t="shared" si="12"/>
        <v>0</v>
      </c>
      <c r="KC27" s="10">
        <f t="shared" si="12"/>
        <v>0</v>
      </c>
      <c r="KD27" s="10">
        <f t="shared" si="12"/>
        <v>0</v>
      </c>
      <c r="KE27" s="10">
        <f t="shared" si="12"/>
        <v>0</v>
      </c>
      <c r="KF27" s="10">
        <f t="shared" si="12"/>
        <v>0</v>
      </c>
      <c r="KG27" s="10">
        <f t="shared" si="12"/>
        <v>0</v>
      </c>
      <c r="KH27" s="10">
        <f t="shared" si="12"/>
        <v>0</v>
      </c>
      <c r="KI27" s="10">
        <f t="shared" si="12"/>
        <v>0</v>
      </c>
      <c r="KJ27" s="10">
        <f t="shared" si="12"/>
        <v>0</v>
      </c>
      <c r="KK27" s="10">
        <f t="shared" si="12"/>
        <v>0</v>
      </c>
      <c r="KL27" s="10">
        <f t="shared" si="12"/>
        <v>0</v>
      </c>
      <c r="KM27" s="10">
        <f t="shared" si="12"/>
        <v>0</v>
      </c>
      <c r="KN27" s="10">
        <f t="shared" si="12"/>
        <v>0</v>
      </c>
      <c r="KO27" s="10">
        <f t="shared" si="12"/>
        <v>0</v>
      </c>
      <c r="KP27" s="10">
        <f t="shared" si="12"/>
        <v>0</v>
      </c>
      <c r="KQ27" s="10">
        <f t="shared" si="12"/>
        <v>0</v>
      </c>
      <c r="KR27" s="10">
        <f t="shared" si="12"/>
        <v>0</v>
      </c>
      <c r="KS27" s="10">
        <f t="shared" si="12"/>
        <v>0</v>
      </c>
      <c r="KT27" s="10">
        <f t="shared" si="12"/>
        <v>0</v>
      </c>
      <c r="KU27" s="10">
        <f t="shared" si="12"/>
        <v>0</v>
      </c>
      <c r="KV27" s="10">
        <f t="shared" si="12"/>
        <v>0</v>
      </c>
      <c r="KW27" s="10">
        <f t="shared" si="12"/>
        <v>0</v>
      </c>
      <c r="KX27" s="10">
        <f t="shared" si="12"/>
        <v>0</v>
      </c>
      <c r="KY27" s="10">
        <f t="shared" si="12"/>
        <v>0</v>
      </c>
      <c r="KZ27" s="10">
        <f t="shared" si="12"/>
        <v>0</v>
      </c>
      <c r="LA27" s="10">
        <f t="shared" si="12"/>
        <v>0</v>
      </c>
      <c r="LB27" s="10">
        <f t="shared" si="12"/>
        <v>0</v>
      </c>
      <c r="LC27" s="10">
        <f t="shared" si="12"/>
        <v>0</v>
      </c>
      <c r="LD27" s="10">
        <f t="shared" si="12"/>
        <v>0</v>
      </c>
      <c r="LE27" s="10">
        <f t="shared" si="12"/>
        <v>0</v>
      </c>
      <c r="LF27" s="10">
        <f t="shared" si="12"/>
        <v>0</v>
      </c>
      <c r="LG27" s="10">
        <f t="shared" si="12"/>
        <v>0</v>
      </c>
      <c r="LH27" s="10">
        <f t="shared" si="12"/>
        <v>0</v>
      </c>
      <c r="LI27" s="10">
        <f t="shared" si="12"/>
        <v>0</v>
      </c>
      <c r="LJ27" s="10">
        <f t="shared" si="12"/>
        <v>0</v>
      </c>
      <c r="LK27" s="10">
        <f t="shared" si="12"/>
        <v>0</v>
      </c>
      <c r="LL27" s="10">
        <f t="shared" si="12"/>
        <v>0</v>
      </c>
      <c r="LM27" s="10">
        <f t="shared" si="12"/>
        <v>0</v>
      </c>
      <c r="LN27" s="10">
        <f t="shared" si="12"/>
        <v>0</v>
      </c>
      <c r="LO27" s="10">
        <f t="shared" ref="LO27:MH27" si="13">IF(AND(LO4&lt;80000000,LO4&gt;10),LO4,0)</f>
        <v>0</v>
      </c>
      <c r="LP27" s="10">
        <f t="shared" si="13"/>
        <v>0</v>
      </c>
      <c r="LQ27" s="10">
        <f t="shared" si="13"/>
        <v>0</v>
      </c>
      <c r="LR27" s="10">
        <f t="shared" si="13"/>
        <v>0</v>
      </c>
      <c r="LS27" s="10">
        <f t="shared" si="13"/>
        <v>0</v>
      </c>
      <c r="LT27" s="10">
        <f t="shared" si="13"/>
        <v>0</v>
      </c>
      <c r="LU27" s="10">
        <f t="shared" si="13"/>
        <v>0</v>
      </c>
      <c r="LV27" s="10">
        <f t="shared" si="13"/>
        <v>0</v>
      </c>
      <c r="LW27" s="10">
        <f t="shared" si="13"/>
        <v>0</v>
      </c>
      <c r="LX27" s="10">
        <f t="shared" si="13"/>
        <v>0</v>
      </c>
      <c r="LY27" s="10">
        <f t="shared" si="13"/>
        <v>0</v>
      </c>
      <c r="LZ27" s="10">
        <f t="shared" si="13"/>
        <v>0</v>
      </c>
      <c r="MA27" s="10">
        <f t="shared" si="13"/>
        <v>0</v>
      </c>
      <c r="MB27" s="10">
        <f t="shared" si="13"/>
        <v>0</v>
      </c>
      <c r="MC27" s="10">
        <f t="shared" si="13"/>
        <v>0</v>
      </c>
      <c r="MD27" s="10">
        <f t="shared" si="13"/>
        <v>0</v>
      </c>
      <c r="ME27" s="10">
        <f t="shared" si="13"/>
        <v>0</v>
      </c>
      <c r="MF27" s="10">
        <f t="shared" si="13"/>
        <v>0</v>
      </c>
      <c r="MG27" s="10">
        <f t="shared" si="13"/>
        <v>0</v>
      </c>
      <c r="MH27" s="10">
        <f t="shared" si="13"/>
        <v>0</v>
      </c>
    </row>
    <row r="28" spans="1:346" x14ac:dyDescent="0.2">
      <c r="A28">
        <v>2</v>
      </c>
      <c r="B28">
        <f t="shared" ref="B28:B45" si="14">SUM(AA28:MH28)</f>
        <v>400000</v>
      </c>
      <c r="C28">
        <f t="shared" ref="C28:C45" si="15">SUM(G28:Z28)</f>
        <v>600000</v>
      </c>
      <c r="E28">
        <v>400000</v>
      </c>
      <c r="G28" s="10">
        <f t="shared" ref="G28:Z28" si="16">IF(AND(G5&lt;80000000,G5&gt;10),G5,0)</f>
        <v>0</v>
      </c>
      <c r="H28" s="10">
        <f t="shared" si="16"/>
        <v>0</v>
      </c>
      <c r="I28" s="10">
        <f t="shared" si="16"/>
        <v>0</v>
      </c>
      <c r="J28" s="10">
        <f t="shared" si="16"/>
        <v>420000</v>
      </c>
      <c r="K28" s="10">
        <f t="shared" si="16"/>
        <v>0</v>
      </c>
      <c r="L28" s="10">
        <f t="shared" si="16"/>
        <v>0</v>
      </c>
      <c r="M28" s="10">
        <f t="shared" si="16"/>
        <v>0</v>
      </c>
      <c r="N28" s="10">
        <f t="shared" si="16"/>
        <v>180000</v>
      </c>
      <c r="O28" s="10">
        <f t="shared" si="16"/>
        <v>0</v>
      </c>
      <c r="P28" s="10">
        <f t="shared" si="16"/>
        <v>0</v>
      </c>
      <c r="Q28" s="10">
        <f t="shared" si="16"/>
        <v>0</v>
      </c>
      <c r="R28" s="10">
        <f t="shared" si="16"/>
        <v>0</v>
      </c>
      <c r="S28" s="10">
        <f t="shared" si="16"/>
        <v>0</v>
      </c>
      <c r="T28" s="10">
        <f t="shared" si="16"/>
        <v>0</v>
      </c>
      <c r="U28" s="10">
        <f t="shared" si="16"/>
        <v>0</v>
      </c>
      <c r="V28" s="10">
        <f t="shared" si="16"/>
        <v>0</v>
      </c>
      <c r="W28" s="10">
        <f t="shared" si="16"/>
        <v>0</v>
      </c>
      <c r="X28" s="10">
        <f t="shared" si="16"/>
        <v>0</v>
      </c>
      <c r="Y28" s="10">
        <f t="shared" si="16"/>
        <v>0</v>
      </c>
      <c r="Z28" s="10">
        <f t="shared" si="16"/>
        <v>0</v>
      </c>
      <c r="AA28" s="27">
        <f t="shared" ref="AA28:CL28" si="17">IF(AND(AA5&lt;80000000,AA5&gt;10),AA5,0)</f>
        <v>0</v>
      </c>
      <c r="AB28" s="10">
        <f t="shared" si="17"/>
        <v>0</v>
      </c>
      <c r="AC28" s="10">
        <f t="shared" si="17"/>
        <v>0</v>
      </c>
      <c r="AD28" s="10">
        <f t="shared" si="17"/>
        <v>39200</v>
      </c>
      <c r="AE28" s="10">
        <f t="shared" si="17"/>
        <v>0</v>
      </c>
      <c r="AF28" s="10">
        <f t="shared" si="17"/>
        <v>0</v>
      </c>
      <c r="AG28" s="10">
        <f t="shared" si="17"/>
        <v>0</v>
      </c>
      <c r="AH28" s="10">
        <f t="shared" si="17"/>
        <v>31980</v>
      </c>
      <c r="AI28" s="10">
        <f t="shared" si="17"/>
        <v>0</v>
      </c>
      <c r="AJ28" s="10">
        <f t="shared" si="17"/>
        <v>0</v>
      </c>
      <c r="AK28" s="10">
        <f t="shared" si="17"/>
        <v>0</v>
      </c>
      <c r="AL28" s="10">
        <f t="shared" si="17"/>
        <v>8000</v>
      </c>
      <c r="AM28" s="10">
        <f t="shared" si="17"/>
        <v>0</v>
      </c>
      <c r="AN28" s="10">
        <f t="shared" si="17"/>
        <v>0</v>
      </c>
      <c r="AO28" s="10">
        <f t="shared" si="17"/>
        <v>0</v>
      </c>
      <c r="AP28" s="10">
        <f t="shared" si="17"/>
        <v>800</v>
      </c>
      <c r="AQ28" s="10">
        <f t="shared" si="17"/>
        <v>0</v>
      </c>
      <c r="AR28" s="10">
        <f t="shared" si="17"/>
        <v>0</v>
      </c>
      <c r="AS28" s="10">
        <f t="shared" si="17"/>
        <v>0</v>
      </c>
      <c r="AT28" s="10">
        <f t="shared" si="17"/>
        <v>20</v>
      </c>
      <c r="AU28" s="10">
        <f t="shared" si="17"/>
        <v>0</v>
      </c>
      <c r="AV28" s="10">
        <f t="shared" si="17"/>
        <v>0</v>
      </c>
      <c r="AW28" s="10">
        <f t="shared" si="17"/>
        <v>0</v>
      </c>
      <c r="AX28" s="10">
        <f t="shared" si="17"/>
        <v>39200</v>
      </c>
      <c r="AY28" s="10">
        <f t="shared" si="17"/>
        <v>0</v>
      </c>
      <c r="AZ28" s="10">
        <f t="shared" si="17"/>
        <v>0</v>
      </c>
      <c r="BA28" s="10">
        <f t="shared" si="17"/>
        <v>0</v>
      </c>
      <c r="BB28" s="10">
        <f t="shared" si="17"/>
        <v>31980</v>
      </c>
      <c r="BC28" s="10">
        <f t="shared" si="17"/>
        <v>0</v>
      </c>
      <c r="BD28" s="10">
        <f t="shared" si="17"/>
        <v>0</v>
      </c>
      <c r="BE28" s="10">
        <f t="shared" si="17"/>
        <v>0</v>
      </c>
      <c r="BF28" s="10">
        <f t="shared" si="17"/>
        <v>8000</v>
      </c>
      <c r="BG28" s="10">
        <f t="shared" si="17"/>
        <v>0</v>
      </c>
      <c r="BH28" s="10">
        <f t="shared" si="17"/>
        <v>0</v>
      </c>
      <c r="BI28" s="10">
        <f t="shared" si="17"/>
        <v>0</v>
      </c>
      <c r="BJ28" s="10">
        <f t="shared" si="17"/>
        <v>800</v>
      </c>
      <c r="BK28" s="10">
        <f t="shared" si="17"/>
        <v>0</v>
      </c>
      <c r="BL28" s="10">
        <f t="shared" si="17"/>
        <v>0</v>
      </c>
      <c r="BM28" s="10">
        <f t="shared" si="17"/>
        <v>0</v>
      </c>
      <c r="BN28" s="10">
        <f t="shared" si="17"/>
        <v>20</v>
      </c>
      <c r="BO28" s="10">
        <f t="shared" si="17"/>
        <v>0</v>
      </c>
      <c r="BP28" s="10">
        <f t="shared" si="17"/>
        <v>0</v>
      </c>
      <c r="BQ28" s="10">
        <f t="shared" si="17"/>
        <v>0</v>
      </c>
      <c r="BR28" s="10">
        <f t="shared" si="17"/>
        <v>39200</v>
      </c>
      <c r="BS28" s="10">
        <f t="shared" si="17"/>
        <v>0</v>
      </c>
      <c r="BT28" s="10">
        <f t="shared" si="17"/>
        <v>0</v>
      </c>
      <c r="BU28" s="10">
        <f t="shared" si="17"/>
        <v>0</v>
      </c>
      <c r="BV28" s="10">
        <f t="shared" si="17"/>
        <v>31980</v>
      </c>
      <c r="BW28" s="10">
        <f t="shared" si="17"/>
        <v>0</v>
      </c>
      <c r="BX28" s="10">
        <f t="shared" si="17"/>
        <v>0</v>
      </c>
      <c r="BY28" s="10">
        <f t="shared" si="17"/>
        <v>0</v>
      </c>
      <c r="BZ28" s="10">
        <f t="shared" si="17"/>
        <v>8000</v>
      </c>
      <c r="CA28" s="10">
        <f t="shared" si="17"/>
        <v>0</v>
      </c>
      <c r="CB28" s="10">
        <f t="shared" si="17"/>
        <v>0</v>
      </c>
      <c r="CC28" s="10">
        <f t="shared" si="17"/>
        <v>0</v>
      </c>
      <c r="CD28" s="10">
        <f t="shared" si="17"/>
        <v>800</v>
      </c>
      <c r="CE28" s="10">
        <f t="shared" si="17"/>
        <v>0</v>
      </c>
      <c r="CF28" s="10">
        <f t="shared" si="17"/>
        <v>0</v>
      </c>
      <c r="CG28" s="10">
        <f t="shared" si="17"/>
        <v>0</v>
      </c>
      <c r="CH28" s="10">
        <f t="shared" si="17"/>
        <v>20</v>
      </c>
      <c r="CI28" s="10">
        <f t="shared" si="17"/>
        <v>0</v>
      </c>
      <c r="CJ28" s="10">
        <f t="shared" si="17"/>
        <v>0</v>
      </c>
      <c r="CK28" s="10">
        <f t="shared" si="17"/>
        <v>0</v>
      </c>
      <c r="CL28" s="10">
        <f t="shared" si="17"/>
        <v>39200</v>
      </c>
      <c r="CM28" s="10">
        <f t="shared" ref="CM28:EX28" si="18">IF(AND(CM5&lt;80000000,CM5&gt;10),CM5,0)</f>
        <v>0</v>
      </c>
      <c r="CN28" s="10">
        <f t="shared" si="18"/>
        <v>0</v>
      </c>
      <c r="CO28" s="10">
        <f t="shared" si="18"/>
        <v>0</v>
      </c>
      <c r="CP28" s="10">
        <f t="shared" si="18"/>
        <v>31980</v>
      </c>
      <c r="CQ28" s="10">
        <f t="shared" si="18"/>
        <v>0</v>
      </c>
      <c r="CR28" s="10">
        <f t="shared" si="18"/>
        <v>0</v>
      </c>
      <c r="CS28" s="10">
        <f t="shared" si="18"/>
        <v>0</v>
      </c>
      <c r="CT28" s="10">
        <f t="shared" si="18"/>
        <v>8000</v>
      </c>
      <c r="CU28" s="10">
        <f t="shared" si="18"/>
        <v>0</v>
      </c>
      <c r="CV28" s="10">
        <f t="shared" si="18"/>
        <v>0</v>
      </c>
      <c r="CW28" s="10">
        <f t="shared" si="18"/>
        <v>0</v>
      </c>
      <c r="CX28" s="10">
        <f t="shared" si="18"/>
        <v>800</v>
      </c>
      <c r="CY28" s="10">
        <f t="shared" si="18"/>
        <v>0</v>
      </c>
      <c r="CZ28" s="10">
        <f t="shared" si="18"/>
        <v>0</v>
      </c>
      <c r="DA28" s="10">
        <f t="shared" si="18"/>
        <v>0</v>
      </c>
      <c r="DB28" s="10">
        <f t="shared" si="18"/>
        <v>20</v>
      </c>
      <c r="DC28" s="10">
        <f t="shared" si="18"/>
        <v>0</v>
      </c>
      <c r="DD28" s="10">
        <f t="shared" si="18"/>
        <v>0</v>
      </c>
      <c r="DE28" s="10">
        <f t="shared" si="18"/>
        <v>0</v>
      </c>
      <c r="DF28" s="10">
        <f t="shared" si="18"/>
        <v>39200</v>
      </c>
      <c r="DG28" s="10">
        <f t="shared" si="18"/>
        <v>0</v>
      </c>
      <c r="DH28" s="10">
        <f t="shared" si="18"/>
        <v>0</v>
      </c>
      <c r="DI28" s="10">
        <f t="shared" si="18"/>
        <v>0</v>
      </c>
      <c r="DJ28" s="10">
        <f t="shared" si="18"/>
        <v>31980</v>
      </c>
      <c r="DK28" s="10">
        <f t="shared" si="18"/>
        <v>0</v>
      </c>
      <c r="DL28" s="10">
        <f t="shared" si="18"/>
        <v>0</v>
      </c>
      <c r="DM28" s="10">
        <f t="shared" si="18"/>
        <v>0</v>
      </c>
      <c r="DN28" s="10">
        <f t="shared" si="18"/>
        <v>8000</v>
      </c>
      <c r="DO28" s="10">
        <f t="shared" si="18"/>
        <v>0</v>
      </c>
      <c r="DP28" s="10">
        <f t="shared" si="18"/>
        <v>0</v>
      </c>
      <c r="DQ28" s="10">
        <f t="shared" si="18"/>
        <v>0</v>
      </c>
      <c r="DR28" s="10">
        <f t="shared" si="18"/>
        <v>800</v>
      </c>
      <c r="DS28" s="10">
        <f t="shared" si="18"/>
        <v>0</v>
      </c>
      <c r="DT28" s="10">
        <f t="shared" si="18"/>
        <v>0</v>
      </c>
      <c r="DU28" s="10">
        <f t="shared" si="18"/>
        <v>0</v>
      </c>
      <c r="DV28" s="10">
        <f t="shared" si="18"/>
        <v>20</v>
      </c>
      <c r="DW28" s="10">
        <f t="shared" si="18"/>
        <v>0</v>
      </c>
      <c r="DX28" s="10">
        <f t="shared" si="18"/>
        <v>0</v>
      </c>
      <c r="DY28" s="10">
        <f t="shared" si="18"/>
        <v>0</v>
      </c>
      <c r="DZ28" s="10">
        <f t="shared" si="18"/>
        <v>0</v>
      </c>
      <c r="EA28" s="10">
        <f t="shared" si="18"/>
        <v>0</v>
      </c>
      <c r="EB28" s="10">
        <f t="shared" si="18"/>
        <v>0</v>
      </c>
      <c r="EC28" s="10">
        <f t="shared" si="18"/>
        <v>0</v>
      </c>
      <c r="ED28" s="10">
        <f t="shared" si="18"/>
        <v>0</v>
      </c>
      <c r="EE28" s="10">
        <f t="shared" si="18"/>
        <v>0</v>
      </c>
      <c r="EF28" s="10">
        <f t="shared" si="18"/>
        <v>0</v>
      </c>
      <c r="EG28" s="10">
        <f t="shared" si="18"/>
        <v>0</v>
      </c>
      <c r="EH28" s="10">
        <f t="shared" si="18"/>
        <v>0</v>
      </c>
      <c r="EI28" s="10">
        <f t="shared" si="18"/>
        <v>0</v>
      </c>
      <c r="EJ28" s="10">
        <f t="shared" si="18"/>
        <v>0</v>
      </c>
      <c r="EK28" s="10">
        <f t="shared" si="18"/>
        <v>0</v>
      </c>
      <c r="EL28" s="10">
        <f t="shared" si="18"/>
        <v>0</v>
      </c>
      <c r="EM28" s="10">
        <f t="shared" si="18"/>
        <v>0</v>
      </c>
      <c r="EN28" s="10">
        <f t="shared" si="18"/>
        <v>0</v>
      </c>
      <c r="EO28" s="10">
        <f t="shared" si="18"/>
        <v>0</v>
      </c>
      <c r="EP28" s="10">
        <f t="shared" si="18"/>
        <v>0</v>
      </c>
      <c r="EQ28" s="10">
        <f t="shared" si="18"/>
        <v>0</v>
      </c>
      <c r="ER28" s="10">
        <f t="shared" si="18"/>
        <v>0</v>
      </c>
      <c r="ES28" s="10">
        <f t="shared" si="18"/>
        <v>0</v>
      </c>
      <c r="ET28" s="10">
        <f t="shared" si="18"/>
        <v>0</v>
      </c>
      <c r="EU28" s="10">
        <f t="shared" si="18"/>
        <v>0</v>
      </c>
      <c r="EV28" s="10">
        <f t="shared" si="18"/>
        <v>0</v>
      </c>
      <c r="EW28" s="10">
        <f t="shared" si="18"/>
        <v>0</v>
      </c>
      <c r="EX28" s="10">
        <f t="shared" si="18"/>
        <v>0</v>
      </c>
      <c r="EY28" s="10">
        <f t="shared" ref="EY28:HJ28" si="19">IF(AND(EY5&lt;80000000,EY5&gt;10),EY5,0)</f>
        <v>0</v>
      </c>
      <c r="EZ28" s="10">
        <f t="shared" si="19"/>
        <v>0</v>
      </c>
      <c r="FA28" s="10">
        <f t="shared" si="19"/>
        <v>0</v>
      </c>
      <c r="FB28" s="10">
        <f t="shared" si="19"/>
        <v>0</v>
      </c>
      <c r="FC28" s="10">
        <f t="shared" si="19"/>
        <v>0</v>
      </c>
      <c r="FD28" s="10">
        <f t="shared" si="19"/>
        <v>0</v>
      </c>
      <c r="FE28" s="10">
        <f t="shared" si="19"/>
        <v>0</v>
      </c>
      <c r="FF28" s="10">
        <f t="shared" si="19"/>
        <v>0</v>
      </c>
      <c r="FG28" s="10">
        <f t="shared" si="19"/>
        <v>0</v>
      </c>
      <c r="FH28" s="10">
        <f t="shared" si="19"/>
        <v>0</v>
      </c>
      <c r="FI28" s="10">
        <f t="shared" si="19"/>
        <v>0</v>
      </c>
      <c r="FJ28" s="10">
        <f t="shared" si="19"/>
        <v>0</v>
      </c>
      <c r="FK28" s="10">
        <f t="shared" si="19"/>
        <v>0</v>
      </c>
      <c r="FL28" s="10">
        <f t="shared" si="19"/>
        <v>0</v>
      </c>
      <c r="FM28" s="10">
        <f t="shared" si="19"/>
        <v>0</v>
      </c>
      <c r="FN28" s="10">
        <f t="shared" si="19"/>
        <v>0</v>
      </c>
      <c r="FO28" s="10">
        <f t="shared" si="19"/>
        <v>0</v>
      </c>
      <c r="FP28" s="10">
        <f t="shared" si="19"/>
        <v>0</v>
      </c>
      <c r="FQ28" s="10">
        <f t="shared" si="19"/>
        <v>0</v>
      </c>
      <c r="FR28" s="10">
        <f t="shared" si="19"/>
        <v>0</v>
      </c>
      <c r="FS28" s="10">
        <f t="shared" si="19"/>
        <v>0</v>
      </c>
      <c r="FT28" s="10">
        <f t="shared" si="19"/>
        <v>0</v>
      </c>
      <c r="FU28" s="10">
        <f t="shared" si="19"/>
        <v>0</v>
      </c>
      <c r="FV28" s="10">
        <f t="shared" si="19"/>
        <v>0</v>
      </c>
      <c r="FW28" s="10">
        <f t="shared" si="19"/>
        <v>0</v>
      </c>
      <c r="FX28" s="10">
        <f t="shared" si="19"/>
        <v>0</v>
      </c>
      <c r="FY28" s="10">
        <f t="shared" si="19"/>
        <v>0</v>
      </c>
      <c r="FZ28" s="10">
        <f t="shared" si="19"/>
        <v>0</v>
      </c>
      <c r="GA28" s="10">
        <f t="shared" si="19"/>
        <v>0</v>
      </c>
      <c r="GB28" s="10">
        <f t="shared" si="19"/>
        <v>0</v>
      </c>
      <c r="GC28" s="10">
        <f t="shared" si="19"/>
        <v>0</v>
      </c>
      <c r="GD28" s="10">
        <f t="shared" si="19"/>
        <v>0</v>
      </c>
      <c r="GE28" s="10">
        <f t="shared" si="19"/>
        <v>0</v>
      </c>
      <c r="GF28" s="10">
        <f t="shared" si="19"/>
        <v>0</v>
      </c>
      <c r="GG28" s="10">
        <f t="shared" si="19"/>
        <v>0</v>
      </c>
      <c r="GH28" s="10">
        <f t="shared" si="19"/>
        <v>0</v>
      </c>
      <c r="GI28" s="10">
        <f t="shared" si="19"/>
        <v>0</v>
      </c>
      <c r="GJ28" s="10">
        <f t="shared" si="19"/>
        <v>0</v>
      </c>
      <c r="GK28" s="10">
        <f t="shared" si="19"/>
        <v>0</v>
      </c>
      <c r="GL28" s="10">
        <f t="shared" si="19"/>
        <v>0</v>
      </c>
      <c r="GM28" s="10">
        <f t="shared" si="19"/>
        <v>0</v>
      </c>
      <c r="GN28" s="10">
        <f t="shared" si="19"/>
        <v>0</v>
      </c>
      <c r="GO28" s="10">
        <f t="shared" si="19"/>
        <v>0</v>
      </c>
      <c r="GP28" s="10">
        <f t="shared" si="19"/>
        <v>0</v>
      </c>
      <c r="GQ28" s="10">
        <f t="shared" si="19"/>
        <v>0</v>
      </c>
      <c r="GR28" s="10">
        <f t="shared" si="19"/>
        <v>0</v>
      </c>
      <c r="GS28" s="10">
        <f t="shared" si="19"/>
        <v>0</v>
      </c>
      <c r="GT28" s="10">
        <f t="shared" si="19"/>
        <v>0</v>
      </c>
      <c r="GU28" s="10">
        <f t="shared" si="19"/>
        <v>0</v>
      </c>
      <c r="GV28" s="10">
        <f t="shared" si="19"/>
        <v>0</v>
      </c>
      <c r="GW28" s="10">
        <f t="shared" si="19"/>
        <v>0</v>
      </c>
      <c r="GX28" s="10">
        <f t="shared" si="19"/>
        <v>0</v>
      </c>
      <c r="GY28" s="10">
        <f t="shared" si="19"/>
        <v>0</v>
      </c>
      <c r="GZ28" s="10">
        <f t="shared" si="19"/>
        <v>0</v>
      </c>
      <c r="HA28" s="10">
        <f t="shared" si="19"/>
        <v>0</v>
      </c>
      <c r="HB28" s="10">
        <f t="shared" si="19"/>
        <v>0</v>
      </c>
      <c r="HC28" s="10">
        <f t="shared" si="19"/>
        <v>0</v>
      </c>
      <c r="HD28" s="10">
        <f t="shared" si="19"/>
        <v>0</v>
      </c>
      <c r="HE28" s="10">
        <f t="shared" si="19"/>
        <v>0</v>
      </c>
      <c r="HF28" s="10">
        <f t="shared" si="19"/>
        <v>0</v>
      </c>
      <c r="HG28" s="10">
        <f t="shared" si="19"/>
        <v>0</v>
      </c>
      <c r="HH28" s="10">
        <f t="shared" si="19"/>
        <v>0</v>
      </c>
      <c r="HI28" s="10">
        <f t="shared" si="19"/>
        <v>0</v>
      </c>
      <c r="HJ28" s="10">
        <f t="shared" si="19"/>
        <v>0</v>
      </c>
      <c r="HK28" s="10">
        <f t="shared" ref="HK28:JV28" si="20">IF(AND(HK5&lt;80000000,HK5&gt;10),HK5,0)</f>
        <v>0</v>
      </c>
      <c r="HL28" s="10">
        <f t="shared" si="20"/>
        <v>0</v>
      </c>
      <c r="HM28" s="10">
        <f t="shared" si="20"/>
        <v>0</v>
      </c>
      <c r="HN28" s="10">
        <f t="shared" si="20"/>
        <v>0</v>
      </c>
      <c r="HO28" s="10">
        <f t="shared" si="20"/>
        <v>0</v>
      </c>
      <c r="HP28" s="10">
        <f t="shared" si="20"/>
        <v>0</v>
      </c>
      <c r="HQ28" s="10">
        <f t="shared" si="20"/>
        <v>0</v>
      </c>
      <c r="HR28" s="10">
        <f t="shared" si="20"/>
        <v>0</v>
      </c>
      <c r="HS28" s="10">
        <f t="shared" si="20"/>
        <v>0</v>
      </c>
      <c r="HT28" s="10">
        <f t="shared" si="20"/>
        <v>0</v>
      </c>
      <c r="HU28" s="10">
        <f t="shared" si="20"/>
        <v>0</v>
      </c>
      <c r="HV28" s="10">
        <f t="shared" si="20"/>
        <v>0</v>
      </c>
      <c r="HW28" s="10">
        <f t="shared" si="20"/>
        <v>0</v>
      </c>
      <c r="HX28" s="10">
        <f t="shared" si="20"/>
        <v>0</v>
      </c>
      <c r="HY28" s="10">
        <f t="shared" si="20"/>
        <v>0</v>
      </c>
      <c r="HZ28" s="10">
        <f t="shared" si="20"/>
        <v>0</v>
      </c>
      <c r="IA28" s="10">
        <f t="shared" si="20"/>
        <v>0</v>
      </c>
      <c r="IB28" s="10">
        <f t="shared" si="20"/>
        <v>0</v>
      </c>
      <c r="IC28" s="10">
        <f t="shared" si="20"/>
        <v>0</v>
      </c>
      <c r="ID28" s="10">
        <f t="shared" si="20"/>
        <v>0</v>
      </c>
      <c r="IE28" s="10">
        <f t="shared" si="20"/>
        <v>0</v>
      </c>
      <c r="IF28" s="10">
        <f t="shared" si="20"/>
        <v>0</v>
      </c>
      <c r="IG28" s="10">
        <f t="shared" si="20"/>
        <v>0</v>
      </c>
      <c r="IH28" s="10">
        <f t="shared" si="20"/>
        <v>0</v>
      </c>
      <c r="II28" s="10">
        <f t="shared" si="20"/>
        <v>0</v>
      </c>
      <c r="IJ28" s="10">
        <f t="shared" si="20"/>
        <v>0</v>
      </c>
      <c r="IK28" s="10">
        <f t="shared" si="20"/>
        <v>0</v>
      </c>
      <c r="IL28" s="10">
        <f t="shared" si="20"/>
        <v>0</v>
      </c>
      <c r="IM28" s="10">
        <f t="shared" si="20"/>
        <v>0</v>
      </c>
      <c r="IN28" s="10">
        <f t="shared" si="20"/>
        <v>0</v>
      </c>
      <c r="IO28" s="10">
        <f t="shared" si="20"/>
        <v>0</v>
      </c>
      <c r="IP28" s="10">
        <f t="shared" si="20"/>
        <v>0</v>
      </c>
      <c r="IQ28" s="10">
        <f t="shared" si="20"/>
        <v>0</v>
      </c>
      <c r="IR28" s="10">
        <f t="shared" si="20"/>
        <v>0</v>
      </c>
      <c r="IS28" s="10">
        <f t="shared" si="20"/>
        <v>0</v>
      </c>
      <c r="IT28" s="10">
        <f t="shared" si="20"/>
        <v>0</v>
      </c>
      <c r="IU28" s="10">
        <f t="shared" si="20"/>
        <v>0</v>
      </c>
      <c r="IV28" s="10">
        <f t="shared" si="20"/>
        <v>0</v>
      </c>
      <c r="IW28" s="10">
        <f t="shared" si="20"/>
        <v>0</v>
      </c>
      <c r="IX28" s="10">
        <f t="shared" si="20"/>
        <v>0</v>
      </c>
      <c r="IY28" s="10">
        <f t="shared" si="20"/>
        <v>0</v>
      </c>
      <c r="IZ28" s="10">
        <f t="shared" si="20"/>
        <v>0</v>
      </c>
      <c r="JA28" s="10">
        <f t="shared" si="20"/>
        <v>0</v>
      </c>
      <c r="JB28" s="10">
        <f t="shared" si="20"/>
        <v>0</v>
      </c>
      <c r="JC28" s="10">
        <f t="shared" si="20"/>
        <v>0</v>
      </c>
      <c r="JD28" s="10">
        <f t="shared" si="20"/>
        <v>0</v>
      </c>
      <c r="JE28" s="10">
        <f t="shared" si="20"/>
        <v>0</v>
      </c>
      <c r="JF28" s="10">
        <f t="shared" si="20"/>
        <v>0</v>
      </c>
      <c r="JG28" s="10">
        <f t="shared" si="20"/>
        <v>0</v>
      </c>
      <c r="JH28" s="10">
        <f t="shared" si="20"/>
        <v>0</v>
      </c>
      <c r="JI28" s="10">
        <f t="shared" si="20"/>
        <v>0</v>
      </c>
      <c r="JJ28" s="10">
        <f t="shared" si="20"/>
        <v>0</v>
      </c>
      <c r="JK28" s="10">
        <f t="shared" si="20"/>
        <v>0</v>
      </c>
      <c r="JL28" s="10">
        <f t="shared" si="20"/>
        <v>0</v>
      </c>
      <c r="JM28" s="10">
        <f t="shared" si="20"/>
        <v>0</v>
      </c>
      <c r="JN28" s="10">
        <f t="shared" si="20"/>
        <v>0</v>
      </c>
      <c r="JO28" s="10">
        <f t="shared" si="20"/>
        <v>0</v>
      </c>
      <c r="JP28" s="10">
        <f t="shared" si="20"/>
        <v>0</v>
      </c>
      <c r="JQ28" s="10">
        <f t="shared" si="20"/>
        <v>0</v>
      </c>
      <c r="JR28" s="10">
        <f t="shared" si="20"/>
        <v>0</v>
      </c>
      <c r="JS28" s="10">
        <f t="shared" si="20"/>
        <v>0</v>
      </c>
      <c r="JT28" s="10">
        <f t="shared" si="20"/>
        <v>0</v>
      </c>
      <c r="JU28" s="10">
        <f t="shared" si="20"/>
        <v>0</v>
      </c>
      <c r="JV28" s="10">
        <f t="shared" si="20"/>
        <v>0</v>
      </c>
      <c r="JW28" s="10">
        <f t="shared" ref="JW28:MH28" si="21">IF(AND(JW5&lt;80000000,JW5&gt;10),JW5,0)</f>
        <v>0</v>
      </c>
      <c r="JX28" s="10">
        <f t="shared" si="21"/>
        <v>0</v>
      </c>
      <c r="JY28" s="10">
        <f t="shared" si="21"/>
        <v>0</v>
      </c>
      <c r="JZ28" s="10">
        <f t="shared" si="21"/>
        <v>0</v>
      </c>
      <c r="KA28" s="10">
        <f t="shared" si="21"/>
        <v>0</v>
      </c>
      <c r="KB28" s="10">
        <f t="shared" si="21"/>
        <v>0</v>
      </c>
      <c r="KC28" s="10">
        <f t="shared" si="21"/>
        <v>0</v>
      </c>
      <c r="KD28" s="10">
        <f t="shared" si="21"/>
        <v>0</v>
      </c>
      <c r="KE28" s="10">
        <f t="shared" si="21"/>
        <v>0</v>
      </c>
      <c r="KF28" s="10">
        <f t="shared" si="21"/>
        <v>0</v>
      </c>
      <c r="KG28" s="10">
        <f t="shared" si="21"/>
        <v>0</v>
      </c>
      <c r="KH28" s="10">
        <f t="shared" si="21"/>
        <v>0</v>
      </c>
      <c r="KI28" s="10">
        <f t="shared" si="21"/>
        <v>0</v>
      </c>
      <c r="KJ28" s="10">
        <f t="shared" si="21"/>
        <v>0</v>
      </c>
      <c r="KK28" s="10">
        <f t="shared" si="21"/>
        <v>0</v>
      </c>
      <c r="KL28" s="10">
        <f t="shared" si="21"/>
        <v>0</v>
      </c>
      <c r="KM28" s="10">
        <f t="shared" si="21"/>
        <v>0</v>
      </c>
      <c r="KN28" s="10">
        <f t="shared" si="21"/>
        <v>0</v>
      </c>
      <c r="KO28" s="10">
        <f t="shared" si="21"/>
        <v>0</v>
      </c>
      <c r="KP28" s="10">
        <f t="shared" si="21"/>
        <v>0</v>
      </c>
      <c r="KQ28" s="10">
        <f t="shared" si="21"/>
        <v>0</v>
      </c>
      <c r="KR28" s="10">
        <f t="shared" si="21"/>
        <v>0</v>
      </c>
      <c r="KS28" s="10">
        <f t="shared" si="21"/>
        <v>0</v>
      </c>
      <c r="KT28" s="10">
        <f t="shared" si="21"/>
        <v>0</v>
      </c>
      <c r="KU28" s="10">
        <f t="shared" si="21"/>
        <v>0</v>
      </c>
      <c r="KV28" s="10">
        <f t="shared" si="21"/>
        <v>0</v>
      </c>
      <c r="KW28" s="10">
        <f t="shared" si="21"/>
        <v>0</v>
      </c>
      <c r="KX28" s="10">
        <f t="shared" si="21"/>
        <v>0</v>
      </c>
      <c r="KY28" s="10">
        <f t="shared" si="21"/>
        <v>0</v>
      </c>
      <c r="KZ28" s="10">
        <f t="shared" si="21"/>
        <v>0</v>
      </c>
      <c r="LA28" s="10">
        <f t="shared" si="21"/>
        <v>0</v>
      </c>
      <c r="LB28" s="10">
        <f t="shared" si="21"/>
        <v>0</v>
      </c>
      <c r="LC28" s="10">
        <f t="shared" si="21"/>
        <v>0</v>
      </c>
      <c r="LD28" s="10">
        <f t="shared" si="21"/>
        <v>0</v>
      </c>
      <c r="LE28" s="10">
        <f t="shared" si="21"/>
        <v>0</v>
      </c>
      <c r="LF28" s="10">
        <f t="shared" si="21"/>
        <v>0</v>
      </c>
      <c r="LG28" s="10">
        <f t="shared" si="21"/>
        <v>0</v>
      </c>
      <c r="LH28" s="10">
        <f t="shared" si="21"/>
        <v>0</v>
      </c>
      <c r="LI28" s="10">
        <f t="shared" si="21"/>
        <v>0</v>
      </c>
      <c r="LJ28" s="10">
        <f t="shared" si="21"/>
        <v>0</v>
      </c>
      <c r="LK28" s="10">
        <f t="shared" si="21"/>
        <v>0</v>
      </c>
      <c r="LL28" s="10">
        <f t="shared" si="21"/>
        <v>0</v>
      </c>
      <c r="LM28" s="10">
        <f t="shared" si="21"/>
        <v>0</v>
      </c>
      <c r="LN28" s="10">
        <f t="shared" si="21"/>
        <v>0</v>
      </c>
      <c r="LO28" s="10">
        <f t="shared" si="21"/>
        <v>0</v>
      </c>
      <c r="LP28" s="10">
        <f t="shared" si="21"/>
        <v>0</v>
      </c>
      <c r="LQ28" s="10">
        <f t="shared" si="21"/>
        <v>0</v>
      </c>
      <c r="LR28" s="10">
        <f t="shared" si="21"/>
        <v>0</v>
      </c>
      <c r="LS28" s="10">
        <f t="shared" si="21"/>
        <v>0</v>
      </c>
      <c r="LT28" s="10">
        <f t="shared" si="21"/>
        <v>0</v>
      </c>
      <c r="LU28" s="10">
        <f t="shared" si="21"/>
        <v>0</v>
      </c>
      <c r="LV28" s="10">
        <f t="shared" si="21"/>
        <v>0</v>
      </c>
      <c r="LW28" s="10">
        <f t="shared" si="21"/>
        <v>0</v>
      </c>
      <c r="LX28" s="10">
        <f t="shared" si="21"/>
        <v>0</v>
      </c>
      <c r="LY28" s="10">
        <f t="shared" si="21"/>
        <v>0</v>
      </c>
      <c r="LZ28" s="10">
        <f t="shared" si="21"/>
        <v>0</v>
      </c>
      <c r="MA28" s="10">
        <f t="shared" si="21"/>
        <v>0</v>
      </c>
      <c r="MB28" s="10">
        <f t="shared" si="21"/>
        <v>0</v>
      </c>
      <c r="MC28" s="10">
        <f t="shared" si="21"/>
        <v>0</v>
      </c>
      <c r="MD28" s="10">
        <f t="shared" si="21"/>
        <v>0</v>
      </c>
      <c r="ME28" s="10">
        <f t="shared" si="21"/>
        <v>0</v>
      </c>
      <c r="MF28" s="10">
        <f t="shared" si="21"/>
        <v>0</v>
      </c>
      <c r="MG28" s="10">
        <f t="shared" si="21"/>
        <v>0</v>
      </c>
      <c r="MH28" s="10">
        <f t="shared" si="21"/>
        <v>0</v>
      </c>
    </row>
    <row r="29" spans="1:346" x14ac:dyDescent="0.2">
      <c r="A29">
        <v>3</v>
      </c>
      <c r="B29">
        <f t="shared" si="14"/>
        <v>399994</v>
      </c>
      <c r="C29">
        <f t="shared" si="15"/>
        <v>600000</v>
      </c>
      <c r="E29">
        <v>399996</v>
      </c>
      <c r="G29" s="10">
        <f t="shared" ref="G29:Z29" si="22">IF(AND(G6&lt;80000000,G6&gt;10),G6,0)</f>
        <v>0</v>
      </c>
      <c r="H29" s="10">
        <f t="shared" si="22"/>
        <v>0</v>
      </c>
      <c r="I29" s="10">
        <f t="shared" si="22"/>
        <v>0</v>
      </c>
      <c r="J29" s="10">
        <f t="shared" si="22"/>
        <v>415800</v>
      </c>
      <c r="K29" s="10">
        <f t="shared" si="22"/>
        <v>0</v>
      </c>
      <c r="L29" s="10">
        <f t="shared" si="22"/>
        <v>0</v>
      </c>
      <c r="M29" s="10">
        <f t="shared" si="22"/>
        <v>0</v>
      </c>
      <c r="N29" s="10">
        <f t="shared" si="22"/>
        <v>178200</v>
      </c>
      <c r="O29" s="10">
        <f t="shared" si="22"/>
        <v>0</v>
      </c>
      <c r="P29" s="10">
        <f t="shared" si="22"/>
        <v>0</v>
      </c>
      <c r="Q29" s="10">
        <f t="shared" si="22"/>
        <v>0</v>
      </c>
      <c r="R29" s="10">
        <f t="shared" si="22"/>
        <v>6000</v>
      </c>
      <c r="S29" s="10">
        <f t="shared" si="22"/>
        <v>0</v>
      </c>
      <c r="T29" s="10">
        <f t="shared" si="22"/>
        <v>0</v>
      </c>
      <c r="U29" s="10">
        <f t="shared" si="22"/>
        <v>0</v>
      </c>
      <c r="V29" s="10">
        <f t="shared" si="22"/>
        <v>0</v>
      </c>
      <c r="W29" s="10">
        <f t="shared" si="22"/>
        <v>0</v>
      </c>
      <c r="X29" s="10">
        <f t="shared" si="22"/>
        <v>0</v>
      </c>
      <c r="Y29" s="10">
        <f t="shared" si="22"/>
        <v>0</v>
      </c>
      <c r="Z29" s="10">
        <f t="shared" si="22"/>
        <v>0</v>
      </c>
      <c r="AA29" s="27">
        <f t="shared" ref="AA29:CL29" si="23">IF(AND(AA6&lt;80000000,AA6&gt;10),AA6,0)</f>
        <v>0</v>
      </c>
      <c r="AB29" s="10">
        <f t="shared" si="23"/>
        <v>0</v>
      </c>
      <c r="AC29" s="10">
        <f t="shared" si="23"/>
        <v>0</v>
      </c>
      <c r="AD29" s="10">
        <f t="shared" si="23"/>
        <v>32604</v>
      </c>
      <c r="AE29" s="10">
        <f t="shared" si="23"/>
        <v>0</v>
      </c>
      <c r="AF29" s="10">
        <f t="shared" si="23"/>
        <v>0</v>
      </c>
      <c r="AG29" s="10">
        <f t="shared" si="23"/>
        <v>0</v>
      </c>
      <c r="AH29" s="10">
        <f t="shared" si="23"/>
        <v>26646</v>
      </c>
      <c r="AI29" s="10">
        <f t="shared" si="23"/>
        <v>0</v>
      </c>
      <c r="AJ29" s="10">
        <f t="shared" si="23"/>
        <v>0</v>
      </c>
      <c r="AK29" s="10">
        <f t="shared" si="23"/>
        <v>0</v>
      </c>
      <c r="AL29" s="10">
        <f t="shared" si="23"/>
        <v>6666</v>
      </c>
      <c r="AM29" s="10">
        <f t="shared" si="23"/>
        <v>0</v>
      </c>
      <c r="AN29" s="10">
        <f t="shared" si="23"/>
        <v>0</v>
      </c>
      <c r="AO29" s="10">
        <f t="shared" si="23"/>
        <v>0</v>
      </c>
      <c r="AP29" s="10">
        <f t="shared" si="23"/>
        <v>733</v>
      </c>
      <c r="AQ29" s="10">
        <f t="shared" si="23"/>
        <v>0</v>
      </c>
      <c r="AR29" s="10">
        <f t="shared" si="23"/>
        <v>0</v>
      </c>
      <c r="AS29" s="10">
        <f t="shared" si="23"/>
        <v>0</v>
      </c>
      <c r="AT29" s="10">
        <f t="shared" si="23"/>
        <v>20</v>
      </c>
      <c r="AU29" s="10">
        <f t="shared" si="23"/>
        <v>0</v>
      </c>
      <c r="AV29" s="10">
        <f t="shared" si="23"/>
        <v>0</v>
      </c>
      <c r="AW29" s="10">
        <f t="shared" si="23"/>
        <v>0</v>
      </c>
      <c r="AX29" s="10">
        <f t="shared" si="23"/>
        <v>32600</v>
      </c>
      <c r="AY29" s="10">
        <f t="shared" si="23"/>
        <v>0</v>
      </c>
      <c r="AZ29" s="10">
        <f t="shared" si="23"/>
        <v>0</v>
      </c>
      <c r="BA29" s="10">
        <f t="shared" si="23"/>
        <v>0</v>
      </c>
      <c r="BB29" s="10">
        <f t="shared" si="23"/>
        <v>26646</v>
      </c>
      <c r="BC29" s="10">
        <f t="shared" si="23"/>
        <v>0</v>
      </c>
      <c r="BD29" s="10">
        <f t="shared" si="23"/>
        <v>0</v>
      </c>
      <c r="BE29" s="10">
        <f t="shared" si="23"/>
        <v>0</v>
      </c>
      <c r="BF29" s="10">
        <f t="shared" si="23"/>
        <v>6666</v>
      </c>
      <c r="BG29" s="10">
        <f t="shared" si="23"/>
        <v>0</v>
      </c>
      <c r="BH29" s="10">
        <f t="shared" si="23"/>
        <v>0</v>
      </c>
      <c r="BI29" s="10">
        <f t="shared" si="23"/>
        <v>0</v>
      </c>
      <c r="BJ29" s="10">
        <f t="shared" si="23"/>
        <v>733</v>
      </c>
      <c r="BK29" s="10">
        <f t="shared" si="23"/>
        <v>0</v>
      </c>
      <c r="BL29" s="10">
        <f t="shared" si="23"/>
        <v>0</v>
      </c>
      <c r="BM29" s="10">
        <f t="shared" si="23"/>
        <v>0</v>
      </c>
      <c r="BN29" s="10">
        <f t="shared" si="23"/>
        <v>20</v>
      </c>
      <c r="BO29" s="10">
        <f t="shared" si="23"/>
        <v>0</v>
      </c>
      <c r="BP29" s="10">
        <f t="shared" si="23"/>
        <v>0</v>
      </c>
      <c r="BQ29" s="10">
        <f t="shared" si="23"/>
        <v>0</v>
      </c>
      <c r="BR29" s="10">
        <f t="shared" si="23"/>
        <v>32600</v>
      </c>
      <c r="BS29" s="10">
        <f t="shared" si="23"/>
        <v>0</v>
      </c>
      <c r="BT29" s="10">
        <f t="shared" si="23"/>
        <v>0</v>
      </c>
      <c r="BU29" s="10">
        <f t="shared" si="23"/>
        <v>0</v>
      </c>
      <c r="BV29" s="10">
        <f t="shared" si="23"/>
        <v>26646</v>
      </c>
      <c r="BW29" s="10">
        <f t="shared" si="23"/>
        <v>0</v>
      </c>
      <c r="BX29" s="10">
        <f t="shared" si="23"/>
        <v>0</v>
      </c>
      <c r="BY29" s="10">
        <f t="shared" si="23"/>
        <v>0</v>
      </c>
      <c r="BZ29" s="10">
        <f t="shared" si="23"/>
        <v>6666</v>
      </c>
      <c r="CA29" s="10">
        <f t="shared" si="23"/>
        <v>0</v>
      </c>
      <c r="CB29" s="10">
        <f t="shared" si="23"/>
        <v>0</v>
      </c>
      <c r="CC29" s="10">
        <f t="shared" si="23"/>
        <v>0</v>
      </c>
      <c r="CD29" s="10">
        <f t="shared" si="23"/>
        <v>733</v>
      </c>
      <c r="CE29" s="10">
        <f t="shared" si="23"/>
        <v>0</v>
      </c>
      <c r="CF29" s="10">
        <f t="shared" si="23"/>
        <v>0</v>
      </c>
      <c r="CG29" s="10">
        <f t="shared" si="23"/>
        <v>0</v>
      </c>
      <c r="CH29" s="10">
        <f t="shared" si="23"/>
        <v>20</v>
      </c>
      <c r="CI29" s="10">
        <f t="shared" si="23"/>
        <v>0</v>
      </c>
      <c r="CJ29" s="10">
        <f t="shared" si="23"/>
        <v>0</v>
      </c>
      <c r="CK29" s="10">
        <f t="shared" si="23"/>
        <v>0</v>
      </c>
      <c r="CL29" s="10">
        <f t="shared" si="23"/>
        <v>32600</v>
      </c>
      <c r="CM29" s="10">
        <f t="shared" ref="CM29:EX29" si="24">IF(AND(CM6&lt;80000000,CM6&gt;10),CM6,0)</f>
        <v>0</v>
      </c>
      <c r="CN29" s="10">
        <f t="shared" si="24"/>
        <v>0</v>
      </c>
      <c r="CO29" s="10">
        <f t="shared" si="24"/>
        <v>0</v>
      </c>
      <c r="CP29" s="10">
        <f t="shared" si="24"/>
        <v>26646</v>
      </c>
      <c r="CQ29" s="10">
        <f t="shared" si="24"/>
        <v>0</v>
      </c>
      <c r="CR29" s="10">
        <f t="shared" si="24"/>
        <v>0</v>
      </c>
      <c r="CS29" s="10">
        <f t="shared" si="24"/>
        <v>0</v>
      </c>
      <c r="CT29" s="10">
        <f t="shared" si="24"/>
        <v>6666</v>
      </c>
      <c r="CU29" s="10">
        <f t="shared" si="24"/>
        <v>0</v>
      </c>
      <c r="CV29" s="10">
        <f t="shared" si="24"/>
        <v>0</v>
      </c>
      <c r="CW29" s="10">
        <f t="shared" si="24"/>
        <v>0</v>
      </c>
      <c r="CX29" s="10">
        <f t="shared" si="24"/>
        <v>733</v>
      </c>
      <c r="CY29" s="10">
        <f t="shared" si="24"/>
        <v>0</v>
      </c>
      <c r="CZ29" s="10">
        <f t="shared" si="24"/>
        <v>0</v>
      </c>
      <c r="DA29" s="10">
        <f t="shared" si="24"/>
        <v>0</v>
      </c>
      <c r="DB29" s="10">
        <f t="shared" si="24"/>
        <v>20</v>
      </c>
      <c r="DC29" s="10">
        <f t="shared" si="24"/>
        <v>0</v>
      </c>
      <c r="DD29" s="10">
        <f t="shared" si="24"/>
        <v>0</v>
      </c>
      <c r="DE29" s="10">
        <f t="shared" si="24"/>
        <v>0</v>
      </c>
      <c r="DF29" s="10">
        <f t="shared" si="24"/>
        <v>32600</v>
      </c>
      <c r="DG29" s="10">
        <f t="shared" si="24"/>
        <v>0</v>
      </c>
      <c r="DH29" s="10">
        <f t="shared" si="24"/>
        <v>0</v>
      </c>
      <c r="DI29" s="10">
        <f t="shared" si="24"/>
        <v>0</v>
      </c>
      <c r="DJ29" s="10">
        <f t="shared" si="24"/>
        <v>26646</v>
      </c>
      <c r="DK29" s="10">
        <f t="shared" si="24"/>
        <v>0</v>
      </c>
      <c r="DL29" s="10">
        <f t="shared" si="24"/>
        <v>0</v>
      </c>
      <c r="DM29" s="10">
        <f t="shared" si="24"/>
        <v>0</v>
      </c>
      <c r="DN29" s="10">
        <f t="shared" si="24"/>
        <v>6666</v>
      </c>
      <c r="DO29" s="10">
        <f t="shared" si="24"/>
        <v>0</v>
      </c>
      <c r="DP29" s="10">
        <f t="shared" si="24"/>
        <v>0</v>
      </c>
      <c r="DQ29" s="10">
        <f t="shared" si="24"/>
        <v>0</v>
      </c>
      <c r="DR29" s="10">
        <f t="shared" si="24"/>
        <v>733</v>
      </c>
      <c r="DS29" s="10">
        <f t="shared" si="24"/>
        <v>0</v>
      </c>
      <c r="DT29" s="10">
        <f t="shared" si="24"/>
        <v>0</v>
      </c>
      <c r="DU29" s="10">
        <f t="shared" si="24"/>
        <v>0</v>
      </c>
      <c r="DV29" s="10">
        <f t="shared" si="24"/>
        <v>20</v>
      </c>
      <c r="DW29" s="10">
        <f t="shared" si="24"/>
        <v>0</v>
      </c>
      <c r="DX29" s="10">
        <f t="shared" si="24"/>
        <v>0</v>
      </c>
      <c r="DY29" s="10">
        <f t="shared" si="24"/>
        <v>0</v>
      </c>
      <c r="DZ29" s="10">
        <f t="shared" si="24"/>
        <v>32600</v>
      </c>
      <c r="EA29" s="10">
        <f t="shared" si="24"/>
        <v>0</v>
      </c>
      <c r="EB29" s="10">
        <f t="shared" si="24"/>
        <v>0</v>
      </c>
      <c r="EC29" s="10">
        <f t="shared" si="24"/>
        <v>0</v>
      </c>
      <c r="ED29" s="10">
        <f t="shared" si="24"/>
        <v>26646</v>
      </c>
      <c r="EE29" s="10">
        <f t="shared" si="24"/>
        <v>0</v>
      </c>
      <c r="EF29" s="10">
        <f t="shared" si="24"/>
        <v>0</v>
      </c>
      <c r="EG29" s="10">
        <f t="shared" si="24"/>
        <v>0</v>
      </c>
      <c r="EH29" s="10">
        <f t="shared" si="24"/>
        <v>6666</v>
      </c>
      <c r="EI29" s="10">
        <f t="shared" si="24"/>
        <v>0</v>
      </c>
      <c r="EJ29" s="10">
        <f t="shared" si="24"/>
        <v>0</v>
      </c>
      <c r="EK29" s="10">
        <f t="shared" si="24"/>
        <v>0</v>
      </c>
      <c r="EL29" s="10">
        <f t="shared" si="24"/>
        <v>733</v>
      </c>
      <c r="EM29" s="10">
        <f t="shared" si="24"/>
        <v>0</v>
      </c>
      <c r="EN29" s="10">
        <f t="shared" si="24"/>
        <v>0</v>
      </c>
      <c r="EO29" s="10">
        <f t="shared" si="24"/>
        <v>0</v>
      </c>
      <c r="EP29" s="10">
        <f t="shared" si="24"/>
        <v>20</v>
      </c>
      <c r="EQ29" s="10">
        <f t="shared" si="24"/>
        <v>0</v>
      </c>
      <c r="ER29" s="10">
        <f t="shared" si="24"/>
        <v>0</v>
      </c>
      <c r="ES29" s="10">
        <f t="shared" si="24"/>
        <v>0</v>
      </c>
      <c r="ET29" s="10">
        <f t="shared" si="24"/>
        <v>0</v>
      </c>
      <c r="EU29" s="10">
        <f t="shared" si="24"/>
        <v>0</v>
      </c>
      <c r="EV29" s="10">
        <f t="shared" si="24"/>
        <v>0</v>
      </c>
      <c r="EW29" s="10">
        <f t="shared" si="24"/>
        <v>0</v>
      </c>
      <c r="EX29" s="10">
        <f t="shared" si="24"/>
        <v>0</v>
      </c>
      <c r="EY29" s="10">
        <f t="shared" ref="EY29:HJ29" si="25">IF(AND(EY6&lt;80000000,EY6&gt;10),EY6,0)</f>
        <v>0</v>
      </c>
      <c r="EZ29" s="10">
        <f t="shared" si="25"/>
        <v>0</v>
      </c>
      <c r="FA29" s="10">
        <f t="shared" si="25"/>
        <v>0</v>
      </c>
      <c r="FB29" s="10">
        <f t="shared" si="25"/>
        <v>0</v>
      </c>
      <c r="FC29" s="10">
        <f t="shared" si="25"/>
        <v>0</v>
      </c>
      <c r="FD29" s="10">
        <f t="shared" si="25"/>
        <v>0</v>
      </c>
      <c r="FE29" s="10">
        <f t="shared" si="25"/>
        <v>0</v>
      </c>
      <c r="FF29" s="10">
        <f t="shared" si="25"/>
        <v>0</v>
      </c>
      <c r="FG29" s="10">
        <f t="shared" si="25"/>
        <v>0</v>
      </c>
      <c r="FH29" s="10">
        <f t="shared" si="25"/>
        <v>0</v>
      </c>
      <c r="FI29" s="10">
        <f t="shared" si="25"/>
        <v>0</v>
      </c>
      <c r="FJ29" s="10">
        <f t="shared" si="25"/>
        <v>0</v>
      </c>
      <c r="FK29" s="10">
        <f t="shared" si="25"/>
        <v>0</v>
      </c>
      <c r="FL29" s="10">
        <f t="shared" si="25"/>
        <v>0</v>
      </c>
      <c r="FM29" s="10">
        <f t="shared" si="25"/>
        <v>0</v>
      </c>
      <c r="FN29" s="10">
        <f t="shared" si="25"/>
        <v>0</v>
      </c>
      <c r="FO29" s="10">
        <f t="shared" si="25"/>
        <v>0</v>
      </c>
      <c r="FP29" s="10">
        <f t="shared" si="25"/>
        <v>0</v>
      </c>
      <c r="FQ29" s="10">
        <f t="shared" si="25"/>
        <v>0</v>
      </c>
      <c r="FR29" s="10">
        <f t="shared" si="25"/>
        <v>0</v>
      </c>
      <c r="FS29" s="10">
        <f t="shared" si="25"/>
        <v>0</v>
      </c>
      <c r="FT29" s="10">
        <f t="shared" si="25"/>
        <v>0</v>
      </c>
      <c r="FU29" s="10">
        <f t="shared" si="25"/>
        <v>0</v>
      </c>
      <c r="FV29" s="10">
        <f t="shared" si="25"/>
        <v>0</v>
      </c>
      <c r="FW29" s="10">
        <f t="shared" si="25"/>
        <v>0</v>
      </c>
      <c r="FX29" s="10">
        <f t="shared" si="25"/>
        <v>0</v>
      </c>
      <c r="FY29" s="10">
        <f t="shared" si="25"/>
        <v>0</v>
      </c>
      <c r="FZ29" s="10">
        <f t="shared" si="25"/>
        <v>0</v>
      </c>
      <c r="GA29" s="10">
        <f t="shared" si="25"/>
        <v>0</v>
      </c>
      <c r="GB29" s="10">
        <f t="shared" si="25"/>
        <v>0</v>
      </c>
      <c r="GC29" s="10">
        <f t="shared" si="25"/>
        <v>0</v>
      </c>
      <c r="GD29" s="10">
        <f t="shared" si="25"/>
        <v>0</v>
      </c>
      <c r="GE29" s="10">
        <f t="shared" si="25"/>
        <v>0</v>
      </c>
      <c r="GF29" s="10">
        <f t="shared" si="25"/>
        <v>0</v>
      </c>
      <c r="GG29" s="10">
        <f t="shared" si="25"/>
        <v>0</v>
      </c>
      <c r="GH29" s="10">
        <f t="shared" si="25"/>
        <v>0</v>
      </c>
      <c r="GI29" s="10">
        <f t="shared" si="25"/>
        <v>0</v>
      </c>
      <c r="GJ29" s="10">
        <f t="shared" si="25"/>
        <v>0</v>
      </c>
      <c r="GK29" s="10">
        <f t="shared" si="25"/>
        <v>0</v>
      </c>
      <c r="GL29" s="10">
        <f t="shared" si="25"/>
        <v>0</v>
      </c>
      <c r="GM29" s="10">
        <f t="shared" si="25"/>
        <v>0</v>
      </c>
      <c r="GN29" s="10">
        <f t="shared" si="25"/>
        <v>0</v>
      </c>
      <c r="GO29" s="10">
        <f t="shared" si="25"/>
        <v>0</v>
      </c>
      <c r="GP29" s="10">
        <f t="shared" si="25"/>
        <v>0</v>
      </c>
      <c r="GQ29" s="10">
        <f t="shared" si="25"/>
        <v>0</v>
      </c>
      <c r="GR29" s="10">
        <f t="shared" si="25"/>
        <v>0</v>
      </c>
      <c r="GS29" s="10">
        <f t="shared" si="25"/>
        <v>0</v>
      </c>
      <c r="GT29" s="10">
        <f t="shared" si="25"/>
        <v>0</v>
      </c>
      <c r="GU29" s="10">
        <f t="shared" si="25"/>
        <v>0</v>
      </c>
      <c r="GV29" s="10">
        <f t="shared" si="25"/>
        <v>0</v>
      </c>
      <c r="GW29" s="10">
        <f t="shared" si="25"/>
        <v>0</v>
      </c>
      <c r="GX29" s="10">
        <f t="shared" si="25"/>
        <v>0</v>
      </c>
      <c r="GY29" s="10">
        <f t="shared" si="25"/>
        <v>0</v>
      </c>
      <c r="GZ29" s="10">
        <f t="shared" si="25"/>
        <v>0</v>
      </c>
      <c r="HA29" s="10">
        <f t="shared" si="25"/>
        <v>0</v>
      </c>
      <c r="HB29" s="10">
        <f t="shared" si="25"/>
        <v>0</v>
      </c>
      <c r="HC29" s="10">
        <f t="shared" si="25"/>
        <v>0</v>
      </c>
      <c r="HD29" s="10">
        <f t="shared" si="25"/>
        <v>0</v>
      </c>
      <c r="HE29" s="10">
        <f t="shared" si="25"/>
        <v>0</v>
      </c>
      <c r="HF29" s="10">
        <f t="shared" si="25"/>
        <v>0</v>
      </c>
      <c r="HG29" s="10">
        <f t="shared" si="25"/>
        <v>0</v>
      </c>
      <c r="HH29" s="10">
        <f t="shared" si="25"/>
        <v>0</v>
      </c>
      <c r="HI29" s="10">
        <f t="shared" si="25"/>
        <v>0</v>
      </c>
      <c r="HJ29" s="10">
        <f t="shared" si="25"/>
        <v>0</v>
      </c>
      <c r="HK29" s="10">
        <f t="shared" ref="HK29:JV29" si="26">IF(AND(HK6&lt;80000000,HK6&gt;10),HK6,0)</f>
        <v>0</v>
      </c>
      <c r="HL29" s="10">
        <f t="shared" si="26"/>
        <v>0</v>
      </c>
      <c r="HM29" s="10">
        <f t="shared" si="26"/>
        <v>0</v>
      </c>
      <c r="HN29" s="10">
        <f t="shared" si="26"/>
        <v>0</v>
      </c>
      <c r="HO29" s="10">
        <f t="shared" si="26"/>
        <v>0</v>
      </c>
      <c r="HP29" s="10">
        <f t="shared" si="26"/>
        <v>0</v>
      </c>
      <c r="HQ29" s="10">
        <f t="shared" si="26"/>
        <v>0</v>
      </c>
      <c r="HR29" s="10">
        <f t="shared" si="26"/>
        <v>0</v>
      </c>
      <c r="HS29" s="10">
        <f t="shared" si="26"/>
        <v>0</v>
      </c>
      <c r="HT29" s="10">
        <f t="shared" si="26"/>
        <v>0</v>
      </c>
      <c r="HU29" s="10">
        <f t="shared" si="26"/>
        <v>0</v>
      </c>
      <c r="HV29" s="10">
        <f t="shared" si="26"/>
        <v>0</v>
      </c>
      <c r="HW29" s="10">
        <f t="shared" si="26"/>
        <v>0</v>
      </c>
      <c r="HX29" s="10">
        <f t="shared" si="26"/>
        <v>0</v>
      </c>
      <c r="HY29" s="10">
        <f t="shared" si="26"/>
        <v>0</v>
      </c>
      <c r="HZ29" s="10">
        <f t="shared" si="26"/>
        <v>0</v>
      </c>
      <c r="IA29" s="10">
        <f t="shared" si="26"/>
        <v>0</v>
      </c>
      <c r="IB29" s="10">
        <f t="shared" si="26"/>
        <v>0</v>
      </c>
      <c r="IC29" s="10">
        <f t="shared" si="26"/>
        <v>0</v>
      </c>
      <c r="ID29" s="10">
        <f t="shared" si="26"/>
        <v>0</v>
      </c>
      <c r="IE29" s="10">
        <f t="shared" si="26"/>
        <v>0</v>
      </c>
      <c r="IF29" s="10">
        <f t="shared" si="26"/>
        <v>0</v>
      </c>
      <c r="IG29" s="10">
        <f t="shared" si="26"/>
        <v>0</v>
      </c>
      <c r="IH29" s="10">
        <f t="shared" si="26"/>
        <v>0</v>
      </c>
      <c r="II29" s="10">
        <f t="shared" si="26"/>
        <v>0</v>
      </c>
      <c r="IJ29" s="10">
        <f t="shared" si="26"/>
        <v>0</v>
      </c>
      <c r="IK29" s="10">
        <f t="shared" si="26"/>
        <v>0</v>
      </c>
      <c r="IL29" s="10">
        <f t="shared" si="26"/>
        <v>0</v>
      </c>
      <c r="IM29" s="10">
        <f t="shared" si="26"/>
        <v>0</v>
      </c>
      <c r="IN29" s="10">
        <f t="shared" si="26"/>
        <v>0</v>
      </c>
      <c r="IO29" s="10">
        <f t="shared" si="26"/>
        <v>0</v>
      </c>
      <c r="IP29" s="10">
        <f t="shared" si="26"/>
        <v>0</v>
      </c>
      <c r="IQ29" s="10">
        <f t="shared" si="26"/>
        <v>0</v>
      </c>
      <c r="IR29" s="10">
        <f t="shared" si="26"/>
        <v>0</v>
      </c>
      <c r="IS29" s="10">
        <f t="shared" si="26"/>
        <v>0</v>
      </c>
      <c r="IT29" s="10">
        <f t="shared" si="26"/>
        <v>0</v>
      </c>
      <c r="IU29" s="10">
        <f t="shared" si="26"/>
        <v>0</v>
      </c>
      <c r="IV29" s="10">
        <f t="shared" si="26"/>
        <v>0</v>
      </c>
      <c r="IW29" s="10">
        <f t="shared" si="26"/>
        <v>0</v>
      </c>
      <c r="IX29" s="10">
        <f t="shared" si="26"/>
        <v>0</v>
      </c>
      <c r="IY29" s="10">
        <f t="shared" si="26"/>
        <v>0</v>
      </c>
      <c r="IZ29" s="10">
        <f t="shared" si="26"/>
        <v>0</v>
      </c>
      <c r="JA29" s="10">
        <f t="shared" si="26"/>
        <v>0</v>
      </c>
      <c r="JB29" s="10">
        <f t="shared" si="26"/>
        <v>0</v>
      </c>
      <c r="JC29" s="10">
        <f t="shared" si="26"/>
        <v>0</v>
      </c>
      <c r="JD29" s="10">
        <f t="shared" si="26"/>
        <v>0</v>
      </c>
      <c r="JE29" s="10">
        <f t="shared" si="26"/>
        <v>0</v>
      </c>
      <c r="JF29" s="10">
        <f t="shared" si="26"/>
        <v>0</v>
      </c>
      <c r="JG29" s="10">
        <f t="shared" si="26"/>
        <v>0</v>
      </c>
      <c r="JH29" s="10">
        <f t="shared" si="26"/>
        <v>0</v>
      </c>
      <c r="JI29" s="10">
        <f t="shared" si="26"/>
        <v>0</v>
      </c>
      <c r="JJ29" s="10">
        <f t="shared" si="26"/>
        <v>0</v>
      </c>
      <c r="JK29" s="10">
        <f t="shared" si="26"/>
        <v>0</v>
      </c>
      <c r="JL29" s="10">
        <f t="shared" si="26"/>
        <v>0</v>
      </c>
      <c r="JM29" s="10">
        <f t="shared" si="26"/>
        <v>0</v>
      </c>
      <c r="JN29" s="10">
        <f t="shared" si="26"/>
        <v>0</v>
      </c>
      <c r="JO29" s="10">
        <f t="shared" si="26"/>
        <v>0</v>
      </c>
      <c r="JP29" s="10">
        <f t="shared" si="26"/>
        <v>0</v>
      </c>
      <c r="JQ29" s="10">
        <f t="shared" si="26"/>
        <v>0</v>
      </c>
      <c r="JR29" s="10">
        <f t="shared" si="26"/>
        <v>0</v>
      </c>
      <c r="JS29" s="10">
        <f t="shared" si="26"/>
        <v>0</v>
      </c>
      <c r="JT29" s="10">
        <f t="shared" si="26"/>
        <v>0</v>
      </c>
      <c r="JU29" s="10">
        <f t="shared" si="26"/>
        <v>0</v>
      </c>
      <c r="JV29" s="10">
        <f t="shared" si="26"/>
        <v>0</v>
      </c>
      <c r="JW29" s="10">
        <f t="shared" ref="JW29:MH29" si="27">IF(AND(JW6&lt;80000000,JW6&gt;10),JW6,0)</f>
        <v>0</v>
      </c>
      <c r="JX29" s="10">
        <f t="shared" si="27"/>
        <v>0</v>
      </c>
      <c r="JY29" s="10">
        <f t="shared" si="27"/>
        <v>0</v>
      </c>
      <c r="JZ29" s="10">
        <f t="shared" si="27"/>
        <v>0</v>
      </c>
      <c r="KA29" s="10">
        <f t="shared" si="27"/>
        <v>0</v>
      </c>
      <c r="KB29" s="10">
        <f t="shared" si="27"/>
        <v>0</v>
      </c>
      <c r="KC29" s="10">
        <f t="shared" si="27"/>
        <v>0</v>
      </c>
      <c r="KD29" s="10">
        <f t="shared" si="27"/>
        <v>0</v>
      </c>
      <c r="KE29" s="10">
        <f t="shared" si="27"/>
        <v>0</v>
      </c>
      <c r="KF29" s="10">
        <f t="shared" si="27"/>
        <v>0</v>
      </c>
      <c r="KG29" s="10">
        <f t="shared" si="27"/>
        <v>0</v>
      </c>
      <c r="KH29" s="10">
        <f t="shared" si="27"/>
        <v>0</v>
      </c>
      <c r="KI29" s="10">
        <f t="shared" si="27"/>
        <v>0</v>
      </c>
      <c r="KJ29" s="10">
        <f t="shared" si="27"/>
        <v>0</v>
      </c>
      <c r="KK29" s="10">
        <f t="shared" si="27"/>
        <v>0</v>
      </c>
      <c r="KL29" s="10">
        <f t="shared" si="27"/>
        <v>0</v>
      </c>
      <c r="KM29" s="10">
        <f t="shared" si="27"/>
        <v>0</v>
      </c>
      <c r="KN29" s="10">
        <f t="shared" si="27"/>
        <v>0</v>
      </c>
      <c r="KO29" s="10">
        <f t="shared" si="27"/>
        <v>0</v>
      </c>
      <c r="KP29" s="10">
        <f t="shared" si="27"/>
        <v>0</v>
      </c>
      <c r="KQ29" s="10">
        <f t="shared" si="27"/>
        <v>0</v>
      </c>
      <c r="KR29" s="10">
        <f t="shared" si="27"/>
        <v>0</v>
      </c>
      <c r="KS29" s="10">
        <f t="shared" si="27"/>
        <v>0</v>
      </c>
      <c r="KT29" s="10">
        <f t="shared" si="27"/>
        <v>0</v>
      </c>
      <c r="KU29" s="10">
        <f t="shared" si="27"/>
        <v>0</v>
      </c>
      <c r="KV29" s="10">
        <f t="shared" si="27"/>
        <v>0</v>
      </c>
      <c r="KW29" s="10">
        <f t="shared" si="27"/>
        <v>0</v>
      </c>
      <c r="KX29" s="10">
        <f t="shared" si="27"/>
        <v>0</v>
      </c>
      <c r="KY29" s="10">
        <f t="shared" si="27"/>
        <v>0</v>
      </c>
      <c r="KZ29" s="10">
        <f t="shared" si="27"/>
        <v>0</v>
      </c>
      <c r="LA29" s="10">
        <f t="shared" si="27"/>
        <v>0</v>
      </c>
      <c r="LB29" s="10">
        <f t="shared" si="27"/>
        <v>0</v>
      </c>
      <c r="LC29" s="10">
        <f t="shared" si="27"/>
        <v>0</v>
      </c>
      <c r="LD29" s="10">
        <f t="shared" si="27"/>
        <v>0</v>
      </c>
      <c r="LE29" s="10">
        <f t="shared" si="27"/>
        <v>0</v>
      </c>
      <c r="LF29" s="10">
        <f t="shared" si="27"/>
        <v>0</v>
      </c>
      <c r="LG29" s="10">
        <f t="shared" si="27"/>
        <v>0</v>
      </c>
      <c r="LH29" s="10">
        <f t="shared" si="27"/>
        <v>0</v>
      </c>
      <c r="LI29" s="10">
        <f t="shared" si="27"/>
        <v>0</v>
      </c>
      <c r="LJ29" s="10">
        <f t="shared" si="27"/>
        <v>0</v>
      </c>
      <c r="LK29" s="10">
        <f t="shared" si="27"/>
        <v>0</v>
      </c>
      <c r="LL29" s="10">
        <f t="shared" si="27"/>
        <v>0</v>
      </c>
      <c r="LM29" s="10">
        <f t="shared" si="27"/>
        <v>0</v>
      </c>
      <c r="LN29" s="10">
        <f t="shared" si="27"/>
        <v>0</v>
      </c>
      <c r="LO29" s="10">
        <f t="shared" si="27"/>
        <v>0</v>
      </c>
      <c r="LP29" s="10">
        <f t="shared" si="27"/>
        <v>0</v>
      </c>
      <c r="LQ29" s="10">
        <f t="shared" si="27"/>
        <v>0</v>
      </c>
      <c r="LR29" s="10">
        <f t="shared" si="27"/>
        <v>0</v>
      </c>
      <c r="LS29" s="10">
        <f t="shared" si="27"/>
        <v>0</v>
      </c>
      <c r="LT29" s="10">
        <f t="shared" si="27"/>
        <v>0</v>
      </c>
      <c r="LU29" s="10">
        <f t="shared" si="27"/>
        <v>0</v>
      </c>
      <c r="LV29" s="10">
        <f t="shared" si="27"/>
        <v>0</v>
      </c>
      <c r="LW29" s="10">
        <f t="shared" si="27"/>
        <v>0</v>
      </c>
      <c r="LX29" s="10">
        <f t="shared" si="27"/>
        <v>0</v>
      </c>
      <c r="LY29" s="10">
        <f t="shared" si="27"/>
        <v>0</v>
      </c>
      <c r="LZ29" s="10">
        <f t="shared" si="27"/>
        <v>0</v>
      </c>
      <c r="MA29" s="10">
        <f t="shared" si="27"/>
        <v>0</v>
      </c>
      <c r="MB29" s="10">
        <f t="shared" si="27"/>
        <v>0</v>
      </c>
      <c r="MC29" s="10">
        <f t="shared" si="27"/>
        <v>0</v>
      </c>
      <c r="MD29" s="10">
        <f t="shared" si="27"/>
        <v>0</v>
      </c>
      <c r="ME29" s="10">
        <f t="shared" si="27"/>
        <v>0</v>
      </c>
      <c r="MF29" s="10">
        <f t="shared" si="27"/>
        <v>0</v>
      </c>
      <c r="MG29" s="10">
        <f t="shared" si="27"/>
        <v>0</v>
      </c>
      <c r="MH29" s="10">
        <f t="shared" si="27"/>
        <v>0</v>
      </c>
    </row>
    <row r="30" spans="1:346" x14ac:dyDescent="0.2">
      <c r="A30">
        <v>4</v>
      </c>
      <c r="B30">
        <f t="shared" si="14"/>
        <v>400000</v>
      </c>
      <c r="C30">
        <f t="shared" si="15"/>
        <v>600000</v>
      </c>
      <c r="E30">
        <v>399987</v>
      </c>
      <c r="G30" s="10">
        <f t="shared" ref="G30:Z30" si="28">IF(AND(G7&lt;80000000,G7&gt;10),G7,0)</f>
        <v>0</v>
      </c>
      <c r="H30" s="10">
        <f t="shared" si="28"/>
        <v>0</v>
      </c>
      <c r="I30" s="10">
        <f t="shared" si="28"/>
        <v>0</v>
      </c>
      <c r="J30" s="10">
        <f t="shared" si="28"/>
        <v>415800</v>
      </c>
      <c r="K30" s="10">
        <f t="shared" si="28"/>
        <v>0</v>
      </c>
      <c r="L30" s="10">
        <f t="shared" si="28"/>
        <v>0</v>
      </c>
      <c r="M30" s="10">
        <f t="shared" si="28"/>
        <v>0</v>
      </c>
      <c r="N30" s="10">
        <f t="shared" si="28"/>
        <v>178200</v>
      </c>
      <c r="O30" s="10">
        <f t="shared" si="28"/>
        <v>0</v>
      </c>
      <c r="P30" s="10">
        <f t="shared" si="28"/>
        <v>0</v>
      </c>
      <c r="Q30" s="10">
        <f t="shared" si="28"/>
        <v>0</v>
      </c>
      <c r="R30" s="10">
        <f t="shared" si="28"/>
        <v>6000</v>
      </c>
      <c r="S30" s="10">
        <f t="shared" si="28"/>
        <v>0</v>
      </c>
      <c r="T30" s="10">
        <f t="shared" si="28"/>
        <v>0</v>
      </c>
      <c r="U30" s="10">
        <f t="shared" si="28"/>
        <v>0</v>
      </c>
      <c r="V30" s="10">
        <f t="shared" si="28"/>
        <v>0</v>
      </c>
      <c r="W30" s="10">
        <f t="shared" si="28"/>
        <v>0</v>
      </c>
      <c r="X30" s="10">
        <f t="shared" si="28"/>
        <v>0</v>
      </c>
      <c r="Y30" s="10">
        <f t="shared" si="28"/>
        <v>0</v>
      </c>
      <c r="Z30" s="10">
        <f t="shared" si="28"/>
        <v>0</v>
      </c>
      <c r="AA30" s="27">
        <f t="shared" ref="AA30:CL30" si="29">IF(AND(AA7&lt;80000000,AA7&gt;10),AA7,0)</f>
        <v>0</v>
      </c>
      <c r="AB30" s="10">
        <f t="shared" si="29"/>
        <v>0</v>
      </c>
      <c r="AC30" s="10">
        <f t="shared" si="29"/>
        <v>0</v>
      </c>
      <c r="AD30" s="10">
        <f t="shared" si="29"/>
        <v>27898</v>
      </c>
      <c r="AE30" s="10">
        <f t="shared" si="29"/>
        <v>0</v>
      </c>
      <c r="AF30" s="10">
        <f t="shared" si="29"/>
        <v>0</v>
      </c>
      <c r="AG30" s="10">
        <f t="shared" si="29"/>
        <v>0</v>
      </c>
      <c r="AH30" s="10">
        <f t="shared" si="29"/>
        <v>22837</v>
      </c>
      <c r="AI30" s="10">
        <f t="shared" si="29"/>
        <v>0</v>
      </c>
      <c r="AJ30" s="10">
        <f t="shared" si="29"/>
        <v>0</v>
      </c>
      <c r="AK30" s="10">
        <f t="shared" si="29"/>
        <v>0</v>
      </c>
      <c r="AL30" s="10">
        <f t="shared" si="29"/>
        <v>5714</v>
      </c>
      <c r="AM30" s="10">
        <f t="shared" si="29"/>
        <v>0</v>
      </c>
      <c r="AN30" s="10">
        <f t="shared" si="29"/>
        <v>0</v>
      </c>
      <c r="AO30" s="10">
        <f t="shared" si="29"/>
        <v>0</v>
      </c>
      <c r="AP30" s="10">
        <f t="shared" si="29"/>
        <v>685</v>
      </c>
      <c r="AQ30" s="10">
        <f t="shared" si="29"/>
        <v>0</v>
      </c>
      <c r="AR30" s="10">
        <f t="shared" si="29"/>
        <v>0</v>
      </c>
      <c r="AS30" s="10">
        <f t="shared" si="29"/>
        <v>0</v>
      </c>
      <c r="AT30" s="10">
        <f t="shared" si="29"/>
        <v>20</v>
      </c>
      <c r="AU30" s="10">
        <f t="shared" si="29"/>
        <v>0</v>
      </c>
      <c r="AV30" s="10">
        <f t="shared" si="29"/>
        <v>0</v>
      </c>
      <c r="AW30" s="10">
        <f t="shared" si="29"/>
        <v>0</v>
      </c>
      <c r="AX30" s="10">
        <f t="shared" si="29"/>
        <v>27885</v>
      </c>
      <c r="AY30" s="10">
        <f t="shared" si="29"/>
        <v>0</v>
      </c>
      <c r="AZ30" s="10">
        <f t="shared" si="29"/>
        <v>0</v>
      </c>
      <c r="BA30" s="10">
        <f t="shared" si="29"/>
        <v>0</v>
      </c>
      <c r="BB30" s="10">
        <f t="shared" si="29"/>
        <v>22837</v>
      </c>
      <c r="BC30" s="10">
        <f t="shared" si="29"/>
        <v>0</v>
      </c>
      <c r="BD30" s="10">
        <f t="shared" si="29"/>
        <v>0</v>
      </c>
      <c r="BE30" s="10">
        <f t="shared" si="29"/>
        <v>0</v>
      </c>
      <c r="BF30" s="10">
        <f t="shared" si="29"/>
        <v>5714</v>
      </c>
      <c r="BG30" s="10">
        <f t="shared" si="29"/>
        <v>0</v>
      </c>
      <c r="BH30" s="10">
        <f t="shared" si="29"/>
        <v>0</v>
      </c>
      <c r="BI30" s="10">
        <f t="shared" si="29"/>
        <v>0</v>
      </c>
      <c r="BJ30" s="10">
        <f t="shared" si="29"/>
        <v>685</v>
      </c>
      <c r="BK30" s="10">
        <f t="shared" si="29"/>
        <v>0</v>
      </c>
      <c r="BL30" s="10">
        <f t="shared" si="29"/>
        <v>0</v>
      </c>
      <c r="BM30" s="10">
        <f t="shared" si="29"/>
        <v>0</v>
      </c>
      <c r="BN30" s="10">
        <f t="shared" si="29"/>
        <v>20</v>
      </c>
      <c r="BO30" s="10">
        <f t="shared" si="29"/>
        <v>0</v>
      </c>
      <c r="BP30" s="10">
        <f t="shared" si="29"/>
        <v>0</v>
      </c>
      <c r="BQ30" s="10">
        <f t="shared" si="29"/>
        <v>0</v>
      </c>
      <c r="BR30" s="10">
        <f t="shared" si="29"/>
        <v>27885</v>
      </c>
      <c r="BS30" s="10">
        <f t="shared" si="29"/>
        <v>0</v>
      </c>
      <c r="BT30" s="10">
        <f t="shared" si="29"/>
        <v>0</v>
      </c>
      <c r="BU30" s="10">
        <f t="shared" si="29"/>
        <v>0</v>
      </c>
      <c r="BV30" s="10">
        <f t="shared" si="29"/>
        <v>22837</v>
      </c>
      <c r="BW30" s="10">
        <f t="shared" si="29"/>
        <v>0</v>
      </c>
      <c r="BX30" s="10">
        <f t="shared" si="29"/>
        <v>0</v>
      </c>
      <c r="BY30" s="10">
        <f t="shared" si="29"/>
        <v>0</v>
      </c>
      <c r="BZ30" s="10">
        <f t="shared" si="29"/>
        <v>5714</v>
      </c>
      <c r="CA30" s="10">
        <f t="shared" si="29"/>
        <v>0</v>
      </c>
      <c r="CB30" s="10">
        <f t="shared" si="29"/>
        <v>0</v>
      </c>
      <c r="CC30" s="10">
        <f t="shared" si="29"/>
        <v>0</v>
      </c>
      <c r="CD30" s="10">
        <f t="shared" si="29"/>
        <v>685</v>
      </c>
      <c r="CE30" s="10">
        <f t="shared" si="29"/>
        <v>0</v>
      </c>
      <c r="CF30" s="10">
        <f t="shared" si="29"/>
        <v>0</v>
      </c>
      <c r="CG30" s="10">
        <f t="shared" si="29"/>
        <v>0</v>
      </c>
      <c r="CH30" s="10">
        <f t="shared" si="29"/>
        <v>20</v>
      </c>
      <c r="CI30" s="10">
        <f t="shared" si="29"/>
        <v>0</v>
      </c>
      <c r="CJ30" s="10">
        <f t="shared" si="29"/>
        <v>0</v>
      </c>
      <c r="CK30" s="10">
        <f t="shared" si="29"/>
        <v>0</v>
      </c>
      <c r="CL30" s="10">
        <f t="shared" si="29"/>
        <v>27885</v>
      </c>
      <c r="CM30" s="10">
        <f t="shared" ref="CM30:EX30" si="30">IF(AND(CM7&lt;80000000,CM7&gt;10),CM7,0)</f>
        <v>0</v>
      </c>
      <c r="CN30" s="10">
        <f t="shared" si="30"/>
        <v>0</v>
      </c>
      <c r="CO30" s="10">
        <f t="shared" si="30"/>
        <v>0</v>
      </c>
      <c r="CP30" s="10">
        <f t="shared" si="30"/>
        <v>22837</v>
      </c>
      <c r="CQ30" s="10">
        <f t="shared" si="30"/>
        <v>0</v>
      </c>
      <c r="CR30" s="10">
        <f t="shared" si="30"/>
        <v>0</v>
      </c>
      <c r="CS30" s="10">
        <f t="shared" si="30"/>
        <v>0</v>
      </c>
      <c r="CT30" s="10">
        <f t="shared" si="30"/>
        <v>5714</v>
      </c>
      <c r="CU30" s="10">
        <f t="shared" si="30"/>
        <v>0</v>
      </c>
      <c r="CV30" s="10">
        <f t="shared" si="30"/>
        <v>0</v>
      </c>
      <c r="CW30" s="10">
        <f t="shared" si="30"/>
        <v>0</v>
      </c>
      <c r="CX30" s="10">
        <f t="shared" si="30"/>
        <v>685</v>
      </c>
      <c r="CY30" s="10">
        <f t="shared" si="30"/>
        <v>0</v>
      </c>
      <c r="CZ30" s="10">
        <f t="shared" si="30"/>
        <v>0</v>
      </c>
      <c r="DA30" s="10">
        <f t="shared" si="30"/>
        <v>0</v>
      </c>
      <c r="DB30" s="10">
        <f t="shared" si="30"/>
        <v>20</v>
      </c>
      <c r="DC30" s="10">
        <f t="shared" si="30"/>
        <v>0</v>
      </c>
      <c r="DD30" s="10">
        <f t="shared" si="30"/>
        <v>0</v>
      </c>
      <c r="DE30" s="10">
        <f t="shared" si="30"/>
        <v>0</v>
      </c>
      <c r="DF30" s="10">
        <f t="shared" si="30"/>
        <v>27885</v>
      </c>
      <c r="DG30" s="10">
        <f t="shared" si="30"/>
        <v>0</v>
      </c>
      <c r="DH30" s="10">
        <f t="shared" si="30"/>
        <v>0</v>
      </c>
      <c r="DI30" s="10">
        <f t="shared" si="30"/>
        <v>0</v>
      </c>
      <c r="DJ30" s="10">
        <f t="shared" si="30"/>
        <v>22837</v>
      </c>
      <c r="DK30" s="10">
        <f t="shared" si="30"/>
        <v>0</v>
      </c>
      <c r="DL30" s="10">
        <f t="shared" si="30"/>
        <v>0</v>
      </c>
      <c r="DM30" s="10">
        <f t="shared" si="30"/>
        <v>0</v>
      </c>
      <c r="DN30" s="10">
        <f t="shared" si="30"/>
        <v>5714</v>
      </c>
      <c r="DO30" s="10">
        <f t="shared" si="30"/>
        <v>0</v>
      </c>
      <c r="DP30" s="10">
        <f t="shared" si="30"/>
        <v>0</v>
      </c>
      <c r="DQ30" s="10">
        <f t="shared" si="30"/>
        <v>0</v>
      </c>
      <c r="DR30" s="10">
        <f t="shared" si="30"/>
        <v>685</v>
      </c>
      <c r="DS30" s="10">
        <f t="shared" si="30"/>
        <v>0</v>
      </c>
      <c r="DT30" s="10">
        <f t="shared" si="30"/>
        <v>0</v>
      </c>
      <c r="DU30" s="10">
        <f t="shared" si="30"/>
        <v>0</v>
      </c>
      <c r="DV30" s="10">
        <f t="shared" si="30"/>
        <v>20</v>
      </c>
      <c r="DW30" s="10">
        <f t="shared" si="30"/>
        <v>0</v>
      </c>
      <c r="DX30" s="10">
        <f t="shared" si="30"/>
        <v>0</v>
      </c>
      <c r="DY30" s="10">
        <f t="shared" si="30"/>
        <v>0</v>
      </c>
      <c r="DZ30" s="10">
        <f t="shared" si="30"/>
        <v>27885</v>
      </c>
      <c r="EA30" s="10">
        <f t="shared" si="30"/>
        <v>0</v>
      </c>
      <c r="EB30" s="10">
        <f t="shared" si="30"/>
        <v>0</v>
      </c>
      <c r="EC30" s="10">
        <f t="shared" si="30"/>
        <v>0</v>
      </c>
      <c r="ED30" s="10">
        <f t="shared" si="30"/>
        <v>22837</v>
      </c>
      <c r="EE30" s="10">
        <f t="shared" si="30"/>
        <v>0</v>
      </c>
      <c r="EF30" s="10">
        <f t="shared" si="30"/>
        <v>0</v>
      </c>
      <c r="EG30" s="10">
        <f t="shared" si="30"/>
        <v>0</v>
      </c>
      <c r="EH30" s="10">
        <f t="shared" si="30"/>
        <v>5714</v>
      </c>
      <c r="EI30" s="10">
        <f t="shared" si="30"/>
        <v>0</v>
      </c>
      <c r="EJ30" s="10">
        <f t="shared" si="30"/>
        <v>0</v>
      </c>
      <c r="EK30" s="10">
        <f t="shared" si="30"/>
        <v>0</v>
      </c>
      <c r="EL30" s="10">
        <f t="shared" si="30"/>
        <v>685</v>
      </c>
      <c r="EM30" s="10">
        <f t="shared" si="30"/>
        <v>0</v>
      </c>
      <c r="EN30" s="10">
        <f t="shared" si="30"/>
        <v>0</v>
      </c>
      <c r="EO30" s="10">
        <f t="shared" si="30"/>
        <v>0</v>
      </c>
      <c r="EP30" s="10">
        <f t="shared" si="30"/>
        <v>20</v>
      </c>
      <c r="EQ30" s="10">
        <f t="shared" si="30"/>
        <v>0</v>
      </c>
      <c r="ER30" s="10">
        <f t="shared" si="30"/>
        <v>0</v>
      </c>
      <c r="ES30" s="10">
        <f t="shared" si="30"/>
        <v>0</v>
      </c>
      <c r="ET30" s="10">
        <f t="shared" si="30"/>
        <v>27885</v>
      </c>
      <c r="EU30" s="10">
        <f t="shared" si="30"/>
        <v>0</v>
      </c>
      <c r="EV30" s="10">
        <f t="shared" si="30"/>
        <v>0</v>
      </c>
      <c r="EW30" s="10">
        <f t="shared" si="30"/>
        <v>0</v>
      </c>
      <c r="EX30" s="10">
        <f t="shared" si="30"/>
        <v>22837</v>
      </c>
      <c r="EY30" s="10">
        <f t="shared" ref="EY30:HJ30" si="31">IF(AND(EY7&lt;80000000,EY7&gt;10),EY7,0)</f>
        <v>0</v>
      </c>
      <c r="EZ30" s="10">
        <f t="shared" si="31"/>
        <v>0</v>
      </c>
      <c r="FA30" s="10">
        <f t="shared" si="31"/>
        <v>0</v>
      </c>
      <c r="FB30" s="10">
        <f t="shared" si="31"/>
        <v>5714</v>
      </c>
      <c r="FC30" s="10">
        <f t="shared" si="31"/>
        <v>0</v>
      </c>
      <c r="FD30" s="10">
        <f t="shared" si="31"/>
        <v>0</v>
      </c>
      <c r="FE30" s="10">
        <f t="shared" si="31"/>
        <v>0</v>
      </c>
      <c r="FF30" s="10">
        <f t="shared" si="31"/>
        <v>685</v>
      </c>
      <c r="FG30" s="10">
        <f t="shared" si="31"/>
        <v>0</v>
      </c>
      <c r="FH30" s="10">
        <f t="shared" si="31"/>
        <v>0</v>
      </c>
      <c r="FI30" s="10">
        <f t="shared" si="31"/>
        <v>0</v>
      </c>
      <c r="FJ30" s="10">
        <f t="shared" si="31"/>
        <v>20</v>
      </c>
      <c r="FK30" s="10">
        <f t="shared" si="31"/>
        <v>0</v>
      </c>
      <c r="FL30" s="10">
        <f t="shared" si="31"/>
        <v>0</v>
      </c>
      <c r="FM30" s="10">
        <f t="shared" si="31"/>
        <v>0</v>
      </c>
      <c r="FN30" s="10">
        <f t="shared" si="31"/>
        <v>0</v>
      </c>
      <c r="FO30" s="10">
        <f t="shared" si="31"/>
        <v>0</v>
      </c>
      <c r="FP30" s="10">
        <f t="shared" si="31"/>
        <v>0</v>
      </c>
      <c r="FQ30" s="10">
        <f t="shared" si="31"/>
        <v>0</v>
      </c>
      <c r="FR30" s="10">
        <f t="shared" si="31"/>
        <v>0</v>
      </c>
      <c r="FS30" s="10">
        <f t="shared" si="31"/>
        <v>0</v>
      </c>
      <c r="FT30" s="10">
        <f t="shared" si="31"/>
        <v>0</v>
      </c>
      <c r="FU30" s="10">
        <f t="shared" si="31"/>
        <v>0</v>
      </c>
      <c r="FV30" s="10">
        <f t="shared" si="31"/>
        <v>0</v>
      </c>
      <c r="FW30" s="10">
        <f t="shared" si="31"/>
        <v>0</v>
      </c>
      <c r="FX30" s="10">
        <f t="shared" si="31"/>
        <v>0</v>
      </c>
      <c r="FY30" s="10">
        <f t="shared" si="31"/>
        <v>0</v>
      </c>
      <c r="FZ30" s="10">
        <f t="shared" si="31"/>
        <v>0</v>
      </c>
      <c r="GA30" s="10">
        <f t="shared" si="31"/>
        <v>0</v>
      </c>
      <c r="GB30" s="10">
        <f t="shared" si="31"/>
        <v>0</v>
      </c>
      <c r="GC30" s="10">
        <f t="shared" si="31"/>
        <v>0</v>
      </c>
      <c r="GD30" s="10">
        <f t="shared" si="31"/>
        <v>0</v>
      </c>
      <c r="GE30" s="10">
        <f t="shared" si="31"/>
        <v>0</v>
      </c>
      <c r="GF30" s="10">
        <f t="shared" si="31"/>
        <v>0</v>
      </c>
      <c r="GG30" s="10">
        <f t="shared" si="31"/>
        <v>0</v>
      </c>
      <c r="GH30" s="10">
        <f t="shared" si="31"/>
        <v>0</v>
      </c>
      <c r="GI30" s="10">
        <f t="shared" si="31"/>
        <v>0</v>
      </c>
      <c r="GJ30" s="10">
        <f t="shared" si="31"/>
        <v>0</v>
      </c>
      <c r="GK30" s="10">
        <f t="shared" si="31"/>
        <v>0</v>
      </c>
      <c r="GL30" s="10">
        <f t="shared" si="31"/>
        <v>0</v>
      </c>
      <c r="GM30" s="10">
        <f t="shared" si="31"/>
        <v>0</v>
      </c>
      <c r="GN30" s="10">
        <f t="shared" si="31"/>
        <v>0</v>
      </c>
      <c r="GO30" s="10">
        <f t="shared" si="31"/>
        <v>0</v>
      </c>
      <c r="GP30" s="10">
        <f t="shared" si="31"/>
        <v>0</v>
      </c>
      <c r="GQ30" s="10">
        <f t="shared" si="31"/>
        <v>0</v>
      </c>
      <c r="GR30" s="10">
        <f t="shared" si="31"/>
        <v>0</v>
      </c>
      <c r="GS30" s="10">
        <f t="shared" si="31"/>
        <v>0</v>
      </c>
      <c r="GT30" s="10">
        <f t="shared" si="31"/>
        <v>0</v>
      </c>
      <c r="GU30" s="10">
        <f t="shared" si="31"/>
        <v>0</v>
      </c>
      <c r="GV30" s="10">
        <f t="shared" si="31"/>
        <v>0</v>
      </c>
      <c r="GW30" s="10">
        <f t="shared" si="31"/>
        <v>0</v>
      </c>
      <c r="GX30" s="10">
        <f t="shared" si="31"/>
        <v>0</v>
      </c>
      <c r="GY30" s="10">
        <f t="shared" si="31"/>
        <v>0</v>
      </c>
      <c r="GZ30" s="10">
        <f t="shared" si="31"/>
        <v>0</v>
      </c>
      <c r="HA30" s="10">
        <f t="shared" si="31"/>
        <v>0</v>
      </c>
      <c r="HB30" s="10">
        <f t="shared" si="31"/>
        <v>0</v>
      </c>
      <c r="HC30" s="10">
        <f t="shared" si="31"/>
        <v>0</v>
      </c>
      <c r="HD30" s="10">
        <f t="shared" si="31"/>
        <v>0</v>
      </c>
      <c r="HE30" s="10">
        <f t="shared" si="31"/>
        <v>0</v>
      </c>
      <c r="HF30" s="10">
        <f t="shared" si="31"/>
        <v>0</v>
      </c>
      <c r="HG30" s="10">
        <f t="shared" si="31"/>
        <v>0</v>
      </c>
      <c r="HH30" s="10">
        <f t="shared" si="31"/>
        <v>0</v>
      </c>
      <c r="HI30" s="10">
        <f t="shared" si="31"/>
        <v>0</v>
      </c>
      <c r="HJ30" s="10">
        <f t="shared" si="31"/>
        <v>0</v>
      </c>
      <c r="HK30" s="10">
        <f t="shared" ref="HK30:JV30" si="32">IF(AND(HK7&lt;80000000,HK7&gt;10),HK7,0)</f>
        <v>0</v>
      </c>
      <c r="HL30" s="10">
        <f t="shared" si="32"/>
        <v>0</v>
      </c>
      <c r="HM30" s="10">
        <f t="shared" si="32"/>
        <v>0</v>
      </c>
      <c r="HN30" s="10">
        <f t="shared" si="32"/>
        <v>0</v>
      </c>
      <c r="HO30" s="10">
        <f t="shared" si="32"/>
        <v>0</v>
      </c>
      <c r="HP30" s="10">
        <f t="shared" si="32"/>
        <v>0</v>
      </c>
      <c r="HQ30" s="10">
        <f t="shared" si="32"/>
        <v>0</v>
      </c>
      <c r="HR30" s="10">
        <f t="shared" si="32"/>
        <v>0</v>
      </c>
      <c r="HS30" s="10">
        <f t="shared" si="32"/>
        <v>0</v>
      </c>
      <c r="HT30" s="10">
        <f t="shared" si="32"/>
        <v>0</v>
      </c>
      <c r="HU30" s="10">
        <f t="shared" si="32"/>
        <v>0</v>
      </c>
      <c r="HV30" s="10">
        <f t="shared" si="32"/>
        <v>0</v>
      </c>
      <c r="HW30" s="10">
        <f t="shared" si="32"/>
        <v>0</v>
      </c>
      <c r="HX30" s="10">
        <f t="shared" si="32"/>
        <v>0</v>
      </c>
      <c r="HY30" s="10">
        <f t="shared" si="32"/>
        <v>0</v>
      </c>
      <c r="HZ30" s="10">
        <f t="shared" si="32"/>
        <v>0</v>
      </c>
      <c r="IA30" s="10">
        <f t="shared" si="32"/>
        <v>0</v>
      </c>
      <c r="IB30" s="10">
        <f t="shared" si="32"/>
        <v>0</v>
      </c>
      <c r="IC30" s="10">
        <f t="shared" si="32"/>
        <v>0</v>
      </c>
      <c r="ID30" s="10">
        <f t="shared" si="32"/>
        <v>0</v>
      </c>
      <c r="IE30" s="10">
        <f t="shared" si="32"/>
        <v>0</v>
      </c>
      <c r="IF30" s="10">
        <f t="shared" si="32"/>
        <v>0</v>
      </c>
      <c r="IG30" s="10">
        <f t="shared" si="32"/>
        <v>0</v>
      </c>
      <c r="IH30" s="10">
        <f t="shared" si="32"/>
        <v>0</v>
      </c>
      <c r="II30" s="10">
        <f t="shared" si="32"/>
        <v>0</v>
      </c>
      <c r="IJ30" s="10">
        <f t="shared" si="32"/>
        <v>0</v>
      </c>
      <c r="IK30" s="10">
        <f t="shared" si="32"/>
        <v>0</v>
      </c>
      <c r="IL30" s="10">
        <f t="shared" si="32"/>
        <v>0</v>
      </c>
      <c r="IM30" s="10">
        <f t="shared" si="32"/>
        <v>0</v>
      </c>
      <c r="IN30" s="10">
        <f t="shared" si="32"/>
        <v>0</v>
      </c>
      <c r="IO30" s="10">
        <f t="shared" si="32"/>
        <v>0</v>
      </c>
      <c r="IP30" s="10">
        <f t="shared" si="32"/>
        <v>0</v>
      </c>
      <c r="IQ30" s="10">
        <f t="shared" si="32"/>
        <v>0</v>
      </c>
      <c r="IR30" s="10">
        <f t="shared" si="32"/>
        <v>0</v>
      </c>
      <c r="IS30" s="10">
        <f t="shared" si="32"/>
        <v>0</v>
      </c>
      <c r="IT30" s="10">
        <f t="shared" si="32"/>
        <v>0</v>
      </c>
      <c r="IU30" s="10">
        <f t="shared" si="32"/>
        <v>0</v>
      </c>
      <c r="IV30" s="10">
        <f t="shared" si="32"/>
        <v>0</v>
      </c>
      <c r="IW30" s="10">
        <f t="shared" si="32"/>
        <v>0</v>
      </c>
      <c r="IX30" s="10">
        <f t="shared" si="32"/>
        <v>0</v>
      </c>
      <c r="IY30" s="10">
        <f t="shared" si="32"/>
        <v>0</v>
      </c>
      <c r="IZ30" s="10">
        <f t="shared" si="32"/>
        <v>0</v>
      </c>
      <c r="JA30" s="10">
        <f t="shared" si="32"/>
        <v>0</v>
      </c>
      <c r="JB30" s="10">
        <f t="shared" si="32"/>
        <v>0</v>
      </c>
      <c r="JC30" s="10">
        <f t="shared" si="32"/>
        <v>0</v>
      </c>
      <c r="JD30" s="10">
        <f t="shared" si="32"/>
        <v>0</v>
      </c>
      <c r="JE30" s="10">
        <f t="shared" si="32"/>
        <v>0</v>
      </c>
      <c r="JF30" s="10">
        <f t="shared" si="32"/>
        <v>0</v>
      </c>
      <c r="JG30" s="10">
        <f t="shared" si="32"/>
        <v>0</v>
      </c>
      <c r="JH30" s="10">
        <f t="shared" si="32"/>
        <v>0</v>
      </c>
      <c r="JI30" s="10">
        <f t="shared" si="32"/>
        <v>0</v>
      </c>
      <c r="JJ30" s="10">
        <f t="shared" si="32"/>
        <v>0</v>
      </c>
      <c r="JK30" s="10">
        <f t="shared" si="32"/>
        <v>0</v>
      </c>
      <c r="JL30" s="10">
        <f t="shared" si="32"/>
        <v>0</v>
      </c>
      <c r="JM30" s="10">
        <f t="shared" si="32"/>
        <v>0</v>
      </c>
      <c r="JN30" s="10">
        <f t="shared" si="32"/>
        <v>0</v>
      </c>
      <c r="JO30" s="10">
        <f t="shared" si="32"/>
        <v>0</v>
      </c>
      <c r="JP30" s="10">
        <f t="shared" si="32"/>
        <v>0</v>
      </c>
      <c r="JQ30" s="10">
        <f t="shared" si="32"/>
        <v>0</v>
      </c>
      <c r="JR30" s="10">
        <f t="shared" si="32"/>
        <v>0</v>
      </c>
      <c r="JS30" s="10">
        <f t="shared" si="32"/>
        <v>0</v>
      </c>
      <c r="JT30" s="10">
        <f t="shared" si="32"/>
        <v>0</v>
      </c>
      <c r="JU30" s="10">
        <f t="shared" si="32"/>
        <v>0</v>
      </c>
      <c r="JV30" s="10">
        <f t="shared" si="32"/>
        <v>0</v>
      </c>
      <c r="JW30" s="10">
        <f t="shared" ref="JW30:MH30" si="33">IF(AND(JW7&lt;80000000,JW7&gt;10),JW7,0)</f>
        <v>0</v>
      </c>
      <c r="JX30" s="10">
        <f t="shared" si="33"/>
        <v>0</v>
      </c>
      <c r="JY30" s="10">
        <f t="shared" si="33"/>
        <v>0</v>
      </c>
      <c r="JZ30" s="10">
        <f t="shared" si="33"/>
        <v>0</v>
      </c>
      <c r="KA30" s="10">
        <f t="shared" si="33"/>
        <v>0</v>
      </c>
      <c r="KB30" s="10">
        <f t="shared" si="33"/>
        <v>0</v>
      </c>
      <c r="KC30" s="10">
        <f t="shared" si="33"/>
        <v>0</v>
      </c>
      <c r="KD30" s="10">
        <f t="shared" si="33"/>
        <v>0</v>
      </c>
      <c r="KE30" s="10">
        <f t="shared" si="33"/>
        <v>0</v>
      </c>
      <c r="KF30" s="10">
        <f t="shared" si="33"/>
        <v>0</v>
      </c>
      <c r="KG30" s="10">
        <f t="shared" si="33"/>
        <v>0</v>
      </c>
      <c r="KH30" s="10">
        <f t="shared" si="33"/>
        <v>0</v>
      </c>
      <c r="KI30" s="10">
        <f t="shared" si="33"/>
        <v>0</v>
      </c>
      <c r="KJ30" s="10">
        <f t="shared" si="33"/>
        <v>0</v>
      </c>
      <c r="KK30" s="10">
        <f t="shared" si="33"/>
        <v>0</v>
      </c>
      <c r="KL30" s="10">
        <f t="shared" si="33"/>
        <v>0</v>
      </c>
      <c r="KM30" s="10">
        <f t="shared" si="33"/>
        <v>0</v>
      </c>
      <c r="KN30" s="10">
        <f t="shared" si="33"/>
        <v>0</v>
      </c>
      <c r="KO30" s="10">
        <f t="shared" si="33"/>
        <v>0</v>
      </c>
      <c r="KP30" s="10">
        <f t="shared" si="33"/>
        <v>0</v>
      </c>
      <c r="KQ30" s="10">
        <f t="shared" si="33"/>
        <v>0</v>
      </c>
      <c r="KR30" s="10">
        <f t="shared" si="33"/>
        <v>0</v>
      </c>
      <c r="KS30" s="10">
        <f t="shared" si="33"/>
        <v>0</v>
      </c>
      <c r="KT30" s="10">
        <f t="shared" si="33"/>
        <v>0</v>
      </c>
      <c r="KU30" s="10">
        <f t="shared" si="33"/>
        <v>0</v>
      </c>
      <c r="KV30" s="10">
        <f t="shared" si="33"/>
        <v>0</v>
      </c>
      <c r="KW30" s="10">
        <f t="shared" si="33"/>
        <v>0</v>
      </c>
      <c r="KX30" s="10">
        <f t="shared" si="33"/>
        <v>0</v>
      </c>
      <c r="KY30" s="10">
        <f t="shared" si="33"/>
        <v>0</v>
      </c>
      <c r="KZ30" s="10">
        <f t="shared" si="33"/>
        <v>0</v>
      </c>
      <c r="LA30" s="10">
        <f t="shared" si="33"/>
        <v>0</v>
      </c>
      <c r="LB30" s="10">
        <f t="shared" si="33"/>
        <v>0</v>
      </c>
      <c r="LC30" s="10">
        <f t="shared" si="33"/>
        <v>0</v>
      </c>
      <c r="LD30" s="10">
        <f t="shared" si="33"/>
        <v>0</v>
      </c>
      <c r="LE30" s="10">
        <f t="shared" si="33"/>
        <v>0</v>
      </c>
      <c r="LF30" s="10">
        <f t="shared" si="33"/>
        <v>0</v>
      </c>
      <c r="LG30" s="10">
        <f t="shared" si="33"/>
        <v>0</v>
      </c>
      <c r="LH30" s="10">
        <f t="shared" si="33"/>
        <v>0</v>
      </c>
      <c r="LI30" s="10">
        <f t="shared" si="33"/>
        <v>0</v>
      </c>
      <c r="LJ30" s="10">
        <f t="shared" si="33"/>
        <v>0</v>
      </c>
      <c r="LK30" s="10">
        <f t="shared" si="33"/>
        <v>0</v>
      </c>
      <c r="LL30" s="10">
        <f t="shared" si="33"/>
        <v>0</v>
      </c>
      <c r="LM30" s="10">
        <f t="shared" si="33"/>
        <v>0</v>
      </c>
      <c r="LN30" s="10">
        <f t="shared" si="33"/>
        <v>0</v>
      </c>
      <c r="LO30" s="10">
        <f t="shared" si="33"/>
        <v>0</v>
      </c>
      <c r="LP30" s="10">
        <f t="shared" si="33"/>
        <v>0</v>
      </c>
      <c r="LQ30" s="10">
        <f t="shared" si="33"/>
        <v>0</v>
      </c>
      <c r="LR30" s="10">
        <f t="shared" si="33"/>
        <v>0</v>
      </c>
      <c r="LS30" s="10">
        <f t="shared" si="33"/>
        <v>0</v>
      </c>
      <c r="LT30" s="10">
        <f t="shared" si="33"/>
        <v>0</v>
      </c>
      <c r="LU30" s="10">
        <f t="shared" si="33"/>
        <v>0</v>
      </c>
      <c r="LV30" s="10">
        <f t="shared" si="33"/>
        <v>0</v>
      </c>
      <c r="LW30" s="10">
        <f t="shared" si="33"/>
        <v>0</v>
      </c>
      <c r="LX30" s="10">
        <f t="shared" si="33"/>
        <v>0</v>
      </c>
      <c r="LY30" s="10">
        <f t="shared" si="33"/>
        <v>0</v>
      </c>
      <c r="LZ30" s="10">
        <f t="shared" si="33"/>
        <v>0</v>
      </c>
      <c r="MA30" s="10">
        <f t="shared" si="33"/>
        <v>0</v>
      </c>
      <c r="MB30" s="10">
        <f t="shared" si="33"/>
        <v>0</v>
      </c>
      <c r="MC30" s="10">
        <f t="shared" si="33"/>
        <v>0</v>
      </c>
      <c r="MD30" s="10">
        <f t="shared" si="33"/>
        <v>0</v>
      </c>
      <c r="ME30" s="10">
        <f t="shared" si="33"/>
        <v>0</v>
      </c>
      <c r="MF30" s="10">
        <f t="shared" si="33"/>
        <v>0</v>
      </c>
      <c r="MG30" s="10">
        <f t="shared" si="33"/>
        <v>0</v>
      </c>
      <c r="MH30" s="10">
        <f t="shared" si="33"/>
        <v>0</v>
      </c>
    </row>
    <row r="31" spans="1:346" x14ac:dyDescent="0.2">
      <c r="A31">
        <v>5</v>
      </c>
      <c r="B31">
        <f t="shared" si="14"/>
        <v>400000</v>
      </c>
      <c r="C31">
        <f t="shared" si="15"/>
        <v>600000</v>
      </c>
      <c r="E31">
        <v>400000</v>
      </c>
      <c r="G31" s="10">
        <f t="shared" ref="G31:Z31" si="34">IF(AND(G8&lt;80000000,G8&gt;10),G8,0)</f>
        <v>0</v>
      </c>
      <c r="H31" s="10">
        <f t="shared" si="34"/>
        <v>0</v>
      </c>
      <c r="I31" s="10">
        <f t="shared" si="34"/>
        <v>0</v>
      </c>
      <c r="J31" s="10">
        <f t="shared" si="34"/>
        <v>415800</v>
      </c>
      <c r="K31" s="10">
        <f t="shared" si="34"/>
        <v>0</v>
      </c>
      <c r="L31" s="10">
        <f t="shared" si="34"/>
        <v>0</v>
      </c>
      <c r="M31" s="10">
        <f t="shared" si="34"/>
        <v>0</v>
      </c>
      <c r="N31" s="10">
        <f t="shared" si="34"/>
        <v>178200</v>
      </c>
      <c r="O31" s="10">
        <f t="shared" si="34"/>
        <v>0</v>
      </c>
      <c r="P31" s="10">
        <f t="shared" si="34"/>
        <v>0</v>
      </c>
      <c r="Q31" s="10">
        <f t="shared" si="34"/>
        <v>0</v>
      </c>
      <c r="R31" s="10">
        <f t="shared" si="34"/>
        <v>6000</v>
      </c>
      <c r="S31" s="10">
        <f t="shared" si="34"/>
        <v>0</v>
      </c>
      <c r="T31" s="10">
        <f t="shared" si="34"/>
        <v>0</v>
      </c>
      <c r="U31" s="10">
        <f t="shared" si="34"/>
        <v>0</v>
      </c>
      <c r="V31" s="10">
        <f t="shared" si="34"/>
        <v>0</v>
      </c>
      <c r="W31" s="10">
        <f t="shared" si="34"/>
        <v>0</v>
      </c>
      <c r="X31" s="10">
        <f t="shared" si="34"/>
        <v>0</v>
      </c>
      <c r="Y31" s="10">
        <f t="shared" si="34"/>
        <v>0</v>
      </c>
      <c r="Z31" s="10">
        <f t="shared" si="34"/>
        <v>0</v>
      </c>
      <c r="AA31" s="27">
        <f t="shared" ref="AA31:BF31" si="35">IF(AND(AA8&lt;80000000,AA8&gt;10),AA8,0)</f>
        <v>0</v>
      </c>
      <c r="AB31" s="10">
        <f t="shared" si="35"/>
        <v>0</v>
      </c>
      <c r="AC31" s="10">
        <f t="shared" si="35"/>
        <v>0</v>
      </c>
      <c r="AD31" s="10">
        <f t="shared" si="35"/>
        <v>24350</v>
      </c>
      <c r="AE31" s="10">
        <f t="shared" si="35"/>
        <v>0</v>
      </c>
      <c r="AF31" s="10">
        <f t="shared" si="35"/>
        <v>0</v>
      </c>
      <c r="AG31" s="10">
        <f t="shared" si="35"/>
        <v>0</v>
      </c>
      <c r="AH31" s="10">
        <f t="shared" si="35"/>
        <v>19980</v>
      </c>
      <c r="AI31" s="10">
        <f t="shared" si="35"/>
        <v>0</v>
      </c>
      <c r="AJ31" s="10">
        <f t="shared" si="35"/>
        <v>0</v>
      </c>
      <c r="AK31" s="10">
        <f t="shared" si="35"/>
        <v>0</v>
      </c>
      <c r="AL31" s="10">
        <f t="shared" si="35"/>
        <v>5000</v>
      </c>
      <c r="AM31" s="10">
        <f t="shared" si="35"/>
        <v>0</v>
      </c>
      <c r="AN31" s="10">
        <f t="shared" si="35"/>
        <v>0</v>
      </c>
      <c r="AO31" s="10">
        <f t="shared" si="35"/>
        <v>0</v>
      </c>
      <c r="AP31" s="10">
        <f t="shared" si="35"/>
        <v>650</v>
      </c>
      <c r="AQ31" s="10">
        <f t="shared" si="35"/>
        <v>0</v>
      </c>
      <c r="AR31" s="10">
        <f t="shared" si="35"/>
        <v>0</v>
      </c>
      <c r="AS31" s="10">
        <f t="shared" si="35"/>
        <v>0</v>
      </c>
      <c r="AT31" s="10">
        <f t="shared" si="35"/>
        <v>20</v>
      </c>
      <c r="AU31" s="10">
        <f t="shared" si="35"/>
        <v>0</v>
      </c>
      <c r="AV31" s="10">
        <f t="shared" si="35"/>
        <v>0</v>
      </c>
      <c r="AW31" s="10">
        <f t="shared" si="35"/>
        <v>0</v>
      </c>
      <c r="AX31" s="10">
        <f t="shared" si="35"/>
        <v>24350</v>
      </c>
      <c r="AY31" s="10">
        <f t="shared" si="35"/>
        <v>0</v>
      </c>
      <c r="AZ31" s="10">
        <f t="shared" si="35"/>
        <v>0</v>
      </c>
      <c r="BA31" s="10">
        <f t="shared" si="35"/>
        <v>0</v>
      </c>
      <c r="BB31" s="10">
        <f t="shared" si="35"/>
        <v>19980</v>
      </c>
      <c r="BC31" s="10">
        <f t="shared" si="35"/>
        <v>0</v>
      </c>
      <c r="BD31" s="10">
        <f t="shared" si="35"/>
        <v>0</v>
      </c>
      <c r="BE31" s="10">
        <f t="shared" si="35"/>
        <v>0</v>
      </c>
      <c r="BF31" s="10">
        <f t="shared" si="35"/>
        <v>5000</v>
      </c>
      <c r="BG31" s="10">
        <f t="shared" ref="BG31:CK31" si="36">IF(AND(BG8&lt;80000000,BG8&gt;10),BG8,0)</f>
        <v>0</v>
      </c>
      <c r="BH31" s="10">
        <f t="shared" si="36"/>
        <v>0</v>
      </c>
      <c r="BI31" s="10">
        <f t="shared" si="36"/>
        <v>0</v>
      </c>
      <c r="BJ31" s="10">
        <f t="shared" si="36"/>
        <v>650</v>
      </c>
      <c r="BK31" s="10">
        <f t="shared" si="36"/>
        <v>0</v>
      </c>
      <c r="BL31" s="10">
        <f t="shared" si="36"/>
        <v>0</v>
      </c>
      <c r="BM31" s="10">
        <f t="shared" si="36"/>
        <v>0</v>
      </c>
      <c r="BN31" s="10">
        <f t="shared" si="36"/>
        <v>20</v>
      </c>
      <c r="BO31" s="10">
        <f t="shared" si="36"/>
        <v>0</v>
      </c>
      <c r="BP31" s="10">
        <f t="shared" si="36"/>
        <v>0</v>
      </c>
      <c r="BQ31" s="10">
        <f t="shared" si="36"/>
        <v>0</v>
      </c>
      <c r="BR31" s="10">
        <f t="shared" si="36"/>
        <v>24350</v>
      </c>
      <c r="BS31" s="10">
        <f t="shared" si="36"/>
        <v>0</v>
      </c>
      <c r="BT31" s="10">
        <f t="shared" si="36"/>
        <v>0</v>
      </c>
      <c r="BU31" s="10">
        <f t="shared" si="36"/>
        <v>0</v>
      </c>
      <c r="BV31" s="10">
        <f t="shared" si="36"/>
        <v>19980</v>
      </c>
      <c r="BW31" s="10">
        <f t="shared" si="36"/>
        <v>0</v>
      </c>
      <c r="BX31" s="10">
        <f t="shared" si="36"/>
        <v>0</v>
      </c>
      <c r="BY31" s="10">
        <f t="shared" si="36"/>
        <v>0</v>
      </c>
      <c r="BZ31" s="10">
        <f t="shared" si="36"/>
        <v>5000</v>
      </c>
      <c r="CA31" s="10">
        <f t="shared" si="36"/>
        <v>0</v>
      </c>
      <c r="CB31" s="10">
        <f t="shared" si="36"/>
        <v>0</v>
      </c>
      <c r="CC31" s="10">
        <f t="shared" si="36"/>
        <v>0</v>
      </c>
      <c r="CD31" s="10">
        <f t="shared" si="36"/>
        <v>650</v>
      </c>
      <c r="CE31" s="10">
        <f t="shared" si="36"/>
        <v>0</v>
      </c>
      <c r="CF31" s="10">
        <f t="shared" si="36"/>
        <v>0</v>
      </c>
      <c r="CG31" s="10">
        <f t="shared" si="36"/>
        <v>0</v>
      </c>
      <c r="CH31" s="10">
        <f t="shared" si="36"/>
        <v>20</v>
      </c>
      <c r="CI31" s="10">
        <f t="shared" si="36"/>
        <v>0</v>
      </c>
      <c r="CJ31" s="10">
        <f t="shared" si="36"/>
        <v>0</v>
      </c>
      <c r="CK31" s="10">
        <f t="shared" si="36"/>
        <v>0</v>
      </c>
      <c r="CL31" s="10">
        <f t="shared" ref="CL31" si="37">IF(AND(CL8&lt;80000000,CL8&gt;10),CL8,0)</f>
        <v>24350</v>
      </c>
      <c r="CM31" s="10">
        <f t="shared" ref="CM31:EX31" si="38">IF(AND(CM8&lt;80000000,CM8&gt;10),CM8,0)</f>
        <v>0</v>
      </c>
      <c r="CN31" s="10">
        <f t="shared" si="38"/>
        <v>0</v>
      </c>
      <c r="CO31" s="10">
        <f t="shared" si="38"/>
        <v>0</v>
      </c>
      <c r="CP31" s="10">
        <f t="shared" si="38"/>
        <v>19980</v>
      </c>
      <c r="CQ31" s="10">
        <f t="shared" si="38"/>
        <v>0</v>
      </c>
      <c r="CR31" s="10">
        <f t="shared" si="38"/>
        <v>0</v>
      </c>
      <c r="CS31" s="10">
        <f t="shared" si="38"/>
        <v>0</v>
      </c>
      <c r="CT31" s="10">
        <f t="shared" si="38"/>
        <v>5000</v>
      </c>
      <c r="CU31" s="10">
        <f t="shared" si="38"/>
        <v>0</v>
      </c>
      <c r="CV31" s="10">
        <f t="shared" si="38"/>
        <v>0</v>
      </c>
      <c r="CW31" s="10">
        <f t="shared" si="38"/>
        <v>0</v>
      </c>
      <c r="CX31" s="10">
        <f t="shared" si="38"/>
        <v>650</v>
      </c>
      <c r="CY31" s="10">
        <f t="shared" si="38"/>
        <v>0</v>
      </c>
      <c r="CZ31" s="10">
        <f t="shared" si="38"/>
        <v>0</v>
      </c>
      <c r="DA31" s="10">
        <f t="shared" si="38"/>
        <v>0</v>
      </c>
      <c r="DB31" s="10">
        <f t="shared" si="38"/>
        <v>20</v>
      </c>
      <c r="DC31" s="10">
        <f t="shared" si="38"/>
        <v>0</v>
      </c>
      <c r="DD31" s="10">
        <f t="shared" si="38"/>
        <v>0</v>
      </c>
      <c r="DE31" s="10">
        <f t="shared" si="38"/>
        <v>0</v>
      </c>
      <c r="DF31" s="10">
        <f t="shared" si="38"/>
        <v>24350</v>
      </c>
      <c r="DG31" s="10">
        <f t="shared" si="38"/>
        <v>0</v>
      </c>
      <c r="DH31" s="10">
        <f t="shared" si="38"/>
        <v>0</v>
      </c>
      <c r="DI31" s="10">
        <f t="shared" si="38"/>
        <v>0</v>
      </c>
      <c r="DJ31" s="10">
        <f t="shared" si="38"/>
        <v>19980</v>
      </c>
      <c r="DK31" s="10">
        <f t="shared" si="38"/>
        <v>0</v>
      </c>
      <c r="DL31" s="10">
        <f t="shared" si="38"/>
        <v>0</v>
      </c>
      <c r="DM31" s="10">
        <f t="shared" si="38"/>
        <v>0</v>
      </c>
      <c r="DN31" s="10">
        <f t="shared" si="38"/>
        <v>5000</v>
      </c>
      <c r="DO31" s="10">
        <f t="shared" si="38"/>
        <v>0</v>
      </c>
      <c r="DP31" s="10">
        <f t="shared" si="38"/>
        <v>0</v>
      </c>
      <c r="DQ31" s="10">
        <f t="shared" si="38"/>
        <v>0</v>
      </c>
      <c r="DR31" s="10">
        <f t="shared" si="38"/>
        <v>650</v>
      </c>
      <c r="DS31" s="10">
        <f t="shared" si="38"/>
        <v>0</v>
      </c>
      <c r="DT31" s="10">
        <f t="shared" si="38"/>
        <v>0</v>
      </c>
      <c r="DU31" s="10">
        <f t="shared" si="38"/>
        <v>0</v>
      </c>
      <c r="DV31" s="10">
        <f t="shared" si="38"/>
        <v>20</v>
      </c>
      <c r="DW31" s="10">
        <f t="shared" si="38"/>
        <v>0</v>
      </c>
      <c r="DX31" s="10">
        <f t="shared" si="38"/>
        <v>0</v>
      </c>
      <c r="DY31" s="10">
        <f t="shared" si="38"/>
        <v>0</v>
      </c>
      <c r="DZ31" s="10">
        <f t="shared" si="38"/>
        <v>24350</v>
      </c>
      <c r="EA31" s="10">
        <f t="shared" si="38"/>
        <v>0</v>
      </c>
      <c r="EB31" s="10">
        <f t="shared" si="38"/>
        <v>0</v>
      </c>
      <c r="EC31" s="10">
        <f t="shared" si="38"/>
        <v>0</v>
      </c>
      <c r="ED31" s="10">
        <f t="shared" si="38"/>
        <v>19980</v>
      </c>
      <c r="EE31" s="10">
        <f t="shared" si="38"/>
        <v>0</v>
      </c>
      <c r="EF31" s="10">
        <f t="shared" si="38"/>
        <v>0</v>
      </c>
      <c r="EG31" s="10">
        <f t="shared" si="38"/>
        <v>0</v>
      </c>
      <c r="EH31" s="10">
        <f t="shared" si="38"/>
        <v>5000</v>
      </c>
      <c r="EI31" s="10">
        <f t="shared" si="38"/>
        <v>0</v>
      </c>
      <c r="EJ31" s="10">
        <f t="shared" si="38"/>
        <v>0</v>
      </c>
      <c r="EK31" s="10">
        <f t="shared" si="38"/>
        <v>0</v>
      </c>
      <c r="EL31" s="10">
        <f t="shared" si="38"/>
        <v>650</v>
      </c>
      <c r="EM31" s="10">
        <f t="shared" si="38"/>
        <v>0</v>
      </c>
      <c r="EN31" s="10">
        <f t="shared" si="38"/>
        <v>0</v>
      </c>
      <c r="EO31" s="10">
        <f t="shared" si="38"/>
        <v>0</v>
      </c>
      <c r="EP31" s="10">
        <f t="shared" si="38"/>
        <v>20</v>
      </c>
      <c r="EQ31" s="10">
        <f t="shared" si="38"/>
        <v>0</v>
      </c>
      <c r="ER31" s="10">
        <f t="shared" si="38"/>
        <v>0</v>
      </c>
      <c r="ES31" s="10">
        <f t="shared" si="38"/>
        <v>0</v>
      </c>
      <c r="ET31" s="10">
        <f t="shared" si="38"/>
        <v>24350</v>
      </c>
      <c r="EU31" s="10">
        <f t="shared" si="38"/>
        <v>0</v>
      </c>
      <c r="EV31" s="10">
        <f t="shared" si="38"/>
        <v>0</v>
      </c>
      <c r="EW31" s="10">
        <f t="shared" si="38"/>
        <v>0</v>
      </c>
      <c r="EX31" s="10">
        <f t="shared" si="38"/>
        <v>19980</v>
      </c>
      <c r="EY31" s="10">
        <f t="shared" ref="EY31:HJ31" si="39">IF(AND(EY8&lt;80000000,EY8&gt;10),EY8,0)</f>
        <v>0</v>
      </c>
      <c r="EZ31" s="10">
        <f t="shared" si="39"/>
        <v>0</v>
      </c>
      <c r="FA31" s="10">
        <f t="shared" si="39"/>
        <v>0</v>
      </c>
      <c r="FB31" s="10">
        <f t="shared" si="39"/>
        <v>5000</v>
      </c>
      <c r="FC31" s="10">
        <f t="shared" si="39"/>
        <v>0</v>
      </c>
      <c r="FD31" s="10">
        <f t="shared" si="39"/>
        <v>0</v>
      </c>
      <c r="FE31" s="10">
        <f t="shared" si="39"/>
        <v>0</v>
      </c>
      <c r="FF31" s="10">
        <f t="shared" si="39"/>
        <v>650</v>
      </c>
      <c r="FG31" s="10">
        <f t="shared" si="39"/>
        <v>0</v>
      </c>
      <c r="FH31" s="10">
        <f t="shared" si="39"/>
        <v>0</v>
      </c>
      <c r="FI31" s="10">
        <f t="shared" si="39"/>
        <v>0</v>
      </c>
      <c r="FJ31" s="10">
        <f t="shared" si="39"/>
        <v>20</v>
      </c>
      <c r="FK31" s="10">
        <f t="shared" si="39"/>
        <v>0</v>
      </c>
      <c r="FL31" s="10">
        <f t="shared" si="39"/>
        <v>0</v>
      </c>
      <c r="FM31" s="10">
        <f t="shared" si="39"/>
        <v>0</v>
      </c>
      <c r="FN31" s="10">
        <f t="shared" si="39"/>
        <v>24350</v>
      </c>
      <c r="FO31" s="10">
        <f t="shared" si="39"/>
        <v>0</v>
      </c>
      <c r="FP31" s="10">
        <f t="shared" si="39"/>
        <v>0</v>
      </c>
      <c r="FQ31" s="10">
        <f t="shared" si="39"/>
        <v>0</v>
      </c>
      <c r="FR31" s="10">
        <f t="shared" si="39"/>
        <v>19980</v>
      </c>
      <c r="FS31" s="10">
        <f t="shared" si="39"/>
        <v>0</v>
      </c>
      <c r="FT31" s="10">
        <f t="shared" si="39"/>
        <v>0</v>
      </c>
      <c r="FU31" s="10">
        <f t="shared" si="39"/>
        <v>0</v>
      </c>
      <c r="FV31" s="10">
        <f t="shared" si="39"/>
        <v>5000</v>
      </c>
      <c r="FW31" s="10">
        <f t="shared" si="39"/>
        <v>0</v>
      </c>
      <c r="FX31" s="10">
        <f t="shared" si="39"/>
        <v>0</v>
      </c>
      <c r="FY31" s="10">
        <f t="shared" si="39"/>
        <v>0</v>
      </c>
      <c r="FZ31" s="10">
        <f t="shared" si="39"/>
        <v>650</v>
      </c>
      <c r="GA31" s="10">
        <f t="shared" si="39"/>
        <v>0</v>
      </c>
      <c r="GB31" s="10">
        <f t="shared" si="39"/>
        <v>0</v>
      </c>
      <c r="GC31" s="10">
        <f t="shared" si="39"/>
        <v>0</v>
      </c>
      <c r="GD31" s="10">
        <f t="shared" si="39"/>
        <v>20</v>
      </c>
      <c r="GE31" s="10">
        <f t="shared" si="39"/>
        <v>0</v>
      </c>
      <c r="GF31" s="10">
        <f t="shared" si="39"/>
        <v>0</v>
      </c>
      <c r="GG31" s="10">
        <f t="shared" si="39"/>
        <v>0</v>
      </c>
      <c r="GH31" s="10">
        <f t="shared" si="39"/>
        <v>0</v>
      </c>
      <c r="GI31" s="10">
        <f t="shared" si="39"/>
        <v>0</v>
      </c>
      <c r="GJ31" s="10">
        <f t="shared" si="39"/>
        <v>0</v>
      </c>
      <c r="GK31" s="10">
        <f t="shared" si="39"/>
        <v>0</v>
      </c>
      <c r="GL31" s="10">
        <f t="shared" si="39"/>
        <v>0</v>
      </c>
      <c r="GM31" s="10">
        <f t="shared" si="39"/>
        <v>0</v>
      </c>
      <c r="GN31" s="10">
        <f t="shared" si="39"/>
        <v>0</v>
      </c>
      <c r="GO31" s="10">
        <f t="shared" si="39"/>
        <v>0</v>
      </c>
      <c r="GP31" s="10">
        <f t="shared" si="39"/>
        <v>0</v>
      </c>
      <c r="GQ31" s="10">
        <f t="shared" si="39"/>
        <v>0</v>
      </c>
      <c r="GR31" s="10">
        <f t="shared" si="39"/>
        <v>0</v>
      </c>
      <c r="GS31" s="10">
        <f t="shared" si="39"/>
        <v>0</v>
      </c>
      <c r="GT31" s="10">
        <f t="shared" si="39"/>
        <v>0</v>
      </c>
      <c r="GU31" s="10">
        <f t="shared" si="39"/>
        <v>0</v>
      </c>
      <c r="GV31" s="10">
        <f t="shared" si="39"/>
        <v>0</v>
      </c>
      <c r="GW31" s="10">
        <f t="shared" si="39"/>
        <v>0</v>
      </c>
      <c r="GX31" s="10">
        <f t="shared" si="39"/>
        <v>0</v>
      </c>
      <c r="GY31" s="10">
        <f t="shared" si="39"/>
        <v>0</v>
      </c>
      <c r="GZ31" s="10">
        <f t="shared" si="39"/>
        <v>0</v>
      </c>
      <c r="HA31" s="10">
        <f t="shared" si="39"/>
        <v>0</v>
      </c>
      <c r="HB31" s="10">
        <f t="shared" si="39"/>
        <v>0</v>
      </c>
      <c r="HC31" s="10">
        <f t="shared" si="39"/>
        <v>0</v>
      </c>
      <c r="HD31" s="10">
        <f t="shared" si="39"/>
        <v>0</v>
      </c>
      <c r="HE31" s="10">
        <f t="shared" si="39"/>
        <v>0</v>
      </c>
      <c r="HF31" s="10">
        <f t="shared" si="39"/>
        <v>0</v>
      </c>
      <c r="HG31" s="10">
        <f t="shared" si="39"/>
        <v>0</v>
      </c>
      <c r="HH31" s="10">
        <f t="shared" si="39"/>
        <v>0</v>
      </c>
      <c r="HI31" s="10">
        <f t="shared" si="39"/>
        <v>0</v>
      </c>
      <c r="HJ31" s="10">
        <f t="shared" si="39"/>
        <v>0</v>
      </c>
      <c r="HK31" s="10">
        <f t="shared" ref="HK31:JV31" si="40">IF(AND(HK8&lt;80000000,HK8&gt;10),HK8,0)</f>
        <v>0</v>
      </c>
      <c r="HL31" s="10">
        <f t="shared" si="40"/>
        <v>0</v>
      </c>
      <c r="HM31" s="10">
        <f t="shared" si="40"/>
        <v>0</v>
      </c>
      <c r="HN31" s="10">
        <f t="shared" si="40"/>
        <v>0</v>
      </c>
      <c r="HO31" s="10">
        <f t="shared" si="40"/>
        <v>0</v>
      </c>
      <c r="HP31" s="10">
        <f t="shared" si="40"/>
        <v>0</v>
      </c>
      <c r="HQ31" s="10">
        <f t="shared" si="40"/>
        <v>0</v>
      </c>
      <c r="HR31" s="10">
        <f t="shared" si="40"/>
        <v>0</v>
      </c>
      <c r="HS31" s="10">
        <f t="shared" si="40"/>
        <v>0</v>
      </c>
      <c r="HT31" s="10">
        <f t="shared" si="40"/>
        <v>0</v>
      </c>
      <c r="HU31" s="10">
        <f t="shared" si="40"/>
        <v>0</v>
      </c>
      <c r="HV31" s="10">
        <f t="shared" si="40"/>
        <v>0</v>
      </c>
      <c r="HW31" s="10">
        <f t="shared" si="40"/>
        <v>0</v>
      </c>
      <c r="HX31" s="10">
        <f t="shared" si="40"/>
        <v>0</v>
      </c>
      <c r="HY31" s="10">
        <f t="shared" si="40"/>
        <v>0</v>
      </c>
      <c r="HZ31" s="10">
        <f t="shared" si="40"/>
        <v>0</v>
      </c>
      <c r="IA31" s="10">
        <f t="shared" si="40"/>
        <v>0</v>
      </c>
      <c r="IB31" s="10">
        <f t="shared" si="40"/>
        <v>0</v>
      </c>
      <c r="IC31" s="10">
        <f t="shared" si="40"/>
        <v>0</v>
      </c>
      <c r="ID31" s="10">
        <f t="shared" si="40"/>
        <v>0</v>
      </c>
      <c r="IE31" s="10">
        <f t="shared" si="40"/>
        <v>0</v>
      </c>
      <c r="IF31" s="10">
        <f t="shared" si="40"/>
        <v>0</v>
      </c>
      <c r="IG31" s="10">
        <f t="shared" si="40"/>
        <v>0</v>
      </c>
      <c r="IH31" s="10">
        <f t="shared" si="40"/>
        <v>0</v>
      </c>
      <c r="II31" s="10">
        <f t="shared" si="40"/>
        <v>0</v>
      </c>
      <c r="IJ31" s="10">
        <f t="shared" si="40"/>
        <v>0</v>
      </c>
      <c r="IK31" s="10">
        <f t="shared" si="40"/>
        <v>0</v>
      </c>
      <c r="IL31" s="10">
        <f t="shared" si="40"/>
        <v>0</v>
      </c>
      <c r="IM31" s="10">
        <f t="shared" si="40"/>
        <v>0</v>
      </c>
      <c r="IN31" s="10">
        <f t="shared" si="40"/>
        <v>0</v>
      </c>
      <c r="IO31" s="10">
        <f t="shared" si="40"/>
        <v>0</v>
      </c>
      <c r="IP31" s="10">
        <f t="shared" si="40"/>
        <v>0</v>
      </c>
      <c r="IQ31" s="10">
        <f t="shared" si="40"/>
        <v>0</v>
      </c>
      <c r="IR31" s="10">
        <f t="shared" si="40"/>
        <v>0</v>
      </c>
      <c r="IS31" s="10">
        <f t="shared" si="40"/>
        <v>0</v>
      </c>
      <c r="IT31" s="10">
        <f t="shared" si="40"/>
        <v>0</v>
      </c>
      <c r="IU31" s="10">
        <f t="shared" si="40"/>
        <v>0</v>
      </c>
      <c r="IV31" s="10">
        <f t="shared" si="40"/>
        <v>0</v>
      </c>
      <c r="IW31" s="10">
        <f t="shared" si="40"/>
        <v>0</v>
      </c>
      <c r="IX31" s="10">
        <f t="shared" si="40"/>
        <v>0</v>
      </c>
      <c r="IY31" s="10">
        <f t="shared" si="40"/>
        <v>0</v>
      </c>
      <c r="IZ31" s="10">
        <f t="shared" si="40"/>
        <v>0</v>
      </c>
      <c r="JA31" s="10">
        <f t="shared" si="40"/>
        <v>0</v>
      </c>
      <c r="JB31" s="10">
        <f t="shared" si="40"/>
        <v>0</v>
      </c>
      <c r="JC31" s="10">
        <f t="shared" si="40"/>
        <v>0</v>
      </c>
      <c r="JD31" s="10">
        <f t="shared" si="40"/>
        <v>0</v>
      </c>
      <c r="JE31" s="10">
        <f t="shared" si="40"/>
        <v>0</v>
      </c>
      <c r="JF31" s="10">
        <f t="shared" si="40"/>
        <v>0</v>
      </c>
      <c r="JG31" s="10">
        <f t="shared" si="40"/>
        <v>0</v>
      </c>
      <c r="JH31" s="10">
        <f t="shared" si="40"/>
        <v>0</v>
      </c>
      <c r="JI31" s="10">
        <f t="shared" si="40"/>
        <v>0</v>
      </c>
      <c r="JJ31" s="10">
        <f t="shared" si="40"/>
        <v>0</v>
      </c>
      <c r="JK31" s="10">
        <f t="shared" si="40"/>
        <v>0</v>
      </c>
      <c r="JL31" s="10">
        <f t="shared" si="40"/>
        <v>0</v>
      </c>
      <c r="JM31" s="10">
        <f t="shared" si="40"/>
        <v>0</v>
      </c>
      <c r="JN31" s="10">
        <f t="shared" si="40"/>
        <v>0</v>
      </c>
      <c r="JO31" s="10">
        <f t="shared" si="40"/>
        <v>0</v>
      </c>
      <c r="JP31" s="10">
        <f t="shared" si="40"/>
        <v>0</v>
      </c>
      <c r="JQ31" s="10">
        <f t="shared" si="40"/>
        <v>0</v>
      </c>
      <c r="JR31" s="10">
        <f t="shared" si="40"/>
        <v>0</v>
      </c>
      <c r="JS31" s="10">
        <f t="shared" si="40"/>
        <v>0</v>
      </c>
      <c r="JT31" s="10">
        <f t="shared" si="40"/>
        <v>0</v>
      </c>
      <c r="JU31" s="10">
        <f t="shared" si="40"/>
        <v>0</v>
      </c>
      <c r="JV31" s="10">
        <f t="shared" si="40"/>
        <v>0</v>
      </c>
      <c r="JW31" s="10">
        <f t="shared" ref="JW31:MH31" si="41">IF(AND(JW8&lt;80000000,JW8&gt;10),JW8,0)</f>
        <v>0</v>
      </c>
      <c r="JX31" s="10">
        <f t="shared" si="41"/>
        <v>0</v>
      </c>
      <c r="JY31" s="10">
        <f t="shared" si="41"/>
        <v>0</v>
      </c>
      <c r="JZ31" s="10">
        <f t="shared" si="41"/>
        <v>0</v>
      </c>
      <c r="KA31" s="10">
        <f t="shared" si="41"/>
        <v>0</v>
      </c>
      <c r="KB31" s="10">
        <f t="shared" si="41"/>
        <v>0</v>
      </c>
      <c r="KC31" s="10">
        <f t="shared" si="41"/>
        <v>0</v>
      </c>
      <c r="KD31" s="10">
        <f t="shared" si="41"/>
        <v>0</v>
      </c>
      <c r="KE31" s="10">
        <f t="shared" si="41"/>
        <v>0</v>
      </c>
      <c r="KF31" s="10">
        <f t="shared" si="41"/>
        <v>0</v>
      </c>
      <c r="KG31" s="10">
        <f t="shared" si="41"/>
        <v>0</v>
      </c>
      <c r="KH31" s="10">
        <f t="shared" si="41"/>
        <v>0</v>
      </c>
      <c r="KI31" s="10">
        <f t="shared" si="41"/>
        <v>0</v>
      </c>
      <c r="KJ31" s="10">
        <f t="shared" si="41"/>
        <v>0</v>
      </c>
      <c r="KK31" s="10">
        <f t="shared" si="41"/>
        <v>0</v>
      </c>
      <c r="KL31" s="10">
        <f t="shared" si="41"/>
        <v>0</v>
      </c>
      <c r="KM31" s="10">
        <f t="shared" si="41"/>
        <v>0</v>
      </c>
      <c r="KN31" s="10">
        <f t="shared" si="41"/>
        <v>0</v>
      </c>
      <c r="KO31" s="10">
        <f t="shared" si="41"/>
        <v>0</v>
      </c>
      <c r="KP31" s="10">
        <f t="shared" si="41"/>
        <v>0</v>
      </c>
      <c r="KQ31" s="10">
        <f t="shared" si="41"/>
        <v>0</v>
      </c>
      <c r="KR31" s="10">
        <f t="shared" si="41"/>
        <v>0</v>
      </c>
      <c r="KS31" s="10">
        <f t="shared" si="41"/>
        <v>0</v>
      </c>
      <c r="KT31" s="10">
        <f t="shared" si="41"/>
        <v>0</v>
      </c>
      <c r="KU31" s="10">
        <f t="shared" si="41"/>
        <v>0</v>
      </c>
      <c r="KV31" s="10">
        <f t="shared" si="41"/>
        <v>0</v>
      </c>
      <c r="KW31" s="10">
        <f t="shared" si="41"/>
        <v>0</v>
      </c>
      <c r="KX31" s="10">
        <f t="shared" si="41"/>
        <v>0</v>
      </c>
      <c r="KY31" s="10">
        <f t="shared" si="41"/>
        <v>0</v>
      </c>
      <c r="KZ31" s="10">
        <f t="shared" si="41"/>
        <v>0</v>
      </c>
      <c r="LA31" s="10">
        <f t="shared" si="41"/>
        <v>0</v>
      </c>
      <c r="LB31" s="10">
        <f t="shared" si="41"/>
        <v>0</v>
      </c>
      <c r="LC31" s="10">
        <f t="shared" si="41"/>
        <v>0</v>
      </c>
      <c r="LD31" s="10">
        <f t="shared" si="41"/>
        <v>0</v>
      </c>
      <c r="LE31" s="10">
        <f t="shared" si="41"/>
        <v>0</v>
      </c>
      <c r="LF31" s="10">
        <f t="shared" si="41"/>
        <v>0</v>
      </c>
      <c r="LG31" s="10">
        <f t="shared" si="41"/>
        <v>0</v>
      </c>
      <c r="LH31" s="10">
        <f t="shared" si="41"/>
        <v>0</v>
      </c>
      <c r="LI31" s="10">
        <f t="shared" si="41"/>
        <v>0</v>
      </c>
      <c r="LJ31" s="10">
        <f t="shared" si="41"/>
        <v>0</v>
      </c>
      <c r="LK31" s="10">
        <f t="shared" si="41"/>
        <v>0</v>
      </c>
      <c r="LL31" s="10">
        <f t="shared" si="41"/>
        <v>0</v>
      </c>
      <c r="LM31" s="10">
        <f t="shared" si="41"/>
        <v>0</v>
      </c>
      <c r="LN31" s="10">
        <f t="shared" si="41"/>
        <v>0</v>
      </c>
      <c r="LO31" s="10">
        <f t="shared" si="41"/>
        <v>0</v>
      </c>
      <c r="LP31" s="10">
        <f t="shared" si="41"/>
        <v>0</v>
      </c>
      <c r="LQ31" s="10">
        <f t="shared" si="41"/>
        <v>0</v>
      </c>
      <c r="LR31" s="10">
        <f t="shared" si="41"/>
        <v>0</v>
      </c>
      <c r="LS31" s="10">
        <f t="shared" si="41"/>
        <v>0</v>
      </c>
      <c r="LT31" s="10">
        <f t="shared" si="41"/>
        <v>0</v>
      </c>
      <c r="LU31" s="10">
        <f t="shared" si="41"/>
        <v>0</v>
      </c>
      <c r="LV31" s="10">
        <f t="shared" si="41"/>
        <v>0</v>
      </c>
      <c r="LW31" s="10">
        <f t="shared" si="41"/>
        <v>0</v>
      </c>
      <c r="LX31" s="10">
        <f t="shared" si="41"/>
        <v>0</v>
      </c>
      <c r="LY31" s="10">
        <f t="shared" si="41"/>
        <v>0</v>
      </c>
      <c r="LZ31" s="10">
        <f t="shared" si="41"/>
        <v>0</v>
      </c>
      <c r="MA31" s="10">
        <f t="shared" si="41"/>
        <v>0</v>
      </c>
      <c r="MB31" s="10">
        <f t="shared" si="41"/>
        <v>0</v>
      </c>
      <c r="MC31" s="10">
        <f t="shared" si="41"/>
        <v>0</v>
      </c>
      <c r="MD31" s="10">
        <f t="shared" si="41"/>
        <v>0</v>
      </c>
      <c r="ME31" s="10">
        <f t="shared" si="41"/>
        <v>0</v>
      </c>
      <c r="MF31" s="10">
        <f t="shared" si="41"/>
        <v>0</v>
      </c>
      <c r="MG31" s="10">
        <f t="shared" si="41"/>
        <v>0</v>
      </c>
      <c r="MH31" s="10">
        <f t="shared" si="41"/>
        <v>0</v>
      </c>
    </row>
    <row r="32" spans="1:346" x14ac:dyDescent="0.2">
      <c r="A32">
        <v>6</v>
      </c>
      <c r="B32">
        <f t="shared" si="14"/>
        <v>400009</v>
      </c>
      <c r="C32">
        <f t="shared" si="15"/>
        <v>600000</v>
      </c>
      <c r="E32">
        <v>399978</v>
      </c>
      <c r="G32" s="10">
        <f t="shared" ref="G32:Z32" si="42">IF(AND(G9&lt;80000000,G9&gt;10),G9,0)</f>
        <v>0</v>
      </c>
      <c r="H32" s="10">
        <f t="shared" si="42"/>
        <v>0</v>
      </c>
      <c r="I32" s="10">
        <f t="shared" si="42"/>
        <v>0</v>
      </c>
      <c r="J32" s="10">
        <f t="shared" si="42"/>
        <v>292800</v>
      </c>
      <c r="K32" s="10">
        <f t="shared" si="42"/>
        <v>0</v>
      </c>
      <c r="L32" s="10">
        <f t="shared" si="42"/>
        <v>0</v>
      </c>
      <c r="M32" s="10">
        <f t="shared" si="42"/>
        <v>0</v>
      </c>
      <c r="N32" s="10">
        <f t="shared" si="42"/>
        <v>179520</v>
      </c>
      <c r="O32" s="10">
        <f t="shared" si="42"/>
        <v>0</v>
      </c>
      <c r="P32" s="10">
        <f t="shared" si="42"/>
        <v>0</v>
      </c>
      <c r="Q32" s="10">
        <f t="shared" si="42"/>
        <v>0</v>
      </c>
      <c r="R32" s="10">
        <f t="shared" si="42"/>
        <v>120000</v>
      </c>
      <c r="S32" s="10">
        <f t="shared" si="42"/>
        <v>0</v>
      </c>
      <c r="T32" s="10">
        <f t="shared" si="42"/>
        <v>0</v>
      </c>
      <c r="U32" s="10">
        <f t="shared" si="42"/>
        <v>0</v>
      </c>
      <c r="V32" s="10">
        <f t="shared" si="42"/>
        <v>7200</v>
      </c>
      <c r="W32" s="10">
        <f t="shared" si="42"/>
        <v>0</v>
      </c>
      <c r="X32" s="10">
        <f t="shared" si="42"/>
        <v>0</v>
      </c>
      <c r="Y32" s="10">
        <f t="shared" si="42"/>
        <v>0</v>
      </c>
      <c r="Z32" s="10">
        <f t="shared" si="42"/>
        <v>480</v>
      </c>
      <c r="AA32" s="27">
        <f t="shared" ref="AA32:BF32" si="43">IF(AND(AA9&lt;80000000,AA9&gt;10),AA9,0)</f>
        <v>0</v>
      </c>
      <c r="AB32" s="10">
        <f t="shared" si="43"/>
        <v>0</v>
      </c>
      <c r="AC32" s="10">
        <f t="shared" si="43"/>
        <v>0</v>
      </c>
      <c r="AD32" s="10">
        <f t="shared" si="43"/>
        <v>21622</v>
      </c>
      <c r="AE32" s="10">
        <f t="shared" si="43"/>
        <v>0</v>
      </c>
      <c r="AF32" s="10">
        <f t="shared" si="43"/>
        <v>0</v>
      </c>
      <c r="AG32" s="10">
        <f t="shared" si="43"/>
        <v>0</v>
      </c>
      <c r="AH32" s="10">
        <f t="shared" si="43"/>
        <v>17757</v>
      </c>
      <c r="AI32" s="10">
        <f t="shared" si="43"/>
        <v>0</v>
      </c>
      <c r="AJ32" s="10">
        <f t="shared" si="43"/>
        <v>0</v>
      </c>
      <c r="AK32" s="10">
        <f t="shared" si="43"/>
        <v>0</v>
      </c>
      <c r="AL32" s="10">
        <f t="shared" si="43"/>
        <v>4444</v>
      </c>
      <c r="AM32" s="10">
        <f t="shared" si="43"/>
        <v>0</v>
      </c>
      <c r="AN32" s="10">
        <f t="shared" si="43"/>
        <v>0</v>
      </c>
      <c r="AO32" s="10">
        <f t="shared" si="43"/>
        <v>0</v>
      </c>
      <c r="AP32" s="10">
        <f t="shared" si="43"/>
        <v>622</v>
      </c>
      <c r="AQ32" s="10">
        <f t="shared" si="43"/>
        <v>0</v>
      </c>
      <c r="AR32" s="10">
        <f t="shared" si="43"/>
        <v>0</v>
      </c>
      <c r="AS32" s="10">
        <f t="shared" si="43"/>
        <v>0</v>
      </c>
      <c r="AT32" s="10">
        <f t="shared" si="43"/>
        <v>20</v>
      </c>
      <c r="AU32" s="10">
        <f t="shared" si="43"/>
        <v>0</v>
      </c>
      <c r="AV32" s="10">
        <f t="shared" si="43"/>
        <v>0</v>
      </c>
      <c r="AW32" s="10">
        <f t="shared" si="43"/>
        <v>0</v>
      </c>
      <c r="AX32" s="10">
        <f t="shared" si="43"/>
        <v>21600</v>
      </c>
      <c r="AY32" s="10">
        <f t="shared" si="43"/>
        <v>0</v>
      </c>
      <c r="AZ32" s="10">
        <f t="shared" si="43"/>
        <v>0</v>
      </c>
      <c r="BA32" s="10">
        <f t="shared" si="43"/>
        <v>0</v>
      </c>
      <c r="BB32" s="10">
        <f t="shared" si="43"/>
        <v>17757</v>
      </c>
      <c r="BC32" s="10">
        <f t="shared" si="43"/>
        <v>0</v>
      </c>
      <c r="BD32" s="10">
        <f t="shared" si="43"/>
        <v>0</v>
      </c>
      <c r="BE32" s="10">
        <f t="shared" si="43"/>
        <v>0</v>
      </c>
      <c r="BF32" s="10">
        <f t="shared" si="43"/>
        <v>4444</v>
      </c>
      <c r="BG32" s="10">
        <f t="shared" ref="BG32:CK32" si="44">IF(AND(BG9&lt;80000000,BG9&gt;10),BG9,0)</f>
        <v>0</v>
      </c>
      <c r="BH32" s="10">
        <f t="shared" si="44"/>
        <v>0</v>
      </c>
      <c r="BI32" s="10">
        <f t="shared" si="44"/>
        <v>0</v>
      </c>
      <c r="BJ32" s="10">
        <f t="shared" si="44"/>
        <v>622</v>
      </c>
      <c r="BK32" s="10">
        <f t="shared" si="44"/>
        <v>0</v>
      </c>
      <c r="BL32" s="10">
        <f t="shared" si="44"/>
        <v>0</v>
      </c>
      <c r="BM32" s="10">
        <f t="shared" si="44"/>
        <v>0</v>
      </c>
      <c r="BN32" s="10">
        <f t="shared" si="44"/>
        <v>20</v>
      </c>
      <c r="BO32" s="10">
        <f t="shared" si="44"/>
        <v>0</v>
      </c>
      <c r="BP32" s="10">
        <f t="shared" si="44"/>
        <v>0</v>
      </c>
      <c r="BQ32" s="10">
        <f t="shared" si="44"/>
        <v>0</v>
      </c>
      <c r="BR32" s="10">
        <f t="shared" si="44"/>
        <v>21600</v>
      </c>
      <c r="BS32" s="10">
        <f t="shared" si="44"/>
        <v>0</v>
      </c>
      <c r="BT32" s="10">
        <f t="shared" si="44"/>
        <v>0</v>
      </c>
      <c r="BU32" s="10">
        <f t="shared" si="44"/>
        <v>0</v>
      </c>
      <c r="BV32" s="10">
        <f t="shared" si="44"/>
        <v>17757</v>
      </c>
      <c r="BW32" s="10">
        <f t="shared" si="44"/>
        <v>0</v>
      </c>
      <c r="BX32" s="10">
        <f t="shared" si="44"/>
        <v>0</v>
      </c>
      <c r="BY32" s="10">
        <f t="shared" si="44"/>
        <v>0</v>
      </c>
      <c r="BZ32" s="10">
        <f t="shared" si="44"/>
        <v>4444</v>
      </c>
      <c r="CA32" s="10">
        <f t="shared" si="44"/>
        <v>0</v>
      </c>
      <c r="CB32" s="10">
        <f t="shared" si="44"/>
        <v>0</v>
      </c>
      <c r="CC32" s="10">
        <f t="shared" si="44"/>
        <v>0</v>
      </c>
      <c r="CD32" s="10">
        <f t="shared" si="44"/>
        <v>622</v>
      </c>
      <c r="CE32" s="10">
        <f t="shared" si="44"/>
        <v>0</v>
      </c>
      <c r="CF32" s="10">
        <f t="shared" si="44"/>
        <v>0</v>
      </c>
      <c r="CG32" s="10">
        <f t="shared" si="44"/>
        <v>0</v>
      </c>
      <c r="CH32" s="10">
        <f t="shared" si="44"/>
        <v>20</v>
      </c>
      <c r="CI32" s="10">
        <f t="shared" si="44"/>
        <v>0</v>
      </c>
      <c r="CJ32" s="10">
        <f t="shared" si="44"/>
        <v>0</v>
      </c>
      <c r="CK32" s="10">
        <f t="shared" si="44"/>
        <v>0</v>
      </c>
      <c r="CL32" s="10">
        <f>IF(AND(CL9&lt;80000000,CL9&gt;10),CL9,0)</f>
        <v>21600</v>
      </c>
      <c r="CM32" s="10">
        <f t="shared" ref="CM32:EX32" si="45">IF(AND(CM9&lt;80000000,CM9&gt;10),CM9,0)</f>
        <v>0</v>
      </c>
      <c r="CN32" s="10">
        <f t="shared" si="45"/>
        <v>0</v>
      </c>
      <c r="CO32" s="10">
        <f t="shared" si="45"/>
        <v>0</v>
      </c>
      <c r="CP32" s="10">
        <f t="shared" si="45"/>
        <v>17757</v>
      </c>
      <c r="CQ32" s="10">
        <f t="shared" si="45"/>
        <v>0</v>
      </c>
      <c r="CR32" s="10">
        <f t="shared" si="45"/>
        <v>0</v>
      </c>
      <c r="CS32" s="10">
        <f t="shared" si="45"/>
        <v>0</v>
      </c>
      <c r="CT32" s="10">
        <f t="shared" si="45"/>
        <v>4444</v>
      </c>
      <c r="CU32" s="10">
        <f t="shared" si="45"/>
        <v>0</v>
      </c>
      <c r="CV32" s="10">
        <f t="shared" si="45"/>
        <v>0</v>
      </c>
      <c r="CW32" s="10">
        <f t="shared" si="45"/>
        <v>0</v>
      </c>
      <c r="CX32" s="10">
        <f t="shared" si="45"/>
        <v>622</v>
      </c>
      <c r="CY32" s="10">
        <f t="shared" si="45"/>
        <v>0</v>
      </c>
      <c r="CZ32" s="10">
        <f t="shared" si="45"/>
        <v>0</v>
      </c>
      <c r="DA32" s="10">
        <f t="shared" si="45"/>
        <v>0</v>
      </c>
      <c r="DB32" s="10">
        <f t="shared" si="45"/>
        <v>20</v>
      </c>
      <c r="DC32" s="10">
        <f t="shared" si="45"/>
        <v>0</v>
      </c>
      <c r="DD32" s="10">
        <f t="shared" si="45"/>
        <v>0</v>
      </c>
      <c r="DE32" s="10">
        <f t="shared" si="45"/>
        <v>0</v>
      </c>
      <c r="DF32" s="10">
        <f t="shared" si="45"/>
        <v>21600</v>
      </c>
      <c r="DG32" s="10">
        <f t="shared" si="45"/>
        <v>0</v>
      </c>
      <c r="DH32" s="10">
        <f t="shared" si="45"/>
        <v>0</v>
      </c>
      <c r="DI32" s="10">
        <f t="shared" si="45"/>
        <v>0</v>
      </c>
      <c r="DJ32" s="10">
        <f t="shared" si="45"/>
        <v>17757</v>
      </c>
      <c r="DK32" s="10">
        <f t="shared" si="45"/>
        <v>0</v>
      </c>
      <c r="DL32" s="10">
        <f t="shared" si="45"/>
        <v>0</v>
      </c>
      <c r="DM32" s="10">
        <f t="shared" si="45"/>
        <v>0</v>
      </c>
      <c r="DN32" s="10">
        <f t="shared" si="45"/>
        <v>4444</v>
      </c>
      <c r="DO32" s="10">
        <f t="shared" si="45"/>
        <v>0</v>
      </c>
      <c r="DP32" s="10">
        <f t="shared" si="45"/>
        <v>0</v>
      </c>
      <c r="DQ32" s="10">
        <f t="shared" si="45"/>
        <v>0</v>
      </c>
      <c r="DR32" s="10">
        <f t="shared" si="45"/>
        <v>622</v>
      </c>
      <c r="DS32" s="10">
        <f t="shared" si="45"/>
        <v>0</v>
      </c>
      <c r="DT32" s="10">
        <f t="shared" si="45"/>
        <v>0</v>
      </c>
      <c r="DU32" s="10">
        <f t="shared" si="45"/>
        <v>0</v>
      </c>
      <c r="DV32" s="10">
        <f t="shared" si="45"/>
        <v>20</v>
      </c>
      <c r="DW32" s="10">
        <f t="shared" si="45"/>
        <v>0</v>
      </c>
      <c r="DX32" s="10">
        <f t="shared" si="45"/>
        <v>0</v>
      </c>
      <c r="DY32" s="10">
        <f t="shared" si="45"/>
        <v>0</v>
      </c>
      <c r="DZ32" s="10">
        <f t="shared" si="45"/>
        <v>21600</v>
      </c>
      <c r="EA32" s="10">
        <f t="shared" si="45"/>
        <v>0</v>
      </c>
      <c r="EB32" s="10">
        <f t="shared" si="45"/>
        <v>0</v>
      </c>
      <c r="EC32" s="10">
        <f t="shared" si="45"/>
        <v>0</v>
      </c>
      <c r="ED32" s="10">
        <f t="shared" si="45"/>
        <v>17757</v>
      </c>
      <c r="EE32" s="10">
        <f t="shared" si="45"/>
        <v>0</v>
      </c>
      <c r="EF32" s="10">
        <f t="shared" si="45"/>
        <v>0</v>
      </c>
      <c r="EG32" s="10">
        <f t="shared" si="45"/>
        <v>0</v>
      </c>
      <c r="EH32" s="10">
        <f t="shared" si="45"/>
        <v>4444</v>
      </c>
      <c r="EI32" s="10">
        <f t="shared" si="45"/>
        <v>0</v>
      </c>
      <c r="EJ32" s="10">
        <f t="shared" si="45"/>
        <v>0</v>
      </c>
      <c r="EK32" s="10">
        <f t="shared" si="45"/>
        <v>0</v>
      </c>
      <c r="EL32" s="10">
        <f t="shared" si="45"/>
        <v>622</v>
      </c>
      <c r="EM32" s="10">
        <f t="shared" si="45"/>
        <v>0</v>
      </c>
      <c r="EN32" s="10">
        <f t="shared" si="45"/>
        <v>0</v>
      </c>
      <c r="EO32" s="10">
        <f t="shared" si="45"/>
        <v>0</v>
      </c>
      <c r="EP32" s="10">
        <f t="shared" si="45"/>
        <v>20</v>
      </c>
      <c r="EQ32" s="10">
        <f t="shared" si="45"/>
        <v>0</v>
      </c>
      <c r="ER32" s="10">
        <f t="shared" si="45"/>
        <v>0</v>
      </c>
      <c r="ES32" s="10">
        <f t="shared" si="45"/>
        <v>0</v>
      </c>
      <c r="ET32" s="10">
        <f t="shared" si="45"/>
        <v>21600</v>
      </c>
      <c r="EU32" s="10">
        <f t="shared" si="45"/>
        <v>0</v>
      </c>
      <c r="EV32" s="10">
        <f t="shared" si="45"/>
        <v>0</v>
      </c>
      <c r="EW32" s="10">
        <f t="shared" si="45"/>
        <v>0</v>
      </c>
      <c r="EX32" s="10">
        <f t="shared" si="45"/>
        <v>17757</v>
      </c>
      <c r="EY32" s="10">
        <f t="shared" ref="EY32:HJ32" si="46">IF(AND(EY9&lt;80000000,EY9&gt;10),EY9,0)</f>
        <v>0</v>
      </c>
      <c r="EZ32" s="10">
        <f t="shared" si="46"/>
        <v>0</v>
      </c>
      <c r="FA32" s="10">
        <f t="shared" si="46"/>
        <v>0</v>
      </c>
      <c r="FB32" s="10">
        <f t="shared" si="46"/>
        <v>4444</v>
      </c>
      <c r="FC32" s="10">
        <f t="shared" si="46"/>
        <v>0</v>
      </c>
      <c r="FD32" s="10">
        <f t="shared" si="46"/>
        <v>0</v>
      </c>
      <c r="FE32" s="10">
        <f t="shared" si="46"/>
        <v>0</v>
      </c>
      <c r="FF32" s="10">
        <f t="shared" si="46"/>
        <v>622</v>
      </c>
      <c r="FG32" s="10">
        <f t="shared" si="46"/>
        <v>0</v>
      </c>
      <c r="FH32" s="10">
        <f t="shared" si="46"/>
        <v>0</v>
      </c>
      <c r="FI32" s="10">
        <f t="shared" si="46"/>
        <v>0</v>
      </c>
      <c r="FJ32" s="10">
        <f t="shared" si="46"/>
        <v>20</v>
      </c>
      <c r="FK32" s="10">
        <f t="shared" si="46"/>
        <v>0</v>
      </c>
      <c r="FL32" s="10">
        <f t="shared" si="46"/>
        <v>0</v>
      </c>
      <c r="FM32" s="10">
        <f t="shared" si="46"/>
        <v>0</v>
      </c>
      <c r="FN32" s="10">
        <f t="shared" si="46"/>
        <v>21600</v>
      </c>
      <c r="FO32" s="10">
        <f t="shared" si="46"/>
        <v>0</v>
      </c>
      <c r="FP32" s="10">
        <f t="shared" si="46"/>
        <v>0</v>
      </c>
      <c r="FQ32" s="10">
        <f t="shared" si="46"/>
        <v>0</v>
      </c>
      <c r="FR32" s="10">
        <f t="shared" si="46"/>
        <v>17757</v>
      </c>
      <c r="FS32" s="10">
        <f t="shared" si="46"/>
        <v>0</v>
      </c>
      <c r="FT32" s="10">
        <f t="shared" si="46"/>
        <v>0</v>
      </c>
      <c r="FU32" s="10">
        <f t="shared" si="46"/>
        <v>0</v>
      </c>
      <c r="FV32" s="10">
        <f t="shared" si="46"/>
        <v>4444</v>
      </c>
      <c r="FW32" s="10">
        <f t="shared" si="46"/>
        <v>0</v>
      </c>
      <c r="FX32" s="10">
        <f t="shared" si="46"/>
        <v>0</v>
      </c>
      <c r="FY32" s="10">
        <f t="shared" si="46"/>
        <v>0</v>
      </c>
      <c r="FZ32" s="10">
        <f t="shared" si="46"/>
        <v>622</v>
      </c>
      <c r="GA32" s="10">
        <f t="shared" si="46"/>
        <v>0</v>
      </c>
      <c r="GB32" s="10">
        <f t="shared" si="46"/>
        <v>0</v>
      </c>
      <c r="GC32" s="10">
        <f t="shared" si="46"/>
        <v>0</v>
      </c>
      <c r="GD32" s="10">
        <f t="shared" si="46"/>
        <v>20</v>
      </c>
      <c r="GE32" s="10">
        <f t="shared" si="46"/>
        <v>0</v>
      </c>
      <c r="GF32" s="10">
        <f t="shared" si="46"/>
        <v>0</v>
      </c>
      <c r="GG32" s="10">
        <f t="shared" si="46"/>
        <v>0</v>
      </c>
      <c r="GH32" s="10">
        <f t="shared" si="46"/>
        <v>21600</v>
      </c>
      <c r="GI32" s="10">
        <f t="shared" si="46"/>
        <v>0</v>
      </c>
      <c r="GJ32" s="10">
        <f t="shared" si="46"/>
        <v>0</v>
      </c>
      <c r="GK32" s="10">
        <f t="shared" si="46"/>
        <v>0</v>
      </c>
      <c r="GL32" s="10">
        <f t="shared" si="46"/>
        <v>17757</v>
      </c>
      <c r="GM32" s="10">
        <f t="shared" si="46"/>
        <v>0</v>
      </c>
      <c r="GN32" s="10">
        <f t="shared" si="46"/>
        <v>0</v>
      </c>
      <c r="GO32" s="10">
        <f t="shared" si="46"/>
        <v>0</v>
      </c>
      <c r="GP32" s="10">
        <f t="shared" si="46"/>
        <v>4444</v>
      </c>
      <c r="GQ32" s="10">
        <f t="shared" si="46"/>
        <v>0</v>
      </c>
      <c r="GR32" s="10">
        <f t="shared" si="46"/>
        <v>0</v>
      </c>
      <c r="GS32" s="10">
        <f t="shared" si="46"/>
        <v>0</v>
      </c>
      <c r="GT32" s="10">
        <f t="shared" si="46"/>
        <v>622</v>
      </c>
      <c r="GU32" s="10">
        <f t="shared" si="46"/>
        <v>0</v>
      </c>
      <c r="GV32" s="10">
        <f t="shared" si="46"/>
        <v>0</v>
      </c>
      <c r="GW32" s="10">
        <f t="shared" si="46"/>
        <v>0</v>
      </c>
      <c r="GX32" s="10">
        <f t="shared" si="46"/>
        <v>20</v>
      </c>
      <c r="GY32" s="10">
        <f t="shared" si="46"/>
        <v>0</v>
      </c>
      <c r="GZ32" s="10">
        <f t="shared" si="46"/>
        <v>0</v>
      </c>
      <c r="HA32" s="10">
        <f t="shared" si="46"/>
        <v>0</v>
      </c>
      <c r="HB32" s="10">
        <f t="shared" si="46"/>
        <v>0</v>
      </c>
      <c r="HC32" s="10">
        <f t="shared" si="46"/>
        <v>0</v>
      </c>
      <c r="HD32" s="10">
        <f t="shared" si="46"/>
        <v>0</v>
      </c>
      <c r="HE32" s="10">
        <f t="shared" si="46"/>
        <v>0</v>
      </c>
      <c r="HF32" s="10">
        <f t="shared" si="46"/>
        <v>0</v>
      </c>
      <c r="HG32" s="10">
        <f t="shared" si="46"/>
        <v>0</v>
      </c>
      <c r="HH32" s="10">
        <f t="shared" si="46"/>
        <v>0</v>
      </c>
      <c r="HI32" s="10">
        <f t="shared" si="46"/>
        <v>0</v>
      </c>
      <c r="HJ32" s="10">
        <f t="shared" si="46"/>
        <v>0</v>
      </c>
      <c r="HK32" s="10">
        <f t="shared" ref="HK32:JV32" si="47">IF(AND(HK9&lt;80000000,HK9&gt;10),HK9,0)</f>
        <v>0</v>
      </c>
      <c r="HL32" s="10">
        <f t="shared" si="47"/>
        <v>0</v>
      </c>
      <c r="HM32" s="10">
        <f t="shared" si="47"/>
        <v>0</v>
      </c>
      <c r="HN32" s="10">
        <f t="shared" si="47"/>
        <v>0</v>
      </c>
      <c r="HO32" s="10">
        <f t="shared" si="47"/>
        <v>0</v>
      </c>
      <c r="HP32" s="10">
        <f t="shared" si="47"/>
        <v>0</v>
      </c>
      <c r="HQ32" s="10">
        <f t="shared" si="47"/>
        <v>0</v>
      </c>
      <c r="HR32" s="10">
        <f t="shared" si="47"/>
        <v>0</v>
      </c>
      <c r="HS32" s="10">
        <f t="shared" si="47"/>
        <v>0</v>
      </c>
      <c r="HT32" s="10">
        <f t="shared" si="47"/>
        <v>0</v>
      </c>
      <c r="HU32" s="10">
        <f t="shared" si="47"/>
        <v>0</v>
      </c>
      <c r="HV32" s="10">
        <f t="shared" si="47"/>
        <v>0</v>
      </c>
      <c r="HW32" s="10">
        <f t="shared" si="47"/>
        <v>0</v>
      </c>
      <c r="HX32" s="10">
        <f t="shared" si="47"/>
        <v>0</v>
      </c>
      <c r="HY32" s="10">
        <f t="shared" si="47"/>
        <v>0</v>
      </c>
      <c r="HZ32" s="10">
        <f t="shared" si="47"/>
        <v>0</v>
      </c>
      <c r="IA32" s="10">
        <f t="shared" si="47"/>
        <v>0</v>
      </c>
      <c r="IB32" s="10">
        <f t="shared" si="47"/>
        <v>0</v>
      </c>
      <c r="IC32" s="10">
        <f t="shared" si="47"/>
        <v>0</v>
      </c>
      <c r="ID32" s="10">
        <f t="shared" si="47"/>
        <v>0</v>
      </c>
      <c r="IE32" s="10">
        <f t="shared" si="47"/>
        <v>0</v>
      </c>
      <c r="IF32" s="10">
        <f t="shared" si="47"/>
        <v>0</v>
      </c>
      <c r="IG32" s="10">
        <f t="shared" si="47"/>
        <v>0</v>
      </c>
      <c r="IH32" s="10">
        <f t="shared" si="47"/>
        <v>0</v>
      </c>
      <c r="II32" s="10">
        <f t="shared" si="47"/>
        <v>0</v>
      </c>
      <c r="IJ32" s="10">
        <f t="shared" si="47"/>
        <v>0</v>
      </c>
      <c r="IK32" s="10">
        <f t="shared" si="47"/>
        <v>0</v>
      </c>
      <c r="IL32" s="10">
        <f t="shared" si="47"/>
        <v>0</v>
      </c>
      <c r="IM32" s="10">
        <f t="shared" si="47"/>
        <v>0</v>
      </c>
      <c r="IN32" s="10">
        <f t="shared" si="47"/>
        <v>0</v>
      </c>
      <c r="IO32" s="10">
        <f t="shared" si="47"/>
        <v>0</v>
      </c>
      <c r="IP32" s="10">
        <f t="shared" si="47"/>
        <v>0</v>
      </c>
      <c r="IQ32" s="10">
        <f t="shared" si="47"/>
        <v>0</v>
      </c>
      <c r="IR32" s="10">
        <f t="shared" si="47"/>
        <v>0</v>
      </c>
      <c r="IS32" s="10">
        <f t="shared" si="47"/>
        <v>0</v>
      </c>
      <c r="IT32" s="10">
        <f t="shared" si="47"/>
        <v>0</v>
      </c>
      <c r="IU32" s="10">
        <f t="shared" si="47"/>
        <v>0</v>
      </c>
      <c r="IV32" s="10">
        <f t="shared" si="47"/>
        <v>0</v>
      </c>
      <c r="IW32" s="10">
        <f t="shared" si="47"/>
        <v>0</v>
      </c>
      <c r="IX32" s="10">
        <f t="shared" si="47"/>
        <v>0</v>
      </c>
      <c r="IY32" s="10">
        <f t="shared" si="47"/>
        <v>0</v>
      </c>
      <c r="IZ32" s="10">
        <f t="shared" si="47"/>
        <v>0</v>
      </c>
      <c r="JA32" s="10">
        <f t="shared" si="47"/>
        <v>0</v>
      </c>
      <c r="JB32" s="10">
        <f t="shared" si="47"/>
        <v>0</v>
      </c>
      <c r="JC32" s="10">
        <f t="shared" si="47"/>
        <v>0</v>
      </c>
      <c r="JD32" s="10">
        <f t="shared" si="47"/>
        <v>0</v>
      </c>
      <c r="JE32" s="10">
        <f t="shared" si="47"/>
        <v>0</v>
      </c>
      <c r="JF32" s="10">
        <f t="shared" si="47"/>
        <v>0</v>
      </c>
      <c r="JG32" s="10">
        <f t="shared" si="47"/>
        <v>0</v>
      </c>
      <c r="JH32" s="10">
        <f t="shared" si="47"/>
        <v>0</v>
      </c>
      <c r="JI32" s="10">
        <f t="shared" si="47"/>
        <v>0</v>
      </c>
      <c r="JJ32" s="10">
        <f t="shared" si="47"/>
        <v>0</v>
      </c>
      <c r="JK32" s="10">
        <f t="shared" si="47"/>
        <v>0</v>
      </c>
      <c r="JL32" s="10">
        <f t="shared" si="47"/>
        <v>0</v>
      </c>
      <c r="JM32" s="10">
        <f t="shared" si="47"/>
        <v>0</v>
      </c>
      <c r="JN32" s="10">
        <f t="shared" si="47"/>
        <v>0</v>
      </c>
      <c r="JO32" s="10">
        <f t="shared" si="47"/>
        <v>0</v>
      </c>
      <c r="JP32" s="10">
        <f t="shared" si="47"/>
        <v>0</v>
      </c>
      <c r="JQ32" s="10">
        <f t="shared" si="47"/>
        <v>0</v>
      </c>
      <c r="JR32" s="10">
        <f t="shared" si="47"/>
        <v>0</v>
      </c>
      <c r="JS32" s="10">
        <f t="shared" si="47"/>
        <v>0</v>
      </c>
      <c r="JT32" s="10">
        <f t="shared" si="47"/>
        <v>0</v>
      </c>
      <c r="JU32" s="10">
        <f t="shared" si="47"/>
        <v>0</v>
      </c>
      <c r="JV32" s="10">
        <f t="shared" si="47"/>
        <v>0</v>
      </c>
      <c r="JW32" s="10">
        <f t="shared" ref="JW32:MH32" si="48">IF(AND(JW9&lt;80000000,JW9&gt;10),JW9,0)</f>
        <v>0</v>
      </c>
      <c r="JX32" s="10">
        <f t="shared" si="48"/>
        <v>0</v>
      </c>
      <c r="JY32" s="10">
        <f t="shared" si="48"/>
        <v>0</v>
      </c>
      <c r="JZ32" s="10">
        <f t="shared" si="48"/>
        <v>0</v>
      </c>
      <c r="KA32" s="10">
        <f t="shared" si="48"/>
        <v>0</v>
      </c>
      <c r="KB32" s="10">
        <f t="shared" si="48"/>
        <v>0</v>
      </c>
      <c r="KC32" s="10">
        <f t="shared" si="48"/>
        <v>0</v>
      </c>
      <c r="KD32" s="10">
        <f t="shared" si="48"/>
        <v>0</v>
      </c>
      <c r="KE32" s="10">
        <f t="shared" si="48"/>
        <v>0</v>
      </c>
      <c r="KF32" s="10">
        <f t="shared" si="48"/>
        <v>0</v>
      </c>
      <c r="KG32" s="10">
        <f t="shared" si="48"/>
        <v>0</v>
      </c>
      <c r="KH32" s="10">
        <f t="shared" si="48"/>
        <v>0</v>
      </c>
      <c r="KI32" s="10">
        <f t="shared" si="48"/>
        <v>0</v>
      </c>
      <c r="KJ32" s="10">
        <f t="shared" si="48"/>
        <v>0</v>
      </c>
      <c r="KK32" s="10">
        <f t="shared" si="48"/>
        <v>0</v>
      </c>
      <c r="KL32" s="10">
        <f t="shared" si="48"/>
        <v>0</v>
      </c>
      <c r="KM32" s="10">
        <f t="shared" si="48"/>
        <v>0</v>
      </c>
      <c r="KN32" s="10">
        <f t="shared" si="48"/>
        <v>0</v>
      </c>
      <c r="KO32" s="10">
        <f t="shared" si="48"/>
        <v>0</v>
      </c>
      <c r="KP32" s="10">
        <f t="shared" si="48"/>
        <v>0</v>
      </c>
      <c r="KQ32" s="10">
        <f t="shared" si="48"/>
        <v>0</v>
      </c>
      <c r="KR32" s="10">
        <f t="shared" si="48"/>
        <v>0</v>
      </c>
      <c r="KS32" s="10">
        <f t="shared" si="48"/>
        <v>0</v>
      </c>
      <c r="KT32" s="10">
        <f t="shared" si="48"/>
        <v>0</v>
      </c>
      <c r="KU32" s="10">
        <f t="shared" si="48"/>
        <v>0</v>
      </c>
      <c r="KV32" s="10">
        <f t="shared" si="48"/>
        <v>0</v>
      </c>
      <c r="KW32" s="10">
        <f t="shared" si="48"/>
        <v>0</v>
      </c>
      <c r="KX32" s="10">
        <f t="shared" si="48"/>
        <v>0</v>
      </c>
      <c r="KY32" s="10">
        <f t="shared" si="48"/>
        <v>0</v>
      </c>
      <c r="KZ32" s="10">
        <f t="shared" si="48"/>
        <v>0</v>
      </c>
      <c r="LA32" s="10">
        <f t="shared" si="48"/>
        <v>0</v>
      </c>
      <c r="LB32" s="10">
        <f t="shared" si="48"/>
        <v>0</v>
      </c>
      <c r="LC32" s="10">
        <f t="shared" si="48"/>
        <v>0</v>
      </c>
      <c r="LD32" s="10">
        <f t="shared" si="48"/>
        <v>0</v>
      </c>
      <c r="LE32" s="10">
        <f t="shared" si="48"/>
        <v>0</v>
      </c>
      <c r="LF32" s="10">
        <f t="shared" si="48"/>
        <v>0</v>
      </c>
      <c r="LG32" s="10">
        <f t="shared" si="48"/>
        <v>0</v>
      </c>
      <c r="LH32" s="10">
        <f t="shared" si="48"/>
        <v>0</v>
      </c>
      <c r="LI32" s="10">
        <f t="shared" si="48"/>
        <v>0</v>
      </c>
      <c r="LJ32" s="10">
        <f t="shared" si="48"/>
        <v>0</v>
      </c>
      <c r="LK32" s="10">
        <f t="shared" si="48"/>
        <v>0</v>
      </c>
      <c r="LL32" s="10">
        <f t="shared" si="48"/>
        <v>0</v>
      </c>
      <c r="LM32" s="10">
        <f t="shared" si="48"/>
        <v>0</v>
      </c>
      <c r="LN32" s="10">
        <f t="shared" si="48"/>
        <v>0</v>
      </c>
      <c r="LO32" s="10">
        <f t="shared" si="48"/>
        <v>0</v>
      </c>
      <c r="LP32" s="10">
        <f t="shared" si="48"/>
        <v>0</v>
      </c>
      <c r="LQ32" s="10">
        <f t="shared" si="48"/>
        <v>0</v>
      </c>
      <c r="LR32" s="10">
        <f t="shared" si="48"/>
        <v>0</v>
      </c>
      <c r="LS32" s="10">
        <f t="shared" si="48"/>
        <v>0</v>
      </c>
      <c r="LT32" s="10">
        <f t="shared" si="48"/>
        <v>0</v>
      </c>
      <c r="LU32" s="10">
        <f t="shared" si="48"/>
        <v>0</v>
      </c>
      <c r="LV32" s="10">
        <f t="shared" si="48"/>
        <v>0</v>
      </c>
      <c r="LW32" s="10">
        <f t="shared" si="48"/>
        <v>0</v>
      </c>
      <c r="LX32" s="10">
        <f t="shared" si="48"/>
        <v>0</v>
      </c>
      <c r="LY32" s="10">
        <f t="shared" si="48"/>
        <v>0</v>
      </c>
      <c r="LZ32" s="10">
        <f t="shared" si="48"/>
        <v>0</v>
      </c>
      <c r="MA32" s="10">
        <f t="shared" si="48"/>
        <v>0</v>
      </c>
      <c r="MB32" s="10">
        <f t="shared" si="48"/>
        <v>0</v>
      </c>
      <c r="MC32" s="10">
        <f t="shared" si="48"/>
        <v>0</v>
      </c>
      <c r="MD32" s="10">
        <f t="shared" si="48"/>
        <v>0</v>
      </c>
      <c r="ME32" s="10">
        <f t="shared" si="48"/>
        <v>0</v>
      </c>
      <c r="MF32" s="10">
        <f t="shared" si="48"/>
        <v>0</v>
      </c>
      <c r="MG32" s="10">
        <f t="shared" si="48"/>
        <v>0</v>
      </c>
      <c r="MH32" s="10">
        <f t="shared" si="48"/>
        <v>0</v>
      </c>
    </row>
    <row r="33" spans="1:346" x14ac:dyDescent="0.2">
      <c r="A33">
        <v>7</v>
      </c>
      <c r="B33">
        <f t="shared" si="14"/>
        <v>400000</v>
      </c>
      <c r="C33">
        <f t="shared" si="15"/>
        <v>600000</v>
      </c>
      <c r="E33">
        <v>400000</v>
      </c>
      <c r="G33" s="10">
        <f t="shared" ref="G33:Z33" si="49">IF(AND(G10&lt;80000000,G10&gt;10),G10,0)</f>
        <v>0</v>
      </c>
      <c r="H33" s="10">
        <f t="shared" si="49"/>
        <v>0</v>
      </c>
      <c r="I33" s="10">
        <f t="shared" si="49"/>
        <v>0</v>
      </c>
      <c r="J33" s="10">
        <f t="shared" si="49"/>
        <v>292800</v>
      </c>
      <c r="K33" s="10">
        <f t="shared" si="49"/>
        <v>0</v>
      </c>
      <c r="L33" s="10">
        <f t="shared" si="49"/>
        <v>0</v>
      </c>
      <c r="M33" s="10">
        <f t="shared" si="49"/>
        <v>0</v>
      </c>
      <c r="N33" s="10">
        <f t="shared" si="49"/>
        <v>179520</v>
      </c>
      <c r="O33" s="10">
        <f t="shared" si="49"/>
        <v>0</v>
      </c>
      <c r="P33" s="10">
        <f t="shared" si="49"/>
        <v>0</v>
      </c>
      <c r="Q33" s="10">
        <f t="shared" si="49"/>
        <v>0</v>
      </c>
      <c r="R33" s="10">
        <f t="shared" si="49"/>
        <v>120000</v>
      </c>
      <c r="S33" s="10">
        <f t="shared" si="49"/>
        <v>0</v>
      </c>
      <c r="T33" s="10">
        <f t="shared" si="49"/>
        <v>0</v>
      </c>
      <c r="U33" s="10">
        <f t="shared" si="49"/>
        <v>0</v>
      </c>
      <c r="V33" s="10">
        <f t="shared" si="49"/>
        <v>7200</v>
      </c>
      <c r="W33" s="10">
        <f t="shared" si="49"/>
        <v>0</v>
      </c>
      <c r="X33" s="10">
        <f t="shared" si="49"/>
        <v>0</v>
      </c>
      <c r="Y33" s="10">
        <f t="shared" si="49"/>
        <v>0</v>
      </c>
      <c r="Z33" s="10">
        <f t="shared" si="49"/>
        <v>480</v>
      </c>
      <c r="AA33" s="27">
        <f t="shared" ref="AA33:BF33" si="50">IF(AND(AA10&lt;80000000,AA10&gt;10),AA10,0)</f>
        <v>0</v>
      </c>
      <c r="AB33" s="10">
        <f t="shared" si="50"/>
        <v>0</v>
      </c>
      <c r="AC33" s="10">
        <f t="shared" si="50"/>
        <v>0</v>
      </c>
      <c r="AD33" s="10">
        <f t="shared" si="50"/>
        <v>19400</v>
      </c>
      <c r="AE33" s="10">
        <f t="shared" si="50"/>
        <v>0</v>
      </c>
      <c r="AF33" s="10">
        <f t="shared" si="50"/>
        <v>0</v>
      </c>
      <c r="AG33" s="10">
        <f t="shared" si="50"/>
        <v>0</v>
      </c>
      <c r="AH33" s="10">
        <f t="shared" si="50"/>
        <v>15980</v>
      </c>
      <c r="AI33" s="10">
        <f t="shared" si="50"/>
        <v>0</v>
      </c>
      <c r="AJ33" s="10">
        <f t="shared" si="50"/>
        <v>0</v>
      </c>
      <c r="AK33" s="10">
        <f t="shared" si="50"/>
        <v>0</v>
      </c>
      <c r="AL33" s="10">
        <f t="shared" si="50"/>
        <v>4000</v>
      </c>
      <c r="AM33" s="10">
        <f t="shared" si="50"/>
        <v>0</v>
      </c>
      <c r="AN33" s="10">
        <f t="shared" si="50"/>
        <v>0</v>
      </c>
      <c r="AO33" s="10">
        <f t="shared" si="50"/>
        <v>0</v>
      </c>
      <c r="AP33" s="10">
        <f t="shared" si="50"/>
        <v>600</v>
      </c>
      <c r="AQ33" s="10">
        <f t="shared" si="50"/>
        <v>0</v>
      </c>
      <c r="AR33" s="10">
        <f t="shared" si="50"/>
        <v>0</v>
      </c>
      <c r="AS33" s="10">
        <f t="shared" si="50"/>
        <v>0</v>
      </c>
      <c r="AT33" s="10">
        <f t="shared" si="50"/>
        <v>20</v>
      </c>
      <c r="AU33" s="10">
        <f t="shared" si="50"/>
        <v>0</v>
      </c>
      <c r="AV33" s="10">
        <f t="shared" si="50"/>
        <v>0</v>
      </c>
      <c r="AW33" s="10">
        <f t="shared" si="50"/>
        <v>0</v>
      </c>
      <c r="AX33" s="10">
        <f t="shared" si="50"/>
        <v>19400</v>
      </c>
      <c r="AY33" s="10">
        <f t="shared" si="50"/>
        <v>0</v>
      </c>
      <c r="AZ33" s="10">
        <f t="shared" si="50"/>
        <v>0</v>
      </c>
      <c r="BA33" s="10">
        <f t="shared" si="50"/>
        <v>0</v>
      </c>
      <c r="BB33" s="10">
        <f t="shared" si="50"/>
        <v>15980</v>
      </c>
      <c r="BC33" s="10">
        <f t="shared" si="50"/>
        <v>0</v>
      </c>
      <c r="BD33" s="10">
        <f t="shared" si="50"/>
        <v>0</v>
      </c>
      <c r="BE33" s="10">
        <f t="shared" si="50"/>
        <v>0</v>
      </c>
      <c r="BF33" s="10">
        <f t="shared" si="50"/>
        <v>4000</v>
      </c>
      <c r="BG33" s="10">
        <f t="shared" ref="BG33:CK33" si="51">IF(AND(BG10&lt;80000000,BG10&gt;10),BG10,0)</f>
        <v>0</v>
      </c>
      <c r="BH33" s="10">
        <f t="shared" si="51"/>
        <v>0</v>
      </c>
      <c r="BI33" s="10">
        <f t="shared" si="51"/>
        <v>0</v>
      </c>
      <c r="BJ33" s="10">
        <f t="shared" si="51"/>
        <v>600</v>
      </c>
      <c r="BK33" s="10">
        <f t="shared" si="51"/>
        <v>0</v>
      </c>
      <c r="BL33" s="10">
        <f t="shared" si="51"/>
        <v>0</v>
      </c>
      <c r="BM33" s="10">
        <f t="shared" si="51"/>
        <v>0</v>
      </c>
      <c r="BN33" s="10">
        <f t="shared" si="51"/>
        <v>20</v>
      </c>
      <c r="BO33" s="10">
        <f t="shared" si="51"/>
        <v>0</v>
      </c>
      <c r="BP33" s="10">
        <f t="shared" si="51"/>
        <v>0</v>
      </c>
      <c r="BQ33" s="10">
        <f t="shared" si="51"/>
        <v>0</v>
      </c>
      <c r="BR33" s="10">
        <f t="shared" si="51"/>
        <v>19400</v>
      </c>
      <c r="BS33" s="10">
        <f t="shared" si="51"/>
        <v>0</v>
      </c>
      <c r="BT33" s="10">
        <f t="shared" si="51"/>
        <v>0</v>
      </c>
      <c r="BU33" s="10">
        <f t="shared" si="51"/>
        <v>0</v>
      </c>
      <c r="BV33" s="10">
        <f t="shared" si="51"/>
        <v>15980</v>
      </c>
      <c r="BW33" s="10">
        <f t="shared" si="51"/>
        <v>0</v>
      </c>
      <c r="BX33" s="10">
        <f t="shared" si="51"/>
        <v>0</v>
      </c>
      <c r="BY33" s="10">
        <f t="shared" si="51"/>
        <v>0</v>
      </c>
      <c r="BZ33" s="10">
        <f t="shared" si="51"/>
        <v>4000</v>
      </c>
      <c r="CA33" s="10">
        <f t="shared" si="51"/>
        <v>0</v>
      </c>
      <c r="CB33" s="10">
        <f t="shared" si="51"/>
        <v>0</v>
      </c>
      <c r="CC33" s="10">
        <f t="shared" si="51"/>
        <v>0</v>
      </c>
      <c r="CD33" s="10">
        <f t="shared" si="51"/>
        <v>600</v>
      </c>
      <c r="CE33" s="10">
        <f t="shared" si="51"/>
        <v>0</v>
      </c>
      <c r="CF33" s="10">
        <f t="shared" si="51"/>
        <v>0</v>
      </c>
      <c r="CG33" s="10">
        <f t="shared" si="51"/>
        <v>0</v>
      </c>
      <c r="CH33" s="10">
        <f t="shared" si="51"/>
        <v>20</v>
      </c>
      <c r="CI33" s="10">
        <f t="shared" si="51"/>
        <v>0</v>
      </c>
      <c r="CJ33" s="10">
        <f t="shared" si="51"/>
        <v>0</v>
      </c>
      <c r="CK33" s="10">
        <f t="shared" si="51"/>
        <v>0</v>
      </c>
      <c r="CL33" s="10">
        <f>IF(AND(CL10&lt;80000000,CL10&gt;10),CL10,0)</f>
        <v>19400</v>
      </c>
      <c r="CM33" s="10">
        <f t="shared" ref="CM33:DR33" si="52">IF(AND(CM10&lt;80000000,CM10&gt;10),CM10,0)</f>
        <v>0</v>
      </c>
      <c r="CN33" s="10">
        <f t="shared" si="52"/>
        <v>0</v>
      </c>
      <c r="CO33" s="10">
        <f t="shared" si="52"/>
        <v>0</v>
      </c>
      <c r="CP33" s="10">
        <f t="shared" si="52"/>
        <v>15980</v>
      </c>
      <c r="CQ33" s="10">
        <f t="shared" si="52"/>
        <v>0</v>
      </c>
      <c r="CR33" s="10">
        <f t="shared" si="52"/>
        <v>0</v>
      </c>
      <c r="CS33" s="10">
        <f t="shared" si="52"/>
        <v>0</v>
      </c>
      <c r="CT33" s="10">
        <f t="shared" si="52"/>
        <v>4000</v>
      </c>
      <c r="CU33" s="10">
        <f t="shared" si="52"/>
        <v>0</v>
      </c>
      <c r="CV33" s="10">
        <f t="shared" si="52"/>
        <v>0</v>
      </c>
      <c r="CW33" s="10">
        <f t="shared" si="52"/>
        <v>0</v>
      </c>
      <c r="CX33" s="10">
        <f t="shared" si="52"/>
        <v>600</v>
      </c>
      <c r="CY33" s="10">
        <f t="shared" si="52"/>
        <v>0</v>
      </c>
      <c r="CZ33" s="10">
        <f t="shared" si="52"/>
        <v>0</v>
      </c>
      <c r="DA33" s="10">
        <f t="shared" si="52"/>
        <v>0</v>
      </c>
      <c r="DB33" s="10">
        <f t="shared" si="52"/>
        <v>20</v>
      </c>
      <c r="DC33" s="10">
        <f t="shared" si="52"/>
        <v>0</v>
      </c>
      <c r="DD33" s="10">
        <f t="shared" si="52"/>
        <v>0</v>
      </c>
      <c r="DE33" s="10">
        <f t="shared" si="52"/>
        <v>0</v>
      </c>
      <c r="DF33" s="10">
        <f t="shared" si="52"/>
        <v>19400</v>
      </c>
      <c r="DG33" s="10">
        <f t="shared" si="52"/>
        <v>0</v>
      </c>
      <c r="DH33" s="10">
        <f t="shared" si="52"/>
        <v>0</v>
      </c>
      <c r="DI33" s="10">
        <f t="shared" si="52"/>
        <v>0</v>
      </c>
      <c r="DJ33" s="10">
        <f t="shared" si="52"/>
        <v>15980</v>
      </c>
      <c r="DK33" s="10">
        <f t="shared" si="52"/>
        <v>0</v>
      </c>
      <c r="DL33" s="10">
        <f t="shared" si="52"/>
        <v>0</v>
      </c>
      <c r="DM33" s="10">
        <f t="shared" si="52"/>
        <v>0</v>
      </c>
      <c r="DN33" s="10">
        <f t="shared" si="52"/>
        <v>4000</v>
      </c>
      <c r="DO33" s="10">
        <f t="shared" si="52"/>
        <v>0</v>
      </c>
      <c r="DP33" s="10">
        <f t="shared" si="52"/>
        <v>0</v>
      </c>
      <c r="DQ33" s="10">
        <f t="shared" si="52"/>
        <v>0</v>
      </c>
      <c r="DR33" s="10">
        <f t="shared" si="52"/>
        <v>600</v>
      </c>
      <c r="DS33" s="10">
        <f t="shared" ref="DS33:EX33" si="53">IF(AND(DS10&lt;80000000,DS10&gt;10),DS10,0)</f>
        <v>0</v>
      </c>
      <c r="DT33" s="10">
        <f t="shared" si="53"/>
        <v>0</v>
      </c>
      <c r="DU33" s="10">
        <f t="shared" si="53"/>
        <v>0</v>
      </c>
      <c r="DV33" s="10">
        <f t="shared" si="53"/>
        <v>20</v>
      </c>
      <c r="DW33" s="10">
        <f t="shared" si="53"/>
        <v>0</v>
      </c>
      <c r="DX33" s="10">
        <f t="shared" si="53"/>
        <v>0</v>
      </c>
      <c r="DY33" s="10">
        <f t="shared" si="53"/>
        <v>0</v>
      </c>
      <c r="DZ33" s="10">
        <f t="shared" si="53"/>
        <v>19400</v>
      </c>
      <c r="EA33" s="10">
        <f t="shared" si="53"/>
        <v>0</v>
      </c>
      <c r="EB33" s="10">
        <f t="shared" si="53"/>
        <v>0</v>
      </c>
      <c r="EC33" s="10">
        <f t="shared" si="53"/>
        <v>0</v>
      </c>
      <c r="ED33" s="10">
        <f t="shared" si="53"/>
        <v>15980</v>
      </c>
      <c r="EE33" s="10">
        <f t="shared" si="53"/>
        <v>0</v>
      </c>
      <c r="EF33" s="10">
        <f t="shared" si="53"/>
        <v>0</v>
      </c>
      <c r="EG33" s="10">
        <f t="shared" si="53"/>
        <v>0</v>
      </c>
      <c r="EH33" s="10">
        <f t="shared" si="53"/>
        <v>4000</v>
      </c>
      <c r="EI33" s="10">
        <f t="shared" si="53"/>
        <v>0</v>
      </c>
      <c r="EJ33" s="10">
        <f t="shared" si="53"/>
        <v>0</v>
      </c>
      <c r="EK33" s="10">
        <f t="shared" si="53"/>
        <v>0</v>
      </c>
      <c r="EL33" s="10">
        <f t="shared" si="53"/>
        <v>600</v>
      </c>
      <c r="EM33" s="10">
        <f t="shared" si="53"/>
        <v>0</v>
      </c>
      <c r="EN33" s="10">
        <f t="shared" si="53"/>
        <v>0</v>
      </c>
      <c r="EO33" s="10">
        <f t="shared" si="53"/>
        <v>0</v>
      </c>
      <c r="EP33" s="10">
        <f t="shared" si="53"/>
        <v>20</v>
      </c>
      <c r="EQ33" s="10">
        <f t="shared" si="53"/>
        <v>0</v>
      </c>
      <c r="ER33" s="10">
        <f t="shared" si="53"/>
        <v>0</v>
      </c>
      <c r="ES33" s="10">
        <f t="shared" si="53"/>
        <v>0</v>
      </c>
      <c r="ET33" s="10">
        <f t="shared" si="53"/>
        <v>19400</v>
      </c>
      <c r="EU33" s="10">
        <f t="shared" si="53"/>
        <v>0</v>
      </c>
      <c r="EV33" s="10">
        <f t="shared" si="53"/>
        <v>0</v>
      </c>
      <c r="EW33" s="10">
        <f t="shared" si="53"/>
        <v>0</v>
      </c>
      <c r="EX33" s="10">
        <f t="shared" si="53"/>
        <v>15980</v>
      </c>
      <c r="EY33" s="10">
        <f t="shared" ref="EY33:GD33" si="54">IF(AND(EY10&lt;80000000,EY10&gt;10),EY10,0)</f>
        <v>0</v>
      </c>
      <c r="EZ33" s="10">
        <f t="shared" si="54"/>
        <v>0</v>
      </c>
      <c r="FA33" s="10">
        <f t="shared" si="54"/>
        <v>0</v>
      </c>
      <c r="FB33" s="10">
        <f t="shared" si="54"/>
        <v>4000</v>
      </c>
      <c r="FC33" s="10">
        <f t="shared" si="54"/>
        <v>0</v>
      </c>
      <c r="FD33" s="10">
        <f t="shared" si="54"/>
        <v>0</v>
      </c>
      <c r="FE33" s="10">
        <f t="shared" si="54"/>
        <v>0</v>
      </c>
      <c r="FF33" s="10">
        <f t="shared" si="54"/>
        <v>600</v>
      </c>
      <c r="FG33" s="10">
        <f t="shared" si="54"/>
        <v>0</v>
      </c>
      <c r="FH33" s="10">
        <f t="shared" si="54"/>
        <v>0</v>
      </c>
      <c r="FI33" s="10">
        <f t="shared" si="54"/>
        <v>0</v>
      </c>
      <c r="FJ33" s="10">
        <f t="shared" si="54"/>
        <v>20</v>
      </c>
      <c r="FK33" s="10">
        <f t="shared" si="54"/>
        <v>0</v>
      </c>
      <c r="FL33" s="10">
        <f t="shared" si="54"/>
        <v>0</v>
      </c>
      <c r="FM33" s="10">
        <f t="shared" si="54"/>
        <v>0</v>
      </c>
      <c r="FN33" s="10">
        <f t="shared" si="54"/>
        <v>19400</v>
      </c>
      <c r="FO33" s="10">
        <f t="shared" si="54"/>
        <v>0</v>
      </c>
      <c r="FP33" s="10">
        <f t="shared" si="54"/>
        <v>0</v>
      </c>
      <c r="FQ33" s="10">
        <f t="shared" si="54"/>
        <v>0</v>
      </c>
      <c r="FR33" s="10">
        <f t="shared" si="54"/>
        <v>15980</v>
      </c>
      <c r="FS33" s="10">
        <f t="shared" si="54"/>
        <v>0</v>
      </c>
      <c r="FT33" s="10">
        <f t="shared" si="54"/>
        <v>0</v>
      </c>
      <c r="FU33" s="10">
        <f t="shared" si="54"/>
        <v>0</v>
      </c>
      <c r="FV33" s="10">
        <f t="shared" si="54"/>
        <v>4000</v>
      </c>
      <c r="FW33" s="10">
        <f t="shared" si="54"/>
        <v>0</v>
      </c>
      <c r="FX33" s="10">
        <f t="shared" si="54"/>
        <v>0</v>
      </c>
      <c r="FY33" s="10">
        <f t="shared" si="54"/>
        <v>0</v>
      </c>
      <c r="FZ33" s="10">
        <f t="shared" si="54"/>
        <v>600</v>
      </c>
      <c r="GA33" s="10">
        <f t="shared" si="54"/>
        <v>0</v>
      </c>
      <c r="GB33" s="10">
        <f t="shared" si="54"/>
        <v>0</v>
      </c>
      <c r="GC33" s="10">
        <f t="shared" si="54"/>
        <v>0</v>
      </c>
      <c r="GD33" s="10">
        <f t="shared" si="54"/>
        <v>20</v>
      </c>
      <c r="GE33" s="10">
        <f t="shared" ref="GE33:HI33" si="55">IF(AND(GE10&lt;80000000,GE10&gt;10),GE10,0)</f>
        <v>0</v>
      </c>
      <c r="GF33" s="10">
        <f t="shared" si="55"/>
        <v>0</v>
      </c>
      <c r="GG33" s="10">
        <f t="shared" si="55"/>
        <v>0</v>
      </c>
      <c r="GH33" s="10">
        <f t="shared" si="55"/>
        <v>19400</v>
      </c>
      <c r="GI33" s="10">
        <f t="shared" si="55"/>
        <v>0</v>
      </c>
      <c r="GJ33" s="10">
        <f t="shared" si="55"/>
        <v>0</v>
      </c>
      <c r="GK33" s="10">
        <f t="shared" si="55"/>
        <v>0</v>
      </c>
      <c r="GL33" s="10">
        <f t="shared" si="55"/>
        <v>15980</v>
      </c>
      <c r="GM33" s="10">
        <f t="shared" si="55"/>
        <v>0</v>
      </c>
      <c r="GN33" s="10">
        <f t="shared" si="55"/>
        <v>0</v>
      </c>
      <c r="GO33" s="10">
        <f t="shared" si="55"/>
        <v>0</v>
      </c>
      <c r="GP33" s="10">
        <f t="shared" si="55"/>
        <v>4000</v>
      </c>
      <c r="GQ33" s="10">
        <f t="shared" si="55"/>
        <v>0</v>
      </c>
      <c r="GR33" s="10">
        <f t="shared" si="55"/>
        <v>0</v>
      </c>
      <c r="GS33" s="10">
        <f t="shared" si="55"/>
        <v>0</v>
      </c>
      <c r="GT33" s="10">
        <f t="shared" si="55"/>
        <v>600</v>
      </c>
      <c r="GU33" s="10">
        <f t="shared" si="55"/>
        <v>0</v>
      </c>
      <c r="GV33" s="10">
        <f t="shared" si="55"/>
        <v>0</v>
      </c>
      <c r="GW33" s="10">
        <f t="shared" si="55"/>
        <v>0</v>
      </c>
      <c r="GX33" s="10">
        <f t="shared" si="55"/>
        <v>20</v>
      </c>
      <c r="GY33" s="10">
        <f t="shared" si="55"/>
        <v>0</v>
      </c>
      <c r="GZ33" s="10">
        <f t="shared" si="55"/>
        <v>0</v>
      </c>
      <c r="HA33" s="10">
        <f t="shared" si="55"/>
        <v>0</v>
      </c>
      <c r="HB33" s="10">
        <f t="shared" si="55"/>
        <v>19400</v>
      </c>
      <c r="HC33" s="10">
        <f t="shared" si="55"/>
        <v>0</v>
      </c>
      <c r="HD33" s="10">
        <f t="shared" si="55"/>
        <v>0</v>
      </c>
      <c r="HE33" s="10">
        <f t="shared" si="55"/>
        <v>0</v>
      </c>
      <c r="HF33" s="10">
        <f t="shared" si="55"/>
        <v>15980</v>
      </c>
      <c r="HG33" s="10">
        <f t="shared" si="55"/>
        <v>0</v>
      </c>
      <c r="HH33" s="10">
        <f t="shared" si="55"/>
        <v>0</v>
      </c>
      <c r="HI33" s="10">
        <f t="shared" si="55"/>
        <v>0</v>
      </c>
      <c r="HJ33" s="10">
        <f t="shared" ref="HJ33" si="56">IF(AND(HJ10&lt;80000000,HJ10&gt;10),HJ10,0)</f>
        <v>4000</v>
      </c>
      <c r="HK33" s="10">
        <f t="shared" ref="HK33:IP33" si="57">IF(AND(HK10&lt;80000000,HK10&gt;10),HK10,0)</f>
        <v>0</v>
      </c>
      <c r="HL33" s="10">
        <f t="shared" si="57"/>
        <v>0</v>
      </c>
      <c r="HM33" s="10">
        <f t="shared" si="57"/>
        <v>0</v>
      </c>
      <c r="HN33" s="10">
        <f t="shared" si="57"/>
        <v>600</v>
      </c>
      <c r="HO33" s="10">
        <f t="shared" si="57"/>
        <v>0</v>
      </c>
      <c r="HP33" s="10">
        <f t="shared" si="57"/>
        <v>0</v>
      </c>
      <c r="HQ33" s="10">
        <f t="shared" si="57"/>
        <v>0</v>
      </c>
      <c r="HR33" s="10">
        <f t="shared" si="57"/>
        <v>20</v>
      </c>
      <c r="HS33" s="10">
        <f t="shared" si="57"/>
        <v>0</v>
      </c>
      <c r="HT33" s="10">
        <f t="shared" si="57"/>
        <v>0</v>
      </c>
      <c r="HU33" s="10">
        <f t="shared" si="57"/>
        <v>0</v>
      </c>
      <c r="HV33" s="10">
        <f t="shared" si="57"/>
        <v>0</v>
      </c>
      <c r="HW33" s="10">
        <f t="shared" si="57"/>
        <v>0</v>
      </c>
      <c r="HX33" s="10">
        <f t="shared" si="57"/>
        <v>0</v>
      </c>
      <c r="HY33" s="10">
        <f t="shared" si="57"/>
        <v>0</v>
      </c>
      <c r="HZ33" s="10">
        <f t="shared" si="57"/>
        <v>0</v>
      </c>
      <c r="IA33" s="10">
        <f t="shared" si="57"/>
        <v>0</v>
      </c>
      <c r="IB33" s="10">
        <f t="shared" si="57"/>
        <v>0</v>
      </c>
      <c r="IC33" s="10">
        <f t="shared" si="57"/>
        <v>0</v>
      </c>
      <c r="ID33" s="10">
        <f t="shared" si="57"/>
        <v>0</v>
      </c>
      <c r="IE33" s="10">
        <f t="shared" si="57"/>
        <v>0</v>
      </c>
      <c r="IF33" s="10">
        <f t="shared" si="57"/>
        <v>0</v>
      </c>
      <c r="IG33" s="10">
        <f t="shared" si="57"/>
        <v>0</v>
      </c>
      <c r="IH33" s="10">
        <f t="shared" si="57"/>
        <v>0</v>
      </c>
      <c r="II33" s="10">
        <f t="shared" si="57"/>
        <v>0</v>
      </c>
      <c r="IJ33" s="10">
        <f t="shared" si="57"/>
        <v>0</v>
      </c>
      <c r="IK33" s="10">
        <f t="shared" si="57"/>
        <v>0</v>
      </c>
      <c r="IL33" s="10">
        <f t="shared" si="57"/>
        <v>0</v>
      </c>
      <c r="IM33" s="10">
        <f t="shared" si="57"/>
        <v>0</v>
      </c>
      <c r="IN33" s="10">
        <f t="shared" si="57"/>
        <v>0</v>
      </c>
      <c r="IO33" s="10">
        <f t="shared" si="57"/>
        <v>0</v>
      </c>
      <c r="IP33" s="10">
        <f t="shared" si="57"/>
        <v>0</v>
      </c>
      <c r="IQ33" s="10">
        <f t="shared" ref="IQ33:JV33" si="58">IF(AND(IQ10&lt;80000000,IQ10&gt;10),IQ10,0)</f>
        <v>0</v>
      </c>
      <c r="IR33" s="10">
        <f t="shared" si="58"/>
        <v>0</v>
      </c>
      <c r="IS33" s="10">
        <f t="shared" si="58"/>
        <v>0</v>
      </c>
      <c r="IT33" s="10">
        <f t="shared" si="58"/>
        <v>0</v>
      </c>
      <c r="IU33" s="10">
        <f t="shared" si="58"/>
        <v>0</v>
      </c>
      <c r="IV33" s="10">
        <f t="shared" si="58"/>
        <v>0</v>
      </c>
      <c r="IW33" s="10">
        <f t="shared" si="58"/>
        <v>0</v>
      </c>
      <c r="IX33" s="10">
        <f t="shared" si="58"/>
        <v>0</v>
      </c>
      <c r="IY33" s="10">
        <f t="shared" si="58"/>
        <v>0</v>
      </c>
      <c r="IZ33" s="10">
        <f t="shared" si="58"/>
        <v>0</v>
      </c>
      <c r="JA33" s="10">
        <f t="shared" si="58"/>
        <v>0</v>
      </c>
      <c r="JB33" s="10">
        <f t="shared" si="58"/>
        <v>0</v>
      </c>
      <c r="JC33" s="10">
        <f t="shared" si="58"/>
        <v>0</v>
      </c>
      <c r="JD33" s="10">
        <f t="shared" si="58"/>
        <v>0</v>
      </c>
      <c r="JE33" s="10">
        <f t="shared" si="58"/>
        <v>0</v>
      </c>
      <c r="JF33" s="10">
        <f t="shared" si="58"/>
        <v>0</v>
      </c>
      <c r="JG33" s="10">
        <f t="shared" si="58"/>
        <v>0</v>
      </c>
      <c r="JH33" s="10">
        <f t="shared" si="58"/>
        <v>0</v>
      </c>
      <c r="JI33" s="10">
        <f t="shared" si="58"/>
        <v>0</v>
      </c>
      <c r="JJ33" s="10">
        <f t="shared" si="58"/>
        <v>0</v>
      </c>
      <c r="JK33" s="10">
        <f t="shared" si="58"/>
        <v>0</v>
      </c>
      <c r="JL33" s="10">
        <f t="shared" si="58"/>
        <v>0</v>
      </c>
      <c r="JM33" s="10">
        <f t="shared" si="58"/>
        <v>0</v>
      </c>
      <c r="JN33" s="10">
        <f t="shared" si="58"/>
        <v>0</v>
      </c>
      <c r="JO33" s="10">
        <f t="shared" si="58"/>
        <v>0</v>
      </c>
      <c r="JP33" s="10">
        <f t="shared" si="58"/>
        <v>0</v>
      </c>
      <c r="JQ33" s="10">
        <f t="shared" si="58"/>
        <v>0</v>
      </c>
      <c r="JR33" s="10">
        <f t="shared" si="58"/>
        <v>0</v>
      </c>
      <c r="JS33" s="10">
        <f t="shared" si="58"/>
        <v>0</v>
      </c>
      <c r="JT33" s="10">
        <f t="shared" si="58"/>
        <v>0</v>
      </c>
      <c r="JU33" s="10">
        <f t="shared" si="58"/>
        <v>0</v>
      </c>
      <c r="JV33" s="10">
        <f t="shared" si="58"/>
        <v>0</v>
      </c>
      <c r="JW33" s="10">
        <f t="shared" ref="JW33:LB33" si="59">IF(AND(JW10&lt;80000000,JW10&gt;10),JW10,0)</f>
        <v>0</v>
      </c>
      <c r="JX33" s="10">
        <f t="shared" si="59"/>
        <v>0</v>
      </c>
      <c r="JY33" s="10">
        <f t="shared" si="59"/>
        <v>0</v>
      </c>
      <c r="JZ33" s="10">
        <f t="shared" si="59"/>
        <v>0</v>
      </c>
      <c r="KA33" s="10">
        <f t="shared" si="59"/>
        <v>0</v>
      </c>
      <c r="KB33" s="10">
        <f t="shared" si="59"/>
        <v>0</v>
      </c>
      <c r="KC33" s="10">
        <f t="shared" si="59"/>
        <v>0</v>
      </c>
      <c r="KD33" s="10">
        <f t="shared" si="59"/>
        <v>0</v>
      </c>
      <c r="KE33" s="10">
        <f t="shared" si="59"/>
        <v>0</v>
      </c>
      <c r="KF33" s="10">
        <f t="shared" si="59"/>
        <v>0</v>
      </c>
      <c r="KG33" s="10">
        <f t="shared" si="59"/>
        <v>0</v>
      </c>
      <c r="KH33" s="10">
        <f t="shared" si="59"/>
        <v>0</v>
      </c>
      <c r="KI33" s="10">
        <f t="shared" si="59"/>
        <v>0</v>
      </c>
      <c r="KJ33" s="10">
        <f t="shared" si="59"/>
        <v>0</v>
      </c>
      <c r="KK33" s="10">
        <f t="shared" si="59"/>
        <v>0</v>
      </c>
      <c r="KL33" s="10">
        <f t="shared" si="59"/>
        <v>0</v>
      </c>
      <c r="KM33" s="10">
        <f t="shared" si="59"/>
        <v>0</v>
      </c>
      <c r="KN33" s="10">
        <f t="shared" si="59"/>
        <v>0</v>
      </c>
      <c r="KO33" s="10">
        <f t="shared" si="59"/>
        <v>0</v>
      </c>
      <c r="KP33" s="10">
        <f t="shared" si="59"/>
        <v>0</v>
      </c>
      <c r="KQ33" s="10">
        <f t="shared" si="59"/>
        <v>0</v>
      </c>
      <c r="KR33" s="10">
        <f t="shared" si="59"/>
        <v>0</v>
      </c>
      <c r="KS33" s="10">
        <f t="shared" si="59"/>
        <v>0</v>
      </c>
      <c r="KT33" s="10">
        <f t="shared" si="59"/>
        <v>0</v>
      </c>
      <c r="KU33" s="10">
        <f t="shared" si="59"/>
        <v>0</v>
      </c>
      <c r="KV33" s="10">
        <f t="shared" si="59"/>
        <v>0</v>
      </c>
      <c r="KW33" s="10">
        <f t="shared" si="59"/>
        <v>0</v>
      </c>
      <c r="KX33" s="10">
        <f t="shared" si="59"/>
        <v>0</v>
      </c>
      <c r="KY33" s="10">
        <f t="shared" si="59"/>
        <v>0</v>
      </c>
      <c r="KZ33" s="10">
        <f t="shared" si="59"/>
        <v>0</v>
      </c>
      <c r="LA33" s="10">
        <f t="shared" si="59"/>
        <v>0</v>
      </c>
      <c r="LB33" s="10">
        <f t="shared" si="59"/>
        <v>0</v>
      </c>
      <c r="LC33" s="10">
        <f t="shared" ref="LC33:MG33" si="60">IF(AND(LC10&lt;80000000,LC10&gt;10),LC10,0)</f>
        <v>0</v>
      </c>
      <c r="LD33" s="10">
        <f t="shared" si="60"/>
        <v>0</v>
      </c>
      <c r="LE33" s="10">
        <f t="shared" si="60"/>
        <v>0</v>
      </c>
      <c r="LF33" s="10">
        <f t="shared" si="60"/>
        <v>0</v>
      </c>
      <c r="LG33" s="10">
        <f t="shared" si="60"/>
        <v>0</v>
      </c>
      <c r="LH33" s="10">
        <f t="shared" si="60"/>
        <v>0</v>
      </c>
      <c r="LI33" s="10">
        <f t="shared" si="60"/>
        <v>0</v>
      </c>
      <c r="LJ33" s="10">
        <f t="shared" si="60"/>
        <v>0</v>
      </c>
      <c r="LK33" s="10">
        <f t="shared" si="60"/>
        <v>0</v>
      </c>
      <c r="LL33" s="10">
        <f t="shared" si="60"/>
        <v>0</v>
      </c>
      <c r="LM33" s="10">
        <f t="shared" si="60"/>
        <v>0</v>
      </c>
      <c r="LN33" s="10">
        <f t="shared" si="60"/>
        <v>0</v>
      </c>
      <c r="LO33" s="10">
        <f t="shared" si="60"/>
        <v>0</v>
      </c>
      <c r="LP33" s="10">
        <f t="shared" si="60"/>
        <v>0</v>
      </c>
      <c r="LQ33" s="10">
        <f t="shared" si="60"/>
        <v>0</v>
      </c>
      <c r="LR33" s="10">
        <f t="shared" si="60"/>
        <v>0</v>
      </c>
      <c r="LS33" s="10">
        <f t="shared" si="60"/>
        <v>0</v>
      </c>
      <c r="LT33" s="10">
        <f t="shared" si="60"/>
        <v>0</v>
      </c>
      <c r="LU33" s="10">
        <f t="shared" si="60"/>
        <v>0</v>
      </c>
      <c r="LV33" s="10">
        <f t="shared" si="60"/>
        <v>0</v>
      </c>
      <c r="LW33" s="10">
        <f t="shared" si="60"/>
        <v>0</v>
      </c>
      <c r="LX33" s="10">
        <f t="shared" si="60"/>
        <v>0</v>
      </c>
      <c r="LY33" s="10">
        <f t="shared" si="60"/>
        <v>0</v>
      </c>
      <c r="LZ33" s="10">
        <f t="shared" si="60"/>
        <v>0</v>
      </c>
      <c r="MA33" s="10">
        <f t="shared" si="60"/>
        <v>0</v>
      </c>
      <c r="MB33" s="10">
        <f t="shared" si="60"/>
        <v>0</v>
      </c>
      <c r="MC33" s="10">
        <f t="shared" si="60"/>
        <v>0</v>
      </c>
      <c r="MD33" s="10">
        <f t="shared" si="60"/>
        <v>0</v>
      </c>
      <c r="ME33" s="10">
        <f t="shared" si="60"/>
        <v>0</v>
      </c>
      <c r="MF33" s="10">
        <f t="shared" si="60"/>
        <v>0</v>
      </c>
      <c r="MG33" s="10">
        <f t="shared" si="60"/>
        <v>0</v>
      </c>
      <c r="MH33" s="10">
        <f t="shared" ref="MH33" si="61">IF(AND(MH10&lt;80000000,MH10&gt;10),MH10,0)</f>
        <v>0</v>
      </c>
    </row>
    <row r="34" spans="1:346" x14ac:dyDescent="0.2">
      <c r="A34">
        <v>8</v>
      </c>
      <c r="B34">
        <f t="shared" si="14"/>
        <v>400000</v>
      </c>
      <c r="C34">
        <f t="shared" si="15"/>
        <v>600000</v>
      </c>
      <c r="E34">
        <v>399982</v>
      </c>
      <c r="G34" s="10">
        <f t="shared" ref="G34:Z34" si="62">IF(AND(G11&lt;80000000,G11&gt;10),G11,0)</f>
        <v>0</v>
      </c>
      <c r="H34" s="10">
        <f t="shared" si="62"/>
        <v>0</v>
      </c>
      <c r="I34" s="10">
        <f t="shared" si="62"/>
        <v>0</v>
      </c>
      <c r="J34" s="10">
        <f t="shared" si="62"/>
        <v>292800</v>
      </c>
      <c r="K34" s="10">
        <f t="shared" si="62"/>
        <v>0</v>
      </c>
      <c r="L34" s="10">
        <f t="shared" si="62"/>
        <v>0</v>
      </c>
      <c r="M34" s="10">
        <f t="shared" si="62"/>
        <v>0</v>
      </c>
      <c r="N34" s="10">
        <f t="shared" si="62"/>
        <v>179520</v>
      </c>
      <c r="O34" s="10">
        <f t="shared" si="62"/>
        <v>0</v>
      </c>
      <c r="P34" s="10">
        <f t="shared" si="62"/>
        <v>0</v>
      </c>
      <c r="Q34" s="10">
        <f t="shared" si="62"/>
        <v>0</v>
      </c>
      <c r="R34" s="10">
        <f t="shared" si="62"/>
        <v>120000</v>
      </c>
      <c r="S34" s="10">
        <f t="shared" si="62"/>
        <v>0</v>
      </c>
      <c r="T34" s="10">
        <f t="shared" si="62"/>
        <v>0</v>
      </c>
      <c r="U34" s="10">
        <f t="shared" si="62"/>
        <v>0</v>
      </c>
      <c r="V34" s="10">
        <f t="shared" si="62"/>
        <v>7200</v>
      </c>
      <c r="W34" s="10">
        <f t="shared" si="62"/>
        <v>0</v>
      </c>
      <c r="X34" s="10">
        <f t="shared" si="62"/>
        <v>0</v>
      </c>
      <c r="Y34" s="10">
        <f t="shared" si="62"/>
        <v>0</v>
      </c>
      <c r="Z34" s="10">
        <f t="shared" si="62"/>
        <v>480</v>
      </c>
      <c r="AA34" s="27">
        <f t="shared" ref="AA34:BF34" si="63">IF(AND(AA11&lt;80000000,AA11&gt;10),AA11,0)</f>
        <v>0</v>
      </c>
      <c r="AB34" s="10">
        <f t="shared" si="63"/>
        <v>0</v>
      </c>
      <c r="AC34" s="10">
        <f t="shared" si="63"/>
        <v>0</v>
      </c>
      <c r="AD34" s="10">
        <f t="shared" si="63"/>
        <v>17618</v>
      </c>
      <c r="AE34" s="10">
        <f t="shared" si="63"/>
        <v>0</v>
      </c>
      <c r="AF34" s="10">
        <f t="shared" si="63"/>
        <v>0</v>
      </c>
      <c r="AG34" s="10">
        <f t="shared" si="63"/>
        <v>0</v>
      </c>
      <c r="AH34" s="10">
        <f t="shared" si="63"/>
        <v>14525</v>
      </c>
      <c r="AI34" s="10">
        <f t="shared" si="63"/>
        <v>0</v>
      </c>
      <c r="AJ34" s="10">
        <f t="shared" si="63"/>
        <v>0</v>
      </c>
      <c r="AK34" s="10">
        <f t="shared" si="63"/>
        <v>0</v>
      </c>
      <c r="AL34" s="10">
        <f t="shared" si="63"/>
        <v>3636</v>
      </c>
      <c r="AM34" s="10">
        <f t="shared" si="63"/>
        <v>0</v>
      </c>
      <c r="AN34" s="10">
        <f t="shared" si="63"/>
        <v>0</v>
      </c>
      <c r="AO34" s="10">
        <f t="shared" si="63"/>
        <v>0</v>
      </c>
      <c r="AP34" s="10">
        <f t="shared" si="63"/>
        <v>581</v>
      </c>
      <c r="AQ34" s="10">
        <f t="shared" si="63"/>
        <v>0</v>
      </c>
      <c r="AR34" s="10">
        <f t="shared" si="63"/>
        <v>0</v>
      </c>
      <c r="AS34" s="10">
        <f t="shared" si="63"/>
        <v>0</v>
      </c>
      <c r="AT34" s="10">
        <f t="shared" si="63"/>
        <v>20</v>
      </c>
      <c r="AU34" s="10">
        <f t="shared" si="63"/>
        <v>0</v>
      </c>
      <c r="AV34" s="10">
        <f t="shared" si="63"/>
        <v>0</v>
      </c>
      <c r="AW34" s="10">
        <f t="shared" si="63"/>
        <v>0</v>
      </c>
      <c r="AX34" s="10">
        <f t="shared" si="63"/>
        <v>17600</v>
      </c>
      <c r="AY34" s="10">
        <f t="shared" si="63"/>
        <v>0</v>
      </c>
      <c r="AZ34" s="10">
        <f t="shared" si="63"/>
        <v>0</v>
      </c>
      <c r="BA34" s="10">
        <f t="shared" si="63"/>
        <v>0</v>
      </c>
      <c r="BB34" s="10">
        <f t="shared" si="63"/>
        <v>14525</v>
      </c>
      <c r="BC34" s="10">
        <f t="shared" si="63"/>
        <v>0</v>
      </c>
      <c r="BD34" s="10">
        <f t="shared" si="63"/>
        <v>0</v>
      </c>
      <c r="BE34" s="10">
        <f t="shared" si="63"/>
        <v>0</v>
      </c>
      <c r="BF34" s="10">
        <f t="shared" si="63"/>
        <v>3636</v>
      </c>
      <c r="BG34" s="10">
        <f t="shared" ref="BG34:CK34" si="64">IF(AND(BG11&lt;80000000,BG11&gt;10),BG11,0)</f>
        <v>0</v>
      </c>
      <c r="BH34" s="10">
        <f t="shared" si="64"/>
        <v>0</v>
      </c>
      <c r="BI34" s="10">
        <f t="shared" si="64"/>
        <v>0</v>
      </c>
      <c r="BJ34" s="10">
        <f t="shared" si="64"/>
        <v>581</v>
      </c>
      <c r="BK34" s="10">
        <f t="shared" si="64"/>
        <v>0</v>
      </c>
      <c r="BL34" s="10">
        <f t="shared" si="64"/>
        <v>0</v>
      </c>
      <c r="BM34" s="10">
        <f t="shared" si="64"/>
        <v>0</v>
      </c>
      <c r="BN34" s="10">
        <f t="shared" si="64"/>
        <v>20</v>
      </c>
      <c r="BO34" s="10">
        <f t="shared" si="64"/>
        <v>0</v>
      </c>
      <c r="BP34" s="10">
        <f t="shared" si="64"/>
        <v>0</v>
      </c>
      <c r="BQ34" s="10">
        <f t="shared" si="64"/>
        <v>0</v>
      </c>
      <c r="BR34" s="10">
        <f t="shared" si="64"/>
        <v>17600</v>
      </c>
      <c r="BS34" s="10">
        <f t="shared" si="64"/>
        <v>0</v>
      </c>
      <c r="BT34" s="10">
        <f t="shared" si="64"/>
        <v>0</v>
      </c>
      <c r="BU34" s="10">
        <f t="shared" si="64"/>
        <v>0</v>
      </c>
      <c r="BV34" s="10">
        <f t="shared" si="64"/>
        <v>14525</v>
      </c>
      <c r="BW34" s="10">
        <f t="shared" si="64"/>
        <v>0</v>
      </c>
      <c r="BX34" s="10">
        <f t="shared" si="64"/>
        <v>0</v>
      </c>
      <c r="BY34" s="10">
        <f t="shared" si="64"/>
        <v>0</v>
      </c>
      <c r="BZ34" s="10">
        <f t="shared" si="64"/>
        <v>3636</v>
      </c>
      <c r="CA34" s="10">
        <f t="shared" si="64"/>
        <v>0</v>
      </c>
      <c r="CB34" s="10">
        <f t="shared" si="64"/>
        <v>0</v>
      </c>
      <c r="CC34" s="10">
        <f t="shared" si="64"/>
        <v>0</v>
      </c>
      <c r="CD34" s="10">
        <f t="shared" si="64"/>
        <v>581</v>
      </c>
      <c r="CE34" s="10">
        <f t="shared" si="64"/>
        <v>0</v>
      </c>
      <c r="CF34" s="10">
        <f t="shared" si="64"/>
        <v>0</v>
      </c>
      <c r="CG34" s="10">
        <f t="shared" si="64"/>
        <v>0</v>
      </c>
      <c r="CH34" s="10">
        <f t="shared" si="64"/>
        <v>20</v>
      </c>
      <c r="CI34" s="10">
        <f t="shared" si="64"/>
        <v>0</v>
      </c>
      <c r="CJ34" s="10">
        <f t="shared" si="64"/>
        <v>0</v>
      </c>
      <c r="CK34" s="10">
        <f t="shared" si="64"/>
        <v>0</v>
      </c>
      <c r="CL34" s="10">
        <f>IF(AND(CL11&lt;80000000,CL11&gt;10),CL11,0)</f>
        <v>17600</v>
      </c>
      <c r="CM34" s="10">
        <f t="shared" ref="CM34:DR34" si="65">IF(AND(CM11&lt;80000000,CM11&gt;10),CM11,0)</f>
        <v>0</v>
      </c>
      <c r="CN34" s="10">
        <f t="shared" si="65"/>
        <v>0</v>
      </c>
      <c r="CO34" s="10">
        <f t="shared" si="65"/>
        <v>0</v>
      </c>
      <c r="CP34" s="10">
        <f t="shared" si="65"/>
        <v>14525</v>
      </c>
      <c r="CQ34" s="10">
        <f t="shared" si="65"/>
        <v>0</v>
      </c>
      <c r="CR34" s="10">
        <f t="shared" si="65"/>
        <v>0</v>
      </c>
      <c r="CS34" s="10">
        <f t="shared" si="65"/>
        <v>0</v>
      </c>
      <c r="CT34" s="10">
        <f t="shared" si="65"/>
        <v>3636</v>
      </c>
      <c r="CU34" s="10">
        <f t="shared" si="65"/>
        <v>0</v>
      </c>
      <c r="CV34" s="10">
        <f t="shared" si="65"/>
        <v>0</v>
      </c>
      <c r="CW34" s="10">
        <f t="shared" si="65"/>
        <v>0</v>
      </c>
      <c r="CX34" s="10">
        <f t="shared" si="65"/>
        <v>581</v>
      </c>
      <c r="CY34" s="10">
        <f t="shared" si="65"/>
        <v>0</v>
      </c>
      <c r="CZ34" s="10">
        <f t="shared" si="65"/>
        <v>0</v>
      </c>
      <c r="DA34" s="10">
        <f t="shared" si="65"/>
        <v>0</v>
      </c>
      <c r="DB34" s="10">
        <f t="shared" si="65"/>
        <v>20</v>
      </c>
      <c r="DC34" s="10">
        <f t="shared" si="65"/>
        <v>0</v>
      </c>
      <c r="DD34" s="10">
        <f t="shared" si="65"/>
        <v>0</v>
      </c>
      <c r="DE34" s="10">
        <f t="shared" si="65"/>
        <v>0</v>
      </c>
      <c r="DF34" s="10">
        <f t="shared" si="65"/>
        <v>17600</v>
      </c>
      <c r="DG34" s="10">
        <f t="shared" si="65"/>
        <v>0</v>
      </c>
      <c r="DH34" s="10">
        <f t="shared" si="65"/>
        <v>0</v>
      </c>
      <c r="DI34" s="10">
        <f t="shared" si="65"/>
        <v>0</v>
      </c>
      <c r="DJ34" s="10">
        <f t="shared" si="65"/>
        <v>14525</v>
      </c>
      <c r="DK34" s="10">
        <f t="shared" si="65"/>
        <v>0</v>
      </c>
      <c r="DL34" s="10">
        <f t="shared" si="65"/>
        <v>0</v>
      </c>
      <c r="DM34" s="10">
        <f t="shared" si="65"/>
        <v>0</v>
      </c>
      <c r="DN34" s="10">
        <f t="shared" si="65"/>
        <v>3636</v>
      </c>
      <c r="DO34" s="10">
        <f t="shared" si="65"/>
        <v>0</v>
      </c>
      <c r="DP34" s="10">
        <f t="shared" si="65"/>
        <v>0</v>
      </c>
      <c r="DQ34" s="10">
        <f t="shared" si="65"/>
        <v>0</v>
      </c>
      <c r="DR34" s="10">
        <f t="shared" si="65"/>
        <v>581</v>
      </c>
      <c r="DS34" s="10">
        <f t="shared" ref="DS34:EX34" si="66">IF(AND(DS11&lt;80000000,DS11&gt;10),DS11,0)</f>
        <v>0</v>
      </c>
      <c r="DT34" s="10">
        <f t="shared" si="66"/>
        <v>0</v>
      </c>
      <c r="DU34" s="10">
        <f t="shared" si="66"/>
        <v>0</v>
      </c>
      <c r="DV34" s="10">
        <f t="shared" si="66"/>
        <v>20</v>
      </c>
      <c r="DW34" s="10">
        <f t="shared" si="66"/>
        <v>0</v>
      </c>
      <c r="DX34" s="10">
        <f t="shared" si="66"/>
        <v>0</v>
      </c>
      <c r="DY34" s="10">
        <f t="shared" si="66"/>
        <v>0</v>
      </c>
      <c r="DZ34" s="10">
        <f t="shared" si="66"/>
        <v>17600</v>
      </c>
      <c r="EA34" s="10">
        <f t="shared" si="66"/>
        <v>0</v>
      </c>
      <c r="EB34" s="10">
        <f t="shared" si="66"/>
        <v>0</v>
      </c>
      <c r="EC34" s="10">
        <f t="shared" si="66"/>
        <v>0</v>
      </c>
      <c r="ED34" s="10">
        <f t="shared" si="66"/>
        <v>14525</v>
      </c>
      <c r="EE34" s="10">
        <f t="shared" si="66"/>
        <v>0</v>
      </c>
      <c r="EF34" s="10">
        <f t="shared" si="66"/>
        <v>0</v>
      </c>
      <c r="EG34" s="10">
        <f t="shared" si="66"/>
        <v>0</v>
      </c>
      <c r="EH34" s="10">
        <f t="shared" si="66"/>
        <v>3636</v>
      </c>
      <c r="EI34" s="10">
        <f t="shared" si="66"/>
        <v>0</v>
      </c>
      <c r="EJ34" s="10">
        <f t="shared" si="66"/>
        <v>0</v>
      </c>
      <c r="EK34" s="10">
        <f t="shared" si="66"/>
        <v>0</v>
      </c>
      <c r="EL34" s="10">
        <f t="shared" si="66"/>
        <v>581</v>
      </c>
      <c r="EM34" s="10">
        <f t="shared" si="66"/>
        <v>0</v>
      </c>
      <c r="EN34" s="10">
        <f t="shared" si="66"/>
        <v>0</v>
      </c>
      <c r="EO34" s="10">
        <f t="shared" si="66"/>
        <v>0</v>
      </c>
      <c r="EP34" s="10">
        <f t="shared" si="66"/>
        <v>20</v>
      </c>
      <c r="EQ34" s="10">
        <f t="shared" si="66"/>
        <v>0</v>
      </c>
      <c r="ER34" s="10">
        <f t="shared" si="66"/>
        <v>0</v>
      </c>
      <c r="ES34" s="10">
        <f t="shared" si="66"/>
        <v>0</v>
      </c>
      <c r="ET34" s="10">
        <f t="shared" si="66"/>
        <v>17600</v>
      </c>
      <c r="EU34" s="10">
        <f t="shared" si="66"/>
        <v>0</v>
      </c>
      <c r="EV34" s="10">
        <f t="shared" si="66"/>
        <v>0</v>
      </c>
      <c r="EW34" s="10">
        <f t="shared" si="66"/>
        <v>0</v>
      </c>
      <c r="EX34" s="10">
        <f t="shared" si="66"/>
        <v>14525</v>
      </c>
      <c r="EY34" s="10">
        <f t="shared" ref="EY34:GD34" si="67">IF(AND(EY11&lt;80000000,EY11&gt;10),EY11,0)</f>
        <v>0</v>
      </c>
      <c r="EZ34" s="10">
        <f t="shared" si="67"/>
        <v>0</v>
      </c>
      <c r="FA34" s="10">
        <f t="shared" si="67"/>
        <v>0</v>
      </c>
      <c r="FB34" s="10">
        <f t="shared" si="67"/>
        <v>3636</v>
      </c>
      <c r="FC34" s="10">
        <f t="shared" si="67"/>
        <v>0</v>
      </c>
      <c r="FD34" s="10">
        <f t="shared" si="67"/>
        <v>0</v>
      </c>
      <c r="FE34" s="10">
        <f t="shared" si="67"/>
        <v>0</v>
      </c>
      <c r="FF34" s="10">
        <f t="shared" si="67"/>
        <v>581</v>
      </c>
      <c r="FG34" s="10">
        <f t="shared" si="67"/>
        <v>0</v>
      </c>
      <c r="FH34" s="10">
        <f t="shared" si="67"/>
        <v>0</v>
      </c>
      <c r="FI34" s="10">
        <f t="shared" si="67"/>
        <v>0</v>
      </c>
      <c r="FJ34" s="10">
        <f t="shared" si="67"/>
        <v>20</v>
      </c>
      <c r="FK34" s="10">
        <f t="shared" si="67"/>
        <v>0</v>
      </c>
      <c r="FL34" s="10">
        <f t="shared" si="67"/>
        <v>0</v>
      </c>
      <c r="FM34" s="10">
        <f t="shared" si="67"/>
        <v>0</v>
      </c>
      <c r="FN34" s="10">
        <f t="shared" si="67"/>
        <v>17600</v>
      </c>
      <c r="FO34" s="10">
        <f t="shared" si="67"/>
        <v>0</v>
      </c>
      <c r="FP34" s="10">
        <f t="shared" si="67"/>
        <v>0</v>
      </c>
      <c r="FQ34" s="10">
        <f t="shared" si="67"/>
        <v>0</v>
      </c>
      <c r="FR34" s="10">
        <f t="shared" si="67"/>
        <v>14525</v>
      </c>
      <c r="FS34" s="10">
        <f t="shared" si="67"/>
        <v>0</v>
      </c>
      <c r="FT34" s="10">
        <f t="shared" si="67"/>
        <v>0</v>
      </c>
      <c r="FU34" s="10">
        <f t="shared" si="67"/>
        <v>0</v>
      </c>
      <c r="FV34" s="10">
        <f t="shared" si="67"/>
        <v>3636</v>
      </c>
      <c r="FW34" s="10">
        <f t="shared" si="67"/>
        <v>0</v>
      </c>
      <c r="FX34" s="10">
        <f t="shared" si="67"/>
        <v>0</v>
      </c>
      <c r="FY34" s="10">
        <f t="shared" si="67"/>
        <v>0</v>
      </c>
      <c r="FZ34" s="10">
        <f t="shared" si="67"/>
        <v>581</v>
      </c>
      <c r="GA34" s="10">
        <f t="shared" si="67"/>
        <v>0</v>
      </c>
      <c r="GB34" s="10">
        <f t="shared" si="67"/>
        <v>0</v>
      </c>
      <c r="GC34" s="10">
        <f t="shared" si="67"/>
        <v>0</v>
      </c>
      <c r="GD34" s="10">
        <f t="shared" si="67"/>
        <v>20</v>
      </c>
      <c r="GE34" s="10">
        <f t="shared" ref="GE34:HI34" si="68">IF(AND(GE11&lt;80000000,GE11&gt;10),GE11,0)</f>
        <v>0</v>
      </c>
      <c r="GF34" s="10">
        <f t="shared" si="68"/>
        <v>0</v>
      </c>
      <c r="GG34" s="10">
        <f t="shared" si="68"/>
        <v>0</v>
      </c>
      <c r="GH34" s="10">
        <f t="shared" si="68"/>
        <v>17600</v>
      </c>
      <c r="GI34" s="10">
        <f t="shared" si="68"/>
        <v>0</v>
      </c>
      <c r="GJ34" s="10">
        <f t="shared" si="68"/>
        <v>0</v>
      </c>
      <c r="GK34" s="10">
        <f t="shared" si="68"/>
        <v>0</v>
      </c>
      <c r="GL34" s="10">
        <f t="shared" si="68"/>
        <v>14525</v>
      </c>
      <c r="GM34" s="10">
        <f t="shared" si="68"/>
        <v>0</v>
      </c>
      <c r="GN34" s="10">
        <f t="shared" si="68"/>
        <v>0</v>
      </c>
      <c r="GO34" s="10">
        <f t="shared" si="68"/>
        <v>0</v>
      </c>
      <c r="GP34" s="10">
        <f t="shared" si="68"/>
        <v>3636</v>
      </c>
      <c r="GQ34" s="10">
        <f t="shared" si="68"/>
        <v>0</v>
      </c>
      <c r="GR34" s="10">
        <f t="shared" si="68"/>
        <v>0</v>
      </c>
      <c r="GS34" s="10">
        <f t="shared" si="68"/>
        <v>0</v>
      </c>
      <c r="GT34" s="10">
        <f t="shared" si="68"/>
        <v>581</v>
      </c>
      <c r="GU34" s="10">
        <f t="shared" si="68"/>
        <v>0</v>
      </c>
      <c r="GV34" s="10">
        <f t="shared" si="68"/>
        <v>0</v>
      </c>
      <c r="GW34" s="10">
        <f t="shared" si="68"/>
        <v>0</v>
      </c>
      <c r="GX34" s="10">
        <f t="shared" si="68"/>
        <v>20</v>
      </c>
      <c r="GY34" s="10">
        <f t="shared" si="68"/>
        <v>0</v>
      </c>
      <c r="GZ34" s="10">
        <f t="shared" si="68"/>
        <v>0</v>
      </c>
      <c r="HA34" s="10">
        <f t="shared" si="68"/>
        <v>0</v>
      </c>
      <c r="HB34" s="10">
        <f t="shared" si="68"/>
        <v>17600</v>
      </c>
      <c r="HC34" s="10">
        <f t="shared" si="68"/>
        <v>0</v>
      </c>
      <c r="HD34" s="10">
        <f t="shared" si="68"/>
        <v>0</v>
      </c>
      <c r="HE34" s="10">
        <f t="shared" si="68"/>
        <v>0</v>
      </c>
      <c r="HF34" s="10">
        <f t="shared" si="68"/>
        <v>14525</v>
      </c>
      <c r="HG34" s="10">
        <f t="shared" si="68"/>
        <v>0</v>
      </c>
      <c r="HH34" s="10">
        <f t="shared" si="68"/>
        <v>0</v>
      </c>
      <c r="HI34" s="10">
        <f t="shared" si="68"/>
        <v>0</v>
      </c>
      <c r="HJ34" s="10">
        <f>IF(AND(HJ11&lt;80000000,HJ11&gt;10),HJ11,0)</f>
        <v>3636</v>
      </c>
      <c r="HK34" s="10">
        <f t="shared" ref="HK34:IP34" si="69">IF(AND(HK11&lt;80000000,HK11&gt;10),HK11,0)</f>
        <v>0</v>
      </c>
      <c r="HL34" s="10">
        <f t="shared" si="69"/>
        <v>0</v>
      </c>
      <c r="HM34" s="10">
        <f t="shared" si="69"/>
        <v>0</v>
      </c>
      <c r="HN34" s="10">
        <f t="shared" si="69"/>
        <v>581</v>
      </c>
      <c r="HO34" s="10">
        <f t="shared" si="69"/>
        <v>0</v>
      </c>
      <c r="HP34" s="10">
        <f t="shared" si="69"/>
        <v>0</v>
      </c>
      <c r="HQ34" s="10">
        <f t="shared" si="69"/>
        <v>0</v>
      </c>
      <c r="HR34" s="10">
        <f t="shared" si="69"/>
        <v>20</v>
      </c>
      <c r="HS34" s="10">
        <f t="shared" si="69"/>
        <v>0</v>
      </c>
      <c r="HT34" s="10">
        <f t="shared" si="69"/>
        <v>0</v>
      </c>
      <c r="HU34" s="10">
        <f t="shared" si="69"/>
        <v>0</v>
      </c>
      <c r="HV34" s="10">
        <f t="shared" si="69"/>
        <v>17600</v>
      </c>
      <c r="HW34" s="10">
        <f t="shared" si="69"/>
        <v>0</v>
      </c>
      <c r="HX34" s="10">
        <f t="shared" si="69"/>
        <v>0</v>
      </c>
      <c r="HY34" s="10">
        <f t="shared" si="69"/>
        <v>0</v>
      </c>
      <c r="HZ34" s="10">
        <f t="shared" si="69"/>
        <v>14525</v>
      </c>
      <c r="IA34" s="10">
        <f t="shared" si="69"/>
        <v>0</v>
      </c>
      <c r="IB34" s="10">
        <f t="shared" si="69"/>
        <v>0</v>
      </c>
      <c r="IC34" s="10">
        <f t="shared" si="69"/>
        <v>0</v>
      </c>
      <c r="ID34" s="10">
        <f t="shared" si="69"/>
        <v>3636</v>
      </c>
      <c r="IE34" s="10">
        <f t="shared" si="69"/>
        <v>0</v>
      </c>
      <c r="IF34" s="10">
        <f t="shared" si="69"/>
        <v>0</v>
      </c>
      <c r="IG34" s="10">
        <f t="shared" si="69"/>
        <v>0</v>
      </c>
      <c r="IH34" s="10">
        <f t="shared" si="69"/>
        <v>581</v>
      </c>
      <c r="II34" s="10">
        <f t="shared" si="69"/>
        <v>0</v>
      </c>
      <c r="IJ34" s="10">
        <f t="shared" si="69"/>
        <v>0</v>
      </c>
      <c r="IK34" s="10">
        <f t="shared" si="69"/>
        <v>0</v>
      </c>
      <c r="IL34" s="10">
        <f t="shared" si="69"/>
        <v>20</v>
      </c>
      <c r="IM34" s="10">
        <f t="shared" si="69"/>
        <v>0</v>
      </c>
      <c r="IN34" s="10">
        <f t="shared" si="69"/>
        <v>0</v>
      </c>
      <c r="IO34" s="10">
        <f t="shared" si="69"/>
        <v>0</v>
      </c>
      <c r="IP34" s="10">
        <f t="shared" si="69"/>
        <v>0</v>
      </c>
      <c r="IQ34" s="10">
        <f t="shared" ref="IQ34:JV34" si="70">IF(AND(IQ11&lt;80000000,IQ11&gt;10),IQ11,0)</f>
        <v>0</v>
      </c>
      <c r="IR34" s="10">
        <f t="shared" si="70"/>
        <v>0</v>
      </c>
      <c r="IS34" s="10">
        <f t="shared" si="70"/>
        <v>0</v>
      </c>
      <c r="IT34" s="10">
        <f t="shared" si="70"/>
        <v>0</v>
      </c>
      <c r="IU34" s="10">
        <f t="shared" si="70"/>
        <v>0</v>
      </c>
      <c r="IV34" s="10">
        <f t="shared" si="70"/>
        <v>0</v>
      </c>
      <c r="IW34" s="10">
        <f t="shared" si="70"/>
        <v>0</v>
      </c>
      <c r="IX34" s="10">
        <f t="shared" si="70"/>
        <v>0</v>
      </c>
      <c r="IY34" s="10">
        <f t="shared" si="70"/>
        <v>0</v>
      </c>
      <c r="IZ34" s="10">
        <f t="shared" si="70"/>
        <v>0</v>
      </c>
      <c r="JA34" s="10">
        <f t="shared" si="70"/>
        <v>0</v>
      </c>
      <c r="JB34" s="10">
        <f t="shared" si="70"/>
        <v>0</v>
      </c>
      <c r="JC34" s="10">
        <f t="shared" si="70"/>
        <v>0</v>
      </c>
      <c r="JD34" s="10">
        <f t="shared" si="70"/>
        <v>0</v>
      </c>
      <c r="JE34" s="10">
        <f t="shared" si="70"/>
        <v>0</v>
      </c>
      <c r="JF34" s="10">
        <f t="shared" si="70"/>
        <v>0</v>
      </c>
      <c r="JG34" s="10">
        <f t="shared" si="70"/>
        <v>0</v>
      </c>
      <c r="JH34" s="10">
        <f t="shared" si="70"/>
        <v>0</v>
      </c>
      <c r="JI34" s="10">
        <f t="shared" si="70"/>
        <v>0</v>
      </c>
      <c r="JJ34" s="10">
        <f t="shared" si="70"/>
        <v>0</v>
      </c>
      <c r="JK34" s="10">
        <f t="shared" si="70"/>
        <v>0</v>
      </c>
      <c r="JL34" s="10">
        <f t="shared" si="70"/>
        <v>0</v>
      </c>
      <c r="JM34" s="10">
        <f t="shared" si="70"/>
        <v>0</v>
      </c>
      <c r="JN34" s="10">
        <f t="shared" si="70"/>
        <v>0</v>
      </c>
      <c r="JO34" s="10">
        <f t="shared" si="70"/>
        <v>0</v>
      </c>
      <c r="JP34" s="10">
        <f t="shared" si="70"/>
        <v>0</v>
      </c>
      <c r="JQ34" s="10">
        <f t="shared" si="70"/>
        <v>0</v>
      </c>
      <c r="JR34" s="10">
        <f t="shared" si="70"/>
        <v>0</v>
      </c>
      <c r="JS34" s="10">
        <f t="shared" si="70"/>
        <v>0</v>
      </c>
      <c r="JT34" s="10">
        <f t="shared" si="70"/>
        <v>0</v>
      </c>
      <c r="JU34" s="10">
        <f t="shared" si="70"/>
        <v>0</v>
      </c>
      <c r="JV34" s="10">
        <f t="shared" si="70"/>
        <v>0</v>
      </c>
      <c r="JW34" s="10">
        <f t="shared" ref="JW34:LB34" si="71">IF(AND(JW11&lt;80000000,JW11&gt;10),JW11,0)</f>
        <v>0</v>
      </c>
      <c r="JX34" s="10">
        <f t="shared" si="71"/>
        <v>0</v>
      </c>
      <c r="JY34" s="10">
        <f t="shared" si="71"/>
        <v>0</v>
      </c>
      <c r="JZ34" s="10">
        <f t="shared" si="71"/>
        <v>0</v>
      </c>
      <c r="KA34" s="10">
        <f t="shared" si="71"/>
        <v>0</v>
      </c>
      <c r="KB34" s="10">
        <f t="shared" si="71"/>
        <v>0</v>
      </c>
      <c r="KC34" s="10">
        <f t="shared" si="71"/>
        <v>0</v>
      </c>
      <c r="KD34" s="10">
        <f t="shared" si="71"/>
        <v>0</v>
      </c>
      <c r="KE34" s="10">
        <f t="shared" si="71"/>
        <v>0</v>
      </c>
      <c r="KF34" s="10">
        <f t="shared" si="71"/>
        <v>0</v>
      </c>
      <c r="KG34" s="10">
        <f t="shared" si="71"/>
        <v>0</v>
      </c>
      <c r="KH34" s="10">
        <f t="shared" si="71"/>
        <v>0</v>
      </c>
      <c r="KI34" s="10">
        <f t="shared" si="71"/>
        <v>0</v>
      </c>
      <c r="KJ34" s="10">
        <f t="shared" si="71"/>
        <v>0</v>
      </c>
      <c r="KK34" s="10">
        <f t="shared" si="71"/>
        <v>0</v>
      </c>
      <c r="KL34" s="10">
        <f t="shared" si="71"/>
        <v>0</v>
      </c>
      <c r="KM34" s="10">
        <f t="shared" si="71"/>
        <v>0</v>
      </c>
      <c r="KN34" s="10">
        <f t="shared" si="71"/>
        <v>0</v>
      </c>
      <c r="KO34" s="10">
        <f t="shared" si="71"/>
        <v>0</v>
      </c>
      <c r="KP34" s="10">
        <f t="shared" si="71"/>
        <v>0</v>
      </c>
      <c r="KQ34" s="10">
        <f t="shared" si="71"/>
        <v>0</v>
      </c>
      <c r="KR34" s="10">
        <f t="shared" si="71"/>
        <v>0</v>
      </c>
      <c r="KS34" s="10">
        <f t="shared" si="71"/>
        <v>0</v>
      </c>
      <c r="KT34" s="10">
        <f t="shared" si="71"/>
        <v>0</v>
      </c>
      <c r="KU34" s="10">
        <f t="shared" si="71"/>
        <v>0</v>
      </c>
      <c r="KV34" s="10">
        <f t="shared" si="71"/>
        <v>0</v>
      </c>
      <c r="KW34" s="10">
        <f t="shared" si="71"/>
        <v>0</v>
      </c>
      <c r="KX34" s="10">
        <f t="shared" si="71"/>
        <v>0</v>
      </c>
      <c r="KY34" s="10">
        <f t="shared" si="71"/>
        <v>0</v>
      </c>
      <c r="KZ34" s="10">
        <f t="shared" si="71"/>
        <v>0</v>
      </c>
      <c r="LA34" s="10">
        <f t="shared" si="71"/>
        <v>0</v>
      </c>
      <c r="LB34" s="10">
        <f t="shared" si="71"/>
        <v>0</v>
      </c>
      <c r="LC34" s="10">
        <f t="shared" ref="LC34:MG34" si="72">IF(AND(LC11&lt;80000000,LC11&gt;10),LC11,0)</f>
        <v>0</v>
      </c>
      <c r="LD34" s="10">
        <f t="shared" si="72"/>
        <v>0</v>
      </c>
      <c r="LE34" s="10">
        <f t="shared" si="72"/>
        <v>0</v>
      </c>
      <c r="LF34" s="10">
        <f t="shared" si="72"/>
        <v>0</v>
      </c>
      <c r="LG34" s="10">
        <f t="shared" si="72"/>
        <v>0</v>
      </c>
      <c r="LH34" s="10">
        <f t="shared" si="72"/>
        <v>0</v>
      </c>
      <c r="LI34" s="10">
        <f t="shared" si="72"/>
        <v>0</v>
      </c>
      <c r="LJ34" s="10">
        <f t="shared" si="72"/>
        <v>0</v>
      </c>
      <c r="LK34" s="10">
        <f t="shared" si="72"/>
        <v>0</v>
      </c>
      <c r="LL34" s="10">
        <f t="shared" si="72"/>
        <v>0</v>
      </c>
      <c r="LM34" s="10">
        <f t="shared" si="72"/>
        <v>0</v>
      </c>
      <c r="LN34" s="10">
        <f t="shared" si="72"/>
        <v>0</v>
      </c>
      <c r="LO34" s="10">
        <f t="shared" si="72"/>
        <v>0</v>
      </c>
      <c r="LP34" s="10">
        <f t="shared" si="72"/>
        <v>0</v>
      </c>
      <c r="LQ34" s="10">
        <f t="shared" si="72"/>
        <v>0</v>
      </c>
      <c r="LR34" s="10">
        <f t="shared" si="72"/>
        <v>0</v>
      </c>
      <c r="LS34" s="10">
        <f t="shared" si="72"/>
        <v>0</v>
      </c>
      <c r="LT34" s="10">
        <f t="shared" si="72"/>
        <v>0</v>
      </c>
      <c r="LU34" s="10">
        <f t="shared" si="72"/>
        <v>0</v>
      </c>
      <c r="LV34" s="10">
        <f t="shared" si="72"/>
        <v>0</v>
      </c>
      <c r="LW34" s="10">
        <f t="shared" si="72"/>
        <v>0</v>
      </c>
      <c r="LX34" s="10">
        <f t="shared" si="72"/>
        <v>0</v>
      </c>
      <c r="LY34" s="10">
        <f t="shared" si="72"/>
        <v>0</v>
      </c>
      <c r="LZ34" s="10">
        <f t="shared" si="72"/>
        <v>0</v>
      </c>
      <c r="MA34" s="10">
        <f t="shared" si="72"/>
        <v>0</v>
      </c>
      <c r="MB34" s="10">
        <f t="shared" si="72"/>
        <v>0</v>
      </c>
      <c r="MC34" s="10">
        <f t="shared" si="72"/>
        <v>0</v>
      </c>
      <c r="MD34" s="10">
        <f t="shared" si="72"/>
        <v>0</v>
      </c>
      <c r="ME34" s="10">
        <f t="shared" si="72"/>
        <v>0</v>
      </c>
      <c r="MF34" s="10">
        <f t="shared" si="72"/>
        <v>0</v>
      </c>
      <c r="MG34" s="10">
        <f t="shared" si="72"/>
        <v>0</v>
      </c>
      <c r="MH34" s="10">
        <f>IF(AND(MH11&lt;80000000,MH11&gt;10),MH11,0)</f>
        <v>0</v>
      </c>
    </row>
    <row r="35" spans="1:346" x14ac:dyDescent="0.2">
      <c r="A35">
        <v>9</v>
      </c>
      <c r="B35">
        <f t="shared" si="14"/>
        <v>399988</v>
      </c>
      <c r="C35">
        <f t="shared" si="15"/>
        <v>600000</v>
      </c>
      <c r="E35">
        <v>399996</v>
      </c>
      <c r="G35" s="10">
        <f t="shared" ref="G35:Z35" si="73">IF(AND(G12&lt;80000000,G12&gt;10),G12,0)</f>
        <v>0</v>
      </c>
      <c r="H35" s="10">
        <f t="shared" si="73"/>
        <v>0</v>
      </c>
      <c r="I35" s="10">
        <f t="shared" si="73"/>
        <v>0</v>
      </c>
      <c r="J35" s="10">
        <f t="shared" si="73"/>
        <v>289200</v>
      </c>
      <c r="K35" s="10">
        <f t="shared" si="73"/>
        <v>0</v>
      </c>
      <c r="L35" s="10">
        <f t="shared" si="73"/>
        <v>0</v>
      </c>
      <c r="M35" s="10">
        <f t="shared" si="73"/>
        <v>0</v>
      </c>
      <c r="N35" s="10">
        <f t="shared" si="73"/>
        <v>179280</v>
      </c>
      <c r="O35" s="10">
        <f t="shared" si="73"/>
        <v>0</v>
      </c>
      <c r="P35" s="10">
        <f t="shared" si="73"/>
        <v>0</v>
      </c>
      <c r="Q35" s="10">
        <f t="shared" si="73"/>
        <v>0</v>
      </c>
      <c r="R35" s="10">
        <f t="shared" si="73"/>
        <v>120000</v>
      </c>
      <c r="S35" s="10">
        <f t="shared" si="73"/>
        <v>0</v>
      </c>
      <c r="T35" s="10">
        <f t="shared" si="73"/>
        <v>0</v>
      </c>
      <c r="U35" s="10">
        <f t="shared" si="73"/>
        <v>0</v>
      </c>
      <c r="V35" s="10">
        <f t="shared" si="73"/>
        <v>10800</v>
      </c>
      <c r="W35" s="10">
        <f t="shared" si="73"/>
        <v>0</v>
      </c>
      <c r="X35" s="10">
        <f t="shared" si="73"/>
        <v>0</v>
      </c>
      <c r="Y35" s="10">
        <f t="shared" si="73"/>
        <v>0</v>
      </c>
      <c r="Z35" s="10">
        <f t="shared" si="73"/>
        <v>720</v>
      </c>
      <c r="AA35" s="27">
        <f t="shared" ref="AA35:BF35" si="74">IF(AND(AA12&lt;80000000,AA12&gt;10),AA12,0)</f>
        <v>0</v>
      </c>
      <c r="AB35" s="10">
        <f t="shared" si="74"/>
        <v>0</v>
      </c>
      <c r="AC35" s="10">
        <f t="shared" si="74"/>
        <v>0</v>
      </c>
      <c r="AD35" s="10">
        <f t="shared" si="74"/>
        <v>16104</v>
      </c>
      <c r="AE35" s="10">
        <f t="shared" si="74"/>
        <v>0</v>
      </c>
      <c r="AF35" s="10">
        <f t="shared" si="74"/>
        <v>0</v>
      </c>
      <c r="AG35" s="10">
        <f t="shared" si="74"/>
        <v>0</v>
      </c>
      <c r="AH35" s="10">
        <f t="shared" si="74"/>
        <v>13313</v>
      </c>
      <c r="AI35" s="10">
        <f t="shared" si="74"/>
        <v>0</v>
      </c>
      <c r="AJ35" s="10">
        <f t="shared" si="74"/>
        <v>0</v>
      </c>
      <c r="AK35" s="10">
        <f t="shared" si="74"/>
        <v>0</v>
      </c>
      <c r="AL35" s="10">
        <f t="shared" si="74"/>
        <v>3333</v>
      </c>
      <c r="AM35" s="10">
        <f t="shared" si="74"/>
        <v>0</v>
      </c>
      <c r="AN35" s="10">
        <f t="shared" si="74"/>
        <v>0</v>
      </c>
      <c r="AO35" s="10">
        <f t="shared" si="74"/>
        <v>0</v>
      </c>
      <c r="AP35" s="10">
        <f t="shared" si="74"/>
        <v>566</v>
      </c>
      <c r="AQ35" s="10">
        <f t="shared" si="74"/>
        <v>0</v>
      </c>
      <c r="AR35" s="10">
        <f t="shared" si="74"/>
        <v>0</v>
      </c>
      <c r="AS35" s="10">
        <f t="shared" si="74"/>
        <v>0</v>
      </c>
      <c r="AT35" s="10">
        <f t="shared" si="74"/>
        <v>20</v>
      </c>
      <c r="AU35" s="10">
        <f t="shared" si="74"/>
        <v>0</v>
      </c>
      <c r="AV35" s="10">
        <f t="shared" si="74"/>
        <v>0</v>
      </c>
      <c r="AW35" s="10">
        <f t="shared" si="74"/>
        <v>0</v>
      </c>
      <c r="AX35" s="10">
        <f t="shared" si="74"/>
        <v>16100</v>
      </c>
      <c r="AY35" s="10">
        <f t="shared" si="74"/>
        <v>0</v>
      </c>
      <c r="AZ35" s="10">
        <f t="shared" si="74"/>
        <v>0</v>
      </c>
      <c r="BA35" s="10">
        <f t="shared" si="74"/>
        <v>0</v>
      </c>
      <c r="BB35" s="10">
        <f t="shared" si="74"/>
        <v>13313</v>
      </c>
      <c r="BC35" s="10">
        <f t="shared" si="74"/>
        <v>0</v>
      </c>
      <c r="BD35" s="10">
        <f t="shared" si="74"/>
        <v>0</v>
      </c>
      <c r="BE35" s="10">
        <f t="shared" si="74"/>
        <v>0</v>
      </c>
      <c r="BF35" s="10">
        <f t="shared" si="74"/>
        <v>3333</v>
      </c>
      <c r="BG35" s="10">
        <f t="shared" ref="BG35:CK35" si="75">IF(AND(BG12&lt;80000000,BG12&gt;10),BG12,0)</f>
        <v>0</v>
      </c>
      <c r="BH35" s="10">
        <f t="shared" si="75"/>
        <v>0</v>
      </c>
      <c r="BI35" s="10">
        <f t="shared" si="75"/>
        <v>0</v>
      </c>
      <c r="BJ35" s="10">
        <f t="shared" si="75"/>
        <v>566</v>
      </c>
      <c r="BK35" s="10">
        <f t="shared" si="75"/>
        <v>0</v>
      </c>
      <c r="BL35" s="10">
        <f t="shared" si="75"/>
        <v>0</v>
      </c>
      <c r="BM35" s="10">
        <f t="shared" si="75"/>
        <v>0</v>
      </c>
      <c r="BN35" s="10">
        <f t="shared" si="75"/>
        <v>20</v>
      </c>
      <c r="BO35" s="10">
        <f t="shared" si="75"/>
        <v>0</v>
      </c>
      <c r="BP35" s="10">
        <f t="shared" si="75"/>
        <v>0</v>
      </c>
      <c r="BQ35" s="10">
        <f t="shared" si="75"/>
        <v>0</v>
      </c>
      <c r="BR35" s="10">
        <f t="shared" si="75"/>
        <v>16100</v>
      </c>
      <c r="BS35" s="10">
        <f t="shared" si="75"/>
        <v>0</v>
      </c>
      <c r="BT35" s="10">
        <f t="shared" si="75"/>
        <v>0</v>
      </c>
      <c r="BU35" s="10">
        <f t="shared" si="75"/>
        <v>0</v>
      </c>
      <c r="BV35" s="10">
        <f t="shared" si="75"/>
        <v>13313</v>
      </c>
      <c r="BW35" s="10">
        <f t="shared" si="75"/>
        <v>0</v>
      </c>
      <c r="BX35" s="10">
        <f t="shared" si="75"/>
        <v>0</v>
      </c>
      <c r="BY35" s="10">
        <f t="shared" si="75"/>
        <v>0</v>
      </c>
      <c r="BZ35" s="10">
        <f t="shared" si="75"/>
        <v>3333</v>
      </c>
      <c r="CA35" s="10">
        <f t="shared" si="75"/>
        <v>0</v>
      </c>
      <c r="CB35" s="10">
        <f t="shared" si="75"/>
        <v>0</v>
      </c>
      <c r="CC35" s="10">
        <f t="shared" si="75"/>
        <v>0</v>
      </c>
      <c r="CD35" s="10">
        <f t="shared" si="75"/>
        <v>566</v>
      </c>
      <c r="CE35" s="10">
        <f t="shared" si="75"/>
        <v>0</v>
      </c>
      <c r="CF35" s="10">
        <f t="shared" si="75"/>
        <v>0</v>
      </c>
      <c r="CG35" s="10">
        <f t="shared" si="75"/>
        <v>0</v>
      </c>
      <c r="CH35" s="10">
        <f t="shared" si="75"/>
        <v>20</v>
      </c>
      <c r="CI35" s="10">
        <f t="shared" si="75"/>
        <v>0</v>
      </c>
      <c r="CJ35" s="10">
        <f t="shared" si="75"/>
        <v>0</v>
      </c>
      <c r="CK35" s="10">
        <f t="shared" si="75"/>
        <v>0</v>
      </c>
      <c r="CL35" s="10">
        <f t="shared" ref="CL35" si="76">IF(AND(CL12&lt;80000000,CL12&gt;10),CL12,0)</f>
        <v>16100</v>
      </c>
      <c r="CM35" s="10">
        <f t="shared" ref="CM35:DR35" si="77">IF(AND(CM12&lt;80000000,CM12&gt;10),CM12,0)</f>
        <v>0</v>
      </c>
      <c r="CN35" s="10">
        <f t="shared" si="77"/>
        <v>0</v>
      </c>
      <c r="CO35" s="10">
        <f t="shared" si="77"/>
        <v>0</v>
      </c>
      <c r="CP35" s="10">
        <f t="shared" si="77"/>
        <v>13313</v>
      </c>
      <c r="CQ35" s="10">
        <f t="shared" si="77"/>
        <v>0</v>
      </c>
      <c r="CR35" s="10">
        <f t="shared" si="77"/>
        <v>0</v>
      </c>
      <c r="CS35" s="10">
        <f t="shared" si="77"/>
        <v>0</v>
      </c>
      <c r="CT35" s="10">
        <f t="shared" si="77"/>
        <v>3333</v>
      </c>
      <c r="CU35" s="10">
        <f t="shared" si="77"/>
        <v>0</v>
      </c>
      <c r="CV35" s="10">
        <f t="shared" si="77"/>
        <v>0</v>
      </c>
      <c r="CW35" s="10">
        <f t="shared" si="77"/>
        <v>0</v>
      </c>
      <c r="CX35" s="10">
        <f t="shared" si="77"/>
        <v>566</v>
      </c>
      <c r="CY35" s="10">
        <f t="shared" si="77"/>
        <v>0</v>
      </c>
      <c r="CZ35" s="10">
        <f t="shared" si="77"/>
        <v>0</v>
      </c>
      <c r="DA35" s="10">
        <f t="shared" si="77"/>
        <v>0</v>
      </c>
      <c r="DB35" s="10">
        <f t="shared" si="77"/>
        <v>20</v>
      </c>
      <c r="DC35" s="10">
        <f t="shared" si="77"/>
        <v>0</v>
      </c>
      <c r="DD35" s="10">
        <f t="shared" si="77"/>
        <v>0</v>
      </c>
      <c r="DE35" s="10">
        <f t="shared" si="77"/>
        <v>0</v>
      </c>
      <c r="DF35" s="10">
        <f t="shared" si="77"/>
        <v>16100</v>
      </c>
      <c r="DG35" s="10">
        <f t="shared" si="77"/>
        <v>0</v>
      </c>
      <c r="DH35" s="10">
        <f t="shared" si="77"/>
        <v>0</v>
      </c>
      <c r="DI35" s="10">
        <f t="shared" si="77"/>
        <v>0</v>
      </c>
      <c r="DJ35" s="10">
        <f t="shared" si="77"/>
        <v>13313</v>
      </c>
      <c r="DK35" s="10">
        <f t="shared" si="77"/>
        <v>0</v>
      </c>
      <c r="DL35" s="10">
        <f t="shared" si="77"/>
        <v>0</v>
      </c>
      <c r="DM35" s="10">
        <f t="shared" si="77"/>
        <v>0</v>
      </c>
      <c r="DN35" s="10">
        <f t="shared" si="77"/>
        <v>3333</v>
      </c>
      <c r="DO35" s="10">
        <f t="shared" si="77"/>
        <v>0</v>
      </c>
      <c r="DP35" s="10">
        <f t="shared" si="77"/>
        <v>0</v>
      </c>
      <c r="DQ35" s="10">
        <f t="shared" si="77"/>
        <v>0</v>
      </c>
      <c r="DR35" s="10">
        <f t="shared" si="77"/>
        <v>566</v>
      </c>
      <c r="DS35" s="10">
        <f t="shared" ref="DS35:EX35" si="78">IF(AND(DS12&lt;80000000,DS12&gt;10),DS12,0)</f>
        <v>0</v>
      </c>
      <c r="DT35" s="10">
        <f t="shared" si="78"/>
        <v>0</v>
      </c>
      <c r="DU35" s="10">
        <f t="shared" si="78"/>
        <v>0</v>
      </c>
      <c r="DV35" s="10">
        <f t="shared" si="78"/>
        <v>20</v>
      </c>
      <c r="DW35" s="10">
        <f t="shared" si="78"/>
        <v>0</v>
      </c>
      <c r="DX35" s="10">
        <f t="shared" si="78"/>
        <v>0</v>
      </c>
      <c r="DY35" s="10">
        <f t="shared" si="78"/>
        <v>0</v>
      </c>
      <c r="DZ35" s="10">
        <f t="shared" si="78"/>
        <v>16100</v>
      </c>
      <c r="EA35" s="10">
        <f t="shared" si="78"/>
        <v>0</v>
      </c>
      <c r="EB35" s="10">
        <f t="shared" si="78"/>
        <v>0</v>
      </c>
      <c r="EC35" s="10">
        <f t="shared" si="78"/>
        <v>0</v>
      </c>
      <c r="ED35" s="10">
        <f t="shared" si="78"/>
        <v>13313</v>
      </c>
      <c r="EE35" s="10">
        <f t="shared" si="78"/>
        <v>0</v>
      </c>
      <c r="EF35" s="10">
        <f t="shared" si="78"/>
        <v>0</v>
      </c>
      <c r="EG35" s="10">
        <f t="shared" si="78"/>
        <v>0</v>
      </c>
      <c r="EH35" s="10">
        <f t="shared" si="78"/>
        <v>3333</v>
      </c>
      <c r="EI35" s="10">
        <f t="shared" si="78"/>
        <v>0</v>
      </c>
      <c r="EJ35" s="10">
        <f t="shared" si="78"/>
        <v>0</v>
      </c>
      <c r="EK35" s="10">
        <f t="shared" si="78"/>
        <v>0</v>
      </c>
      <c r="EL35" s="10">
        <f t="shared" si="78"/>
        <v>566</v>
      </c>
      <c r="EM35" s="10">
        <f t="shared" si="78"/>
        <v>0</v>
      </c>
      <c r="EN35" s="10">
        <f t="shared" si="78"/>
        <v>0</v>
      </c>
      <c r="EO35" s="10">
        <f t="shared" si="78"/>
        <v>0</v>
      </c>
      <c r="EP35" s="10">
        <f t="shared" si="78"/>
        <v>20</v>
      </c>
      <c r="EQ35" s="10">
        <f t="shared" si="78"/>
        <v>0</v>
      </c>
      <c r="ER35" s="10">
        <f t="shared" si="78"/>
        <v>0</v>
      </c>
      <c r="ES35" s="10">
        <f t="shared" si="78"/>
        <v>0</v>
      </c>
      <c r="ET35" s="10">
        <f t="shared" si="78"/>
        <v>16100</v>
      </c>
      <c r="EU35" s="10">
        <f t="shared" si="78"/>
        <v>0</v>
      </c>
      <c r="EV35" s="10">
        <f t="shared" si="78"/>
        <v>0</v>
      </c>
      <c r="EW35" s="10">
        <f t="shared" si="78"/>
        <v>0</v>
      </c>
      <c r="EX35" s="10">
        <f t="shared" si="78"/>
        <v>13313</v>
      </c>
      <c r="EY35" s="10">
        <f t="shared" ref="EY35:GD35" si="79">IF(AND(EY12&lt;80000000,EY12&gt;10),EY12,0)</f>
        <v>0</v>
      </c>
      <c r="EZ35" s="10">
        <f t="shared" si="79"/>
        <v>0</v>
      </c>
      <c r="FA35" s="10">
        <f t="shared" si="79"/>
        <v>0</v>
      </c>
      <c r="FB35" s="10">
        <f t="shared" si="79"/>
        <v>3333</v>
      </c>
      <c r="FC35" s="10">
        <f t="shared" si="79"/>
        <v>0</v>
      </c>
      <c r="FD35" s="10">
        <f t="shared" si="79"/>
        <v>0</v>
      </c>
      <c r="FE35" s="10">
        <f t="shared" si="79"/>
        <v>0</v>
      </c>
      <c r="FF35" s="10">
        <f t="shared" si="79"/>
        <v>566</v>
      </c>
      <c r="FG35" s="10">
        <f t="shared" si="79"/>
        <v>0</v>
      </c>
      <c r="FH35" s="10">
        <f t="shared" si="79"/>
        <v>0</v>
      </c>
      <c r="FI35" s="10">
        <f t="shared" si="79"/>
        <v>0</v>
      </c>
      <c r="FJ35" s="10">
        <f t="shared" si="79"/>
        <v>20</v>
      </c>
      <c r="FK35" s="10">
        <f t="shared" si="79"/>
        <v>0</v>
      </c>
      <c r="FL35" s="10">
        <f t="shared" si="79"/>
        <v>0</v>
      </c>
      <c r="FM35" s="10">
        <f t="shared" si="79"/>
        <v>0</v>
      </c>
      <c r="FN35" s="10">
        <f t="shared" si="79"/>
        <v>16100</v>
      </c>
      <c r="FO35" s="10">
        <f t="shared" si="79"/>
        <v>0</v>
      </c>
      <c r="FP35" s="10">
        <f t="shared" si="79"/>
        <v>0</v>
      </c>
      <c r="FQ35" s="10">
        <f t="shared" si="79"/>
        <v>0</v>
      </c>
      <c r="FR35" s="10">
        <f t="shared" si="79"/>
        <v>13313</v>
      </c>
      <c r="FS35" s="10">
        <f t="shared" si="79"/>
        <v>0</v>
      </c>
      <c r="FT35" s="10">
        <f t="shared" si="79"/>
        <v>0</v>
      </c>
      <c r="FU35" s="10">
        <f t="shared" si="79"/>
        <v>0</v>
      </c>
      <c r="FV35" s="10">
        <f t="shared" si="79"/>
        <v>3333</v>
      </c>
      <c r="FW35" s="10">
        <f t="shared" si="79"/>
        <v>0</v>
      </c>
      <c r="FX35" s="10">
        <f t="shared" si="79"/>
        <v>0</v>
      </c>
      <c r="FY35" s="10">
        <f t="shared" si="79"/>
        <v>0</v>
      </c>
      <c r="FZ35" s="10">
        <f t="shared" si="79"/>
        <v>566</v>
      </c>
      <c r="GA35" s="10">
        <f t="shared" si="79"/>
        <v>0</v>
      </c>
      <c r="GB35" s="10">
        <f t="shared" si="79"/>
        <v>0</v>
      </c>
      <c r="GC35" s="10">
        <f t="shared" si="79"/>
        <v>0</v>
      </c>
      <c r="GD35" s="10">
        <f t="shared" si="79"/>
        <v>20</v>
      </c>
      <c r="GE35" s="10">
        <f t="shared" ref="GE35:HI35" si="80">IF(AND(GE12&lt;80000000,GE12&gt;10),GE12,0)</f>
        <v>0</v>
      </c>
      <c r="GF35" s="10">
        <f t="shared" si="80"/>
        <v>0</v>
      </c>
      <c r="GG35" s="10">
        <f t="shared" si="80"/>
        <v>0</v>
      </c>
      <c r="GH35" s="10">
        <f t="shared" si="80"/>
        <v>16100</v>
      </c>
      <c r="GI35" s="10">
        <f t="shared" si="80"/>
        <v>0</v>
      </c>
      <c r="GJ35" s="10">
        <f t="shared" si="80"/>
        <v>0</v>
      </c>
      <c r="GK35" s="10">
        <f t="shared" si="80"/>
        <v>0</v>
      </c>
      <c r="GL35" s="10">
        <f t="shared" si="80"/>
        <v>13313</v>
      </c>
      <c r="GM35" s="10">
        <f t="shared" si="80"/>
        <v>0</v>
      </c>
      <c r="GN35" s="10">
        <f t="shared" si="80"/>
        <v>0</v>
      </c>
      <c r="GO35" s="10">
        <f t="shared" si="80"/>
        <v>0</v>
      </c>
      <c r="GP35" s="10">
        <f t="shared" si="80"/>
        <v>3333</v>
      </c>
      <c r="GQ35" s="10">
        <f t="shared" si="80"/>
        <v>0</v>
      </c>
      <c r="GR35" s="10">
        <f t="shared" si="80"/>
        <v>0</v>
      </c>
      <c r="GS35" s="10">
        <f t="shared" si="80"/>
        <v>0</v>
      </c>
      <c r="GT35" s="10">
        <f t="shared" si="80"/>
        <v>566</v>
      </c>
      <c r="GU35" s="10">
        <f t="shared" si="80"/>
        <v>0</v>
      </c>
      <c r="GV35" s="10">
        <f t="shared" si="80"/>
        <v>0</v>
      </c>
      <c r="GW35" s="10">
        <f t="shared" si="80"/>
        <v>0</v>
      </c>
      <c r="GX35" s="10">
        <f t="shared" si="80"/>
        <v>20</v>
      </c>
      <c r="GY35" s="10">
        <f t="shared" si="80"/>
        <v>0</v>
      </c>
      <c r="GZ35" s="10">
        <f t="shared" si="80"/>
        <v>0</v>
      </c>
      <c r="HA35" s="10">
        <f t="shared" si="80"/>
        <v>0</v>
      </c>
      <c r="HB35" s="10">
        <f t="shared" si="80"/>
        <v>16100</v>
      </c>
      <c r="HC35" s="10">
        <f t="shared" si="80"/>
        <v>0</v>
      </c>
      <c r="HD35" s="10">
        <f t="shared" si="80"/>
        <v>0</v>
      </c>
      <c r="HE35" s="10">
        <f t="shared" si="80"/>
        <v>0</v>
      </c>
      <c r="HF35" s="10">
        <f t="shared" si="80"/>
        <v>13313</v>
      </c>
      <c r="HG35" s="10">
        <f t="shared" si="80"/>
        <v>0</v>
      </c>
      <c r="HH35" s="10">
        <f t="shared" si="80"/>
        <v>0</v>
      </c>
      <c r="HI35" s="10">
        <f t="shared" si="80"/>
        <v>0</v>
      </c>
      <c r="HJ35" s="10">
        <f>IF(AND(HJ12&lt;80000000,HJ12&gt;10),HJ12,0)</f>
        <v>3333</v>
      </c>
      <c r="HK35" s="10">
        <f t="shared" ref="HK35:IP35" si="81">IF(AND(HK12&lt;80000000,HK12&gt;10),HK12,0)</f>
        <v>0</v>
      </c>
      <c r="HL35" s="10">
        <f t="shared" si="81"/>
        <v>0</v>
      </c>
      <c r="HM35" s="10">
        <f t="shared" si="81"/>
        <v>0</v>
      </c>
      <c r="HN35" s="10">
        <f t="shared" si="81"/>
        <v>566</v>
      </c>
      <c r="HO35" s="10">
        <f t="shared" si="81"/>
        <v>0</v>
      </c>
      <c r="HP35" s="10">
        <f t="shared" si="81"/>
        <v>0</v>
      </c>
      <c r="HQ35" s="10">
        <f t="shared" si="81"/>
        <v>0</v>
      </c>
      <c r="HR35" s="10">
        <f t="shared" si="81"/>
        <v>20</v>
      </c>
      <c r="HS35" s="10">
        <f t="shared" si="81"/>
        <v>0</v>
      </c>
      <c r="HT35" s="10">
        <f t="shared" si="81"/>
        <v>0</v>
      </c>
      <c r="HU35" s="10">
        <f t="shared" si="81"/>
        <v>0</v>
      </c>
      <c r="HV35" s="10">
        <f t="shared" si="81"/>
        <v>16100</v>
      </c>
      <c r="HW35" s="10">
        <f t="shared" si="81"/>
        <v>0</v>
      </c>
      <c r="HX35" s="10">
        <f t="shared" si="81"/>
        <v>0</v>
      </c>
      <c r="HY35" s="10">
        <f t="shared" si="81"/>
        <v>0</v>
      </c>
      <c r="HZ35" s="10">
        <f t="shared" si="81"/>
        <v>13313</v>
      </c>
      <c r="IA35" s="10">
        <f t="shared" si="81"/>
        <v>0</v>
      </c>
      <c r="IB35" s="10">
        <f t="shared" si="81"/>
        <v>0</v>
      </c>
      <c r="IC35" s="10">
        <f t="shared" si="81"/>
        <v>0</v>
      </c>
      <c r="ID35" s="10">
        <f t="shared" si="81"/>
        <v>3333</v>
      </c>
      <c r="IE35" s="10">
        <f t="shared" si="81"/>
        <v>0</v>
      </c>
      <c r="IF35" s="10">
        <f t="shared" si="81"/>
        <v>0</v>
      </c>
      <c r="IG35" s="10">
        <f t="shared" si="81"/>
        <v>0</v>
      </c>
      <c r="IH35" s="10">
        <f t="shared" si="81"/>
        <v>566</v>
      </c>
      <c r="II35" s="10">
        <f t="shared" si="81"/>
        <v>0</v>
      </c>
      <c r="IJ35" s="10">
        <f t="shared" si="81"/>
        <v>0</v>
      </c>
      <c r="IK35" s="10">
        <f t="shared" si="81"/>
        <v>0</v>
      </c>
      <c r="IL35" s="10">
        <f t="shared" si="81"/>
        <v>20</v>
      </c>
      <c r="IM35" s="10">
        <f t="shared" si="81"/>
        <v>0</v>
      </c>
      <c r="IN35" s="10">
        <f t="shared" si="81"/>
        <v>0</v>
      </c>
      <c r="IO35" s="10">
        <f t="shared" si="81"/>
        <v>0</v>
      </c>
      <c r="IP35" s="10">
        <f t="shared" si="81"/>
        <v>16100</v>
      </c>
      <c r="IQ35" s="10">
        <f t="shared" ref="IQ35:JV35" si="82">IF(AND(IQ12&lt;80000000,IQ12&gt;10),IQ12,0)</f>
        <v>0</v>
      </c>
      <c r="IR35" s="10">
        <f t="shared" si="82"/>
        <v>0</v>
      </c>
      <c r="IS35" s="10">
        <f t="shared" si="82"/>
        <v>0</v>
      </c>
      <c r="IT35" s="10">
        <f t="shared" si="82"/>
        <v>13313</v>
      </c>
      <c r="IU35" s="10">
        <f t="shared" si="82"/>
        <v>0</v>
      </c>
      <c r="IV35" s="10">
        <f t="shared" si="82"/>
        <v>0</v>
      </c>
      <c r="IW35" s="10">
        <f t="shared" si="82"/>
        <v>0</v>
      </c>
      <c r="IX35" s="10">
        <f t="shared" si="82"/>
        <v>3333</v>
      </c>
      <c r="IY35" s="10">
        <f t="shared" si="82"/>
        <v>0</v>
      </c>
      <c r="IZ35" s="10">
        <f t="shared" si="82"/>
        <v>0</v>
      </c>
      <c r="JA35" s="10">
        <f t="shared" si="82"/>
        <v>0</v>
      </c>
      <c r="JB35" s="10">
        <f t="shared" si="82"/>
        <v>566</v>
      </c>
      <c r="JC35" s="10">
        <f t="shared" si="82"/>
        <v>0</v>
      </c>
      <c r="JD35" s="10">
        <f t="shared" si="82"/>
        <v>0</v>
      </c>
      <c r="JE35" s="10">
        <f t="shared" si="82"/>
        <v>0</v>
      </c>
      <c r="JF35" s="10">
        <f t="shared" si="82"/>
        <v>20</v>
      </c>
      <c r="JG35" s="10">
        <f t="shared" si="82"/>
        <v>0</v>
      </c>
      <c r="JH35" s="10">
        <f t="shared" si="82"/>
        <v>0</v>
      </c>
      <c r="JI35" s="10">
        <f t="shared" si="82"/>
        <v>0</v>
      </c>
      <c r="JJ35" s="10">
        <f t="shared" si="82"/>
        <v>0</v>
      </c>
      <c r="JK35" s="10">
        <f t="shared" si="82"/>
        <v>0</v>
      </c>
      <c r="JL35" s="10">
        <f t="shared" si="82"/>
        <v>0</v>
      </c>
      <c r="JM35" s="10">
        <f t="shared" si="82"/>
        <v>0</v>
      </c>
      <c r="JN35" s="10">
        <f t="shared" si="82"/>
        <v>0</v>
      </c>
      <c r="JO35" s="10">
        <f t="shared" si="82"/>
        <v>0</v>
      </c>
      <c r="JP35" s="10">
        <f t="shared" si="82"/>
        <v>0</v>
      </c>
      <c r="JQ35" s="10">
        <f t="shared" si="82"/>
        <v>0</v>
      </c>
      <c r="JR35" s="10">
        <f t="shared" si="82"/>
        <v>0</v>
      </c>
      <c r="JS35" s="10">
        <f t="shared" si="82"/>
        <v>0</v>
      </c>
      <c r="JT35" s="10">
        <f t="shared" si="82"/>
        <v>0</v>
      </c>
      <c r="JU35" s="10">
        <f t="shared" si="82"/>
        <v>0</v>
      </c>
      <c r="JV35" s="10">
        <f t="shared" si="82"/>
        <v>0</v>
      </c>
      <c r="JW35" s="10">
        <f t="shared" ref="JW35:LB35" si="83">IF(AND(JW12&lt;80000000,JW12&gt;10),JW12,0)</f>
        <v>0</v>
      </c>
      <c r="JX35" s="10">
        <f t="shared" si="83"/>
        <v>0</v>
      </c>
      <c r="JY35" s="10">
        <f t="shared" si="83"/>
        <v>0</v>
      </c>
      <c r="JZ35" s="10">
        <f t="shared" si="83"/>
        <v>0</v>
      </c>
      <c r="KA35" s="10">
        <f t="shared" si="83"/>
        <v>0</v>
      </c>
      <c r="KB35" s="10">
        <f t="shared" si="83"/>
        <v>0</v>
      </c>
      <c r="KC35" s="10">
        <f t="shared" si="83"/>
        <v>0</v>
      </c>
      <c r="KD35" s="10">
        <f t="shared" si="83"/>
        <v>0</v>
      </c>
      <c r="KE35" s="10">
        <f t="shared" si="83"/>
        <v>0</v>
      </c>
      <c r="KF35" s="10">
        <f t="shared" si="83"/>
        <v>0</v>
      </c>
      <c r="KG35" s="10">
        <f t="shared" si="83"/>
        <v>0</v>
      </c>
      <c r="KH35" s="10">
        <f t="shared" si="83"/>
        <v>0</v>
      </c>
      <c r="KI35" s="10">
        <f t="shared" si="83"/>
        <v>0</v>
      </c>
      <c r="KJ35" s="10">
        <f t="shared" si="83"/>
        <v>0</v>
      </c>
      <c r="KK35" s="10">
        <f t="shared" si="83"/>
        <v>0</v>
      </c>
      <c r="KL35" s="10">
        <f t="shared" si="83"/>
        <v>0</v>
      </c>
      <c r="KM35" s="10">
        <f t="shared" si="83"/>
        <v>0</v>
      </c>
      <c r="KN35" s="10">
        <f t="shared" si="83"/>
        <v>0</v>
      </c>
      <c r="KO35" s="10">
        <f t="shared" si="83"/>
        <v>0</v>
      </c>
      <c r="KP35" s="10">
        <f t="shared" si="83"/>
        <v>0</v>
      </c>
      <c r="KQ35" s="10">
        <f t="shared" si="83"/>
        <v>0</v>
      </c>
      <c r="KR35" s="10">
        <f t="shared" si="83"/>
        <v>0</v>
      </c>
      <c r="KS35" s="10">
        <f t="shared" si="83"/>
        <v>0</v>
      </c>
      <c r="KT35" s="10">
        <f t="shared" si="83"/>
        <v>0</v>
      </c>
      <c r="KU35" s="10">
        <f t="shared" si="83"/>
        <v>0</v>
      </c>
      <c r="KV35" s="10">
        <f t="shared" si="83"/>
        <v>0</v>
      </c>
      <c r="KW35" s="10">
        <f t="shared" si="83"/>
        <v>0</v>
      </c>
      <c r="KX35" s="10">
        <f t="shared" si="83"/>
        <v>0</v>
      </c>
      <c r="KY35" s="10">
        <f t="shared" si="83"/>
        <v>0</v>
      </c>
      <c r="KZ35" s="10">
        <f t="shared" si="83"/>
        <v>0</v>
      </c>
      <c r="LA35" s="10">
        <f t="shared" si="83"/>
        <v>0</v>
      </c>
      <c r="LB35" s="10">
        <f t="shared" si="83"/>
        <v>0</v>
      </c>
      <c r="LC35" s="10">
        <f t="shared" ref="LC35:MG35" si="84">IF(AND(LC12&lt;80000000,LC12&gt;10),LC12,0)</f>
        <v>0</v>
      </c>
      <c r="LD35" s="10">
        <f t="shared" si="84"/>
        <v>0</v>
      </c>
      <c r="LE35" s="10">
        <f t="shared" si="84"/>
        <v>0</v>
      </c>
      <c r="LF35" s="10">
        <f t="shared" si="84"/>
        <v>0</v>
      </c>
      <c r="LG35" s="10">
        <f t="shared" si="84"/>
        <v>0</v>
      </c>
      <c r="LH35" s="10">
        <f t="shared" si="84"/>
        <v>0</v>
      </c>
      <c r="LI35" s="10">
        <f t="shared" si="84"/>
        <v>0</v>
      </c>
      <c r="LJ35" s="10">
        <f t="shared" si="84"/>
        <v>0</v>
      </c>
      <c r="LK35" s="10">
        <f t="shared" si="84"/>
        <v>0</v>
      </c>
      <c r="LL35" s="10">
        <f t="shared" si="84"/>
        <v>0</v>
      </c>
      <c r="LM35" s="10">
        <f t="shared" si="84"/>
        <v>0</v>
      </c>
      <c r="LN35" s="10">
        <f t="shared" si="84"/>
        <v>0</v>
      </c>
      <c r="LO35" s="10">
        <f t="shared" si="84"/>
        <v>0</v>
      </c>
      <c r="LP35" s="10">
        <f t="shared" si="84"/>
        <v>0</v>
      </c>
      <c r="LQ35" s="10">
        <f t="shared" si="84"/>
        <v>0</v>
      </c>
      <c r="LR35" s="10">
        <f t="shared" si="84"/>
        <v>0</v>
      </c>
      <c r="LS35" s="10">
        <f t="shared" si="84"/>
        <v>0</v>
      </c>
      <c r="LT35" s="10">
        <f t="shared" si="84"/>
        <v>0</v>
      </c>
      <c r="LU35" s="10">
        <f t="shared" si="84"/>
        <v>0</v>
      </c>
      <c r="LV35" s="10">
        <f t="shared" si="84"/>
        <v>0</v>
      </c>
      <c r="LW35" s="10">
        <f t="shared" si="84"/>
        <v>0</v>
      </c>
      <c r="LX35" s="10">
        <f t="shared" si="84"/>
        <v>0</v>
      </c>
      <c r="LY35" s="10">
        <f t="shared" si="84"/>
        <v>0</v>
      </c>
      <c r="LZ35" s="10">
        <f t="shared" si="84"/>
        <v>0</v>
      </c>
      <c r="MA35" s="10">
        <f t="shared" si="84"/>
        <v>0</v>
      </c>
      <c r="MB35" s="10">
        <f t="shared" si="84"/>
        <v>0</v>
      </c>
      <c r="MC35" s="10">
        <f t="shared" si="84"/>
        <v>0</v>
      </c>
      <c r="MD35" s="10">
        <f t="shared" si="84"/>
        <v>0</v>
      </c>
      <c r="ME35" s="10">
        <f t="shared" si="84"/>
        <v>0</v>
      </c>
      <c r="MF35" s="10">
        <f t="shared" si="84"/>
        <v>0</v>
      </c>
      <c r="MG35" s="10">
        <f t="shared" si="84"/>
        <v>0</v>
      </c>
      <c r="MH35" s="10">
        <f>IF(AND(MH12&lt;80000000,MH12&gt;10),MH12,0)</f>
        <v>0</v>
      </c>
    </row>
    <row r="36" spans="1:346" s="11" customFormat="1" x14ac:dyDescent="0.2">
      <c r="A36" s="11">
        <v>10</v>
      </c>
      <c r="B36" s="11">
        <f t="shared" si="14"/>
        <v>399974</v>
      </c>
      <c r="C36">
        <f t="shared" si="15"/>
        <v>600000</v>
      </c>
      <c r="E36" s="11">
        <v>399984</v>
      </c>
      <c r="G36" s="10">
        <f t="shared" ref="G36:Z36" si="85">IF(AND(G13&lt;80000000,G13&gt;10),G13,0)</f>
        <v>0</v>
      </c>
      <c r="H36" s="10">
        <f t="shared" si="85"/>
        <v>0</v>
      </c>
      <c r="I36" s="10">
        <f t="shared" si="85"/>
        <v>0</v>
      </c>
      <c r="J36" s="10">
        <f t="shared" si="85"/>
        <v>289200</v>
      </c>
      <c r="K36" s="10">
        <f t="shared" si="85"/>
        <v>0</v>
      </c>
      <c r="L36" s="10">
        <f t="shared" si="85"/>
        <v>0</v>
      </c>
      <c r="M36" s="10">
        <f t="shared" si="85"/>
        <v>0</v>
      </c>
      <c r="N36" s="10">
        <f t="shared" si="85"/>
        <v>179280</v>
      </c>
      <c r="O36" s="10">
        <f t="shared" si="85"/>
        <v>0</v>
      </c>
      <c r="P36" s="10">
        <f t="shared" si="85"/>
        <v>0</v>
      </c>
      <c r="Q36" s="10">
        <f t="shared" si="85"/>
        <v>0</v>
      </c>
      <c r="R36" s="10">
        <f t="shared" si="85"/>
        <v>120000</v>
      </c>
      <c r="S36" s="10">
        <f t="shared" si="85"/>
        <v>0</v>
      </c>
      <c r="T36" s="10">
        <f t="shared" si="85"/>
        <v>0</v>
      </c>
      <c r="U36" s="10">
        <f t="shared" si="85"/>
        <v>0</v>
      </c>
      <c r="V36" s="10">
        <f t="shared" si="85"/>
        <v>10800</v>
      </c>
      <c r="W36" s="10">
        <f t="shared" si="85"/>
        <v>0</v>
      </c>
      <c r="X36" s="10">
        <f t="shared" si="85"/>
        <v>0</v>
      </c>
      <c r="Y36" s="10">
        <f t="shared" si="85"/>
        <v>0</v>
      </c>
      <c r="Z36" s="10">
        <f t="shared" si="85"/>
        <v>720</v>
      </c>
      <c r="AA36" s="27">
        <f t="shared" ref="AA36:BF36" si="86">IF(AND(AA13&lt;80000000,AA13&gt;10),AA13,0)</f>
        <v>0</v>
      </c>
      <c r="AB36" s="10">
        <f t="shared" si="86"/>
        <v>0</v>
      </c>
      <c r="AC36" s="10">
        <f t="shared" si="86"/>
        <v>0</v>
      </c>
      <c r="AD36" s="10">
        <f t="shared" si="86"/>
        <v>14846</v>
      </c>
      <c r="AE36" s="10">
        <f t="shared" si="86"/>
        <v>0</v>
      </c>
      <c r="AF36" s="10">
        <f t="shared" si="86"/>
        <v>0</v>
      </c>
      <c r="AG36" s="10">
        <f t="shared" si="86"/>
        <v>0</v>
      </c>
      <c r="AH36" s="10">
        <f t="shared" si="86"/>
        <v>12287</v>
      </c>
      <c r="AI36" s="10">
        <f t="shared" si="86"/>
        <v>0</v>
      </c>
      <c r="AJ36" s="10">
        <f t="shared" si="86"/>
        <v>0</v>
      </c>
      <c r="AK36" s="10">
        <f t="shared" si="86"/>
        <v>0</v>
      </c>
      <c r="AL36" s="10">
        <f t="shared" si="86"/>
        <v>3076</v>
      </c>
      <c r="AM36" s="10">
        <f t="shared" si="86"/>
        <v>0</v>
      </c>
      <c r="AN36" s="10">
        <f t="shared" si="86"/>
        <v>0</v>
      </c>
      <c r="AO36" s="10">
        <f t="shared" si="86"/>
        <v>0</v>
      </c>
      <c r="AP36" s="10">
        <f t="shared" si="86"/>
        <v>553</v>
      </c>
      <c r="AQ36" s="10">
        <f t="shared" si="86"/>
        <v>0</v>
      </c>
      <c r="AR36" s="10">
        <f t="shared" si="86"/>
        <v>0</v>
      </c>
      <c r="AS36" s="10">
        <f t="shared" si="86"/>
        <v>0</v>
      </c>
      <c r="AT36" s="10">
        <f t="shared" si="86"/>
        <v>20</v>
      </c>
      <c r="AU36" s="10">
        <f t="shared" si="86"/>
        <v>0</v>
      </c>
      <c r="AV36" s="10">
        <f t="shared" si="86"/>
        <v>0</v>
      </c>
      <c r="AW36" s="10">
        <f t="shared" si="86"/>
        <v>0</v>
      </c>
      <c r="AX36" s="10">
        <f t="shared" si="86"/>
        <v>14830</v>
      </c>
      <c r="AY36" s="10">
        <f t="shared" si="86"/>
        <v>0</v>
      </c>
      <c r="AZ36" s="10">
        <f t="shared" si="86"/>
        <v>0</v>
      </c>
      <c r="BA36" s="10">
        <f t="shared" si="86"/>
        <v>0</v>
      </c>
      <c r="BB36" s="10">
        <f t="shared" si="86"/>
        <v>12287</v>
      </c>
      <c r="BC36" s="10">
        <f t="shared" si="86"/>
        <v>0</v>
      </c>
      <c r="BD36" s="10">
        <f t="shared" si="86"/>
        <v>0</v>
      </c>
      <c r="BE36" s="10">
        <f t="shared" si="86"/>
        <v>0</v>
      </c>
      <c r="BF36" s="10">
        <f t="shared" si="86"/>
        <v>3076</v>
      </c>
      <c r="BG36" s="10">
        <f t="shared" ref="BG36:CK36" si="87">IF(AND(BG13&lt;80000000,BG13&gt;10),BG13,0)</f>
        <v>0</v>
      </c>
      <c r="BH36" s="10">
        <f t="shared" si="87"/>
        <v>0</v>
      </c>
      <c r="BI36" s="10">
        <f t="shared" si="87"/>
        <v>0</v>
      </c>
      <c r="BJ36" s="10">
        <f t="shared" si="87"/>
        <v>553</v>
      </c>
      <c r="BK36" s="10">
        <f t="shared" si="87"/>
        <v>0</v>
      </c>
      <c r="BL36" s="10">
        <f t="shared" si="87"/>
        <v>0</v>
      </c>
      <c r="BM36" s="10">
        <f t="shared" si="87"/>
        <v>0</v>
      </c>
      <c r="BN36" s="10">
        <f t="shared" si="87"/>
        <v>20</v>
      </c>
      <c r="BO36" s="10">
        <f t="shared" si="87"/>
        <v>0</v>
      </c>
      <c r="BP36" s="10">
        <f t="shared" si="87"/>
        <v>0</v>
      </c>
      <c r="BQ36" s="10">
        <f t="shared" si="87"/>
        <v>0</v>
      </c>
      <c r="BR36" s="10">
        <f t="shared" si="87"/>
        <v>14830</v>
      </c>
      <c r="BS36" s="10">
        <f t="shared" si="87"/>
        <v>0</v>
      </c>
      <c r="BT36" s="10">
        <f t="shared" si="87"/>
        <v>0</v>
      </c>
      <c r="BU36" s="10">
        <f t="shared" si="87"/>
        <v>0</v>
      </c>
      <c r="BV36" s="10">
        <f t="shared" si="87"/>
        <v>12287</v>
      </c>
      <c r="BW36" s="10">
        <f t="shared" si="87"/>
        <v>0</v>
      </c>
      <c r="BX36" s="10">
        <f t="shared" si="87"/>
        <v>0</v>
      </c>
      <c r="BY36" s="10">
        <f t="shared" si="87"/>
        <v>0</v>
      </c>
      <c r="BZ36" s="10">
        <f t="shared" si="87"/>
        <v>3076</v>
      </c>
      <c r="CA36" s="10">
        <f t="shared" si="87"/>
        <v>0</v>
      </c>
      <c r="CB36" s="10">
        <f t="shared" si="87"/>
        <v>0</v>
      </c>
      <c r="CC36" s="10">
        <f t="shared" si="87"/>
        <v>0</v>
      </c>
      <c r="CD36" s="10">
        <f t="shared" si="87"/>
        <v>553</v>
      </c>
      <c r="CE36" s="10">
        <f t="shared" si="87"/>
        <v>0</v>
      </c>
      <c r="CF36" s="10">
        <f t="shared" si="87"/>
        <v>0</v>
      </c>
      <c r="CG36" s="10">
        <f t="shared" si="87"/>
        <v>0</v>
      </c>
      <c r="CH36" s="10">
        <f t="shared" si="87"/>
        <v>20</v>
      </c>
      <c r="CI36" s="10">
        <f t="shared" si="87"/>
        <v>0</v>
      </c>
      <c r="CJ36" s="10">
        <f t="shared" si="87"/>
        <v>0</v>
      </c>
      <c r="CK36" s="10">
        <f t="shared" si="87"/>
        <v>0</v>
      </c>
      <c r="CL36" s="10">
        <f>IF(AND(CL13&lt;80000000,CL13&gt;10),CL13,0)</f>
        <v>14830</v>
      </c>
      <c r="CM36" s="10">
        <f t="shared" ref="CM36:DR36" si="88">IF(AND(CM13&lt;80000000,CM13&gt;10),CM13,0)</f>
        <v>0</v>
      </c>
      <c r="CN36" s="10">
        <f t="shared" si="88"/>
        <v>0</v>
      </c>
      <c r="CO36" s="10">
        <f t="shared" si="88"/>
        <v>0</v>
      </c>
      <c r="CP36" s="10">
        <f t="shared" si="88"/>
        <v>12287</v>
      </c>
      <c r="CQ36" s="10">
        <f t="shared" si="88"/>
        <v>0</v>
      </c>
      <c r="CR36" s="10">
        <f t="shared" si="88"/>
        <v>0</v>
      </c>
      <c r="CS36" s="10">
        <f t="shared" si="88"/>
        <v>0</v>
      </c>
      <c r="CT36" s="10">
        <f t="shared" si="88"/>
        <v>3076</v>
      </c>
      <c r="CU36" s="10">
        <f t="shared" si="88"/>
        <v>0</v>
      </c>
      <c r="CV36" s="10">
        <f t="shared" si="88"/>
        <v>0</v>
      </c>
      <c r="CW36" s="10">
        <f t="shared" si="88"/>
        <v>0</v>
      </c>
      <c r="CX36" s="10">
        <f t="shared" si="88"/>
        <v>553</v>
      </c>
      <c r="CY36" s="10">
        <f t="shared" si="88"/>
        <v>0</v>
      </c>
      <c r="CZ36" s="10">
        <f t="shared" si="88"/>
        <v>0</v>
      </c>
      <c r="DA36" s="10">
        <f t="shared" si="88"/>
        <v>0</v>
      </c>
      <c r="DB36" s="10">
        <f t="shared" si="88"/>
        <v>20</v>
      </c>
      <c r="DC36" s="10">
        <f t="shared" si="88"/>
        <v>0</v>
      </c>
      <c r="DD36" s="10">
        <f t="shared" si="88"/>
        <v>0</v>
      </c>
      <c r="DE36" s="10">
        <f t="shared" si="88"/>
        <v>0</v>
      </c>
      <c r="DF36" s="10">
        <f t="shared" si="88"/>
        <v>14830</v>
      </c>
      <c r="DG36" s="10">
        <f t="shared" si="88"/>
        <v>0</v>
      </c>
      <c r="DH36" s="10">
        <f t="shared" si="88"/>
        <v>0</v>
      </c>
      <c r="DI36" s="10">
        <f t="shared" si="88"/>
        <v>0</v>
      </c>
      <c r="DJ36" s="10">
        <f t="shared" si="88"/>
        <v>12287</v>
      </c>
      <c r="DK36" s="10">
        <f t="shared" si="88"/>
        <v>0</v>
      </c>
      <c r="DL36" s="10">
        <f t="shared" si="88"/>
        <v>0</v>
      </c>
      <c r="DM36" s="10">
        <f t="shared" si="88"/>
        <v>0</v>
      </c>
      <c r="DN36" s="10">
        <f t="shared" si="88"/>
        <v>3076</v>
      </c>
      <c r="DO36" s="10">
        <f t="shared" si="88"/>
        <v>0</v>
      </c>
      <c r="DP36" s="10">
        <f t="shared" si="88"/>
        <v>0</v>
      </c>
      <c r="DQ36" s="10">
        <f t="shared" si="88"/>
        <v>0</v>
      </c>
      <c r="DR36" s="10">
        <f t="shared" si="88"/>
        <v>553</v>
      </c>
      <c r="DS36" s="10">
        <f t="shared" ref="DS36:EX36" si="89">IF(AND(DS13&lt;80000000,DS13&gt;10),DS13,0)</f>
        <v>0</v>
      </c>
      <c r="DT36" s="10">
        <f t="shared" si="89"/>
        <v>0</v>
      </c>
      <c r="DU36" s="10">
        <f t="shared" si="89"/>
        <v>0</v>
      </c>
      <c r="DV36" s="10">
        <f t="shared" si="89"/>
        <v>20</v>
      </c>
      <c r="DW36" s="10">
        <f t="shared" si="89"/>
        <v>0</v>
      </c>
      <c r="DX36" s="10">
        <f t="shared" si="89"/>
        <v>0</v>
      </c>
      <c r="DY36" s="10">
        <f t="shared" si="89"/>
        <v>0</v>
      </c>
      <c r="DZ36" s="10">
        <f t="shared" si="89"/>
        <v>14830</v>
      </c>
      <c r="EA36" s="10">
        <f t="shared" si="89"/>
        <v>0</v>
      </c>
      <c r="EB36" s="10">
        <f t="shared" si="89"/>
        <v>0</v>
      </c>
      <c r="EC36" s="10">
        <f t="shared" si="89"/>
        <v>0</v>
      </c>
      <c r="ED36" s="10">
        <f t="shared" si="89"/>
        <v>12287</v>
      </c>
      <c r="EE36" s="10">
        <f t="shared" si="89"/>
        <v>0</v>
      </c>
      <c r="EF36" s="10">
        <f t="shared" si="89"/>
        <v>0</v>
      </c>
      <c r="EG36" s="10">
        <f t="shared" si="89"/>
        <v>0</v>
      </c>
      <c r="EH36" s="10">
        <f t="shared" si="89"/>
        <v>3076</v>
      </c>
      <c r="EI36" s="10">
        <f t="shared" si="89"/>
        <v>0</v>
      </c>
      <c r="EJ36" s="10">
        <f t="shared" si="89"/>
        <v>0</v>
      </c>
      <c r="EK36" s="10">
        <f t="shared" si="89"/>
        <v>0</v>
      </c>
      <c r="EL36" s="10">
        <f t="shared" si="89"/>
        <v>553</v>
      </c>
      <c r="EM36" s="10">
        <f t="shared" si="89"/>
        <v>0</v>
      </c>
      <c r="EN36" s="10">
        <f t="shared" si="89"/>
        <v>0</v>
      </c>
      <c r="EO36" s="10">
        <f t="shared" si="89"/>
        <v>0</v>
      </c>
      <c r="EP36" s="10">
        <f t="shared" si="89"/>
        <v>20</v>
      </c>
      <c r="EQ36" s="10">
        <f t="shared" si="89"/>
        <v>0</v>
      </c>
      <c r="ER36" s="10">
        <f t="shared" si="89"/>
        <v>0</v>
      </c>
      <c r="ES36" s="10">
        <f t="shared" si="89"/>
        <v>0</v>
      </c>
      <c r="ET36" s="10">
        <f t="shared" si="89"/>
        <v>14830</v>
      </c>
      <c r="EU36" s="10">
        <f t="shared" si="89"/>
        <v>0</v>
      </c>
      <c r="EV36" s="10">
        <f t="shared" si="89"/>
        <v>0</v>
      </c>
      <c r="EW36" s="10">
        <f t="shared" si="89"/>
        <v>0</v>
      </c>
      <c r="EX36" s="10">
        <f t="shared" si="89"/>
        <v>12287</v>
      </c>
      <c r="EY36" s="10">
        <f t="shared" ref="EY36:GD36" si="90">IF(AND(EY13&lt;80000000,EY13&gt;10),EY13,0)</f>
        <v>0</v>
      </c>
      <c r="EZ36" s="10">
        <f t="shared" si="90"/>
        <v>0</v>
      </c>
      <c r="FA36" s="10">
        <f t="shared" si="90"/>
        <v>0</v>
      </c>
      <c r="FB36" s="10">
        <f t="shared" si="90"/>
        <v>3076</v>
      </c>
      <c r="FC36" s="10">
        <f t="shared" si="90"/>
        <v>0</v>
      </c>
      <c r="FD36" s="10">
        <f t="shared" si="90"/>
        <v>0</v>
      </c>
      <c r="FE36" s="10">
        <f t="shared" si="90"/>
        <v>0</v>
      </c>
      <c r="FF36" s="10">
        <f t="shared" si="90"/>
        <v>553</v>
      </c>
      <c r="FG36" s="10">
        <f t="shared" si="90"/>
        <v>0</v>
      </c>
      <c r="FH36" s="10">
        <f t="shared" si="90"/>
        <v>0</v>
      </c>
      <c r="FI36" s="10">
        <f t="shared" si="90"/>
        <v>0</v>
      </c>
      <c r="FJ36" s="10">
        <f t="shared" si="90"/>
        <v>20</v>
      </c>
      <c r="FK36" s="10">
        <f t="shared" si="90"/>
        <v>0</v>
      </c>
      <c r="FL36" s="10">
        <f t="shared" si="90"/>
        <v>0</v>
      </c>
      <c r="FM36" s="10">
        <f t="shared" si="90"/>
        <v>0</v>
      </c>
      <c r="FN36" s="10">
        <f t="shared" si="90"/>
        <v>14830</v>
      </c>
      <c r="FO36" s="10">
        <f t="shared" si="90"/>
        <v>0</v>
      </c>
      <c r="FP36" s="10">
        <f t="shared" si="90"/>
        <v>0</v>
      </c>
      <c r="FQ36" s="10">
        <f t="shared" si="90"/>
        <v>0</v>
      </c>
      <c r="FR36" s="10">
        <f t="shared" si="90"/>
        <v>12287</v>
      </c>
      <c r="FS36" s="10">
        <f t="shared" si="90"/>
        <v>0</v>
      </c>
      <c r="FT36" s="10">
        <f t="shared" si="90"/>
        <v>0</v>
      </c>
      <c r="FU36" s="10">
        <f t="shared" si="90"/>
        <v>0</v>
      </c>
      <c r="FV36" s="10">
        <f t="shared" si="90"/>
        <v>3076</v>
      </c>
      <c r="FW36" s="10">
        <f t="shared" si="90"/>
        <v>0</v>
      </c>
      <c r="FX36" s="10">
        <f t="shared" si="90"/>
        <v>0</v>
      </c>
      <c r="FY36" s="10">
        <f t="shared" si="90"/>
        <v>0</v>
      </c>
      <c r="FZ36" s="10">
        <f t="shared" si="90"/>
        <v>553</v>
      </c>
      <c r="GA36" s="10">
        <f t="shared" si="90"/>
        <v>0</v>
      </c>
      <c r="GB36" s="10">
        <f t="shared" si="90"/>
        <v>0</v>
      </c>
      <c r="GC36" s="10">
        <f t="shared" si="90"/>
        <v>0</v>
      </c>
      <c r="GD36" s="10">
        <f t="shared" si="90"/>
        <v>20</v>
      </c>
      <c r="GE36" s="10">
        <f t="shared" ref="GE36:HI36" si="91">IF(AND(GE13&lt;80000000,GE13&gt;10),GE13,0)</f>
        <v>0</v>
      </c>
      <c r="GF36" s="10">
        <f t="shared" si="91"/>
        <v>0</v>
      </c>
      <c r="GG36" s="10">
        <f t="shared" si="91"/>
        <v>0</v>
      </c>
      <c r="GH36" s="10">
        <f t="shared" si="91"/>
        <v>14830</v>
      </c>
      <c r="GI36" s="10">
        <f t="shared" si="91"/>
        <v>0</v>
      </c>
      <c r="GJ36" s="10">
        <f t="shared" si="91"/>
        <v>0</v>
      </c>
      <c r="GK36" s="10">
        <f t="shared" si="91"/>
        <v>0</v>
      </c>
      <c r="GL36" s="10">
        <f t="shared" si="91"/>
        <v>12287</v>
      </c>
      <c r="GM36" s="10">
        <f t="shared" si="91"/>
        <v>0</v>
      </c>
      <c r="GN36" s="10">
        <f t="shared" si="91"/>
        <v>0</v>
      </c>
      <c r="GO36" s="10">
        <f t="shared" si="91"/>
        <v>0</v>
      </c>
      <c r="GP36" s="10">
        <f t="shared" si="91"/>
        <v>3076</v>
      </c>
      <c r="GQ36" s="10">
        <f t="shared" si="91"/>
        <v>0</v>
      </c>
      <c r="GR36" s="10">
        <f t="shared" si="91"/>
        <v>0</v>
      </c>
      <c r="GS36" s="10">
        <f t="shared" si="91"/>
        <v>0</v>
      </c>
      <c r="GT36" s="10">
        <f t="shared" si="91"/>
        <v>553</v>
      </c>
      <c r="GU36" s="10">
        <f t="shared" si="91"/>
        <v>0</v>
      </c>
      <c r="GV36" s="10">
        <f t="shared" si="91"/>
        <v>0</v>
      </c>
      <c r="GW36" s="10">
        <f t="shared" si="91"/>
        <v>0</v>
      </c>
      <c r="GX36" s="10">
        <f t="shared" si="91"/>
        <v>20</v>
      </c>
      <c r="GY36" s="10">
        <f t="shared" si="91"/>
        <v>0</v>
      </c>
      <c r="GZ36" s="10">
        <f t="shared" si="91"/>
        <v>0</v>
      </c>
      <c r="HA36" s="10">
        <f t="shared" si="91"/>
        <v>0</v>
      </c>
      <c r="HB36" s="10">
        <f t="shared" si="91"/>
        <v>14830</v>
      </c>
      <c r="HC36" s="10">
        <f t="shared" si="91"/>
        <v>0</v>
      </c>
      <c r="HD36" s="10">
        <f t="shared" si="91"/>
        <v>0</v>
      </c>
      <c r="HE36" s="10">
        <f t="shared" si="91"/>
        <v>0</v>
      </c>
      <c r="HF36" s="10">
        <f t="shared" si="91"/>
        <v>12287</v>
      </c>
      <c r="HG36" s="10">
        <f t="shared" si="91"/>
        <v>0</v>
      </c>
      <c r="HH36" s="10">
        <f t="shared" si="91"/>
        <v>0</v>
      </c>
      <c r="HI36" s="10">
        <f t="shared" si="91"/>
        <v>0</v>
      </c>
      <c r="HJ36" s="10">
        <f>IF(AND(HJ13&lt;80000000,HJ13&gt;10),HJ13,0)</f>
        <v>3076</v>
      </c>
      <c r="HK36" s="10">
        <f t="shared" ref="HK36:IP36" si="92">IF(AND(HK13&lt;80000000,HK13&gt;10),HK13,0)</f>
        <v>0</v>
      </c>
      <c r="HL36" s="10">
        <f t="shared" si="92"/>
        <v>0</v>
      </c>
      <c r="HM36" s="10">
        <f t="shared" si="92"/>
        <v>0</v>
      </c>
      <c r="HN36" s="10">
        <f t="shared" si="92"/>
        <v>553</v>
      </c>
      <c r="HO36" s="10">
        <f t="shared" si="92"/>
        <v>0</v>
      </c>
      <c r="HP36" s="10">
        <f t="shared" si="92"/>
        <v>0</v>
      </c>
      <c r="HQ36" s="10">
        <f t="shared" si="92"/>
        <v>0</v>
      </c>
      <c r="HR36" s="10">
        <f t="shared" si="92"/>
        <v>20</v>
      </c>
      <c r="HS36" s="10">
        <f t="shared" si="92"/>
        <v>0</v>
      </c>
      <c r="HT36" s="10">
        <f t="shared" si="92"/>
        <v>0</v>
      </c>
      <c r="HU36" s="10">
        <f t="shared" si="92"/>
        <v>0</v>
      </c>
      <c r="HV36" s="10">
        <f t="shared" si="92"/>
        <v>14830</v>
      </c>
      <c r="HW36" s="10">
        <f t="shared" si="92"/>
        <v>0</v>
      </c>
      <c r="HX36" s="10">
        <f t="shared" si="92"/>
        <v>0</v>
      </c>
      <c r="HY36" s="10">
        <f t="shared" si="92"/>
        <v>0</v>
      </c>
      <c r="HZ36" s="10">
        <f t="shared" si="92"/>
        <v>12287</v>
      </c>
      <c r="IA36" s="10">
        <f t="shared" si="92"/>
        <v>0</v>
      </c>
      <c r="IB36" s="10">
        <f t="shared" si="92"/>
        <v>0</v>
      </c>
      <c r="IC36" s="10">
        <f t="shared" si="92"/>
        <v>0</v>
      </c>
      <c r="ID36" s="10">
        <f t="shared" si="92"/>
        <v>3076</v>
      </c>
      <c r="IE36" s="10">
        <f t="shared" si="92"/>
        <v>0</v>
      </c>
      <c r="IF36" s="10">
        <f t="shared" si="92"/>
        <v>0</v>
      </c>
      <c r="IG36" s="10">
        <f t="shared" si="92"/>
        <v>0</v>
      </c>
      <c r="IH36" s="10">
        <f t="shared" si="92"/>
        <v>553</v>
      </c>
      <c r="II36" s="10">
        <f t="shared" si="92"/>
        <v>0</v>
      </c>
      <c r="IJ36" s="10">
        <f t="shared" si="92"/>
        <v>0</v>
      </c>
      <c r="IK36" s="10">
        <f t="shared" si="92"/>
        <v>0</v>
      </c>
      <c r="IL36" s="10">
        <f t="shared" si="92"/>
        <v>20</v>
      </c>
      <c r="IM36" s="10">
        <f t="shared" si="92"/>
        <v>0</v>
      </c>
      <c r="IN36" s="10">
        <f t="shared" si="92"/>
        <v>0</v>
      </c>
      <c r="IO36" s="10">
        <f t="shared" si="92"/>
        <v>0</v>
      </c>
      <c r="IP36" s="10">
        <f t="shared" si="92"/>
        <v>14830</v>
      </c>
      <c r="IQ36" s="10">
        <f t="shared" ref="IQ36:JV36" si="93">IF(AND(IQ13&lt;80000000,IQ13&gt;10),IQ13,0)</f>
        <v>0</v>
      </c>
      <c r="IR36" s="10">
        <f t="shared" si="93"/>
        <v>0</v>
      </c>
      <c r="IS36" s="10">
        <f t="shared" si="93"/>
        <v>0</v>
      </c>
      <c r="IT36" s="10">
        <f t="shared" si="93"/>
        <v>12287</v>
      </c>
      <c r="IU36" s="10">
        <f t="shared" si="93"/>
        <v>0</v>
      </c>
      <c r="IV36" s="10">
        <f t="shared" si="93"/>
        <v>0</v>
      </c>
      <c r="IW36" s="10">
        <f t="shared" si="93"/>
        <v>0</v>
      </c>
      <c r="IX36" s="10">
        <f t="shared" si="93"/>
        <v>3076</v>
      </c>
      <c r="IY36" s="10">
        <f t="shared" si="93"/>
        <v>0</v>
      </c>
      <c r="IZ36" s="10">
        <f t="shared" si="93"/>
        <v>0</v>
      </c>
      <c r="JA36" s="10">
        <f t="shared" si="93"/>
        <v>0</v>
      </c>
      <c r="JB36" s="10">
        <f t="shared" si="93"/>
        <v>553</v>
      </c>
      <c r="JC36" s="10">
        <f t="shared" si="93"/>
        <v>0</v>
      </c>
      <c r="JD36" s="10">
        <f t="shared" si="93"/>
        <v>0</v>
      </c>
      <c r="JE36" s="10">
        <f t="shared" si="93"/>
        <v>0</v>
      </c>
      <c r="JF36" s="10">
        <f t="shared" si="93"/>
        <v>20</v>
      </c>
      <c r="JG36" s="10">
        <f t="shared" si="93"/>
        <v>0</v>
      </c>
      <c r="JH36" s="10">
        <f t="shared" si="93"/>
        <v>0</v>
      </c>
      <c r="JI36" s="10">
        <f t="shared" si="93"/>
        <v>0</v>
      </c>
      <c r="JJ36" s="10">
        <f t="shared" si="93"/>
        <v>14830</v>
      </c>
      <c r="JK36" s="10">
        <f t="shared" si="93"/>
        <v>0</v>
      </c>
      <c r="JL36" s="10">
        <f t="shared" si="93"/>
        <v>0</v>
      </c>
      <c r="JM36" s="10">
        <f t="shared" si="93"/>
        <v>0</v>
      </c>
      <c r="JN36" s="10">
        <f t="shared" si="93"/>
        <v>12287</v>
      </c>
      <c r="JO36" s="10">
        <f t="shared" si="93"/>
        <v>0</v>
      </c>
      <c r="JP36" s="10">
        <f t="shared" si="93"/>
        <v>0</v>
      </c>
      <c r="JQ36" s="10">
        <f t="shared" si="93"/>
        <v>0</v>
      </c>
      <c r="JR36" s="10">
        <f t="shared" si="93"/>
        <v>3076</v>
      </c>
      <c r="JS36" s="10">
        <f t="shared" si="93"/>
        <v>0</v>
      </c>
      <c r="JT36" s="10">
        <f t="shared" si="93"/>
        <v>0</v>
      </c>
      <c r="JU36" s="10">
        <f t="shared" si="93"/>
        <v>0</v>
      </c>
      <c r="JV36" s="10">
        <f t="shared" si="93"/>
        <v>553</v>
      </c>
      <c r="JW36" s="10">
        <f t="shared" ref="JW36:LB36" si="94">IF(AND(JW13&lt;80000000,JW13&gt;10),JW13,0)</f>
        <v>0</v>
      </c>
      <c r="JX36" s="10">
        <f t="shared" si="94"/>
        <v>0</v>
      </c>
      <c r="JY36" s="10">
        <f t="shared" si="94"/>
        <v>0</v>
      </c>
      <c r="JZ36" s="10">
        <f t="shared" si="94"/>
        <v>20</v>
      </c>
      <c r="KA36" s="10">
        <f t="shared" si="94"/>
        <v>0</v>
      </c>
      <c r="KB36" s="10">
        <f t="shared" si="94"/>
        <v>0</v>
      </c>
      <c r="KC36" s="10">
        <f t="shared" si="94"/>
        <v>0</v>
      </c>
      <c r="KD36" s="10">
        <f t="shared" si="94"/>
        <v>0</v>
      </c>
      <c r="KE36" s="10">
        <f t="shared" si="94"/>
        <v>0</v>
      </c>
      <c r="KF36" s="10">
        <f t="shared" si="94"/>
        <v>0</v>
      </c>
      <c r="KG36" s="10">
        <f t="shared" si="94"/>
        <v>0</v>
      </c>
      <c r="KH36" s="10">
        <f t="shared" si="94"/>
        <v>0</v>
      </c>
      <c r="KI36" s="10">
        <f t="shared" si="94"/>
        <v>0</v>
      </c>
      <c r="KJ36" s="10">
        <f t="shared" si="94"/>
        <v>0</v>
      </c>
      <c r="KK36" s="10">
        <f t="shared" si="94"/>
        <v>0</v>
      </c>
      <c r="KL36" s="10">
        <f t="shared" si="94"/>
        <v>0</v>
      </c>
      <c r="KM36" s="10">
        <f t="shared" si="94"/>
        <v>0</v>
      </c>
      <c r="KN36" s="10">
        <f t="shared" si="94"/>
        <v>0</v>
      </c>
      <c r="KO36" s="10">
        <f t="shared" si="94"/>
        <v>0</v>
      </c>
      <c r="KP36" s="10">
        <f t="shared" si="94"/>
        <v>0</v>
      </c>
      <c r="KQ36" s="10">
        <f t="shared" si="94"/>
        <v>0</v>
      </c>
      <c r="KR36" s="10">
        <f t="shared" si="94"/>
        <v>0</v>
      </c>
      <c r="KS36" s="10">
        <f t="shared" si="94"/>
        <v>0</v>
      </c>
      <c r="KT36" s="10">
        <f t="shared" si="94"/>
        <v>0</v>
      </c>
      <c r="KU36" s="10">
        <f t="shared" si="94"/>
        <v>0</v>
      </c>
      <c r="KV36" s="10">
        <f t="shared" si="94"/>
        <v>0</v>
      </c>
      <c r="KW36" s="10">
        <f t="shared" si="94"/>
        <v>0</v>
      </c>
      <c r="KX36" s="10">
        <f t="shared" si="94"/>
        <v>0</v>
      </c>
      <c r="KY36" s="10">
        <f t="shared" si="94"/>
        <v>0</v>
      </c>
      <c r="KZ36" s="10">
        <f t="shared" si="94"/>
        <v>0</v>
      </c>
      <c r="LA36" s="10">
        <f t="shared" si="94"/>
        <v>0</v>
      </c>
      <c r="LB36" s="10">
        <f t="shared" si="94"/>
        <v>0</v>
      </c>
      <c r="LC36" s="10">
        <f t="shared" ref="LC36:MG36" si="95">IF(AND(LC13&lt;80000000,LC13&gt;10),LC13,0)</f>
        <v>0</v>
      </c>
      <c r="LD36" s="10">
        <f t="shared" si="95"/>
        <v>0</v>
      </c>
      <c r="LE36" s="10">
        <f t="shared" si="95"/>
        <v>0</v>
      </c>
      <c r="LF36" s="10">
        <f t="shared" si="95"/>
        <v>0</v>
      </c>
      <c r="LG36" s="10">
        <f t="shared" si="95"/>
        <v>0</v>
      </c>
      <c r="LH36" s="10">
        <f t="shared" si="95"/>
        <v>0</v>
      </c>
      <c r="LI36" s="10">
        <f t="shared" si="95"/>
        <v>0</v>
      </c>
      <c r="LJ36" s="10">
        <f t="shared" si="95"/>
        <v>0</v>
      </c>
      <c r="LK36" s="10">
        <f t="shared" si="95"/>
        <v>0</v>
      </c>
      <c r="LL36" s="10">
        <f t="shared" si="95"/>
        <v>0</v>
      </c>
      <c r="LM36" s="10">
        <f t="shared" si="95"/>
        <v>0</v>
      </c>
      <c r="LN36" s="10">
        <f t="shared" si="95"/>
        <v>0</v>
      </c>
      <c r="LO36" s="10">
        <f t="shared" si="95"/>
        <v>0</v>
      </c>
      <c r="LP36" s="10">
        <f t="shared" si="95"/>
        <v>0</v>
      </c>
      <c r="LQ36" s="10">
        <f t="shared" si="95"/>
        <v>0</v>
      </c>
      <c r="LR36" s="10">
        <f t="shared" si="95"/>
        <v>0</v>
      </c>
      <c r="LS36" s="10">
        <f t="shared" si="95"/>
        <v>0</v>
      </c>
      <c r="LT36" s="10">
        <f t="shared" si="95"/>
        <v>0</v>
      </c>
      <c r="LU36" s="10">
        <f t="shared" si="95"/>
        <v>0</v>
      </c>
      <c r="LV36" s="10">
        <f t="shared" si="95"/>
        <v>0</v>
      </c>
      <c r="LW36" s="10">
        <f t="shared" si="95"/>
        <v>0</v>
      </c>
      <c r="LX36" s="10">
        <f t="shared" si="95"/>
        <v>0</v>
      </c>
      <c r="LY36" s="10">
        <f t="shared" si="95"/>
        <v>0</v>
      </c>
      <c r="LZ36" s="10">
        <f t="shared" si="95"/>
        <v>0</v>
      </c>
      <c r="MA36" s="10">
        <f t="shared" si="95"/>
        <v>0</v>
      </c>
      <c r="MB36" s="10">
        <f t="shared" si="95"/>
        <v>0</v>
      </c>
      <c r="MC36" s="10">
        <f t="shared" si="95"/>
        <v>0</v>
      </c>
      <c r="MD36" s="10">
        <f t="shared" si="95"/>
        <v>0</v>
      </c>
      <c r="ME36" s="10">
        <f t="shared" si="95"/>
        <v>0</v>
      </c>
      <c r="MF36" s="10">
        <f t="shared" si="95"/>
        <v>0</v>
      </c>
      <c r="MG36" s="10">
        <f t="shared" si="95"/>
        <v>0</v>
      </c>
      <c r="MH36" s="10">
        <f>IF(AND(MH13&lt;80000000,MH13&gt;10),MH13,0)</f>
        <v>0</v>
      </c>
    </row>
    <row r="37" spans="1:346" s="11" customFormat="1" x14ac:dyDescent="0.2">
      <c r="A37" s="11">
        <v>11</v>
      </c>
      <c r="B37" s="11">
        <f t="shared" si="14"/>
        <v>399986</v>
      </c>
      <c r="C37">
        <f t="shared" si="15"/>
        <v>600000</v>
      </c>
      <c r="E37" s="11">
        <v>399980</v>
      </c>
      <c r="G37" s="10">
        <f t="shared" ref="G37:Z37" si="96">IF(AND(G14&lt;80000000,G14&gt;10),G14,0)</f>
        <v>0</v>
      </c>
      <c r="H37" s="10">
        <f t="shared" si="96"/>
        <v>0</v>
      </c>
      <c r="I37" s="10">
        <f t="shared" si="96"/>
        <v>0</v>
      </c>
      <c r="J37" s="10">
        <f t="shared" si="96"/>
        <v>289200</v>
      </c>
      <c r="K37" s="10">
        <f t="shared" si="96"/>
        <v>0</v>
      </c>
      <c r="L37" s="10">
        <f t="shared" si="96"/>
        <v>0</v>
      </c>
      <c r="M37" s="10">
        <f t="shared" si="96"/>
        <v>0</v>
      </c>
      <c r="N37" s="10">
        <f t="shared" si="96"/>
        <v>179280</v>
      </c>
      <c r="O37" s="10">
        <f t="shared" si="96"/>
        <v>0</v>
      </c>
      <c r="P37" s="10">
        <f t="shared" si="96"/>
        <v>0</v>
      </c>
      <c r="Q37" s="10">
        <f t="shared" si="96"/>
        <v>0</v>
      </c>
      <c r="R37" s="10">
        <f t="shared" si="96"/>
        <v>120000</v>
      </c>
      <c r="S37" s="10">
        <f t="shared" si="96"/>
        <v>0</v>
      </c>
      <c r="T37" s="10">
        <f t="shared" si="96"/>
        <v>0</v>
      </c>
      <c r="U37" s="10">
        <f t="shared" si="96"/>
        <v>0</v>
      </c>
      <c r="V37" s="10">
        <f t="shared" si="96"/>
        <v>10800</v>
      </c>
      <c r="W37" s="10">
        <f t="shared" si="96"/>
        <v>0</v>
      </c>
      <c r="X37" s="10">
        <f t="shared" si="96"/>
        <v>0</v>
      </c>
      <c r="Y37" s="10">
        <f t="shared" si="96"/>
        <v>0</v>
      </c>
      <c r="Z37" s="10">
        <f t="shared" si="96"/>
        <v>720</v>
      </c>
      <c r="AA37" s="27">
        <f t="shared" ref="AA37:BF37" si="97">IF(AND(AA14&lt;80000000,AA14&gt;10),AA14,0)</f>
        <v>0</v>
      </c>
      <c r="AB37" s="10">
        <f t="shared" si="97"/>
        <v>0</v>
      </c>
      <c r="AC37" s="10">
        <f t="shared" si="97"/>
        <v>0</v>
      </c>
      <c r="AD37" s="10">
        <f t="shared" si="97"/>
        <v>13762</v>
      </c>
      <c r="AE37" s="10">
        <f t="shared" si="97"/>
        <v>0</v>
      </c>
      <c r="AF37" s="10">
        <f t="shared" si="97"/>
        <v>0</v>
      </c>
      <c r="AG37" s="10">
        <f t="shared" si="97"/>
        <v>0</v>
      </c>
      <c r="AH37" s="10">
        <f t="shared" si="97"/>
        <v>11408</v>
      </c>
      <c r="AI37" s="10">
        <f t="shared" si="97"/>
        <v>0</v>
      </c>
      <c r="AJ37" s="10">
        <f t="shared" si="97"/>
        <v>0</v>
      </c>
      <c r="AK37" s="10">
        <f t="shared" si="97"/>
        <v>0</v>
      </c>
      <c r="AL37" s="10">
        <f t="shared" si="97"/>
        <v>2857</v>
      </c>
      <c r="AM37" s="10">
        <f t="shared" si="97"/>
        <v>0</v>
      </c>
      <c r="AN37" s="10">
        <f t="shared" si="97"/>
        <v>0</v>
      </c>
      <c r="AO37" s="10">
        <f t="shared" si="97"/>
        <v>0</v>
      </c>
      <c r="AP37" s="10">
        <f t="shared" si="97"/>
        <v>542</v>
      </c>
      <c r="AQ37" s="10">
        <f t="shared" si="97"/>
        <v>0</v>
      </c>
      <c r="AR37" s="10">
        <f t="shared" si="97"/>
        <v>0</v>
      </c>
      <c r="AS37" s="10">
        <f t="shared" si="97"/>
        <v>0</v>
      </c>
      <c r="AT37" s="10">
        <f t="shared" si="97"/>
        <v>20</v>
      </c>
      <c r="AU37" s="10">
        <f t="shared" si="97"/>
        <v>0</v>
      </c>
      <c r="AV37" s="10">
        <f t="shared" si="97"/>
        <v>0</v>
      </c>
      <c r="AW37" s="10">
        <f t="shared" si="97"/>
        <v>0</v>
      </c>
      <c r="AX37" s="10">
        <f t="shared" si="97"/>
        <v>13742</v>
      </c>
      <c r="AY37" s="10">
        <f t="shared" si="97"/>
        <v>0</v>
      </c>
      <c r="AZ37" s="10">
        <f t="shared" si="97"/>
        <v>0</v>
      </c>
      <c r="BA37" s="10">
        <f t="shared" si="97"/>
        <v>0</v>
      </c>
      <c r="BB37" s="10">
        <f t="shared" si="97"/>
        <v>11408</v>
      </c>
      <c r="BC37" s="10">
        <f t="shared" si="97"/>
        <v>0</v>
      </c>
      <c r="BD37" s="10">
        <f t="shared" si="97"/>
        <v>0</v>
      </c>
      <c r="BE37" s="10">
        <f t="shared" si="97"/>
        <v>0</v>
      </c>
      <c r="BF37" s="10">
        <f t="shared" si="97"/>
        <v>2857</v>
      </c>
      <c r="BG37" s="10">
        <f t="shared" ref="BG37:CK37" si="98">IF(AND(BG14&lt;80000000,BG14&gt;10),BG14,0)</f>
        <v>0</v>
      </c>
      <c r="BH37" s="10">
        <f t="shared" si="98"/>
        <v>0</v>
      </c>
      <c r="BI37" s="10">
        <f t="shared" si="98"/>
        <v>0</v>
      </c>
      <c r="BJ37" s="10">
        <f t="shared" si="98"/>
        <v>542</v>
      </c>
      <c r="BK37" s="10">
        <f t="shared" si="98"/>
        <v>0</v>
      </c>
      <c r="BL37" s="10">
        <f t="shared" si="98"/>
        <v>0</v>
      </c>
      <c r="BM37" s="10">
        <f t="shared" si="98"/>
        <v>0</v>
      </c>
      <c r="BN37" s="10">
        <f t="shared" si="98"/>
        <v>20</v>
      </c>
      <c r="BO37" s="10">
        <f t="shared" si="98"/>
        <v>0</v>
      </c>
      <c r="BP37" s="10">
        <f t="shared" si="98"/>
        <v>0</v>
      </c>
      <c r="BQ37" s="10">
        <f t="shared" si="98"/>
        <v>0</v>
      </c>
      <c r="BR37" s="10">
        <f t="shared" si="98"/>
        <v>13742</v>
      </c>
      <c r="BS37" s="10">
        <f t="shared" si="98"/>
        <v>0</v>
      </c>
      <c r="BT37" s="10">
        <f t="shared" si="98"/>
        <v>0</v>
      </c>
      <c r="BU37" s="10">
        <f t="shared" si="98"/>
        <v>0</v>
      </c>
      <c r="BV37" s="10">
        <f t="shared" si="98"/>
        <v>11408</v>
      </c>
      <c r="BW37" s="10">
        <f t="shared" si="98"/>
        <v>0</v>
      </c>
      <c r="BX37" s="10">
        <f t="shared" si="98"/>
        <v>0</v>
      </c>
      <c r="BY37" s="10">
        <f t="shared" si="98"/>
        <v>0</v>
      </c>
      <c r="BZ37" s="10">
        <f t="shared" si="98"/>
        <v>2857</v>
      </c>
      <c r="CA37" s="10">
        <f t="shared" si="98"/>
        <v>0</v>
      </c>
      <c r="CB37" s="10">
        <f t="shared" si="98"/>
        <v>0</v>
      </c>
      <c r="CC37" s="10">
        <f t="shared" si="98"/>
        <v>0</v>
      </c>
      <c r="CD37" s="10">
        <f t="shared" si="98"/>
        <v>542</v>
      </c>
      <c r="CE37" s="10">
        <f t="shared" si="98"/>
        <v>0</v>
      </c>
      <c r="CF37" s="10">
        <f t="shared" si="98"/>
        <v>0</v>
      </c>
      <c r="CG37" s="10">
        <f t="shared" si="98"/>
        <v>0</v>
      </c>
      <c r="CH37" s="10">
        <f t="shared" si="98"/>
        <v>20</v>
      </c>
      <c r="CI37" s="10">
        <f t="shared" si="98"/>
        <v>0</v>
      </c>
      <c r="CJ37" s="10">
        <f t="shared" si="98"/>
        <v>0</v>
      </c>
      <c r="CK37" s="10">
        <f t="shared" si="98"/>
        <v>0</v>
      </c>
      <c r="CL37" s="10">
        <f>IF(AND(CL14&lt;80000000,CL14&gt;10),CL14,0)</f>
        <v>13742</v>
      </c>
      <c r="CM37" s="10">
        <f t="shared" ref="CM37:DR37" si="99">IF(AND(CM14&lt;80000000,CM14&gt;10),CM14,0)</f>
        <v>0</v>
      </c>
      <c r="CN37" s="10">
        <f t="shared" si="99"/>
        <v>0</v>
      </c>
      <c r="CO37" s="10">
        <f t="shared" si="99"/>
        <v>0</v>
      </c>
      <c r="CP37" s="10">
        <f t="shared" si="99"/>
        <v>11408</v>
      </c>
      <c r="CQ37" s="10">
        <f t="shared" si="99"/>
        <v>0</v>
      </c>
      <c r="CR37" s="10">
        <f t="shared" si="99"/>
        <v>0</v>
      </c>
      <c r="CS37" s="10">
        <f t="shared" si="99"/>
        <v>0</v>
      </c>
      <c r="CT37" s="10">
        <f t="shared" si="99"/>
        <v>2857</v>
      </c>
      <c r="CU37" s="10">
        <f t="shared" si="99"/>
        <v>0</v>
      </c>
      <c r="CV37" s="10">
        <f t="shared" si="99"/>
        <v>0</v>
      </c>
      <c r="CW37" s="10">
        <f t="shared" si="99"/>
        <v>0</v>
      </c>
      <c r="CX37" s="10">
        <f t="shared" si="99"/>
        <v>542</v>
      </c>
      <c r="CY37" s="10">
        <f t="shared" si="99"/>
        <v>0</v>
      </c>
      <c r="CZ37" s="10">
        <f t="shared" si="99"/>
        <v>0</v>
      </c>
      <c r="DA37" s="10">
        <f t="shared" si="99"/>
        <v>0</v>
      </c>
      <c r="DB37" s="10">
        <f t="shared" si="99"/>
        <v>20</v>
      </c>
      <c r="DC37" s="10">
        <f t="shared" si="99"/>
        <v>0</v>
      </c>
      <c r="DD37" s="10">
        <f t="shared" si="99"/>
        <v>0</v>
      </c>
      <c r="DE37" s="10">
        <f t="shared" si="99"/>
        <v>0</v>
      </c>
      <c r="DF37" s="10">
        <f t="shared" si="99"/>
        <v>13742</v>
      </c>
      <c r="DG37" s="10">
        <f t="shared" si="99"/>
        <v>0</v>
      </c>
      <c r="DH37" s="10">
        <f t="shared" si="99"/>
        <v>0</v>
      </c>
      <c r="DI37" s="10">
        <f t="shared" si="99"/>
        <v>0</v>
      </c>
      <c r="DJ37" s="10">
        <f t="shared" si="99"/>
        <v>11408</v>
      </c>
      <c r="DK37" s="10">
        <f t="shared" si="99"/>
        <v>0</v>
      </c>
      <c r="DL37" s="10">
        <f t="shared" si="99"/>
        <v>0</v>
      </c>
      <c r="DM37" s="10">
        <f t="shared" si="99"/>
        <v>0</v>
      </c>
      <c r="DN37" s="10">
        <f t="shared" si="99"/>
        <v>2857</v>
      </c>
      <c r="DO37" s="10">
        <f t="shared" si="99"/>
        <v>0</v>
      </c>
      <c r="DP37" s="10">
        <f t="shared" si="99"/>
        <v>0</v>
      </c>
      <c r="DQ37" s="10">
        <f t="shared" si="99"/>
        <v>0</v>
      </c>
      <c r="DR37" s="10">
        <f t="shared" si="99"/>
        <v>542</v>
      </c>
      <c r="DS37" s="10">
        <f t="shared" ref="DS37:EX37" si="100">IF(AND(DS14&lt;80000000,DS14&gt;10),DS14,0)</f>
        <v>0</v>
      </c>
      <c r="DT37" s="10">
        <f t="shared" si="100"/>
        <v>0</v>
      </c>
      <c r="DU37" s="10">
        <f t="shared" si="100"/>
        <v>0</v>
      </c>
      <c r="DV37" s="10">
        <f t="shared" si="100"/>
        <v>20</v>
      </c>
      <c r="DW37" s="10">
        <f t="shared" si="100"/>
        <v>0</v>
      </c>
      <c r="DX37" s="10">
        <f t="shared" si="100"/>
        <v>0</v>
      </c>
      <c r="DY37" s="10">
        <f t="shared" si="100"/>
        <v>0</v>
      </c>
      <c r="DZ37" s="10">
        <f t="shared" si="100"/>
        <v>13742</v>
      </c>
      <c r="EA37" s="10">
        <f t="shared" si="100"/>
        <v>0</v>
      </c>
      <c r="EB37" s="10">
        <f t="shared" si="100"/>
        <v>0</v>
      </c>
      <c r="EC37" s="10">
        <f t="shared" si="100"/>
        <v>0</v>
      </c>
      <c r="ED37" s="10">
        <f t="shared" si="100"/>
        <v>11408</v>
      </c>
      <c r="EE37" s="10">
        <f t="shared" si="100"/>
        <v>0</v>
      </c>
      <c r="EF37" s="10">
        <f t="shared" si="100"/>
        <v>0</v>
      </c>
      <c r="EG37" s="10">
        <f t="shared" si="100"/>
        <v>0</v>
      </c>
      <c r="EH37" s="10">
        <f t="shared" si="100"/>
        <v>2857</v>
      </c>
      <c r="EI37" s="10">
        <f t="shared" si="100"/>
        <v>0</v>
      </c>
      <c r="EJ37" s="10">
        <f t="shared" si="100"/>
        <v>0</v>
      </c>
      <c r="EK37" s="10">
        <f t="shared" si="100"/>
        <v>0</v>
      </c>
      <c r="EL37" s="10">
        <f t="shared" si="100"/>
        <v>542</v>
      </c>
      <c r="EM37" s="10">
        <f t="shared" si="100"/>
        <v>0</v>
      </c>
      <c r="EN37" s="10">
        <f t="shared" si="100"/>
        <v>0</v>
      </c>
      <c r="EO37" s="10">
        <f t="shared" si="100"/>
        <v>0</v>
      </c>
      <c r="EP37" s="10">
        <f t="shared" si="100"/>
        <v>20</v>
      </c>
      <c r="EQ37" s="10">
        <f t="shared" si="100"/>
        <v>0</v>
      </c>
      <c r="ER37" s="10">
        <f t="shared" si="100"/>
        <v>0</v>
      </c>
      <c r="ES37" s="10">
        <f t="shared" si="100"/>
        <v>0</v>
      </c>
      <c r="ET37" s="10">
        <f t="shared" si="100"/>
        <v>13742</v>
      </c>
      <c r="EU37" s="10">
        <f t="shared" si="100"/>
        <v>0</v>
      </c>
      <c r="EV37" s="10">
        <f t="shared" si="100"/>
        <v>0</v>
      </c>
      <c r="EW37" s="10">
        <f t="shared" si="100"/>
        <v>0</v>
      </c>
      <c r="EX37" s="10">
        <f t="shared" si="100"/>
        <v>11408</v>
      </c>
      <c r="EY37" s="10">
        <f t="shared" ref="EY37:GD37" si="101">IF(AND(EY14&lt;80000000,EY14&gt;10),EY14,0)</f>
        <v>0</v>
      </c>
      <c r="EZ37" s="10">
        <f t="shared" si="101"/>
        <v>0</v>
      </c>
      <c r="FA37" s="10">
        <f t="shared" si="101"/>
        <v>0</v>
      </c>
      <c r="FB37" s="10">
        <f t="shared" si="101"/>
        <v>2857</v>
      </c>
      <c r="FC37" s="10">
        <f t="shared" si="101"/>
        <v>0</v>
      </c>
      <c r="FD37" s="10">
        <f t="shared" si="101"/>
        <v>0</v>
      </c>
      <c r="FE37" s="10">
        <f t="shared" si="101"/>
        <v>0</v>
      </c>
      <c r="FF37" s="10">
        <f t="shared" si="101"/>
        <v>542</v>
      </c>
      <c r="FG37" s="10">
        <f t="shared" si="101"/>
        <v>0</v>
      </c>
      <c r="FH37" s="10">
        <f t="shared" si="101"/>
        <v>0</v>
      </c>
      <c r="FI37" s="10">
        <f t="shared" si="101"/>
        <v>0</v>
      </c>
      <c r="FJ37" s="10">
        <f t="shared" si="101"/>
        <v>20</v>
      </c>
      <c r="FK37" s="10">
        <f t="shared" si="101"/>
        <v>0</v>
      </c>
      <c r="FL37" s="10">
        <f t="shared" si="101"/>
        <v>0</v>
      </c>
      <c r="FM37" s="10">
        <f t="shared" si="101"/>
        <v>0</v>
      </c>
      <c r="FN37" s="10">
        <f t="shared" si="101"/>
        <v>13742</v>
      </c>
      <c r="FO37" s="10">
        <f t="shared" si="101"/>
        <v>0</v>
      </c>
      <c r="FP37" s="10">
        <f t="shared" si="101"/>
        <v>0</v>
      </c>
      <c r="FQ37" s="10">
        <f t="shared" si="101"/>
        <v>0</v>
      </c>
      <c r="FR37" s="10">
        <f t="shared" si="101"/>
        <v>11408</v>
      </c>
      <c r="FS37" s="10">
        <f t="shared" si="101"/>
        <v>0</v>
      </c>
      <c r="FT37" s="10">
        <f t="shared" si="101"/>
        <v>0</v>
      </c>
      <c r="FU37" s="10">
        <f t="shared" si="101"/>
        <v>0</v>
      </c>
      <c r="FV37" s="10">
        <f t="shared" si="101"/>
        <v>2857</v>
      </c>
      <c r="FW37" s="10">
        <f t="shared" si="101"/>
        <v>0</v>
      </c>
      <c r="FX37" s="10">
        <f t="shared" si="101"/>
        <v>0</v>
      </c>
      <c r="FY37" s="10">
        <f t="shared" si="101"/>
        <v>0</v>
      </c>
      <c r="FZ37" s="10">
        <f t="shared" si="101"/>
        <v>542</v>
      </c>
      <c r="GA37" s="10">
        <f t="shared" si="101"/>
        <v>0</v>
      </c>
      <c r="GB37" s="10">
        <f t="shared" si="101"/>
        <v>0</v>
      </c>
      <c r="GC37" s="10">
        <f t="shared" si="101"/>
        <v>0</v>
      </c>
      <c r="GD37" s="10">
        <f t="shared" si="101"/>
        <v>20</v>
      </c>
      <c r="GE37" s="10">
        <f t="shared" ref="GE37:HI37" si="102">IF(AND(GE14&lt;80000000,GE14&gt;10),GE14,0)</f>
        <v>0</v>
      </c>
      <c r="GF37" s="10">
        <f t="shared" si="102"/>
        <v>0</v>
      </c>
      <c r="GG37" s="10">
        <f t="shared" si="102"/>
        <v>0</v>
      </c>
      <c r="GH37" s="10">
        <f t="shared" si="102"/>
        <v>13742</v>
      </c>
      <c r="GI37" s="10">
        <f t="shared" si="102"/>
        <v>0</v>
      </c>
      <c r="GJ37" s="10">
        <f t="shared" si="102"/>
        <v>0</v>
      </c>
      <c r="GK37" s="10">
        <f t="shared" si="102"/>
        <v>0</v>
      </c>
      <c r="GL37" s="10">
        <f t="shared" si="102"/>
        <v>11408</v>
      </c>
      <c r="GM37" s="10">
        <f t="shared" si="102"/>
        <v>0</v>
      </c>
      <c r="GN37" s="10">
        <f t="shared" si="102"/>
        <v>0</v>
      </c>
      <c r="GO37" s="10">
        <f t="shared" si="102"/>
        <v>0</v>
      </c>
      <c r="GP37" s="10">
        <f t="shared" si="102"/>
        <v>2857</v>
      </c>
      <c r="GQ37" s="10">
        <f t="shared" si="102"/>
        <v>0</v>
      </c>
      <c r="GR37" s="10">
        <f t="shared" si="102"/>
        <v>0</v>
      </c>
      <c r="GS37" s="10">
        <f t="shared" si="102"/>
        <v>0</v>
      </c>
      <c r="GT37" s="10">
        <f t="shared" si="102"/>
        <v>542</v>
      </c>
      <c r="GU37" s="10">
        <f t="shared" si="102"/>
        <v>0</v>
      </c>
      <c r="GV37" s="10">
        <f t="shared" si="102"/>
        <v>0</v>
      </c>
      <c r="GW37" s="10">
        <f t="shared" si="102"/>
        <v>0</v>
      </c>
      <c r="GX37" s="10">
        <f t="shared" si="102"/>
        <v>20</v>
      </c>
      <c r="GY37" s="10">
        <f t="shared" si="102"/>
        <v>0</v>
      </c>
      <c r="GZ37" s="10">
        <f t="shared" si="102"/>
        <v>0</v>
      </c>
      <c r="HA37" s="10">
        <f t="shared" si="102"/>
        <v>0</v>
      </c>
      <c r="HB37" s="10">
        <f t="shared" si="102"/>
        <v>13742</v>
      </c>
      <c r="HC37" s="10">
        <f t="shared" si="102"/>
        <v>0</v>
      </c>
      <c r="HD37" s="10">
        <f t="shared" si="102"/>
        <v>0</v>
      </c>
      <c r="HE37" s="10">
        <f t="shared" si="102"/>
        <v>0</v>
      </c>
      <c r="HF37" s="10">
        <f t="shared" si="102"/>
        <v>11408</v>
      </c>
      <c r="HG37" s="10">
        <f t="shared" si="102"/>
        <v>0</v>
      </c>
      <c r="HH37" s="10">
        <f t="shared" si="102"/>
        <v>0</v>
      </c>
      <c r="HI37" s="10">
        <f t="shared" si="102"/>
        <v>0</v>
      </c>
      <c r="HJ37" s="10">
        <f>IF(AND(HJ14&lt;80000000,HJ14&gt;10),HJ14,0)</f>
        <v>2857</v>
      </c>
      <c r="HK37" s="10">
        <f t="shared" ref="HK37:IP37" si="103">IF(AND(HK14&lt;80000000,HK14&gt;10),HK14,0)</f>
        <v>0</v>
      </c>
      <c r="HL37" s="10">
        <f t="shared" si="103"/>
        <v>0</v>
      </c>
      <c r="HM37" s="10">
        <f t="shared" si="103"/>
        <v>0</v>
      </c>
      <c r="HN37" s="10">
        <f t="shared" si="103"/>
        <v>542</v>
      </c>
      <c r="HO37" s="10">
        <f t="shared" si="103"/>
        <v>0</v>
      </c>
      <c r="HP37" s="10">
        <f t="shared" si="103"/>
        <v>0</v>
      </c>
      <c r="HQ37" s="10">
        <f t="shared" si="103"/>
        <v>0</v>
      </c>
      <c r="HR37" s="10">
        <f t="shared" si="103"/>
        <v>20</v>
      </c>
      <c r="HS37" s="10">
        <f t="shared" si="103"/>
        <v>0</v>
      </c>
      <c r="HT37" s="10">
        <f t="shared" si="103"/>
        <v>0</v>
      </c>
      <c r="HU37" s="10">
        <f t="shared" si="103"/>
        <v>0</v>
      </c>
      <c r="HV37" s="10">
        <f t="shared" si="103"/>
        <v>13742</v>
      </c>
      <c r="HW37" s="10">
        <f t="shared" si="103"/>
        <v>0</v>
      </c>
      <c r="HX37" s="10">
        <f t="shared" si="103"/>
        <v>0</v>
      </c>
      <c r="HY37" s="10">
        <f t="shared" si="103"/>
        <v>0</v>
      </c>
      <c r="HZ37" s="10">
        <f t="shared" si="103"/>
        <v>11408</v>
      </c>
      <c r="IA37" s="10">
        <f t="shared" si="103"/>
        <v>0</v>
      </c>
      <c r="IB37" s="10">
        <f t="shared" si="103"/>
        <v>0</v>
      </c>
      <c r="IC37" s="10">
        <f t="shared" si="103"/>
        <v>0</v>
      </c>
      <c r="ID37" s="10">
        <f t="shared" si="103"/>
        <v>2857</v>
      </c>
      <c r="IE37" s="10">
        <f t="shared" si="103"/>
        <v>0</v>
      </c>
      <c r="IF37" s="10">
        <f t="shared" si="103"/>
        <v>0</v>
      </c>
      <c r="IG37" s="10">
        <f t="shared" si="103"/>
        <v>0</v>
      </c>
      <c r="IH37" s="10">
        <f t="shared" si="103"/>
        <v>542</v>
      </c>
      <c r="II37" s="10">
        <f t="shared" si="103"/>
        <v>0</v>
      </c>
      <c r="IJ37" s="10">
        <f t="shared" si="103"/>
        <v>0</v>
      </c>
      <c r="IK37" s="10">
        <f t="shared" si="103"/>
        <v>0</v>
      </c>
      <c r="IL37" s="10">
        <f t="shared" si="103"/>
        <v>20</v>
      </c>
      <c r="IM37" s="10">
        <f t="shared" si="103"/>
        <v>0</v>
      </c>
      <c r="IN37" s="10">
        <f t="shared" si="103"/>
        <v>0</v>
      </c>
      <c r="IO37" s="10">
        <f t="shared" si="103"/>
        <v>0</v>
      </c>
      <c r="IP37" s="10">
        <f t="shared" si="103"/>
        <v>13742</v>
      </c>
      <c r="IQ37" s="10">
        <f t="shared" ref="IQ37:JV37" si="104">IF(AND(IQ14&lt;80000000,IQ14&gt;10),IQ14,0)</f>
        <v>0</v>
      </c>
      <c r="IR37" s="10">
        <f t="shared" si="104"/>
        <v>0</v>
      </c>
      <c r="IS37" s="10">
        <f t="shared" si="104"/>
        <v>0</v>
      </c>
      <c r="IT37" s="10">
        <f t="shared" si="104"/>
        <v>11408</v>
      </c>
      <c r="IU37" s="10">
        <f t="shared" si="104"/>
        <v>0</v>
      </c>
      <c r="IV37" s="10">
        <f t="shared" si="104"/>
        <v>0</v>
      </c>
      <c r="IW37" s="10">
        <f t="shared" si="104"/>
        <v>0</v>
      </c>
      <c r="IX37" s="10">
        <f t="shared" si="104"/>
        <v>2857</v>
      </c>
      <c r="IY37" s="10">
        <f t="shared" si="104"/>
        <v>0</v>
      </c>
      <c r="IZ37" s="10">
        <f t="shared" si="104"/>
        <v>0</v>
      </c>
      <c r="JA37" s="10">
        <f t="shared" si="104"/>
        <v>0</v>
      </c>
      <c r="JB37" s="10">
        <f t="shared" si="104"/>
        <v>542</v>
      </c>
      <c r="JC37" s="10">
        <f t="shared" si="104"/>
        <v>0</v>
      </c>
      <c r="JD37" s="10">
        <f t="shared" si="104"/>
        <v>0</v>
      </c>
      <c r="JE37" s="10">
        <f t="shared" si="104"/>
        <v>0</v>
      </c>
      <c r="JF37" s="10">
        <f t="shared" si="104"/>
        <v>20</v>
      </c>
      <c r="JG37" s="10">
        <f t="shared" si="104"/>
        <v>0</v>
      </c>
      <c r="JH37" s="10">
        <f t="shared" si="104"/>
        <v>0</v>
      </c>
      <c r="JI37" s="10">
        <f t="shared" si="104"/>
        <v>0</v>
      </c>
      <c r="JJ37" s="10">
        <f t="shared" si="104"/>
        <v>13742</v>
      </c>
      <c r="JK37" s="10">
        <f t="shared" si="104"/>
        <v>0</v>
      </c>
      <c r="JL37" s="10">
        <f t="shared" si="104"/>
        <v>0</v>
      </c>
      <c r="JM37" s="10">
        <f t="shared" si="104"/>
        <v>0</v>
      </c>
      <c r="JN37" s="10">
        <f t="shared" si="104"/>
        <v>11408</v>
      </c>
      <c r="JO37" s="10">
        <f t="shared" si="104"/>
        <v>0</v>
      </c>
      <c r="JP37" s="10">
        <f t="shared" si="104"/>
        <v>0</v>
      </c>
      <c r="JQ37" s="10">
        <f t="shared" si="104"/>
        <v>0</v>
      </c>
      <c r="JR37" s="10">
        <f t="shared" si="104"/>
        <v>2857</v>
      </c>
      <c r="JS37" s="10">
        <f t="shared" si="104"/>
        <v>0</v>
      </c>
      <c r="JT37" s="10">
        <f t="shared" si="104"/>
        <v>0</v>
      </c>
      <c r="JU37" s="10">
        <f t="shared" si="104"/>
        <v>0</v>
      </c>
      <c r="JV37" s="10">
        <f t="shared" si="104"/>
        <v>542</v>
      </c>
      <c r="JW37" s="10">
        <f t="shared" ref="JW37:LB37" si="105">IF(AND(JW14&lt;80000000,JW14&gt;10),JW14,0)</f>
        <v>0</v>
      </c>
      <c r="JX37" s="10">
        <f t="shared" si="105"/>
        <v>0</v>
      </c>
      <c r="JY37" s="10">
        <f t="shared" si="105"/>
        <v>0</v>
      </c>
      <c r="JZ37" s="10">
        <f t="shared" si="105"/>
        <v>20</v>
      </c>
      <c r="KA37" s="10">
        <f t="shared" si="105"/>
        <v>0</v>
      </c>
      <c r="KB37" s="10">
        <f t="shared" si="105"/>
        <v>0</v>
      </c>
      <c r="KC37" s="10">
        <f t="shared" si="105"/>
        <v>0</v>
      </c>
      <c r="KD37" s="10">
        <f t="shared" si="105"/>
        <v>13742</v>
      </c>
      <c r="KE37" s="10">
        <f t="shared" si="105"/>
        <v>0</v>
      </c>
      <c r="KF37" s="10">
        <f t="shared" si="105"/>
        <v>0</v>
      </c>
      <c r="KG37" s="10">
        <f t="shared" si="105"/>
        <v>0</v>
      </c>
      <c r="KH37" s="10">
        <f t="shared" si="105"/>
        <v>11408</v>
      </c>
      <c r="KI37" s="10">
        <f t="shared" si="105"/>
        <v>0</v>
      </c>
      <c r="KJ37" s="10">
        <f t="shared" si="105"/>
        <v>0</v>
      </c>
      <c r="KK37" s="10">
        <f t="shared" si="105"/>
        <v>0</v>
      </c>
      <c r="KL37" s="10">
        <f t="shared" si="105"/>
        <v>2857</v>
      </c>
      <c r="KM37" s="10">
        <f t="shared" si="105"/>
        <v>0</v>
      </c>
      <c r="KN37" s="10">
        <f t="shared" si="105"/>
        <v>0</v>
      </c>
      <c r="KO37" s="10">
        <f t="shared" si="105"/>
        <v>0</v>
      </c>
      <c r="KP37" s="10">
        <f t="shared" si="105"/>
        <v>542</v>
      </c>
      <c r="KQ37" s="10">
        <f t="shared" si="105"/>
        <v>0</v>
      </c>
      <c r="KR37" s="10">
        <f t="shared" si="105"/>
        <v>0</v>
      </c>
      <c r="KS37" s="10">
        <f t="shared" si="105"/>
        <v>0</v>
      </c>
      <c r="KT37" s="10">
        <f t="shared" si="105"/>
        <v>20</v>
      </c>
      <c r="KU37" s="10">
        <f t="shared" si="105"/>
        <v>0</v>
      </c>
      <c r="KV37" s="10">
        <f t="shared" si="105"/>
        <v>0</v>
      </c>
      <c r="KW37" s="10">
        <f t="shared" si="105"/>
        <v>0</v>
      </c>
      <c r="KX37" s="10">
        <f t="shared" si="105"/>
        <v>0</v>
      </c>
      <c r="KY37" s="10">
        <f t="shared" si="105"/>
        <v>0</v>
      </c>
      <c r="KZ37" s="10">
        <f t="shared" si="105"/>
        <v>0</v>
      </c>
      <c r="LA37" s="10">
        <f t="shared" si="105"/>
        <v>0</v>
      </c>
      <c r="LB37" s="10">
        <f t="shared" si="105"/>
        <v>0</v>
      </c>
      <c r="LC37" s="10">
        <f t="shared" ref="LC37:MG37" si="106">IF(AND(LC14&lt;80000000,LC14&gt;10),LC14,0)</f>
        <v>0</v>
      </c>
      <c r="LD37" s="10">
        <f t="shared" si="106"/>
        <v>0</v>
      </c>
      <c r="LE37" s="10">
        <f t="shared" si="106"/>
        <v>0</v>
      </c>
      <c r="LF37" s="10">
        <f t="shared" si="106"/>
        <v>0</v>
      </c>
      <c r="LG37" s="10">
        <f t="shared" si="106"/>
        <v>0</v>
      </c>
      <c r="LH37" s="10">
        <f t="shared" si="106"/>
        <v>0</v>
      </c>
      <c r="LI37" s="10">
        <f t="shared" si="106"/>
        <v>0</v>
      </c>
      <c r="LJ37" s="10">
        <f t="shared" si="106"/>
        <v>0</v>
      </c>
      <c r="LK37" s="10">
        <f t="shared" si="106"/>
        <v>0</v>
      </c>
      <c r="LL37" s="10">
        <f t="shared" si="106"/>
        <v>0</v>
      </c>
      <c r="LM37" s="10">
        <f t="shared" si="106"/>
        <v>0</v>
      </c>
      <c r="LN37" s="10">
        <f t="shared" si="106"/>
        <v>0</v>
      </c>
      <c r="LO37" s="10">
        <f t="shared" si="106"/>
        <v>0</v>
      </c>
      <c r="LP37" s="10">
        <f t="shared" si="106"/>
        <v>0</v>
      </c>
      <c r="LQ37" s="10">
        <f t="shared" si="106"/>
        <v>0</v>
      </c>
      <c r="LR37" s="10">
        <f t="shared" si="106"/>
        <v>0</v>
      </c>
      <c r="LS37" s="10">
        <f t="shared" si="106"/>
        <v>0</v>
      </c>
      <c r="LT37" s="10">
        <f t="shared" si="106"/>
        <v>0</v>
      </c>
      <c r="LU37" s="10">
        <f t="shared" si="106"/>
        <v>0</v>
      </c>
      <c r="LV37" s="10">
        <f t="shared" si="106"/>
        <v>0</v>
      </c>
      <c r="LW37" s="10">
        <f t="shared" si="106"/>
        <v>0</v>
      </c>
      <c r="LX37" s="10">
        <f t="shared" si="106"/>
        <v>0</v>
      </c>
      <c r="LY37" s="10">
        <f t="shared" si="106"/>
        <v>0</v>
      </c>
      <c r="LZ37" s="10">
        <f t="shared" si="106"/>
        <v>0</v>
      </c>
      <c r="MA37" s="10">
        <f t="shared" si="106"/>
        <v>0</v>
      </c>
      <c r="MB37" s="10">
        <f t="shared" si="106"/>
        <v>0</v>
      </c>
      <c r="MC37" s="10">
        <f t="shared" si="106"/>
        <v>0</v>
      </c>
      <c r="MD37" s="10">
        <f t="shared" si="106"/>
        <v>0</v>
      </c>
      <c r="ME37" s="10">
        <f t="shared" si="106"/>
        <v>0</v>
      </c>
      <c r="MF37" s="10">
        <f t="shared" si="106"/>
        <v>0</v>
      </c>
      <c r="MG37" s="10">
        <f t="shared" si="106"/>
        <v>0</v>
      </c>
      <c r="MH37" s="10">
        <f>IF(AND(MH14&lt;80000000,MH14&gt;10),MH14,0)</f>
        <v>0</v>
      </c>
    </row>
    <row r="38" spans="1:346" x14ac:dyDescent="0.2">
      <c r="A38">
        <v>12</v>
      </c>
      <c r="B38">
        <f t="shared" si="14"/>
        <v>399985</v>
      </c>
      <c r="C38">
        <f t="shared" si="15"/>
        <v>600000</v>
      </c>
      <c r="E38">
        <v>399990</v>
      </c>
      <c r="G38" s="10">
        <f t="shared" ref="G38:Z38" si="107">IF(AND(G15&lt;80000000,G15&gt;10),G15,0)</f>
        <v>0</v>
      </c>
      <c r="H38" s="10">
        <f t="shared" si="107"/>
        <v>0</v>
      </c>
      <c r="I38" s="10">
        <f t="shared" si="107"/>
        <v>0</v>
      </c>
      <c r="J38" s="10">
        <f t="shared" si="107"/>
        <v>285600</v>
      </c>
      <c r="K38" s="10">
        <f t="shared" si="107"/>
        <v>0</v>
      </c>
      <c r="L38" s="10">
        <f t="shared" si="107"/>
        <v>0</v>
      </c>
      <c r="M38" s="10">
        <f t="shared" si="107"/>
        <v>0</v>
      </c>
      <c r="N38" s="10">
        <f t="shared" si="107"/>
        <v>179040</v>
      </c>
      <c r="O38" s="10">
        <f t="shared" si="107"/>
        <v>0</v>
      </c>
      <c r="P38" s="10">
        <f t="shared" si="107"/>
        <v>0</v>
      </c>
      <c r="Q38" s="10">
        <f t="shared" si="107"/>
        <v>0</v>
      </c>
      <c r="R38" s="10">
        <f t="shared" si="107"/>
        <v>120000</v>
      </c>
      <c r="S38" s="10">
        <f t="shared" si="107"/>
        <v>0</v>
      </c>
      <c r="T38" s="10">
        <f t="shared" si="107"/>
        <v>0</v>
      </c>
      <c r="U38" s="10">
        <f t="shared" si="107"/>
        <v>0</v>
      </c>
      <c r="V38" s="10">
        <f t="shared" si="107"/>
        <v>14400</v>
      </c>
      <c r="W38" s="10">
        <f t="shared" si="107"/>
        <v>0</v>
      </c>
      <c r="X38" s="10">
        <f t="shared" si="107"/>
        <v>0</v>
      </c>
      <c r="Y38" s="10">
        <f t="shared" si="107"/>
        <v>0</v>
      </c>
      <c r="Z38" s="10">
        <f t="shared" si="107"/>
        <v>960</v>
      </c>
      <c r="AA38" s="27">
        <f t="shared" ref="AA38:BF38" si="108">IF(AND(AA15&lt;80000000,AA15&gt;10),AA15,0)</f>
        <v>0</v>
      </c>
      <c r="AB38" s="10">
        <f t="shared" si="108"/>
        <v>0</v>
      </c>
      <c r="AC38" s="10">
        <f t="shared" si="108"/>
        <v>0</v>
      </c>
      <c r="AD38" s="10">
        <f t="shared" si="108"/>
        <v>12810</v>
      </c>
      <c r="AE38" s="10">
        <f t="shared" si="108"/>
        <v>0</v>
      </c>
      <c r="AF38" s="10">
        <f t="shared" si="108"/>
        <v>0</v>
      </c>
      <c r="AG38" s="10">
        <f t="shared" si="108"/>
        <v>0</v>
      </c>
      <c r="AH38" s="10">
        <f t="shared" si="108"/>
        <v>10646</v>
      </c>
      <c r="AI38" s="10">
        <f t="shared" si="108"/>
        <v>0</v>
      </c>
      <c r="AJ38" s="10">
        <f t="shared" si="108"/>
        <v>0</v>
      </c>
      <c r="AK38" s="10">
        <f t="shared" si="108"/>
        <v>0</v>
      </c>
      <c r="AL38" s="10">
        <f t="shared" si="108"/>
        <v>2666</v>
      </c>
      <c r="AM38" s="10">
        <f t="shared" si="108"/>
        <v>0</v>
      </c>
      <c r="AN38" s="10">
        <f t="shared" si="108"/>
        <v>0</v>
      </c>
      <c r="AO38" s="10">
        <f t="shared" si="108"/>
        <v>0</v>
      </c>
      <c r="AP38" s="10">
        <f t="shared" si="108"/>
        <v>533</v>
      </c>
      <c r="AQ38" s="10">
        <f t="shared" si="108"/>
        <v>0</v>
      </c>
      <c r="AR38" s="10">
        <f t="shared" si="108"/>
        <v>0</v>
      </c>
      <c r="AS38" s="10">
        <f t="shared" si="108"/>
        <v>0</v>
      </c>
      <c r="AT38" s="10">
        <f t="shared" si="108"/>
        <v>20</v>
      </c>
      <c r="AU38" s="10">
        <f t="shared" si="108"/>
        <v>0</v>
      </c>
      <c r="AV38" s="10">
        <f t="shared" si="108"/>
        <v>0</v>
      </c>
      <c r="AW38" s="10">
        <f t="shared" si="108"/>
        <v>0</v>
      </c>
      <c r="AX38" s="10">
        <f t="shared" si="108"/>
        <v>12800</v>
      </c>
      <c r="AY38" s="10">
        <f t="shared" si="108"/>
        <v>0</v>
      </c>
      <c r="AZ38" s="10">
        <f t="shared" si="108"/>
        <v>0</v>
      </c>
      <c r="BA38" s="10">
        <f t="shared" si="108"/>
        <v>0</v>
      </c>
      <c r="BB38" s="10">
        <f t="shared" si="108"/>
        <v>10646</v>
      </c>
      <c r="BC38" s="10">
        <f t="shared" si="108"/>
        <v>0</v>
      </c>
      <c r="BD38" s="10">
        <f t="shared" si="108"/>
        <v>0</v>
      </c>
      <c r="BE38" s="10">
        <f t="shared" si="108"/>
        <v>0</v>
      </c>
      <c r="BF38" s="10">
        <f t="shared" si="108"/>
        <v>2666</v>
      </c>
      <c r="BG38" s="10">
        <f t="shared" ref="BG38:CK38" si="109">IF(AND(BG15&lt;80000000,BG15&gt;10),BG15,0)</f>
        <v>0</v>
      </c>
      <c r="BH38" s="10">
        <f t="shared" si="109"/>
        <v>0</v>
      </c>
      <c r="BI38" s="10">
        <f t="shared" si="109"/>
        <v>0</v>
      </c>
      <c r="BJ38" s="10">
        <f t="shared" si="109"/>
        <v>533</v>
      </c>
      <c r="BK38" s="10">
        <f t="shared" si="109"/>
        <v>0</v>
      </c>
      <c r="BL38" s="10">
        <f t="shared" si="109"/>
        <v>0</v>
      </c>
      <c r="BM38" s="10">
        <f t="shared" si="109"/>
        <v>0</v>
      </c>
      <c r="BN38" s="10">
        <f t="shared" si="109"/>
        <v>20</v>
      </c>
      <c r="BO38" s="10">
        <f t="shared" si="109"/>
        <v>0</v>
      </c>
      <c r="BP38" s="10">
        <f t="shared" si="109"/>
        <v>0</v>
      </c>
      <c r="BQ38" s="10">
        <f t="shared" si="109"/>
        <v>0</v>
      </c>
      <c r="BR38" s="10">
        <f t="shared" si="109"/>
        <v>12800</v>
      </c>
      <c r="BS38" s="10">
        <f t="shared" si="109"/>
        <v>0</v>
      </c>
      <c r="BT38" s="10">
        <f t="shared" si="109"/>
        <v>0</v>
      </c>
      <c r="BU38" s="10">
        <f t="shared" si="109"/>
        <v>0</v>
      </c>
      <c r="BV38" s="10">
        <f t="shared" si="109"/>
        <v>10646</v>
      </c>
      <c r="BW38" s="10">
        <f t="shared" si="109"/>
        <v>0</v>
      </c>
      <c r="BX38" s="10">
        <f t="shared" si="109"/>
        <v>0</v>
      </c>
      <c r="BY38" s="10">
        <f t="shared" si="109"/>
        <v>0</v>
      </c>
      <c r="BZ38" s="10">
        <f t="shared" si="109"/>
        <v>2666</v>
      </c>
      <c r="CA38" s="10">
        <f t="shared" si="109"/>
        <v>0</v>
      </c>
      <c r="CB38" s="10">
        <f t="shared" si="109"/>
        <v>0</v>
      </c>
      <c r="CC38" s="10">
        <f t="shared" si="109"/>
        <v>0</v>
      </c>
      <c r="CD38" s="10">
        <f t="shared" si="109"/>
        <v>533</v>
      </c>
      <c r="CE38" s="10">
        <f t="shared" si="109"/>
        <v>0</v>
      </c>
      <c r="CF38" s="10">
        <f t="shared" si="109"/>
        <v>0</v>
      </c>
      <c r="CG38" s="10">
        <f t="shared" si="109"/>
        <v>0</v>
      </c>
      <c r="CH38" s="10">
        <f t="shared" si="109"/>
        <v>20</v>
      </c>
      <c r="CI38" s="10">
        <f t="shared" si="109"/>
        <v>0</v>
      </c>
      <c r="CJ38" s="10">
        <f t="shared" si="109"/>
        <v>0</v>
      </c>
      <c r="CK38" s="10">
        <f t="shared" si="109"/>
        <v>0</v>
      </c>
      <c r="CL38" s="10">
        <f>IF(AND(CL15&lt;80000000,CL15&gt;10),CL15,0)</f>
        <v>12800</v>
      </c>
      <c r="CM38" s="10">
        <f t="shared" ref="CM38:DR38" si="110">IF(AND(CM15&lt;80000000,CM15&gt;10),CM15,0)</f>
        <v>0</v>
      </c>
      <c r="CN38" s="10">
        <f t="shared" si="110"/>
        <v>0</v>
      </c>
      <c r="CO38" s="10">
        <f t="shared" si="110"/>
        <v>0</v>
      </c>
      <c r="CP38" s="10">
        <f t="shared" si="110"/>
        <v>10646</v>
      </c>
      <c r="CQ38" s="10">
        <f t="shared" si="110"/>
        <v>0</v>
      </c>
      <c r="CR38" s="10">
        <f t="shared" si="110"/>
        <v>0</v>
      </c>
      <c r="CS38" s="10">
        <f t="shared" si="110"/>
        <v>0</v>
      </c>
      <c r="CT38" s="10">
        <f t="shared" si="110"/>
        <v>2666</v>
      </c>
      <c r="CU38" s="10">
        <f t="shared" si="110"/>
        <v>0</v>
      </c>
      <c r="CV38" s="10">
        <f t="shared" si="110"/>
        <v>0</v>
      </c>
      <c r="CW38" s="10">
        <f t="shared" si="110"/>
        <v>0</v>
      </c>
      <c r="CX38" s="10">
        <f t="shared" si="110"/>
        <v>533</v>
      </c>
      <c r="CY38" s="10">
        <f t="shared" si="110"/>
        <v>0</v>
      </c>
      <c r="CZ38" s="10">
        <f t="shared" si="110"/>
        <v>0</v>
      </c>
      <c r="DA38" s="10">
        <f t="shared" si="110"/>
        <v>0</v>
      </c>
      <c r="DB38" s="10">
        <f t="shared" si="110"/>
        <v>20</v>
      </c>
      <c r="DC38" s="10">
        <f t="shared" si="110"/>
        <v>0</v>
      </c>
      <c r="DD38" s="10">
        <f t="shared" si="110"/>
        <v>0</v>
      </c>
      <c r="DE38" s="10">
        <f t="shared" si="110"/>
        <v>0</v>
      </c>
      <c r="DF38" s="10">
        <f t="shared" si="110"/>
        <v>12800</v>
      </c>
      <c r="DG38" s="10">
        <f t="shared" si="110"/>
        <v>0</v>
      </c>
      <c r="DH38" s="10">
        <f t="shared" si="110"/>
        <v>0</v>
      </c>
      <c r="DI38" s="10">
        <f t="shared" si="110"/>
        <v>0</v>
      </c>
      <c r="DJ38" s="10">
        <f t="shared" si="110"/>
        <v>10646</v>
      </c>
      <c r="DK38" s="10">
        <f t="shared" si="110"/>
        <v>0</v>
      </c>
      <c r="DL38" s="10">
        <f t="shared" si="110"/>
        <v>0</v>
      </c>
      <c r="DM38" s="10">
        <f t="shared" si="110"/>
        <v>0</v>
      </c>
      <c r="DN38" s="10">
        <f t="shared" si="110"/>
        <v>2666</v>
      </c>
      <c r="DO38" s="10">
        <f t="shared" si="110"/>
        <v>0</v>
      </c>
      <c r="DP38" s="10">
        <f t="shared" si="110"/>
        <v>0</v>
      </c>
      <c r="DQ38" s="10">
        <f t="shared" si="110"/>
        <v>0</v>
      </c>
      <c r="DR38" s="10">
        <f t="shared" si="110"/>
        <v>533</v>
      </c>
      <c r="DS38" s="10">
        <f t="shared" ref="DS38:EX38" si="111">IF(AND(DS15&lt;80000000,DS15&gt;10),DS15,0)</f>
        <v>0</v>
      </c>
      <c r="DT38" s="10">
        <f t="shared" si="111"/>
        <v>0</v>
      </c>
      <c r="DU38" s="10">
        <f t="shared" si="111"/>
        <v>0</v>
      </c>
      <c r="DV38" s="10">
        <f t="shared" si="111"/>
        <v>20</v>
      </c>
      <c r="DW38" s="10">
        <f t="shared" si="111"/>
        <v>0</v>
      </c>
      <c r="DX38" s="10">
        <f t="shared" si="111"/>
        <v>0</v>
      </c>
      <c r="DY38" s="10">
        <f t="shared" si="111"/>
        <v>0</v>
      </c>
      <c r="DZ38" s="10">
        <f t="shared" si="111"/>
        <v>12800</v>
      </c>
      <c r="EA38" s="10">
        <f t="shared" si="111"/>
        <v>0</v>
      </c>
      <c r="EB38" s="10">
        <f t="shared" si="111"/>
        <v>0</v>
      </c>
      <c r="EC38" s="10">
        <f t="shared" si="111"/>
        <v>0</v>
      </c>
      <c r="ED38" s="10">
        <f t="shared" si="111"/>
        <v>10646</v>
      </c>
      <c r="EE38" s="10">
        <f t="shared" si="111"/>
        <v>0</v>
      </c>
      <c r="EF38" s="10">
        <f t="shared" si="111"/>
        <v>0</v>
      </c>
      <c r="EG38" s="10">
        <f t="shared" si="111"/>
        <v>0</v>
      </c>
      <c r="EH38" s="10">
        <f t="shared" si="111"/>
        <v>2666</v>
      </c>
      <c r="EI38" s="10">
        <f t="shared" si="111"/>
        <v>0</v>
      </c>
      <c r="EJ38" s="10">
        <f t="shared" si="111"/>
        <v>0</v>
      </c>
      <c r="EK38" s="10">
        <f t="shared" si="111"/>
        <v>0</v>
      </c>
      <c r="EL38" s="10">
        <f t="shared" si="111"/>
        <v>533</v>
      </c>
      <c r="EM38" s="10">
        <f t="shared" si="111"/>
        <v>0</v>
      </c>
      <c r="EN38" s="10">
        <f t="shared" si="111"/>
        <v>0</v>
      </c>
      <c r="EO38" s="10">
        <f t="shared" si="111"/>
        <v>0</v>
      </c>
      <c r="EP38" s="10">
        <f t="shared" si="111"/>
        <v>20</v>
      </c>
      <c r="EQ38" s="10">
        <f t="shared" si="111"/>
        <v>0</v>
      </c>
      <c r="ER38" s="10">
        <f t="shared" si="111"/>
        <v>0</v>
      </c>
      <c r="ES38" s="10">
        <f t="shared" si="111"/>
        <v>0</v>
      </c>
      <c r="ET38" s="10">
        <f t="shared" si="111"/>
        <v>12800</v>
      </c>
      <c r="EU38" s="10">
        <f t="shared" si="111"/>
        <v>0</v>
      </c>
      <c r="EV38" s="10">
        <f t="shared" si="111"/>
        <v>0</v>
      </c>
      <c r="EW38" s="10">
        <f t="shared" si="111"/>
        <v>0</v>
      </c>
      <c r="EX38" s="10">
        <f t="shared" si="111"/>
        <v>10646</v>
      </c>
      <c r="EY38" s="10">
        <f t="shared" ref="EY38:FJ38" si="112">IF(AND(EY15&lt;80000000,EY15&gt;10),EY15,0)</f>
        <v>0</v>
      </c>
      <c r="EZ38" s="10">
        <f t="shared" si="112"/>
        <v>0</v>
      </c>
      <c r="FA38" s="10">
        <f t="shared" si="112"/>
        <v>0</v>
      </c>
      <c r="FB38" s="10">
        <f t="shared" si="112"/>
        <v>2666</v>
      </c>
      <c r="FC38" s="10">
        <f t="shared" si="112"/>
        <v>0</v>
      </c>
      <c r="FD38" s="10">
        <f t="shared" si="112"/>
        <v>0</v>
      </c>
      <c r="FE38" s="10">
        <f t="shared" si="112"/>
        <v>0</v>
      </c>
      <c r="FF38" s="10">
        <f t="shared" si="112"/>
        <v>533</v>
      </c>
      <c r="FG38" s="10">
        <f t="shared" si="112"/>
        <v>0</v>
      </c>
      <c r="FH38" s="10">
        <f t="shared" si="112"/>
        <v>0</v>
      </c>
      <c r="FI38" s="10">
        <f t="shared" si="112"/>
        <v>0</v>
      </c>
      <c r="FJ38" s="10">
        <f t="shared" si="112"/>
        <v>20</v>
      </c>
      <c r="FK38" s="10">
        <f t="shared" ref="FK38:HJ38" si="113">IF(AND(FK15&lt;80000000,FK15&gt;10),FK15,0)</f>
        <v>0</v>
      </c>
      <c r="FL38" s="10">
        <f t="shared" si="113"/>
        <v>0</v>
      </c>
      <c r="FM38" s="10">
        <f t="shared" si="113"/>
        <v>0</v>
      </c>
      <c r="FN38" s="10">
        <f t="shared" si="113"/>
        <v>12800</v>
      </c>
      <c r="FO38" s="10">
        <f t="shared" si="113"/>
        <v>0</v>
      </c>
      <c r="FP38" s="10">
        <f t="shared" si="113"/>
        <v>0</v>
      </c>
      <c r="FQ38" s="10">
        <f t="shared" si="113"/>
        <v>0</v>
      </c>
      <c r="FR38" s="10">
        <f t="shared" si="113"/>
        <v>10646</v>
      </c>
      <c r="FS38" s="10">
        <f t="shared" si="113"/>
        <v>0</v>
      </c>
      <c r="FT38" s="10">
        <f t="shared" si="113"/>
        <v>0</v>
      </c>
      <c r="FU38" s="10">
        <f t="shared" si="113"/>
        <v>0</v>
      </c>
      <c r="FV38" s="10">
        <f t="shared" si="113"/>
        <v>2666</v>
      </c>
      <c r="FW38" s="10">
        <f t="shared" si="113"/>
        <v>0</v>
      </c>
      <c r="FX38" s="10">
        <f t="shared" si="113"/>
        <v>0</v>
      </c>
      <c r="FY38" s="10">
        <f t="shared" si="113"/>
        <v>0</v>
      </c>
      <c r="FZ38" s="10">
        <f t="shared" si="113"/>
        <v>533</v>
      </c>
      <c r="GA38" s="10">
        <f t="shared" si="113"/>
        <v>0</v>
      </c>
      <c r="GB38" s="10">
        <f t="shared" si="113"/>
        <v>0</v>
      </c>
      <c r="GC38" s="10">
        <f t="shared" si="113"/>
        <v>0</v>
      </c>
      <c r="GD38" s="10">
        <f t="shared" si="113"/>
        <v>20</v>
      </c>
      <c r="GE38" s="10">
        <f t="shared" si="113"/>
        <v>0</v>
      </c>
      <c r="GF38" s="10">
        <f t="shared" si="113"/>
        <v>0</v>
      </c>
      <c r="GG38" s="10">
        <f t="shared" si="113"/>
        <v>0</v>
      </c>
      <c r="GH38" s="10">
        <f t="shared" si="113"/>
        <v>12800</v>
      </c>
      <c r="GI38" s="10">
        <f t="shared" si="113"/>
        <v>0</v>
      </c>
      <c r="GJ38" s="10">
        <f t="shared" si="113"/>
        <v>0</v>
      </c>
      <c r="GK38" s="10">
        <f t="shared" si="113"/>
        <v>0</v>
      </c>
      <c r="GL38" s="10">
        <f t="shared" si="113"/>
        <v>10646</v>
      </c>
      <c r="GM38" s="10">
        <f t="shared" si="113"/>
        <v>0</v>
      </c>
      <c r="GN38" s="10">
        <f t="shared" si="113"/>
        <v>0</v>
      </c>
      <c r="GO38" s="10">
        <f t="shared" si="113"/>
        <v>0</v>
      </c>
      <c r="GP38" s="10">
        <f t="shared" si="113"/>
        <v>2666</v>
      </c>
      <c r="GQ38" s="10">
        <f t="shared" si="113"/>
        <v>0</v>
      </c>
      <c r="GR38" s="10">
        <f t="shared" si="113"/>
        <v>0</v>
      </c>
      <c r="GS38" s="10">
        <f t="shared" si="113"/>
        <v>0</v>
      </c>
      <c r="GT38" s="10">
        <f t="shared" si="113"/>
        <v>533</v>
      </c>
      <c r="GU38" s="10">
        <f t="shared" si="113"/>
        <v>0</v>
      </c>
      <c r="GV38" s="10">
        <f t="shared" si="113"/>
        <v>0</v>
      </c>
      <c r="GW38" s="10">
        <f t="shared" si="113"/>
        <v>0</v>
      </c>
      <c r="GX38" s="10">
        <f t="shared" si="113"/>
        <v>20</v>
      </c>
      <c r="GY38" s="10">
        <f t="shared" si="113"/>
        <v>0</v>
      </c>
      <c r="GZ38" s="10">
        <f t="shared" si="113"/>
        <v>0</v>
      </c>
      <c r="HA38" s="10">
        <f t="shared" si="113"/>
        <v>0</v>
      </c>
      <c r="HB38" s="10">
        <f t="shared" si="113"/>
        <v>12800</v>
      </c>
      <c r="HC38" s="10">
        <f t="shared" si="113"/>
        <v>0</v>
      </c>
      <c r="HD38" s="10">
        <f t="shared" si="113"/>
        <v>0</v>
      </c>
      <c r="HE38" s="10">
        <f t="shared" si="113"/>
        <v>0</v>
      </c>
      <c r="HF38" s="10">
        <f t="shared" si="113"/>
        <v>10646</v>
      </c>
      <c r="HG38" s="10">
        <f t="shared" si="113"/>
        <v>0</v>
      </c>
      <c r="HH38" s="10">
        <f t="shared" si="113"/>
        <v>0</v>
      </c>
      <c r="HI38" s="10">
        <f t="shared" si="113"/>
        <v>0</v>
      </c>
      <c r="HJ38" s="10">
        <f t="shared" si="113"/>
        <v>2666</v>
      </c>
      <c r="HK38" s="10">
        <f t="shared" ref="HK38:IP38" si="114">IF(AND(HK15&lt;80000000,HK15&gt;10),HK15,0)</f>
        <v>0</v>
      </c>
      <c r="HL38" s="10">
        <f t="shared" si="114"/>
        <v>0</v>
      </c>
      <c r="HM38" s="10">
        <f t="shared" si="114"/>
        <v>0</v>
      </c>
      <c r="HN38" s="10">
        <f t="shared" si="114"/>
        <v>533</v>
      </c>
      <c r="HO38" s="10">
        <f t="shared" si="114"/>
        <v>0</v>
      </c>
      <c r="HP38" s="10">
        <f t="shared" si="114"/>
        <v>0</v>
      </c>
      <c r="HQ38" s="10">
        <f t="shared" si="114"/>
        <v>0</v>
      </c>
      <c r="HR38" s="10">
        <f t="shared" si="114"/>
        <v>20</v>
      </c>
      <c r="HS38" s="10">
        <f t="shared" si="114"/>
        <v>0</v>
      </c>
      <c r="HT38" s="10">
        <f t="shared" si="114"/>
        <v>0</v>
      </c>
      <c r="HU38" s="10">
        <f t="shared" si="114"/>
        <v>0</v>
      </c>
      <c r="HV38" s="10">
        <f t="shared" si="114"/>
        <v>12800</v>
      </c>
      <c r="HW38" s="10">
        <f t="shared" si="114"/>
        <v>0</v>
      </c>
      <c r="HX38" s="10">
        <f t="shared" si="114"/>
        <v>0</v>
      </c>
      <c r="HY38" s="10">
        <f t="shared" si="114"/>
        <v>0</v>
      </c>
      <c r="HZ38" s="10">
        <f t="shared" si="114"/>
        <v>10646</v>
      </c>
      <c r="IA38" s="10">
        <f t="shared" si="114"/>
        <v>0</v>
      </c>
      <c r="IB38" s="10">
        <f t="shared" si="114"/>
        <v>0</v>
      </c>
      <c r="IC38" s="10">
        <f t="shared" si="114"/>
        <v>0</v>
      </c>
      <c r="ID38" s="10">
        <f t="shared" si="114"/>
        <v>2666</v>
      </c>
      <c r="IE38" s="10">
        <f t="shared" si="114"/>
        <v>0</v>
      </c>
      <c r="IF38" s="10">
        <f t="shared" si="114"/>
        <v>0</v>
      </c>
      <c r="IG38" s="10">
        <f t="shared" si="114"/>
        <v>0</v>
      </c>
      <c r="IH38" s="10">
        <f t="shared" si="114"/>
        <v>533</v>
      </c>
      <c r="II38" s="10">
        <f t="shared" si="114"/>
        <v>0</v>
      </c>
      <c r="IJ38" s="10">
        <f t="shared" si="114"/>
        <v>0</v>
      </c>
      <c r="IK38" s="10">
        <f t="shared" si="114"/>
        <v>0</v>
      </c>
      <c r="IL38" s="10">
        <f t="shared" si="114"/>
        <v>20</v>
      </c>
      <c r="IM38" s="10">
        <f t="shared" si="114"/>
        <v>0</v>
      </c>
      <c r="IN38" s="10">
        <f t="shared" si="114"/>
        <v>0</v>
      </c>
      <c r="IO38" s="10">
        <f t="shared" si="114"/>
        <v>0</v>
      </c>
      <c r="IP38" s="10">
        <f t="shared" si="114"/>
        <v>12800</v>
      </c>
      <c r="IQ38" s="10">
        <f t="shared" ref="IQ38:JV38" si="115">IF(AND(IQ15&lt;80000000,IQ15&gt;10),IQ15,0)</f>
        <v>0</v>
      </c>
      <c r="IR38" s="10">
        <f t="shared" si="115"/>
        <v>0</v>
      </c>
      <c r="IS38" s="10">
        <f t="shared" si="115"/>
        <v>0</v>
      </c>
      <c r="IT38" s="10">
        <f t="shared" si="115"/>
        <v>10646</v>
      </c>
      <c r="IU38" s="10">
        <f t="shared" si="115"/>
        <v>0</v>
      </c>
      <c r="IV38" s="10">
        <f t="shared" si="115"/>
        <v>0</v>
      </c>
      <c r="IW38" s="10">
        <f t="shared" si="115"/>
        <v>0</v>
      </c>
      <c r="IX38" s="10">
        <f t="shared" si="115"/>
        <v>2666</v>
      </c>
      <c r="IY38" s="10">
        <f t="shared" si="115"/>
        <v>0</v>
      </c>
      <c r="IZ38" s="10">
        <f t="shared" si="115"/>
        <v>0</v>
      </c>
      <c r="JA38" s="10">
        <f t="shared" si="115"/>
        <v>0</v>
      </c>
      <c r="JB38" s="10">
        <f t="shared" si="115"/>
        <v>533</v>
      </c>
      <c r="JC38" s="10">
        <f t="shared" si="115"/>
        <v>0</v>
      </c>
      <c r="JD38" s="10">
        <f t="shared" si="115"/>
        <v>0</v>
      </c>
      <c r="JE38" s="10">
        <f t="shared" si="115"/>
        <v>0</v>
      </c>
      <c r="JF38" s="10">
        <f t="shared" si="115"/>
        <v>20</v>
      </c>
      <c r="JG38" s="10">
        <f t="shared" si="115"/>
        <v>0</v>
      </c>
      <c r="JH38" s="10">
        <f t="shared" si="115"/>
        <v>0</v>
      </c>
      <c r="JI38" s="10">
        <f t="shared" si="115"/>
        <v>0</v>
      </c>
      <c r="JJ38" s="10">
        <f t="shared" si="115"/>
        <v>12800</v>
      </c>
      <c r="JK38" s="10">
        <f t="shared" si="115"/>
        <v>0</v>
      </c>
      <c r="JL38" s="10">
        <f t="shared" si="115"/>
        <v>0</v>
      </c>
      <c r="JM38" s="10">
        <f t="shared" si="115"/>
        <v>0</v>
      </c>
      <c r="JN38" s="10">
        <f t="shared" si="115"/>
        <v>10646</v>
      </c>
      <c r="JO38" s="10">
        <f t="shared" si="115"/>
        <v>0</v>
      </c>
      <c r="JP38" s="10">
        <f t="shared" si="115"/>
        <v>0</v>
      </c>
      <c r="JQ38" s="10">
        <f t="shared" si="115"/>
        <v>0</v>
      </c>
      <c r="JR38" s="10">
        <f t="shared" si="115"/>
        <v>2666</v>
      </c>
      <c r="JS38" s="10">
        <f t="shared" si="115"/>
        <v>0</v>
      </c>
      <c r="JT38" s="10">
        <f t="shared" si="115"/>
        <v>0</v>
      </c>
      <c r="JU38" s="10">
        <f t="shared" si="115"/>
        <v>0</v>
      </c>
      <c r="JV38" s="10">
        <f t="shared" si="115"/>
        <v>533</v>
      </c>
      <c r="JW38" s="10">
        <f t="shared" ref="JW38:KH38" si="116">IF(AND(JW15&lt;80000000,JW15&gt;10),JW15,0)</f>
        <v>0</v>
      </c>
      <c r="JX38" s="10">
        <f t="shared" si="116"/>
        <v>0</v>
      </c>
      <c r="JY38" s="10">
        <f t="shared" si="116"/>
        <v>0</v>
      </c>
      <c r="JZ38" s="10">
        <f t="shared" si="116"/>
        <v>20</v>
      </c>
      <c r="KA38" s="10">
        <f t="shared" si="116"/>
        <v>0</v>
      </c>
      <c r="KB38" s="10">
        <f t="shared" si="116"/>
        <v>0</v>
      </c>
      <c r="KC38" s="10">
        <f t="shared" si="116"/>
        <v>0</v>
      </c>
      <c r="KD38" s="10">
        <f t="shared" si="116"/>
        <v>12800</v>
      </c>
      <c r="KE38" s="10">
        <f t="shared" si="116"/>
        <v>0</v>
      </c>
      <c r="KF38" s="10">
        <f t="shared" si="116"/>
        <v>0</v>
      </c>
      <c r="KG38" s="10">
        <f t="shared" si="116"/>
        <v>0</v>
      </c>
      <c r="KH38" s="10">
        <f t="shared" si="116"/>
        <v>10646</v>
      </c>
      <c r="KI38" s="10">
        <f t="shared" ref="KI38:MH38" si="117">IF(AND(KI15&lt;80000000,KI15&gt;10),KI15,0)</f>
        <v>0</v>
      </c>
      <c r="KJ38" s="10">
        <f t="shared" si="117"/>
        <v>0</v>
      </c>
      <c r="KK38" s="10">
        <f t="shared" si="117"/>
        <v>0</v>
      </c>
      <c r="KL38" s="10">
        <f t="shared" si="117"/>
        <v>2666</v>
      </c>
      <c r="KM38" s="10">
        <f t="shared" si="117"/>
        <v>0</v>
      </c>
      <c r="KN38" s="10">
        <f t="shared" si="117"/>
        <v>0</v>
      </c>
      <c r="KO38" s="10">
        <f t="shared" si="117"/>
        <v>0</v>
      </c>
      <c r="KP38" s="10">
        <f t="shared" si="117"/>
        <v>533</v>
      </c>
      <c r="KQ38" s="10">
        <f t="shared" si="117"/>
        <v>0</v>
      </c>
      <c r="KR38" s="10">
        <f t="shared" si="117"/>
        <v>0</v>
      </c>
      <c r="KS38" s="10">
        <f t="shared" si="117"/>
        <v>0</v>
      </c>
      <c r="KT38" s="10">
        <f t="shared" si="117"/>
        <v>20</v>
      </c>
      <c r="KU38" s="10">
        <f t="shared" si="117"/>
        <v>0</v>
      </c>
      <c r="KV38" s="10">
        <f t="shared" si="117"/>
        <v>0</v>
      </c>
      <c r="KW38" s="10">
        <f t="shared" si="117"/>
        <v>0</v>
      </c>
      <c r="KX38" s="10">
        <f t="shared" si="117"/>
        <v>12800</v>
      </c>
      <c r="KY38" s="10">
        <f t="shared" si="117"/>
        <v>0</v>
      </c>
      <c r="KZ38" s="10">
        <f t="shared" si="117"/>
        <v>0</v>
      </c>
      <c r="LA38" s="10">
        <f t="shared" si="117"/>
        <v>0</v>
      </c>
      <c r="LB38" s="10">
        <f t="shared" si="117"/>
        <v>10646</v>
      </c>
      <c r="LC38" s="10">
        <f t="shared" si="117"/>
        <v>0</v>
      </c>
      <c r="LD38" s="10">
        <f t="shared" si="117"/>
        <v>0</v>
      </c>
      <c r="LE38" s="10">
        <f t="shared" si="117"/>
        <v>0</v>
      </c>
      <c r="LF38" s="10">
        <f t="shared" si="117"/>
        <v>2666</v>
      </c>
      <c r="LG38" s="10">
        <f t="shared" si="117"/>
        <v>0</v>
      </c>
      <c r="LH38" s="10">
        <f t="shared" si="117"/>
        <v>0</v>
      </c>
      <c r="LI38" s="10">
        <f t="shared" si="117"/>
        <v>0</v>
      </c>
      <c r="LJ38" s="10">
        <f t="shared" si="117"/>
        <v>533</v>
      </c>
      <c r="LK38" s="10">
        <f t="shared" si="117"/>
        <v>0</v>
      </c>
      <c r="LL38" s="10">
        <f t="shared" si="117"/>
        <v>0</v>
      </c>
      <c r="LM38" s="10">
        <f t="shared" si="117"/>
        <v>0</v>
      </c>
      <c r="LN38" s="10">
        <f t="shared" si="117"/>
        <v>20</v>
      </c>
      <c r="LO38" s="10">
        <f t="shared" si="117"/>
        <v>0</v>
      </c>
      <c r="LP38" s="10">
        <f t="shared" si="117"/>
        <v>0</v>
      </c>
      <c r="LQ38" s="10">
        <f t="shared" si="117"/>
        <v>0</v>
      </c>
      <c r="LR38" s="10">
        <f t="shared" si="117"/>
        <v>0</v>
      </c>
      <c r="LS38" s="10">
        <f t="shared" si="117"/>
        <v>0</v>
      </c>
      <c r="LT38" s="10">
        <f t="shared" si="117"/>
        <v>0</v>
      </c>
      <c r="LU38" s="10">
        <f t="shared" si="117"/>
        <v>0</v>
      </c>
      <c r="LV38" s="10">
        <f t="shared" si="117"/>
        <v>0</v>
      </c>
      <c r="LW38" s="10">
        <f t="shared" si="117"/>
        <v>0</v>
      </c>
      <c r="LX38" s="10">
        <f t="shared" si="117"/>
        <v>0</v>
      </c>
      <c r="LY38" s="10">
        <f t="shared" si="117"/>
        <v>0</v>
      </c>
      <c r="LZ38" s="10">
        <f t="shared" si="117"/>
        <v>0</v>
      </c>
      <c r="MA38" s="10">
        <f t="shared" si="117"/>
        <v>0</v>
      </c>
      <c r="MB38" s="10">
        <f t="shared" si="117"/>
        <v>0</v>
      </c>
      <c r="MC38" s="10">
        <f t="shared" si="117"/>
        <v>0</v>
      </c>
      <c r="MD38" s="10">
        <f t="shared" si="117"/>
        <v>0</v>
      </c>
      <c r="ME38" s="10">
        <f t="shared" si="117"/>
        <v>0</v>
      </c>
      <c r="MF38" s="10">
        <f t="shared" si="117"/>
        <v>0</v>
      </c>
      <c r="MG38" s="10">
        <f t="shared" si="117"/>
        <v>0</v>
      </c>
      <c r="MH38" s="10">
        <f t="shared" si="117"/>
        <v>0</v>
      </c>
    </row>
    <row r="39" spans="1:346" x14ac:dyDescent="0.2">
      <c r="A39">
        <v>13</v>
      </c>
      <c r="B39">
        <f t="shared" si="14"/>
        <v>400000</v>
      </c>
      <c r="C39">
        <f t="shared" si="15"/>
        <v>600000</v>
      </c>
      <c r="E39">
        <v>400000</v>
      </c>
      <c r="G39" s="10">
        <f t="shared" ref="G39:Z39" si="118">IF(AND(G16&lt;80000000,G16&gt;10),G16,0)</f>
        <v>0</v>
      </c>
      <c r="H39" s="10">
        <f t="shared" si="118"/>
        <v>0</v>
      </c>
      <c r="I39" s="10">
        <f t="shared" si="118"/>
        <v>0</v>
      </c>
      <c r="J39" s="10">
        <f t="shared" si="118"/>
        <v>285600</v>
      </c>
      <c r="K39" s="10">
        <f t="shared" si="118"/>
        <v>0</v>
      </c>
      <c r="L39" s="10">
        <f t="shared" si="118"/>
        <v>0</v>
      </c>
      <c r="M39" s="10">
        <f t="shared" si="118"/>
        <v>0</v>
      </c>
      <c r="N39" s="10">
        <f t="shared" si="118"/>
        <v>179040</v>
      </c>
      <c r="O39" s="10">
        <f t="shared" si="118"/>
        <v>0</v>
      </c>
      <c r="P39" s="10">
        <f t="shared" si="118"/>
        <v>0</v>
      </c>
      <c r="Q39" s="10">
        <f t="shared" si="118"/>
        <v>0</v>
      </c>
      <c r="R39" s="10">
        <f t="shared" si="118"/>
        <v>120000</v>
      </c>
      <c r="S39" s="10">
        <f t="shared" si="118"/>
        <v>0</v>
      </c>
      <c r="T39" s="10">
        <f t="shared" si="118"/>
        <v>0</v>
      </c>
      <c r="U39" s="10">
        <f t="shared" si="118"/>
        <v>0</v>
      </c>
      <c r="V39" s="10">
        <f t="shared" si="118"/>
        <v>14400</v>
      </c>
      <c r="W39" s="10">
        <f t="shared" si="118"/>
        <v>0</v>
      </c>
      <c r="X39" s="10">
        <f t="shared" si="118"/>
        <v>0</v>
      </c>
      <c r="Y39" s="10">
        <f t="shared" si="118"/>
        <v>0</v>
      </c>
      <c r="Z39" s="10">
        <f t="shared" si="118"/>
        <v>960</v>
      </c>
      <c r="AA39" s="27">
        <f t="shared" ref="AA39:BF39" si="119">IF(AND(AA16&lt;80000000,AA16&gt;10),AA16,0)</f>
        <v>0</v>
      </c>
      <c r="AB39" s="10">
        <f t="shared" si="119"/>
        <v>0</v>
      </c>
      <c r="AC39" s="10">
        <f t="shared" si="119"/>
        <v>0</v>
      </c>
      <c r="AD39" s="10">
        <f t="shared" si="119"/>
        <v>11975</v>
      </c>
      <c r="AE39" s="10">
        <f t="shared" si="119"/>
        <v>0</v>
      </c>
      <c r="AF39" s="10">
        <f t="shared" si="119"/>
        <v>0</v>
      </c>
      <c r="AG39" s="10">
        <f t="shared" si="119"/>
        <v>0</v>
      </c>
      <c r="AH39" s="10">
        <f t="shared" si="119"/>
        <v>9980</v>
      </c>
      <c r="AI39" s="10">
        <f t="shared" si="119"/>
        <v>0</v>
      </c>
      <c r="AJ39" s="10">
        <f t="shared" si="119"/>
        <v>0</v>
      </c>
      <c r="AK39" s="10">
        <f t="shared" si="119"/>
        <v>0</v>
      </c>
      <c r="AL39" s="10">
        <f t="shared" si="119"/>
        <v>2500</v>
      </c>
      <c r="AM39" s="10">
        <f t="shared" si="119"/>
        <v>0</v>
      </c>
      <c r="AN39" s="10">
        <f t="shared" si="119"/>
        <v>0</v>
      </c>
      <c r="AO39" s="10">
        <f t="shared" si="119"/>
        <v>0</v>
      </c>
      <c r="AP39" s="10">
        <f t="shared" si="119"/>
        <v>525</v>
      </c>
      <c r="AQ39" s="10">
        <f t="shared" si="119"/>
        <v>0</v>
      </c>
      <c r="AR39" s="10">
        <f t="shared" si="119"/>
        <v>0</v>
      </c>
      <c r="AS39" s="10">
        <f t="shared" si="119"/>
        <v>0</v>
      </c>
      <c r="AT39" s="10">
        <f t="shared" si="119"/>
        <v>20</v>
      </c>
      <c r="AU39" s="10">
        <f t="shared" si="119"/>
        <v>0</v>
      </c>
      <c r="AV39" s="10">
        <f t="shared" si="119"/>
        <v>0</v>
      </c>
      <c r="AW39" s="10">
        <f t="shared" si="119"/>
        <v>0</v>
      </c>
      <c r="AX39" s="10">
        <f t="shared" si="119"/>
        <v>11975</v>
      </c>
      <c r="AY39" s="10">
        <f t="shared" si="119"/>
        <v>0</v>
      </c>
      <c r="AZ39" s="10">
        <f t="shared" si="119"/>
        <v>0</v>
      </c>
      <c r="BA39" s="10">
        <f t="shared" si="119"/>
        <v>0</v>
      </c>
      <c r="BB39" s="10">
        <f t="shared" si="119"/>
        <v>9980</v>
      </c>
      <c r="BC39" s="10">
        <f t="shared" si="119"/>
        <v>0</v>
      </c>
      <c r="BD39" s="10">
        <f t="shared" si="119"/>
        <v>0</v>
      </c>
      <c r="BE39" s="10">
        <f t="shared" si="119"/>
        <v>0</v>
      </c>
      <c r="BF39" s="10">
        <f t="shared" si="119"/>
        <v>2500</v>
      </c>
      <c r="BG39" s="10">
        <f t="shared" ref="BG39:CK39" si="120">IF(AND(BG16&lt;80000000,BG16&gt;10),BG16,0)</f>
        <v>0</v>
      </c>
      <c r="BH39" s="10">
        <f t="shared" si="120"/>
        <v>0</v>
      </c>
      <c r="BI39" s="10">
        <f t="shared" si="120"/>
        <v>0</v>
      </c>
      <c r="BJ39" s="10">
        <f t="shared" si="120"/>
        <v>525</v>
      </c>
      <c r="BK39" s="10">
        <f t="shared" si="120"/>
        <v>0</v>
      </c>
      <c r="BL39" s="10">
        <f t="shared" si="120"/>
        <v>0</v>
      </c>
      <c r="BM39" s="10">
        <f t="shared" si="120"/>
        <v>0</v>
      </c>
      <c r="BN39" s="10">
        <f t="shared" si="120"/>
        <v>20</v>
      </c>
      <c r="BO39" s="10">
        <f t="shared" si="120"/>
        <v>0</v>
      </c>
      <c r="BP39" s="10">
        <f t="shared" si="120"/>
        <v>0</v>
      </c>
      <c r="BQ39" s="10">
        <f t="shared" si="120"/>
        <v>0</v>
      </c>
      <c r="BR39" s="10">
        <f t="shared" si="120"/>
        <v>11975</v>
      </c>
      <c r="BS39" s="10">
        <f t="shared" si="120"/>
        <v>0</v>
      </c>
      <c r="BT39" s="10">
        <f t="shared" si="120"/>
        <v>0</v>
      </c>
      <c r="BU39" s="10">
        <f t="shared" si="120"/>
        <v>0</v>
      </c>
      <c r="BV39" s="10">
        <f t="shared" si="120"/>
        <v>9980</v>
      </c>
      <c r="BW39" s="10">
        <f t="shared" si="120"/>
        <v>0</v>
      </c>
      <c r="BX39" s="10">
        <f t="shared" si="120"/>
        <v>0</v>
      </c>
      <c r="BY39" s="10">
        <f t="shared" si="120"/>
        <v>0</v>
      </c>
      <c r="BZ39" s="10">
        <f t="shared" si="120"/>
        <v>2500</v>
      </c>
      <c r="CA39" s="10">
        <f t="shared" si="120"/>
        <v>0</v>
      </c>
      <c r="CB39" s="10">
        <f t="shared" si="120"/>
        <v>0</v>
      </c>
      <c r="CC39" s="10">
        <f t="shared" si="120"/>
        <v>0</v>
      </c>
      <c r="CD39" s="10">
        <f t="shared" si="120"/>
        <v>525</v>
      </c>
      <c r="CE39" s="10">
        <f t="shared" si="120"/>
        <v>0</v>
      </c>
      <c r="CF39" s="10">
        <f t="shared" si="120"/>
        <v>0</v>
      </c>
      <c r="CG39" s="10">
        <f t="shared" si="120"/>
        <v>0</v>
      </c>
      <c r="CH39" s="10">
        <f t="shared" si="120"/>
        <v>20</v>
      </c>
      <c r="CI39" s="10">
        <f t="shared" si="120"/>
        <v>0</v>
      </c>
      <c r="CJ39" s="10">
        <f t="shared" si="120"/>
        <v>0</v>
      </c>
      <c r="CK39" s="10">
        <f t="shared" si="120"/>
        <v>0</v>
      </c>
      <c r="CL39" s="10">
        <f t="shared" ref="CL39" si="121">IF(AND(CL16&lt;80000000,CL16&gt;10),CL16,0)</f>
        <v>11975</v>
      </c>
      <c r="CM39" s="10">
        <f t="shared" ref="CM39:DR39" si="122">IF(AND(CM16&lt;80000000,CM16&gt;10),CM16,0)</f>
        <v>0</v>
      </c>
      <c r="CN39" s="10">
        <f t="shared" si="122"/>
        <v>0</v>
      </c>
      <c r="CO39" s="10">
        <f t="shared" si="122"/>
        <v>0</v>
      </c>
      <c r="CP39" s="10">
        <f t="shared" si="122"/>
        <v>9980</v>
      </c>
      <c r="CQ39" s="10">
        <f t="shared" si="122"/>
        <v>0</v>
      </c>
      <c r="CR39" s="10">
        <f t="shared" si="122"/>
        <v>0</v>
      </c>
      <c r="CS39" s="10">
        <f t="shared" si="122"/>
        <v>0</v>
      </c>
      <c r="CT39" s="10">
        <f t="shared" si="122"/>
        <v>2500</v>
      </c>
      <c r="CU39" s="10">
        <f t="shared" si="122"/>
        <v>0</v>
      </c>
      <c r="CV39" s="10">
        <f t="shared" si="122"/>
        <v>0</v>
      </c>
      <c r="CW39" s="10">
        <f t="shared" si="122"/>
        <v>0</v>
      </c>
      <c r="CX39" s="10">
        <f t="shared" si="122"/>
        <v>525</v>
      </c>
      <c r="CY39" s="10">
        <f t="shared" si="122"/>
        <v>0</v>
      </c>
      <c r="CZ39" s="10">
        <f t="shared" si="122"/>
        <v>0</v>
      </c>
      <c r="DA39" s="10">
        <f t="shared" si="122"/>
        <v>0</v>
      </c>
      <c r="DB39" s="10">
        <f t="shared" si="122"/>
        <v>20</v>
      </c>
      <c r="DC39" s="10">
        <f t="shared" si="122"/>
        <v>0</v>
      </c>
      <c r="DD39" s="10">
        <f t="shared" si="122"/>
        <v>0</v>
      </c>
      <c r="DE39" s="10">
        <f t="shared" si="122"/>
        <v>0</v>
      </c>
      <c r="DF39" s="10">
        <f t="shared" si="122"/>
        <v>11975</v>
      </c>
      <c r="DG39" s="10">
        <f t="shared" si="122"/>
        <v>0</v>
      </c>
      <c r="DH39" s="10">
        <f t="shared" si="122"/>
        <v>0</v>
      </c>
      <c r="DI39" s="10">
        <f t="shared" si="122"/>
        <v>0</v>
      </c>
      <c r="DJ39" s="10">
        <f t="shared" si="122"/>
        <v>9980</v>
      </c>
      <c r="DK39" s="10">
        <f t="shared" si="122"/>
        <v>0</v>
      </c>
      <c r="DL39" s="10">
        <f t="shared" si="122"/>
        <v>0</v>
      </c>
      <c r="DM39" s="10">
        <f t="shared" si="122"/>
        <v>0</v>
      </c>
      <c r="DN39" s="10">
        <f t="shared" si="122"/>
        <v>2500</v>
      </c>
      <c r="DO39" s="10">
        <f t="shared" si="122"/>
        <v>0</v>
      </c>
      <c r="DP39" s="10">
        <f t="shared" si="122"/>
        <v>0</v>
      </c>
      <c r="DQ39" s="10">
        <f t="shared" si="122"/>
        <v>0</v>
      </c>
      <c r="DR39" s="10">
        <f t="shared" si="122"/>
        <v>525</v>
      </c>
      <c r="DS39" s="10">
        <f t="shared" ref="DS39:EX39" si="123">IF(AND(DS16&lt;80000000,DS16&gt;10),DS16,0)</f>
        <v>0</v>
      </c>
      <c r="DT39" s="10">
        <f t="shared" si="123"/>
        <v>0</v>
      </c>
      <c r="DU39" s="10">
        <f t="shared" si="123"/>
        <v>0</v>
      </c>
      <c r="DV39" s="10">
        <f t="shared" si="123"/>
        <v>20</v>
      </c>
      <c r="DW39" s="10">
        <f t="shared" si="123"/>
        <v>0</v>
      </c>
      <c r="DX39" s="10">
        <f t="shared" si="123"/>
        <v>0</v>
      </c>
      <c r="DY39" s="10">
        <f t="shared" si="123"/>
        <v>0</v>
      </c>
      <c r="DZ39" s="10">
        <f t="shared" si="123"/>
        <v>11975</v>
      </c>
      <c r="EA39" s="10">
        <f t="shared" si="123"/>
        <v>0</v>
      </c>
      <c r="EB39" s="10">
        <f t="shared" si="123"/>
        <v>0</v>
      </c>
      <c r="EC39" s="10">
        <f t="shared" si="123"/>
        <v>0</v>
      </c>
      <c r="ED39" s="10">
        <f t="shared" si="123"/>
        <v>9980</v>
      </c>
      <c r="EE39" s="10">
        <f t="shared" si="123"/>
        <v>0</v>
      </c>
      <c r="EF39" s="10">
        <f t="shared" si="123"/>
        <v>0</v>
      </c>
      <c r="EG39" s="10">
        <f t="shared" si="123"/>
        <v>0</v>
      </c>
      <c r="EH39" s="10">
        <f t="shared" si="123"/>
        <v>2500</v>
      </c>
      <c r="EI39" s="10">
        <f t="shared" si="123"/>
        <v>0</v>
      </c>
      <c r="EJ39" s="10">
        <f t="shared" si="123"/>
        <v>0</v>
      </c>
      <c r="EK39" s="10">
        <f t="shared" si="123"/>
        <v>0</v>
      </c>
      <c r="EL39" s="10">
        <f t="shared" si="123"/>
        <v>525</v>
      </c>
      <c r="EM39" s="10">
        <f t="shared" si="123"/>
        <v>0</v>
      </c>
      <c r="EN39" s="10">
        <f t="shared" si="123"/>
        <v>0</v>
      </c>
      <c r="EO39" s="10">
        <f t="shared" si="123"/>
        <v>0</v>
      </c>
      <c r="EP39" s="10">
        <f t="shared" si="123"/>
        <v>20</v>
      </c>
      <c r="EQ39" s="10">
        <f t="shared" si="123"/>
        <v>0</v>
      </c>
      <c r="ER39" s="10">
        <f t="shared" si="123"/>
        <v>0</v>
      </c>
      <c r="ES39" s="10">
        <f t="shared" si="123"/>
        <v>0</v>
      </c>
      <c r="ET39" s="10">
        <f t="shared" si="123"/>
        <v>11975</v>
      </c>
      <c r="EU39" s="10">
        <f t="shared" si="123"/>
        <v>0</v>
      </c>
      <c r="EV39" s="10">
        <f t="shared" si="123"/>
        <v>0</v>
      </c>
      <c r="EW39" s="10">
        <f t="shared" si="123"/>
        <v>0</v>
      </c>
      <c r="EX39" s="10">
        <f t="shared" si="123"/>
        <v>9980</v>
      </c>
      <c r="EY39" s="10">
        <f t="shared" ref="EY39:FJ39" si="124">IF(AND(EY16&lt;80000000,EY16&gt;10),EY16,0)</f>
        <v>0</v>
      </c>
      <c r="EZ39" s="10">
        <f t="shared" si="124"/>
        <v>0</v>
      </c>
      <c r="FA39" s="10">
        <f t="shared" si="124"/>
        <v>0</v>
      </c>
      <c r="FB39" s="10">
        <f t="shared" si="124"/>
        <v>2500</v>
      </c>
      <c r="FC39" s="10">
        <f t="shared" si="124"/>
        <v>0</v>
      </c>
      <c r="FD39" s="10">
        <f t="shared" si="124"/>
        <v>0</v>
      </c>
      <c r="FE39" s="10">
        <f t="shared" si="124"/>
        <v>0</v>
      </c>
      <c r="FF39" s="10">
        <f t="shared" si="124"/>
        <v>525</v>
      </c>
      <c r="FG39" s="10">
        <f t="shared" si="124"/>
        <v>0</v>
      </c>
      <c r="FH39" s="10">
        <f t="shared" si="124"/>
        <v>0</v>
      </c>
      <c r="FI39" s="10">
        <f t="shared" si="124"/>
        <v>0</v>
      </c>
      <c r="FJ39" s="10">
        <f t="shared" si="124"/>
        <v>20</v>
      </c>
      <c r="FK39" s="10">
        <f t="shared" ref="FK39:GP39" si="125">IF(AND(FK16&lt;80000000,FK16&gt;10),FK16,0)</f>
        <v>0</v>
      </c>
      <c r="FL39" s="10">
        <f t="shared" si="125"/>
        <v>0</v>
      </c>
      <c r="FM39" s="10">
        <f t="shared" si="125"/>
        <v>0</v>
      </c>
      <c r="FN39" s="10">
        <f t="shared" si="125"/>
        <v>11975</v>
      </c>
      <c r="FO39" s="10">
        <f t="shared" si="125"/>
        <v>0</v>
      </c>
      <c r="FP39" s="10">
        <f t="shared" si="125"/>
        <v>0</v>
      </c>
      <c r="FQ39" s="10">
        <f t="shared" si="125"/>
        <v>0</v>
      </c>
      <c r="FR39" s="10">
        <f t="shared" si="125"/>
        <v>9980</v>
      </c>
      <c r="FS39" s="10">
        <f t="shared" si="125"/>
        <v>0</v>
      </c>
      <c r="FT39" s="10">
        <f t="shared" si="125"/>
        <v>0</v>
      </c>
      <c r="FU39" s="10">
        <f t="shared" si="125"/>
        <v>0</v>
      </c>
      <c r="FV39" s="10">
        <f t="shared" si="125"/>
        <v>2500</v>
      </c>
      <c r="FW39" s="10">
        <f t="shared" si="125"/>
        <v>0</v>
      </c>
      <c r="FX39" s="10">
        <f t="shared" si="125"/>
        <v>0</v>
      </c>
      <c r="FY39" s="10">
        <f t="shared" si="125"/>
        <v>0</v>
      </c>
      <c r="FZ39" s="10">
        <f t="shared" si="125"/>
        <v>525</v>
      </c>
      <c r="GA39" s="10">
        <f t="shared" si="125"/>
        <v>0</v>
      </c>
      <c r="GB39" s="10">
        <f t="shared" si="125"/>
        <v>0</v>
      </c>
      <c r="GC39" s="10">
        <f t="shared" si="125"/>
        <v>0</v>
      </c>
      <c r="GD39" s="10">
        <f t="shared" si="125"/>
        <v>20</v>
      </c>
      <c r="GE39" s="10">
        <f t="shared" si="125"/>
        <v>0</v>
      </c>
      <c r="GF39" s="10">
        <f t="shared" si="125"/>
        <v>0</v>
      </c>
      <c r="GG39" s="10">
        <f t="shared" si="125"/>
        <v>0</v>
      </c>
      <c r="GH39" s="10">
        <f t="shared" si="125"/>
        <v>11975</v>
      </c>
      <c r="GI39" s="10">
        <f t="shared" si="125"/>
        <v>0</v>
      </c>
      <c r="GJ39" s="10">
        <f t="shared" si="125"/>
        <v>0</v>
      </c>
      <c r="GK39" s="10">
        <f t="shared" si="125"/>
        <v>0</v>
      </c>
      <c r="GL39" s="10">
        <f t="shared" si="125"/>
        <v>9980</v>
      </c>
      <c r="GM39" s="10">
        <f t="shared" si="125"/>
        <v>0</v>
      </c>
      <c r="GN39" s="10">
        <f t="shared" si="125"/>
        <v>0</v>
      </c>
      <c r="GO39" s="10">
        <f t="shared" si="125"/>
        <v>0</v>
      </c>
      <c r="GP39" s="10">
        <f t="shared" si="125"/>
        <v>2500</v>
      </c>
      <c r="GQ39" s="10">
        <f t="shared" ref="GQ39:HJ39" si="126">IF(AND(GQ16&lt;80000000,GQ16&gt;10),GQ16,0)</f>
        <v>0</v>
      </c>
      <c r="GR39" s="10">
        <f t="shared" si="126"/>
        <v>0</v>
      </c>
      <c r="GS39" s="10">
        <f t="shared" si="126"/>
        <v>0</v>
      </c>
      <c r="GT39" s="10">
        <f t="shared" si="126"/>
        <v>525</v>
      </c>
      <c r="GU39" s="10">
        <f t="shared" si="126"/>
        <v>0</v>
      </c>
      <c r="GV39" s="10">
        <f t="shared" si="126"/>
        <v>0</v>
      </c>
      <c r="GW39" s="10">
        <f t="shared" si="126"/>
        <v>0</v>
      </c>
      <c r="GX39" s="10">
        <f t="shared" si="126"/>
        <v>20</v>
      </c>
      <c r="GY39" s="10">
        <f t="shared" si="126"/>
        <v>0</v>
      </c>
      <c r="GZ39" s="10">
        <f t="shared" si="126"/>
        <v>0</v>
      </c>
      <c r="HA39" s="10">
        <f t="shared" si="126"/>
        <v>0</v>
      </c>
      <c r="HB39" s="10">
        <f t="shared" si="126"/>
        <v>11975</v>
      </c>
      <c r="HC39" s="10">
        <f t="shared" si="126"/>
        <v>0</v>
      </c>
      <c r="HD39" s="10">
        <f t="shared" si="126"/>
        <v>0</v>
      </c>
      <c r="HE39" s="10">
        <f t="shared" si="126"/>
        <v>0</v>
      </c>
      <c r="HF39" s="10">
        <f t="shared" si="126"/>
        <v>9980</v>
      </c>
      <c r="HG39" s="10">
        <f t="shared" si="126"/>
        <v>0</v>
      </c>
      <c r="HH39" s="10">
        <f t="shared" si="126"/>
        <v>0</v>
      </c>
      <c r="HI39" s="10">
        <f t="shared" si="126"/>
        <v>0</v>
      </c>
      <c r="HJ39" s="10">
        <f t="shared" si="126"/>
        <v>2500</v>
      </c>
      <c r="HK39" s="10">
        <f t="shared" ref="HK39:IP39" si="127">IF(AND(HK16&lt;80000000,HK16&gt;10),HK16,0)</f>
        <v>0</v>
      </c>
      <c r="HL39" s="10">
        <f t="shared" si="127"/>
        <v>0</v>
      </c>
      <c r="HM39" s="10">
        <f t="shared" si="127"/>
        <v>0</v>
      </c>
      <c r="HN39" s="10">
        <f t="shared" si="127"/>
        <v>525</v>
      </c>
      <c r="HO39" s="10">
        <f t="shared" si="127"/>
        <v>0</v>
      </c>
      <c r="HP39" s="10">
        <f t="shared" si="127"/>
        <v>0</v>
      </c>
      <c r="HQ39" s="10">
        <f t="shared" si="127"/>
        <v>0</v>
      </c>
      <c r="HR39" s="10">
        <f t="shared" si="127"/>
        <v>20</v>
      </c>
      <c r="HS39" s="10">
        <f t="shared" si="127"/>
        <v>0</v>
      </c>
      <c r="HT39" s="10">
        <f t="shared" si="127"/>
        <v>0</v>
      </c>
      <c r="HU39" s="10">
        <f t="shared" si="127"/>
        <v>0</v>
      </c>
      <c r="HV39" s="10">
        <f t="shared" si="127"/>
        <v>11975</v>
      </c>
      <c r="HW39" s="10">
        <f t="shared" si="127"/>
        <v>0</v>
      </c>
      <c r="HX39" s="10">
        <f t="shared" si="127"/>
        <v>0</v>
      </c>
      <c r="HY39" s="10">
        <f t="shared" si="127"/>
        <v>0</v>
      </c>
      <c r="HZ39" s="10">
        <f t="shared" si="127"/>
        <v>9980</v>
      </c>
      <c r="IA39" s="10">
        <f t="shared" si="127"/>
        <v>0</v>
      </c>
      <c r="IB39" s="10">
        <f t="shared" si="127"/>
        <v>0</v>
      </c>
      <c r="IC39" s="10">
        <f t="shared" si="127"/>
        <v>0</v>
      </c>
      <c r="ID39" s="10">
        <f t="shared" si="127"/>
        <v>2500</v>
      </c>
      <c r="IE39" s="10">
        <f t="shared" si="127"/>
        <v>0</v>
      </c>
      <c r="IF39" s="10">
        <f t="shared" si="127"/>
        <v>0</v>
      </c>
      <c r="IG39" s="10">
        <f t="shared" si="127"/>
        <v>0</v>
      </c>
      <c r="IH39" s="10">
        <f t="shared" si="127"/>
        <v>525</v>
      </c>
      <c r="II39" s="10">
        <f t="shared" si="127"/>
        <v>0</v>
      </c>
      <c r="IJ39" s="10">
        <f t="shared" si="127"/>
        <v>0</v>
      </c>
      <c r="IK39" s="10">
        <f t="shared" si="127"/>
        <v>0</v>
      </c>
      <c r="IL39" s="10">
        <f t="shared" si="127"/>
        <v>20</v>
      </c>
      <c r="IM39" s="10">
        <f t="shared" si="127"/>
        <v>0</v>
      </c>
      <c r="IN39" s="10">
        <f t="shared" si="127"/>
        <v>0</v>
      </c>
      <c r="IO39" s="10">
        <f t="shared" si="127"/>
        <v>0</v>
      </c>
      <c r="IP39" s="10">
        <f t="shared" si="127"/>
        <v>11975</v>
      </c>
      <c r="IQ39" s="10">
        <f t="shared" ref="IQ39:JV39" si="128">IF(AND(IQ16&lt;80000000,IQ16&gt;10),IQ16,0)</f>
        <v>0</v>
      </c>
      <c r="IR39" s="10">
        <f t="shared" si="128"/>
        <v>0</v>
      </c>
      <c r="IS39" s="10">
        <f t="shared" si="128"/>
        <v>0</v>
      </c>
      <c r="IT39" s="10">
        <f t="shared" si="128"/>
        <v>9980</v>
      </c>
      <c r="IU39" s="10">
        <f t="shared" si="128"/>
        <v>0</v>
      </c>
      <c r="IV39" s="10">
        <f t="shared" si="128"/>
        <v>0</v>
      </c>
      <c r="IW39" s="10">
        <f t="shared" si="128"/>
        <v>0</v>
      </c>
      <c r="IX39" s="10">
        <f t="shared" si="128"/>
        <v>2500</v>
      </c>
      <c r="IY39" s="10">
        <f t="shared" si="128"/>
        <v>0</v>
      </c>
      <c r="IZ39" s="10">
        <f t="shared" si="128"/>
        <v>0</v>
      </c>
      <c r="JA39" s="10">
        <f t="shared" si="128"/>
        <v>0</v>
      </c>
      <c r="JB39" s="10">
        <f t="shared" si="128"/>
        <v>525</v>
      </c>
      <c r="JC39" s="10">
        <f t="shared" si="128"/>
        <v>0</v>
      </c>
      <c r="JD39" s="10">
        <f t="shared" si="128"/>
        <v>0</v>
      </c>
      <c r="JE39" s="10">
        <f t="shared" si="128"/>
        <v>0</v>
      </c>
      <c r="JF39" s="10">
        <f t="shared" si="128"/>
        <v>20</v>
      </c>
      <c r="JG39" s="10">
        <f t="shared" si="128"/>
        <v>0</v>
      </c>
      <c r="JH39" s="10">
        <f t="shared" si="128"/>
        <v>0</v>
      </c>
      <c r="JI39" s="10">
        <f t="shared" si="128"/>
        <v>0</v>
      </c>
      <c r="JJ39" s="10">
        <f t="shared" si="128"/>
        <v>11975</v>
      </c>
      <c r="JK39" s="10">
        <f t="shared" si="128"/>
        <v>0</v>
      </c>
      <c r="JL39" s="10">
        <f t="shared" si="128"/>
        <v>0</v>
      </c>
      <c r="JM39" s="10">
        <f t="shared" si="128"/>
        <v>0</v>
      </c>
      <c r="JN39" s="10">
        <f t="shared" si="128"/>
        <v>9980</v>
      </c>
      <c r="JO39" s="10">
        <f t="shared" si="128"/>
        <v>0</v>
      </c>
      <c r="JP39" s="10">
        <f t="shared" si="128"/>
        <v>0</v>
      </c>
      <c r="JQ39" s="10">
        <f t="shared" si="128"/>
        <v>0</v>
      </c>
      <c r="JR39" s="10">
        <f t="shared" si="128"/>
        <v>2500</v>
      </c>
      <c r="JS39" s="10">
        <f t="shared" si="128"/>
        <v>0</v>
      </c>
      <c r="JT39" s="10">
        <f t="shared" si="128"/>
        <v>0</v>
      </c>
      <c r="JU39" s="10">
        <f t="shared" si="128"/>
        <v>0</v>
      </c>
      <c r="JV39" s="10">
        <f t="shared" si="128"/>
        <v>525</v>
      </c>
      <c r="JW39" s="10">
        <f t="shared" ref="JW39:KH39" si="129">IF(AND(JW16&lt;80000000,JW16&gt;10),JW16,0)</f>
        <v>0</v>
      </c>
      <c r="JX39" s="10">
        <f t="shared" si="129"/>
        <v>0</v>
      </c>
      <c r="JY39" s="10">
        <f t="shared" si="129"/>
        <v>0</v>
      </c>
      <c r="JZ39" s="10">
        <f t="shared" si="129"/>
        <v>20</v>
      </c>
      <c r="KA39" s="10">
        <f t="shared" si="129"/>
        <v>0</v>
      </c>
      <c r="KB39" s="10">
        <f t="shared" si="129"/>
        <v>0</v>
      </c>
      <c r="KC39" s="10">
        <f t="shared" si="129"/>
        <v>0</v>
      </c>
      <c r="KD39" s="10">
        <f t="shared" si="129"/>
        <v>11975</v>
      </c>
      <c r="KE39" s="10">
        <f t="shared" si="129"/>
        <v>0</v>
      </c>
      <c r="KF39" s="10">
        <f t="shared" si="129"/>
        <v>0</v>
      </c>
      <c r="KG39" s="10">
        <f t="shared" si="129"/>
        <v>0</v>
      </c>
      <c r="KH39" s="10">
        <f t="shared" si="129"/>
        <v>9980</v>
      </c>
      <c r="KI39" s="10">
        <f t="shared" ref="KI39:LN39" si="130">IF(AND(KI16&lt;80000000,KI16&gt;10),KI16,0)</f>
        <v>0</v>
      </c>
      <c r="KJ39" s="10">
        <f t="shared" si="130"/>
        <v>0</v>
      </c>
      <c r="KK39" s="10">
        <f t="shared" si="130"/>
        <v>0</v>
      </c>
      <c r="KL39" s="10">
        <f t="shared" si="130"/>
        <v>2500</v>
      </c>
      <c r="KM39" s="10">
        <f t="shared" si="130"/>
        <v>0</v>
      </c>
      <c r="KN39" s="10">
        <f t="shared" si="130"/>
        <v>0</v>
      </c>
      <c r="KO39" s="10">
        <f t="shared" si="130"/>
        <v>0</v>
      </c>
      <c r="KP39" s="10">
        <f t="shared" si="130"/>
        <v>525</v>
      </c>
      <c r="KQ39" s="10">
        <f t="shared" si="130"/>
        <v>0</v>
      </c>
      <c r="KR39" s="10">
        <f t="shared" si="130"/>
        <v>0</v>
      </c>
      <c r="KS39" s="10">
        <f t="shared" si="130"/>
        <v>0</v>
      </c>
      <c r="KT39" s="10">
        <f t="shared" si="130"/>
        <v>20</v>
      </c>
      <c r="KU39" s="10">
        <f t="shared" si="130"/>
        <v>0</v>
      </c>
      <c r="KV39" s="10">
        <f t="shared" si="130"/>
        <v>0</v>
      </c>
      <c r="KW39" s="10">
        <f t="shared" si="130"/>
        <v>0</v>
      </c>
      <c r="KX39" s="10">
        <f t="shared" si="130"/>
        <v>11975</v>
      </c>
      <c r="KY39" s="10">
        <f t="shared" si="130"/>
        <v>0</v>
      </c>
      <c r="KZ39" s="10">
        <f t="shared" si="130"/>
        <v>0</v>
      </c>
      <c r="LA39" s="10">
        <f t="shared" si="130"/>
        <v>0</v>
      </c>
      <c r="LB39" s="10">
        <f t="shared" si="130"/>
        <v>9980</v>
      </c>
      <c r="LC39" s="10">
        <f t="shared" si="130"/>
        <v>0</v>
      </c>
      <c r="LD39" s="10">
        <f t="shared" si="130"/>
        <v>0</v>
      </c>
      <c r="LE39" s="10">
        <f t="shared" si="130"/>
        <v>0</v>
      </c>
      <c r="LF39" s="10">
        <f t="shared" si="130"/>
        <v>2500</v>
      </c>
      <c r="LG39" s="10">
        <f t="shared" si="130"/>
        <v>0</v>
      </c>
      <c r="LH39" s="10">
        <f t="shared" si="130"/>
        <v>0</v>
      </c>
      <c r="LI39" s="10">
        <f t="shared" si="130"/>
        <v>0</v>
      </c>
      <c r="LJ39" s="10">
        <f t="shared" si="130"/>
        <v>525</v>
      </c>
      <c r="LK39" s="10">
        <f t="shared" si="130"/>
        <v>0</v>
      </c>
      <c r="LL39" s="10">
        <f t="shared" si="130"/>
        <v>0</v>
      </c>
      <c r="LM39" s="10">
        <f t="shared" si="130"/>
        <v>0</v>
      </c>
      <c r="LN39" s="10">
        <f t="shared" si="130"/>
        <v>20</v>
      </c>
      <c r="LO39" s="10">
        <f t="shared" ref="LO39:MH39" si="131">IF(AND(LO16&lt;80000000,LO16&gt;10),LO16,0)</f>
        <v>0</v>
      </c>
      <c r="LP39" s="10">
        <f t="shared" si="131"/>
        <v>0</v>
      </c>
      <c r="LQ39" s="10">
        <f t="shared" si="131"/>
        <v>0</v>
      </c>
      <c r="LR39" s="10">
        <f t="shared" si="131"/>
        <v>11975</v>
      </c>
      <c r="LS39" s="10">
        <f t="shared" si="131"/>
        <v>0</v>
      </c>
      <c r="LT39" s="10">
        <f t="shared" si="131"/>
        <v>0</v>
      </c>
      <c r="LU39" s="10">
        <f t="shared" si="131"/>
        <v>0</v>
      </c>
      <c r="LV39" s="10">
        <f t="shared" si="131"/>
        <v>9980</v>
      </c>
      <c r="LW39" s="10">
        <f t="shared" si="131"/>
        <v>0</v>
      </c>
      <c r="LX39" s="10">
        <f t="shared" si="131"/>
        <v>0</v>
      </c>
      <c r="LY39" s="10">
        <f t="shared" si="131"/>
        <v>0</v>
      </c>
      <c r="LZ39" s="10">
        <f t="shared" si="131"/>
        <v>2500</v>
      </c>
      <c r="MA39" s="10">
        <f t="shared" si="131"/>
        <v>0</v>
      </c>
      <c r="MB39" s="10">
        <f t="shared" si="131"/>
        <v>0</v>
      </c>
      <c r="MC39" s="10">
        <f t="shared" si="131"/>
        <v>0</v>
      </c>
      <c r="MD39" s="10">
        <f t="shared" si="131"/>
        <v>525</v>
      </c>
      <c r="ME39" s="10">
        <f t="shared" si="131"/>
        <v>0</v>
      </c>
      <c r="MF39" s="10">
        <f t="shared" si="131"/>
        <v>0</v>
      </c>
      <c r="MG39" s="10">
        <f t="shared" si="131"/>
        <v>0</v>
      </c>
      <c r="MH39" s="10">
        <f t="shared" si="131"/>
        <v>20</v>
      </c>
    </row>
    <row r="40" spans="1:346" x14ac:dyDescent="0.2">
      <c r="A40">
        <v>14</v>
      </c>
      <c r="B40">
        <f t="shared" si="14"/>
        <v>400000</v>
      </c>
      <c r="C40">
        <f t="shared" si="15"/>
        <v>600000</v>
      </c>
      <c r="E40">
        <v>400000</v>
      </c>
      <c r="G40" s="10">
        <f t="shared" ref="G40:Z40" si="132">IF(AND(G17&lt;80000000,G17&gt;10),G17,0)</f>
        <v>0</v>
      </c>
      <c r="H40" s="10">
        <f t="shared" si="132"/>
        <v>0</v>
      </c>
      <c r="I40" s="10">
        <f t="shared" si="132"/>
        <v>0</v>
      </c>
      <c r="J40" s="10">
        <f t="shared" si="132"/>
        <v>285600</v>
      </c>
      <c r="K40" s="10">
        <f t="shared" si="132"/>
        <v>0</v>
      </c>
      <c r="L40" s="10">
        <f t="shared" si="132"/>
        <v>0</v>
      </c>
      <c r="M40" s="10">
        <f t="shared" si="132"/>
        <v>0</v>
      </c>
      <c r="N40" s="10">
        <f t="shared" si="132"/>
        <v>179040</v>
      </c>
      <c r="O40" s="10">
        <f t="shared" si="132"/>
        <v>0</v>
      </c>
      <c r="P40" s="10">
        <f t="shared" si="132"/>
        <v>0</v>
      </c>
      <c r="Q40" s="10">
        <f t="shared" si="132"/>
        <v>0</v>
      </c>
      <c r="R40" s="10">
        <f t="shared" si="132"/>
        <v>120000</v>
      </c>
      <c r="S40" s="10">
        <f t="shared" si="132"/>
        <v>0</v>
      </c>
      <c r="T40" s="10">
        <f t="shared" si="132"/>
        <v>0</v>
      </c>
      <c r="U40" s="10">
        <f t="shared" si="132"/>
        <v>0</v>
      </c>
      <c r="V40" s="10">
        <f t="shared" si="132"/>
        <v>14400</v>
      </c>
      <c r="W40" s="10">
        <f t="shared" si="132"/>
        <v>0</v>
      </c>
      <c r="X40" s="10">
        <f t="shared" si="132"/>
        <v>0</v>
      </c>
      <c r="Y40" s="10">
        <f t="shared" si="132"/>
        <v>0</v>
      </c>
      <c r="Z40" s="10">
        <f t="shared" si="132"/>
        <v>960</v>
      </c>
      <c r="AA40" s="27">
        <f t="shared" ref="AA40:BF40" si="133">IF(AND(AA17&lt;80000000,AA17&gt;10),AA17,0)</f>
        <v>0</v>
      </c>
      <c r="AB40" s="10">
        <f t="shared" si="133"/>
        <v>0</v>
      </c>
      <c r="AC40" s="10">
        <f t="shared" si="133"/>
        <v>0</v>
      </c>
      <c r="AD40" s="10">
        <f t="shared" si="133"/>
        <v>11975</v>
      </c>
      <c r="AE40" s="10">
        <f t="shared" si="133"/>
        <v>0</v>
      </c>
      <c r="AF40" s="10">
        <f t="shared" si="133"/>
        <v>0</v>
      </c>
      <c r="AG40" s="10">
        <f t="shared" si="133"/>
        <v>0</v>
      </c>
      <c r="AH40" s="10">
        <f t="shared" si="133"/>
        <v>9980</v>
      </c>
      <c r="AI40" s="10">
        <f t="shared" si="133"/>
        <v>0</v>
      </c>
      <c r="AJ40" s="10">
        <f t="shared" si="133"/>
        <v>0</v>
      </c>
      <c r="AK40" s="10">
        <f t="shared" si="133"/>
        <v>0</v>
      </c>
      <c r="AL40" s="10">
        <f t="shared" si="133"/>
        <v>2500</v>
      </c>
      <c r="AM40" s="10">
        <f t="shared" si="133"/>
        <v>0</v>
      </c>
      <c r="AN40" s="10">
        <f t="shared" si="133"/>
        <v>0</v>
      </c>
      <c r="AO40" s="10">
        <f t="shared" si="133"/>
        <v>0</v>
      </c>
      <c r="AP40" s="10">
        <f t="shared" si="133"/>
        <v>525</v>
      </c>
      <c r="AQ40" s="10">
        <f t="shared" si="133"/>
        <v>0</v>
      </c>
      <c r="AR40" s="10">
        <f t="shared" si="133"/>
        <v>0</v>
      </c>
      <c r="AS40" s="10">
        <f t="shared" si="133"/>
        <v>0</v>
      </c>
      <c r="AT40" s="10">
        <f t="shared" si="133"/>
        <v>20</v>
      </c>
      <c r="AU40" s="10">
        <f t="shared" si="133"/>
        <v>0</v>
      </c>
      <c r="AV40" s="10">
        <f t="shared" si="133"/>
        <v>0</v>
      </c>
      <c r="AW40" s="10">
        <f t="shared" si="133"/>
        <v>0</v>
      </c>
      <c r="AX40" s="10">
        <f t="shared" si="133"/>
        <v>11975</v>
      </c>
      <c r="AY40" s="10">
        <f t="shared" si="133"/>
        <v>0</v>
      </c>
      <c r="AZ40" s="10">
        <f t="shared" si="133"/>
        <v>0</v>
      </c>
      <c r="BA40" s="10">
        <f t="shared" si="133"/>
        <v>0</v>
      </c>
      <c r="BB40" s="10">
        <f t="shared" si="133"/>
        <v>9980</v>
      </c>
      <c r="BC40" s="10">
        <f t="shared" si="133"/>
        <v>0</v>
      </c>
      <c r="BD40" s="10">
        <f t="shared" si="133"/>
        <v>0</v>
      </c>
      <c r="BE40" s="10">
        <f t="shared" si="133"/>
        <v>0</v>
      </c>
      <c r="BF40" s="10">
        <f t="shared" si="133"/>
        <v>2500</v>
      </c>
      <c r="BG40" s="10">
        <f t="shared" ref="BG40:CK40" si="134">IF(AND(BG17&lt;80000000,BG17&gt;10),BG17,0)</f>
        <v>0</v>
      </c>
      <c r="BH40" s="10">
        <f t="shared" si="134"/>
        <v>0</v>
      </c>
      <c r="BI40" s="10">
        <f t="shared" si="134"/>
        <v>0</v>
      </c>
      <c r="BJ40" s="10">
        <f t="shared" si="134"/>
        <v>525</v>
      </c>
      <c r="BK40" s="10">
        <f t="shared" si="134"/>
        <v>0</v>
      </c>
      <c r="BL40" s="10">
        <f t="shared" si="134"/>
        <v>0</v>
      </c>
      <c r="BM40" s="10">
        <f t="shared" si="134"/>
        <v>0</v>
      </c>
      <c r="BN40" s="10">
        <f t="shared" si="134"/>
        <v>20</v>
      </c>
      <c r="BO40" s="10">
        <f t="shared" si="134"/>
        <v>0</v>
      </c>
      <c r="BP40" s="10">
        <f t="shared" si="134"/>
        <v>0</v>
      </c>
      <c r="BQ40" s="10">
        <f t="shared" si="134"/>
        <v>0</v>
      </c>
      <c r="BR40" s="10">
        <f t="shared" si="134"/>
        <v>11975</v>
      </c>
      <c r="BS40" s="10">
        <f t="shared" si="134"/>
        <v>0</v>
      </c>
      <c r="BT40" s="10">
        <f t="shared" si="134"/>
        <v>0</v>
      </c>
      <c r="BU40" s="10">
        <f t="shared" si="134"/>
        <v>0</v>
      </c>
      <c r="BV40" s="10">
        <f t="shared" si="134"/>
        <v>9980</v>
      </c>
      <c r="BW40" s="10">
        <f t="shared" si="134"/>
        <v>0</v>
      </c>
      <c r="BX40" s="10">
        <f t="shared" si="134"/>
        <v>0</v>
      </c>
      <c r="BY40" s="10">
        <f t="shared" si="134"/>
        <v>0</v>
      </c>
      <c r="BZ40" s="10">
        <f t="shared" si="134"/>
        <v>2500</v>
      </c>
      <c r="CA40" s="10">
        <f t="shared" si="134"/>
        <v>0</v>
      </c>
      <c r="CB40" s="10">
        <f t="shared" si="134"/>
        <v>0</v>
      </c>
      <c r="CC40" s="10">
        <f t="shared" si="134"/>
        <v>0</v>
      </c>
      <c r="CD40" s="10">
        <f t="shared" si="134"/>
        <v>525</v>
      </c>
      <c r="CE40" s="10">
        <f t="shared" si="134"/>
        <v>0</v>
      </c>
      <c r="CF40" s="10">
        <f t="shared" si="134"/>
        <v>0</v>
      </c>
      <c r="CG40" s="10">
        <f t="shared" si="134"/>
        <v>0</v>
      </c>
      <c r="CH40" s="10">
        <f t="shared" si="134"/>
        <v>20</v>
      </c>
      <c r="CI40" s="10">
        <f t="shared" si="134"/>
        <v>0</v>
      </c>
      <c r="CJ40" s="10">
        <f t="shared" si="134"/>
        <v>0</v>
      </c>
      <c r="CK40" s="10">
        <f t="shared" si="134"/>
        <v>0</v>
      </c>
      <c r="CL40" s="10">
        <f t="shared" ref="CL40:CP45" si="135">IF(AND(CL17&lt;80000000,CL17&gt;10),CL17,0)</f>
        <v>11975</v>
      </c>
      <c r="CM40" s="10">
        <f t="shared" si="135"/>
        <v>0</v>
      </c>
      <c r="CN40" s="10">
        <f t="shared" si="135"/>
        <v>0</v>
      </c>
      <c r="CO40" s="10">
        <f t="shared" si="135"/>
        <v>0</v>
      </c>
      <c r="CP40" s="10">
        <f t="shared" si="135"/>
        <v>9980</v>
      </c>
      <c r="CQ40" s="10">
        <f t="shared" ref="CQ40:EX40" si="136">IF(AND(CQ17&lt;80000000,CQ17&gt;10),CQ17,0)</f>
        <v>0</v>
      </c>
      <c r="CR40" s="10">
        <f t="shared" si="136"/>
        <v>0</v>
      </c>
      <c r="CS40" s="10">
        <f t="shared" si="136"/>
        <v>0</v>
      </c>
      <c r="CT40" s="10">
        <f t="shared" si="136"/>
        <v>2500</v>
      </c>
      <c r="CU40" s="10">
        <f t="shared" si="136"/>
        <v>0</v>
      </c>
      <c r="CV40" s="10">
        <f t="shared" si="136"/>
        <v>0</v>
      </c>
      <c r="CW40" s="10">
        <f t="shared" si="136"/>
        <v>0</v>
      </c>
      <c r="CX40" s="10">
        <f t="shared" si="136"/>
        <v>525</v>
      </c>
      <c r="CY40" s="10">
        <f t="shared" si="136"/>
        <v>0</v>
      </c>
      <c r="CZ40" s="10">
        <f t="shared" si="136"/>
        <v>0</v>
      </c>
      <c r="DA40" s="10">
        <f t="shared" si="136"/>
        <v>0</v>
      </c>
      <c r="DB40" s="10">
        <f t="shared" si="136"/>
        <v>20</v>
      </c>
      <c r="DC40" s="10">
        <f t="shared" si="136"/>
        <v>0</v>
      </c>
      <c r="DD40" s="10">
        <f t="shared" si="136"/>
        <v>0</v>
      </c>
      <c r="DE40" s="10">
        <f t="shared" si="136"/>
        <v>0</v>
      </c>
      <c r="DF40" s="10">
        <f t="shared" si="136"/>
        <v>11975</v>
      </c>
      <c r="DG40" s="10">
        <f t="shared" si="136"/>
        <v>0</v>
      </c>
      <c r="DH40" s="10">
        <f t="shared" si="136"/>
        <v>0</v>
      </c>
      <c r="DI40" s="10">
        <f t="shared" si="136"/>
        <v>0</v>
      </c>
      <c r="DJ40" s="10">
        <f t="shared" si="136"/>
        <v>9980</v>
      </c>
      <c r="DK40" s="10">
        <f t="shared" si="136"/>
        <v>0</v>
      </c>
      <c r="DL40" s="10">
        <f t="shared" si="136"/>
        <v>0</v>
      </c>
      <c r="DM40" s="10">
        <f t="shared" si="136"/>
        <v>0</v>
      </c>
      <c r="DN40" s="10">
        <f t="shared" si="136"/>
        <v>2500</v>
      </c>
      <c r="DO40" s="10">
        <f t="shared" si="136"/>
        <v>0</v>
      </c>
      <c r="DP40" s="10">
        <f t="shared" si="136"/>
        <v>0</v>
      </c>
      <c r="DQ40" s="10">
        <f t="shared" si="136"/>
        <v>0</v>
      </c>
      <c r="DR40" s="10">
        <f t="shared" si="136"/>
        <v>525</v>
      </c>
      <c r="DS40" s="10">
        <f t="shared" si="136"/>
        <v>0</v>
      </c>
      <c r="DT40" s="10">
        <f t="shared" si="136"/>
        <v>0</v>
      </c>
      <c r="DU40" s="10">
        <f t="shared" si="136"/>
        <v>0</v>
      </c>
      <c r="DV40" s="10">
        <f t="shared" si="136"/>
        <v>20</v>
      </c>
      <c r="DW40" s="10">
        <f t="shared" si="136"/>
        <v>0</v>
      </c>
      <c r="DX40" s="10">
        <f t="shared" si="136"/>
        <v>0</v>
      </c>
      <c r="DY40" s="10">
        <f t="shared" si="136"/>
        <v>0</v>
      </c>
      <c r="DZ40" s="10">
        <f t="shared" si="136"/>
        <v>11975</v>
      </c>
      <c r="EA40" s="10">
        <f t="shared" si="136"/>
        <v>0</v>
      </c>
      <c r="EB40" s="10">
        <f t="shared" si="136"/>
        <v>0</v>
      </c>
      <c r="EC40" s="10">
        <f t="shared" si="136"/>
        <v>0</v>
      </c>
      <c r="ED40" s="10">
        <f t="shared" si="136"/>
        <v>9980</v>
      </c>
      <c r="EE40" s="10">
        <f t="shared" si="136"/>
        <v>0</v>
      </c>
      <c r="EF40" s="10">
        <f t="shared" si="136"/>
        <v>0</v>
      </c>
      <c r="EG40" s="10">
        <f t="shared" si="136"/>
        <v>0</v>
      </c>
      <c r="EH40" s="10">
        <f t="shared" si="136"/>
        <v>2500</v>
      </c>
      <c r="EI40" s="10">
        <f t="shared" si="136"/>
        <v>0</v>
      </c>
      <c r="EJ40" s="10">
        <f t="shared" si="136"/>
        <v>0</v>
      </c>
      <c r="EK40" s="10">
        <f t="shared" si="136"/>
        <v>0</v>
      </c>
      <c r="EL40" s="10">
        <f t="shared" si="136"/>
        <v>525</v>
      </c>
      <c r="EM40" s="10">
        <f t="shared" si="136"/>
        <v>0</v>
      </c>
      <c r="EN40" s="10">
        <f t="shared" si="136"/>
        <v>0</v>
      </c>
      <c r="EO40" s="10">
        <f t="shared" si="136"/>
        <v>0</v>
      </c>
      <c r="EP40" s="10">
        <f t="shared" si="136"/>
        <v>20</v>
      </c>
      <c r="EQ40" s="10">
        <f t="shared" si="136"/>
        <v>0</v>
      </c>
      <c r="ER40" s="10">
        <f t="shared" si="136"/>
        <v>0</v>
      </c>
      <c r="ES40" s="10">
        <f t="shared" si="136"/>
        <v>0</v>
      </c>
      <c r="ET40" s="10">
        <f t="shared" si="136"/>
        <v>11975</v>
      </c>
      <c r="EU40" s="10">
        <f t="shared" si="136"/>
        <v>0</v>
      </c>
      <c r="EV40" s="10">
        <f t="shared" si="136"/>
        <v>0</v>
      </c>
      <c r="EW40" s="10">
        <f t="shared" si="136"/>
        <v>0</v>
      </c>
      <c r="EX40" s="10">
        <f t="shared" si="136"/>
        <v>9980</v>
      </c>
      <c r="EY40" s="10">
        <f t="shared" ref="EY40:FJ40" si="137">IF(AND(EY17&lt;80000000,EY17&gt;10),EY17,0)</f>
        <v>0</v>
      </c>
      <c r="EZ40" s="10">
        <f t="shared" si="137"/>
        <v>0</v>
      </c>
      <c r="FA40" s="10">
        <f t="shared" si="137"/>
        <v>0</v>
      </c>
      <c r="FB40" s="10">
        <f t="shared" si="137"/>
        <v>2500</v>
      </c>
      <c r="FC40" s="10">
        <f t="shared" si="137"/>
        <v>0</v>
      </c>
      <c r="FD40" s="10">
        <f t="shared" si="137"/>
        <v>0</v>
      </c>
      <c r="FE40" s="10">
        <f t="shared" si="137"/>
        <v>0</v>
      </c>
      <c r="FF40" s="10">
        <f t="shared" si="137"/>
        <v>525</v>
      </c>
      <c r="FG40" s="10">
        <f t="shared" si="137"/>
        <v>0</v>
      </c>
      <c r="FH40" s="10">
        <f t="shared" si="137"/>
        <v>0</v>
      </c>
      <c r="FI40" s="10">
        <f t="shared" si="137"/>
        <v>0</v>
      </c>
      <c r="FJ40" s="10">
        <f t="shared" si="137"/>
        <v>20</v>
      </c>
      <c r="FK40" s="10">
        <f t="shared" ref="FK40:GP40" si="138">IF(AND(FK17&lt;80000000,FK17&gt;10),FK17,0)</f>
        <v>0</v>
      </c>
      <c r="FL40" s="10">
        <f t="shared" si="138"/>
        <v>0</v>
      </c>
      <c r="FM40" s="10">
        <f t="shared" si="138"/>
        <v>0</v>
      </c>
      <c r="FN40" s="10">
        <f t="shared" si="138"/>
        <v>11975</v>
      </c>
      <c r="FO40" s="10">
        <f t="shared" si="138"/>
        <v>0</v>
      </c>
      <c r="FP40" s="10">
        <f t="shared" si="138"/>
        <v>0</v>
      </c>
      <c r="FQ40" s="10">
        <f t="shared" si="138"/>
        <v>0</v>
      </c>
      <c r="FR40" s="10">
        <f t="shared" si="138"/>
        <v>9980</v>
      </c>
      <c r="FS40" s="10">
        <f t="shared" si="138"/>
        <v>0</v>
      </c>
      <c r="FT40" s="10">
        <f t="shared" si="138"/>
        <v>0</v>
      </c>
      <c r="FU40" s="10">
        <f t="shared" si="138"/>
        <v>0</v>
      </c>
      <c r="FV40" s="10">
        <f t="shared" si="138"/>
        <v>2500</v>
      </c>
      <c r="FW40" s="10">
        <f t="shared" si="138"/>
        <v>0</v>
      </c>
      <c r="FX40" s="10">
        <f t="shared" si="138"/>
        <v>0</v>
      </c>
      <c r="FY40" s="10">
        <f t="shared" si="138"/>
        <v>0</v>
      </c>
      <c r="FZ40" s="10">
        <f t="shared" si="138"/>
        <v>525</v>
      </c>
      <c r="GA40" s="10">
        <f t="shared" si="138"/>
        <v>0</v>
      </c>
      <c r="GB40" s="10">
        <f t="shared" si="138"/>
        <v>0</v>
      </c>
      <c r="GC40" s="10">
        <f t="shared" si="138"/>
        <v>0</v>
      </c>
      <c r="GD40" s="10">
        <f t="shared" si="138"/>
        <v>20</v>
      </c>
      <c r="GE40" s="10">
        <f t="shared" si="138"/>
        <v>0</v>
      </c>
      <c r="GF40" s="10">
        <f t="shared" si="138"/>
        <v>0</v>
      </c>
      <c r="GG40" s="10">
        <f t="shared" si="138"/>
        <v>0</v>
      </c>
      <c r="GH40" s="10">
        <f t="shared" si="138"/>
        <v>11975</v>
      </c>
      <c r="GI40" s="10">
        <f t="shared" si="138"/>
        <v>0</v>
      </c>
      <c r="GJ40" s="10">
        <f t="shared" si="138"/>
        <v>0</v>
      </c>
      <c r="GK40" s="10">
        <f t="shared" si="138"/>
        <v>0</v>
      </c>
      <c r="GL40" s="10">
        <f t="shared" si="138"/>
        <v>9980</v>
      </c>
      <c r="GM40" s="10">
        <f t="shared" si="138"/>
        <v>0</v>
      </c>
      <c r="GN40" s="10">
        <f t="shared" si="138"/>
        <v>0</v>
      </c>
      <c r="GO40" s="10">
        <f t="shared" si="138"/>
        <v>0</v>
      </c>
      <c r="GP40" s="10">
        <f t="shared" si="138"/>
        <v>2500</v>
      </c>
      <c r="GQ40" s="10">
        <f t="shared" ref="GQ40:HJ40" si="139">IF(AND(GQ17&lt;80000000,GQ17&gt;10),GQ17,0)</f>
        <v>0</v>
      </c>
      <c r="GR40" s="10">
        <f t="shared" si="139"/>
        <v>0</v>
      </c>
      <c r="GS40" s="10">
        <f t="shared" si="139"/>
        <v>0</v>
      </c>
      <c r="GT40" s="10">
        <f t="shared" si="139"/>
        <v>525</v>
      </c>
      <c r="GU40" s="10">
        <f t="shared" si="139"/>
        <v>0</v>
      </c>
      <c r="GV40" s="10">
        <f t="shared" si="139"/>
        <v>0</v>
      </c>
      <c r="GW40" s="10">
        <f t="shared" si="139"/>
        <v>0</v>
      </c>
      <c r="GX40" s="10">
        <f t="shared" si="139"/>
        <v>20</v>
      </c>
      <c r="GY40" s="10">
        <f t="shared" si="139"/>
        <v>0</v>
      </c>
      <c r="GZ40" s="10">
        <f t="shared" si="139"/>
        <v>0</v>
      </c>
      <c r="HA40" s="10">
        <f t="shared" si="139"/>
        <v>0</v>
      </c>
      <c r="HB40" s="10">
        <f t="shared" si="139"/>
        <v>11975</v>
      </c>
      <c r="HC40" s="10">
        <f t="shared" si="139"/>
        <v>0</v>
      </c>
      <c r="HD40" s="10">
        <f t="shared" si="139"/>
        <v>0</v>
      </c>
      <c r="HE40" s="10">
        <f t="shared" si="139"/>
        <v>0</v>
      </c>
      <c r="HF40" s="10">
        <f t="shared" si="139"/>
        <v>9980</v>
      </c>
      <c r="HG40" s="10">
        <f t="shared" si="139"/>
        <v>0</v>
      </c>
      <c r="HH40" s="10">
        <f t="shared" si="139"/>
        <v>0</v>
      </c>
      <c r="HI40" s="10">
        <f t="shared" si="139"/>
        <v>0</v>
      </c>
      <c r="HJ40" s="10">
        <f t="shared" si="139"/>
        <v>2500</v>
      </c>
      <c r="HK40" s="10">
        <f t="shared" ref="HK40:HN45" si="140">IF(AND(HK17&lt;80000000,HK17&gt;10),HK17,0)</f>
        <v>0</v>
      </c>
      <c r="HL40" s="10">
        <f t="shared" si="140"/>
        <v>0</v>
      </c>
      <c r="HM40" s="10">
        <f t="shared" si="140"/>
        <v>0</v>
      </c>
      <c r="HN40" s="10">
        <f t="shared" si="140"/>
        <v>525</v>
      </c>
      <c r="HO40" s="10">
        <f t="shared" ref="HO40:JV40" si="141">IF(AND(HO17&lt;80000000,HO17&gt;10),HO17,0)</f>
        <v>0</v>
      </c>
      <c r="HP40" s="10">
        <f t="shared" si="141"/>
        <v>0</v>
      </c>
      <c r="HQ40" s="10">
        <f t="shared" si="141"/>
        <v>0</v>
      </c>
      <c r="HR40" s="10">
        <f t="shared" si="141"/>
        <v>20</v>
      </c>
      <c r="HS40" s="10">
        <f t="shared" si="141"/>
        <v>0</v>
      </c>
      <c r="HT40" s="10">
        <f t="shared" si="141"/>
        <v>0</v>
      </c>
      <c r="HU40" s="10">
        <f t="shared" si="141"/>
        <v>0</v>
      </c>
      <c r="HV40" s="10">
        <f t="shared" si="141"/>
        <v>11975</v>
      </c>
      <c r="HW40" s="10">
        <f t="shared" si="141"/>
        <v>0</v>
      </c>
      <c r="HX40" s="10">
        <f t="shared" si="141"/>
        <v>0</v>
      </c>
      <c r="HY40" s="10">
        <f t="shared" si="141"/>
        <v>0</v>
      </c>
      <c r="HZ40" s="10">
        <f t="shared" si="141"/>
        <v>9980</v>
      </c>
      <c r="IA40" s="10">
        <f t="shared" si="141"/>
        <v>0</v>
      </c>
      <c r="IB40" s="10">
        <f t="shared" si="141"/>
        <v>0</v>
      </c>
      <c r="IC40" s="10">
        <f t="shared" si="141"/>
        <v>0</v>
      </c>
      <c r="ID40" s="10">
        <f t="shared" si="141"/>
        <v>2500</v>
      </c>
      <c r="IE40" s="10">
        <f t="shared" si="141"/>
        <v>0</v>
      </c>
      <c r="IF40" s="10">
        <f t="shared" si="141"/>
        <v>0</v>
      </c>
      <c r="IG40" s="10">
        <f t="shared" si="141"/>
        <v>0</v>
      </c>
      <c r="IH40" s="10">
        <f t="shared" si="141"/>
        <v>525</v>
      </c>
      <c r="II40" s="10">
        <f t="shared" si="141"/>
        <v>0</v>
      </c>
      <c r="IJ40" s="10">
        <f t="shared" si="141"/>
        <v>0</v>
      </c>
      <c r="IK40" s="10">
        <f t="shared" si="141"/>
        <v>0</v>
      </c>
      <c r="IL40" s="10">
        <f t="shared" si="141"/>
        <v>20</v>
      </c>
      <c r="IM40" s="10">
        <f t="shared" si="141"/>
        <v>0</v>
      </c>
      <c r="IN40" s="10">
        <f t="shared" si="141"/>
        <v>0</v>
      </c>
      <c r="IO40" s="10">
        <f t="shared" si="141"/>
        <v>0</v>
      </c>
      <c r="IP40" s="10">
        <f t="shared" si="141"/>
        <v>11975</v>
      </c>
      <c r="IQ40" s="10">
        <f t="shared" si="141"/>
        <v>0</v>
      </c>
      <c r="IR40" s="10">
        <f t="shared" si="141"/>
        <v>0</v>
      </c>
      <c r="IS40" s="10">
        <f t="shared" si="141"/>
        <v>0</v>
      </c>
      <c r="IT40" s="10">
        <f t="shared" si="141"/>
        <v>9980</v>
      </c>
      <c r="IU40" s="10">
        <f t="shared" si="141"/>
        <v>0</v>
      </c>
      <c r="IV40" s="10">
        <f t="shared" si="141"/>
        <v>0</v>
      </c>
      <c r="IW40" s="10">
        <f t="shared" si="141"/>
        <v>0</v>
      </c>
      <c r="IX40" s="10">
        <f t="shared" si="141"/>
        <v>2500</v>
      </c>
      <c r="IY40" s="10">
        <f t="shared" si="141"/>
        <v>0</v>
      </c>
      <c r="IZ40" s="10">
        <f t="shared" si="141"/>
        <v>0</v>
      </c>
      <c r="JA40" s="10">
        <f t="shared" si="141"/>
        <v>0</v>
      </c>
      <c r="JB40" s="10">
        <f t="shared" si="141"/>
        <v>525</v>
      </c>
      <c r="JC40" s="10">
        <f t="shared" si="141"/>
        <v>0</v>
      </c>
      <c r="JD40" s="10">
        <f t="shared" si="141"/>
        <v>0</v>
      </c>
      <c r="JE40" s="10">
        <f t="shared" si="141"/>
        <v>0</v>
      </c>
      <c r="JF40" s="10">
        <f t="shared" si="141"/>
        <v>20</v>
      </c>
      <c r="JG40" s="10">
        <f t="shared" si="141"/>
        <v>0</v>
      </c>
      <c r="JH40" s="10">
        <f t="shared" si="141"/>
        <v>0</v>
      </c>
      <c r="JI40" s="10">
        <f t="shared" si="141"/>
        <v>0</v>
      </c>
      <c r="JJ40" s="10">
        <f t="shared" si="141"/>
        <v>11975</v>
      </c>
      <c r="JK40" s="10">
        <f t="shared" si="141"/>
        <v>0</v>
      </c>
      <c r="JL40" s="10">
        <f t="shared" si="141"/>
        <v>0</v>
      </c>
      <c r="JM40" s="10">
        <f t="shared" si="141"/>
        <v>0</v>
      </c>
      <c r="JN40" s="10">
        <f t="shared" si="141"/>
        <v>9980</v>
      </c>
      <c r="JO40" s="10">
        <f t="shared" si="141"/>
        <v>0</v>
      </c>
      <c r="JP40" s="10">
        <f t="shared" si="141"/>
        <v>0</v>
      </c>
      <c r="JQ40" s="10">
        <f t="shared" si="141"/>
        <v>0</v>
      </c>
      <c r="JR40" s="10">
        <f t="shared" si="141"/>
        <v>2500</v>
      </c>
      <c r="JS40" s="10">
        <f t="shared" si="141"/>
        <v>0</v>
      </c>
      <c r="JT40" s="10">
        <f t="shared" si="141"/>
        <v>0</v>
      </c>
      <c r="JU40" s="10">
        <f t="shared" si="141"/>
        <v>0</v>
      </c>
      <c r="JV40" s="10">
        <f t="shared" si="141"/>
        <v>525</v>
      </c>
      <c r="JW40" s="10">
        <f t="shared" ref="JW40:KH40" si="142">IF(AND(JW17&lt;80000000,JW17&gt;10),JW17,0)</f>
        <v>0</v>
      </c>
      <c r="JX40" s="10">
        <f t="shared" si="142"/>
        <v>0</v>
      </c>
      <c r="JY40" s="10">
        <f t="shared" si="142"/>
        <v>0</v>
      </c>
      <c r="JZ40" s="10">
        <f t="shared" si="142"/>
        <v>20</v>
      </c>
      <c r="KA40" s="10">
        <f t="shared" si="142"/>
        <v>0</v>
      </c>
      <c r="KB40" s="10">
        <f t="shared" si="142"/>
        <v>0</v>
      </c>
      <c r="KC40" s="10">
        <f t="shared" si="142"/>
        <v>0</v>
      </c>
      <c r="KD40" s="10">
        <f t="shared" si="142"/>
        <v>11975</v>
      </c>
      <c r="KE40" s="10">
        <f t="shared" si="142"/>
        <v>0</v>
      </c>
      <c r="KF40" s="10">
        <f t="shared" si="142"/>
        <v>0</v>
      </c>
      <c r="KG40" s="10">
        <f t="shared" si="142"/>
        <v>0</v>
      </c>
      <c r="KH40" s="10">
        <f t="shared" si="142"/>
        <v>9980</v>
      </c>
      <c r="KI40" s="10">
        <f t="shared" ref="KI40:LN40" si="143">IF(AND(KI17&lt;80000000,KI17&gt;10),KI17,0)</f>
        <v>0</v>
      </c>
      <c r="KJ40" s="10">
        <f t="shared" si="143"/>
        <v>0</v>
      </c>
      <c r="KK40" s="10">
        <f t="shared" si="143"/>
        <v>0</v>
      </c>
      <c r="KL40" s="10">
        <f t="shared" si="143"/>
        <v>2500</v>
      </c>
      <c r="KM40" s="10">
        <f t="shared" si="143"/>
        <v>0</v>
      </c>
      <c r="KN40" s="10">
        <f t="shared" si="143"/>
        <v>0</v>
      </c>
      <c r="KO40" s="10">
        <f t="shared" si="143"/>
        <v>0</v>
      </c>
      <c r="KP40" s="10">
        <f t="shared" si="143"/>
        <v>525</v>
      </c>
      <c r="KQ40" s="10">
        <f t="shared" si="143"/>
        <v>0</v>
      </c>
      <c r="KR40" s="10">
        <f t="shared" si="143"/>
        <v>0</v>
      </c>
      <c r="KS40" s="10">
        <f t="shared" si="143"/>
        <v>0</v>
      </c>
      <c r="KT40" s="10">
        <f t="shared" si="143"/>
        <v>20</v>
      </c>
      <c r="KU40" s="10">
        <f t="shared" si="143"/>
        <v>0</v>
      </c>
      <c r="KV40" s="10">
        <f t="shared" si="143"/>
        <v>0</v>
      </c>
      <c r="KW40" s="10">
        <f t="shared" si="143"/>
        <v>0</v>
      </c>
      <c r="KX40" s="10">
        <f t="shared" si="143"/>
        <v>11975</v>
      </c>
      <c r="KY40" s="10">
        <f t="shared" si="143"/>
        <v>0</v>
      </c>
      <c r="KZ40" s="10">
        <f t="shared" si="143"/>
        <v>0</v>
      </c>
      <c r="LA40" s="10">
        <f t="shared" si="143"/>
        <v>0</v>
      </c>
      <c r="LB40" s="10">
        <f t="shared" si="143"/>
        <v>9980</v>
      </c>
      <c r="LC40" s="10">
        <f t="shared" si="143"/>
        <v>0</v>
      </c>
      <c r="LD40" s="10">
        <f t="shared" si="143"/>
        <v>0</v>
      </c>
      <c r="LE40" s="10">
        <f t="shared" si="143"/>
        <v>0</v>
      </c>
      <c r="LF40" s="10">
        <f t="shared" si="143"/>
        <v>2500</v>
      </c>
      <c r="LG40" s="10">
        <f t="shared" si="143"/>
        <v>0</v>
      </c>
      <c r="LH40" s="10">
        <f t="shared" si="143"/>
        <v>0</v>
      </c>
      <c r="LI40" s="10">
        <f t="shared" si="143"/>
        <v>0</v>
      </c>
      <c r="LJ40" s="10">
        <f t="shared" si="143"/>
        <v>525</v>
      </c>
      <c r="LK40" s="10">
        <f t="shared" si="143"/>
        <v>0</v>
      </c>
      <c r="LL40" s="10">
        <f t="shared" si="143"/>
        <v>0</v>
      </c>
      <c r="LM40" s="10">
        <f t="shared" si="143"/>
        <v>0</v>
      </c>
      <c r="LN40" s="10">
        <f t="shared" si="143"/>
        <v>20</v>
      </c>
      <c r="LO40" s="10">
        <f t="shared" ref="LO40:MH40" si="144">IF(AND(LO17&lt;80000000,LO17&gt;10),LO17,0)</f>
        <v>0</v>
      </c>
      <c r="LP40" s="10">
        <f t="shared" si="144"/>
        <v>0</v>
      </c>
      <c r="LQ40" s="10">
        <f t="shared" si="144"/>
        <v>0</v>
      </c>
      <c r="LR40" s="10">
        <f t="shared" si="144"/>
        <v>11975</v>
      </c>
      <c r="LS40" s="10">
        <f t="shared" si="144"/>
        <v>0</v>
      </c>
      <c r="LT40" s="10">
        <f t="shared" si="144"/>
        <v>0</v>
      </c>
      <c r="LU40" s="10">
        <f t="shared" si="144"/>
        <v>0</v>
      </c>
      <c r="LV40" s="10">
        <f t="shared" si="144"/>
        <v>9980</v>
      </c>
      <c r="LW40" s="10">
        <f t="shared" si="144"/>
        <v>0</v>
      </c>
      <c r="LX40" s="10">
        <f t="shared" si="144"/>
        <v>0</v>
      </c>
      <c r="LY40" s="10">
        <f t="shared" si="144"/>
        <v>0</v>
      </c>
      <c r="LZ40" s="10">
        <f t="shared" si="144"/>
        <v>2500</v>
      </c>
      <c r="MA40" s="10">
        <f t="shared" si="144"/>
        <v>0</v>
      </c>
      <c r="MB40" s="10">
        <f t="shared" si="144"/>
        <v>0</v>
      </c>
      <c r="MC40" s="10">
        <f t="shared" si="144"/>
        <v>0</v>
      </c>
      <c r="MD40" s="10">
        <f t="shared" si="144"/>
        <v>525</v>
      </c>
      <c r="ME40" s="10">
        <f t="shared" si="144"/>
        <v>0</v>
      </c>
      <c r="MF40" s="10">
        <f t="shared" si="144"/>
        <v>0</v>
      </c>
      <c r="MG40" s="10">
        <f t="shared" si="144"/>
        <v>0</v>
      </c>
      <c r="MH40" s="10">
        <f t="shared" si="144"/>
        <v>20</v>
      </c>
    </row>
    <row r="41" spans="1:346" x14ac:dyDescent="0.2">
      <c r="A41">
        <v>15</v>
      </c>
      <c r="B41">
        <f t="shared" si="14"/>
        <v>400000</v>
      </c>
      <c r="C41">
        <f t="shared" si="15"/>
        <v>600000</v>
      </c>
      <c r="E41">
        <v>400000</v>
      </c>
      <c r="G41" s="10">
        <f t="shared" ref="G41:Z41" si="145">IF(AND(G18&lt;80000000,G18&gt;10),G18,0)</f>
        <v>0</v>
      </c>
      <c r="H41" s="10">
        <f t="shared" si="145"/>
        <v>0</v>
      </c>
      <c r="I41" s="10">
        <f t="shared" si="145"/>
        <v>0</v>
      </c>
      <c r="J41" s="10">
        <f t="shared" si="145"/>
        <v>282000</v>
      </c>
      <c r="K41" s="10">
        <f t="shared" si="145"/>
        <v>0</v>
      </c>
      <c r="L41" s="10">
        <f t="shared" si="145"/>
        <v>0</v>
      </c>
      <c r="M41" s="10">
        <f t="shared" si="145"/>
        <v>0</v>
      </c>
      <c r="N41" s="10">
        <f t="shared" si="145"/>
        <v>178800</v>
      </c>
      <c r="O41" s="10">
        <f t="shared" si="145"/>
        <v>0</v>
      </c>
      <c r="P41" s="10">
        <f t="shared" si="145"/>
        <v>0</v>
      </c>
      <c r="Q41" s="10">
        <f t="shared" si="145"/>
        <v>0</v>
      </c>
      <c r="R41" s="10">
        <f t="shared" si="145"/>
        <v>120000</v>
      </c>
      <c r="S41" s="10">
        <f t="shared" si="145"/>
        <v>0</v>
      </c>
      <c r="T41" s="10">
        <f t="shared" si="145"/>
        <v>0</v>
      </c>
      <c r="U41" s="10">
        <f t="shared" si="145"/>
        <v>0</v>
      </c>
      <c r="V41" s="10">
        <f t="shared" si="145"/>
        <v>18000</v>
      </c>
      <c r="W41" s="10">
        <f t="shared" si="145"/>
        <v>0</v>
      </c>
      <c r="X41" s="10">
        <f t="shared" si="145"/>
        <v>0</v>
      </c>
      <c r="Y41" s="10">
        <f t="shared" si="145"/>
        <v>0</v>
      </c>
      <c r="Z41" s="10">
        <f t="shared" si="145"/>
        <v>1200</v>
      </c>
      <c r="AA41" s="27">
        <f t="shared" ref="AA41:BF41" si="146">IF(AND(AA18&lt;80000000,AA18&gt;10),AA18,0)</f>
        <v>0</v>
      </c>
      <c r="AB41" s="10">
        <f t="shared" si="146"/>
        <v>0</v>
      </c>
      <c r="AC41" s="10">
        <f t="shared" si="146"/>
        <v>0</v>
      </c>
      <c r="AD41" s="10">
        <f t="shared" si="146"/>
        <v>11975</v>
      </c>
      <c r="AE41" s="10">
        <f t="shared" si="146"/>
        <v>0</v>
      </c>
      <c r="AF41" s="10">
        <f t="shared" si="146"/>
        <v>0</v>
      </c>
      <c r="AG41" s="10">
        <f t="shared" si="146"/>
        <v>0</v>
      </c>
      <c r="AH41" s="10">
        <f t="shared" si="146"/>
        <v>9980</v>
      </c>
      <c r="AI41" s="10">
        <f t="shared" si="146"/>
        <v>0</v>
      </c>
      <c r="AJ41" s="10">
        <f t="shared" si="146"/>
        <v>0</v>
      </c>
      <c r="AK41" s="10">
        <f t="shared" si="146"/>
        <v>0</v>
      </c>
      <c r="AL41" s="10">
        <f t="shared" si="146"/>
        <v>2500</v>
      </c>
      <c r="AM41" s="10">
        <f t="shared" si="146"/>
        <v>0</v>
      </c>
      <c r="AN41" s="10">
        <f t="shared" si="146"/>
        <v>0</v>
      </c>
      <c r="AO41" s="10">
        <f t="shared" si="146"/>
        <v>0</v>
      </c>
      <c r="AP41" s="10">
        <f t="shared" si="146"/>
        <v>525</v>
      </c>
      <c r="AQ41" s="10">
        <f t="shared" si="146"/>
        <v>0</v>
      </c>
      <c r="AR41" s="10">
        <f t="shared" si="146"/>
        <v>0</v>
      </c>
      <c r="AS41" s="10">
        <f t="shared" si="146"/>
        <v>0</v>
      </c>
      <c r="AT41" s="10">
        <f t="shared" si="146"/>
        <v>20</v>
      </c>
      <c r="AU41" s="10">
        <f t="shared" si="146"/>
        <v>0</v>
      </c>
      <c r="AV41" s="10">
        <f t="shared" si="146"/>
        <v>0</v>
      </c>
      <c r="AW41" s="10">
        <f t="shared" si="146"/>
        <v>0</v>
      </c>
      <c r="AX41" s="10">
        <f t="shared" si="146"/>
        <v>11975</v>
      </c>
      <c r="AY41" s="10">
        <f t="shared" si="146"/>
        <v>0</v>
      </c>
      <c r="AZ41" s="10">
        <f t="shared" si="146"/>
        <v>0</v>
      </c>
      <c r="BA41" s="10">
        <f t="shared" si="146"/>
        <v>0</v>
      </c>
      <c r="BB41" s="10">
        <f t="shared" si="146"/>
        <v>9980</v>
      </c>
      <c r="BC41" s="10">
        <f t="shared" si="146"/>
        <v>0</v>
      </c>
      <c r="BD41" s="10">
        <f t="shared" si="146"/>
        <v>0</v>
      </c>
      <c r="BE41" s="10">
        <f t="shared" si="146"/>
        <v>0</v>
      </c>
      <c r="BF41" s="10">
        <f t="shared" si="146"/>
        <v>2500</v>
      </c>
      <c r="BG41" s="10">
        <f t="shared" ref="BG41:CK41" si="147">IF(AND(BG18&lt;80000000,BG18&gt;10),BG18,0)</f>
        <v>0</v>
      </c>
      <c r="BH41" s="10">
        <f t="shared" si="147"/>
        <v>0</v>
      </c>
      <c r="BI41" s="10">
        <f t="shared" si="147"/>
        <v>0</v>
      </c>
      <c r="BJ41" s="10">
        <f t="shared" si="147"/>
        <v>525</v>
      </c>
      <c r="BK41" s="10">
        <f t="shared" si="147"/>
        <v>0</v>
      </c>
      <c r="BL41" s="10">
        <f t="shared" si="147"/>
        <v>0</v>
      </c>
      <c r="BM41" s="10">
        <f t="shared" si="147"/>
        <v>0</v>
      </c>
      <c r="BN41" s="10">
        <f t="shared" si="147"/>
        <v>20</v>
      </c>
      <c r="BO41" s="10">
        <f t="shared" si="147"/>
        <v>0</v>
      </c>
      <c r="BP41" s="10">
        <f t="shared" si="147"/>
        <v>0</v>
      </c>
      <c r="BQ41" s="10">
        <f t="shared" si="147"/>
        <v>0</v>
      </c>
      <c r="BR41" s="10">
        <f t="shared" si="147"/>
        <v>11975</v>
      </c>
      <c r="BS41" s="10">
        <f t="shared" si="147"/>
        <v>0</v>
      </c>
      <c r="BT41" s="10">
        <f t="shared" si="147"/>
        <v>0</v>
      </c>
      <c r="BU41" s="10">
        <f t="shared" si="147"/>
        <v>0</v>
      </c>
      <c r="BV41" s="10">
        <f t="shared" si="147"/>
        <v>9980</v>
      </c>
      <c r="BW41" s="10">
        <f t="shared" si="147"/>
        <v>0</v>
      </c>
      <c r="BX41" s="10">
        <f t="shared" si="147"/>
        <v>0</v>
      </c>
      <c r="BY41" s="10">
        <f t="shared" si="147"/>
        <v>0</v>
      </c>
      <c r="BZ41" s="10">
        <f t="shared" si="147"/>
        <v>2500</v>
      </c>
      <c r="CA41" s="10">
        <f t="shared" si="147"/>
        <v>0</v>
      </c>
      <c r="CB41" s="10">
        <f t="shared" si="147"/>
        <v>0</v>
      </c>
      <c r="CC41" s="10">
        <f t="shared" si="147"/>
        <v>0</v>
      </c>
      <c r="CD41" s="10">
        <f t="shared" si="147"/>
        <v>525</v>
      </c>
      <c r="CE41" s="10">
        <f t="shared" si="147"/>
        <v>0</v>
      </c>
      <c r="CF41" s="10">
        <f t="shared" si="147"/>
        <v>0</v>
      </c>
      <c r="CG41" s="10">
        <f t="shared" si="147"/>
        <v>0</v>
      </c>
      <c r="CH41" s="10">
        <f t="shared" si="147"/>
        <v>20</v>
      </c>
      <c r="CI41" s="10">
        <f t="shared" si="147"/>
        <v>0</v>
      </c>
      <c r="CJ41" s="10">
        <f t="shared" si="147"/>
        <v>0</v>
      </c>
      <c r="CK41" s="10">
        <f t="shared" si="147"/>
        <v>0</v>
      </c>
      <c r="CL41" s="10">
        <f t="shared" si="135"/>
        <v>11975</v>
      </c>
      <c r="CM41" s="10">
        <f t="shared" si="135"/>
        <v>0</v>
      </c>
      <c r="CN41" s="10">
        <f t="shared" si="135"/>
        <v>0</v>
      </c>
      <c r="CO41" s="10">
        <f t="shared" si="135"/>
        <v>0</v>
      </c>
      <c r="CP41" s="10">
        <f t="shared" si="135"/>
        <v>9980</v>
      </c>
      <c r="CQ41" s="10">
        <f t="shared" ref="CQ41:DV41" si="148">IF(AND(CQ18&lt;80000000,CQ18&gt;10),CQ18,0)</f>
        <v>0</v>
      </c>
      <c r="CR41" s="10">
        <f t="shared" si="148"/>
        <v>0</v>
      </c>
      <c r="CS41" s="10">
        <f t="shared" si="148"/>
        <v>0</v>
      </c>
      <c r="CT41" s="10">
        <f t="shared" si="148"/>
        <v>2500</v>
      </c>
      <c r="CU41" s="10">
        <f t="shared" si="148"/>
        <v>0</v>
      </c>
      <c r="CV41" s="10">
        <f t="shared" si="148"/>
        <v>0</v>
      </c>
      <c r="CW41" s="10">
        <f t="shared" si="148"/>
        <v>0</v>
      </c>
      <c r="CX41" s="10">
        <f t="shared" si="148"/>
        <v>525</v>
      </c>
      <c r="CY41" s="10">
        <f t="shared" si="148"/>
        <v>0</v>
      </c>
      <c r="CZ41" s="10">
        <f t="shared" si="148"/>
        <v>0</v>
      </c>
      <c r="DA41" s="10">
        <f t="shared" si="148"/>
        <v>0</v>
      </c>
      <c r="DB41" s="10">
        <f t="shared" si="148"/>
        <v>20</v>
      </c>
      <c r="DC41" s="10">
        <f t="shared" si="148"/>
        <v>0</v>
      </c>
      <c r="DD41" s="10">
        <f t="shared" si="148"/>
        <v>0</v>
      </c>
      <c r="DE41" s="10">
        <f t="shared" si="148"/>
        <v>0</v>
      </c>
      <c r="DF41" s="10">
        <f t="shared" si="148"/>
        <v>11975</v>
      </c>
      <c r="DG41" s="10">
        <f t="shared" si="148"/>
        <v>0</v>
      </c>
      <c r="DH41" s="10">
        <f t="shared" si="148"/>
        <v>0</v>
      </c>
      <c r="DI41" s="10">
        <f t="shared" si="148"/>
        <v>0</v>
      </c>
      <c r="DJ41" s="10">
        <f t="shared" si="148"/>
        <v>9980</v>
      </c>
      <c r="DK41" s="10">
        <f t="shared" si="148"/>
        <v>0</v>
      </c>
      <c r="DL41" s="10">
        <f t="shared" si="148"/>
        <v>0</v>
      </c>
      <c r="DM41" s="10">
        <f t="shared" si="148"/>
        <v>0</v>
      </c>
      <c r="DN41" s="10">
        <f t="shared" si="148"/>
        <v>2500</v>
      </c>
      <c r="DO41" s="10">
        <f t="shared" si="148"/>
        <v>0</v>
      </c>
      <c r="DP41" s="10">
        <f t="shared" si="148"/>
        <v>0</v>
      </c>
      <c r="DQ41" s="10">
        <f t="shared" si="148"/>
        <v>0</v>
      </c>
      <c r="DR41" s="10">
        <f t="shared" si="148"/>
        <v>525</v>
      </c>
      <c r="DS41" s="10">
        <f t="shared" si="148"/>
        <v>0</v>
      </c>
      <c r="DT41" s="10">
        <f t="shared" si="148"/>
        <v>0</v>
      </c>
      <c r="DU41" s="10">
        <f t="shared" si="148"/>
        <v>0</v>
      </c>
      <c r="DV41" s="10">
        <f t="shared" si="148"/>
        <v>20</v>
      </c>
      <c r="DW41" s="10">
        <f t="shared" ref="DW41:EX41" si="149">IF(AND(DW18&lt;80000000,DW18&gt;10),DW18,0)</f>
        <v>0</v>
      </c>
      <c r="DX41" s="10">
        <f t="shared" si="149"/>
        <v>0</v>
      </c>
      <c r="DY41" s="10">
        <f t="shared" si="149"/>
        <v>0</v>
      </c>
      <c r="DZ41" s="10">
        <f t="shared" si="149"/>
        <v>11975</v>
      </c>
      <c r="EA41" s="10">
        <f t="shared" si="149"/>
        <v>0</v>
      </c>
      <c r="EB41" s="10">
        <f t="shared" si="149"/>
        <v>0</v>
      </c>
      <c r="EC41" s="10">
        <f t="shared" si="149"/>
        <v>0</v>
      </c>
      <c r="ED41" s="10">
        <f t="shared" si="149"/>
        <v>9980</v>
      </c>
      <c r="EE41" s="10">
        <f t="shared" si="149"/>
        <v>0</v>
      </c>
      <c r="EF41" s="10">
        <f t="shared" si="149"/>
        <v>0</v>
      </c>
      <c r="EG41" s="10">
        <f t="shared" si="149"/>
        <v>0</v>
      </c>
      <c r="EH41" s="10">
        <f t="shared" si="149"/>
        <v>2500</v>
      </c>
      <c r="EI41" s="10">
        <f t="shared" si="149"/>
        <v>0</v>
      </c>
      <c r="EJ41" s="10">
        <f t="shared" si="149"/>
        <v>0</v>
      </c>
      <c r="EK41" s="10">
        <f t="shared" si="149"/>
        <v>0</v>
      </c>
      <c r="EL41" s="10">
        <f t="shared" si="149"/>
        <v>525</v>
      </c>
      <c r="EM41" s="10">
        <f t="shared" si="149"/>
        <v>0</v>
      </c>
      <c r="EN41" s="10">
        <f t="shared" si="149"/>
        <v>0</v>
      </c>
      <c r="EO41" s="10">
        <f t="shared" si="149"/>
        <v>0</v>
      </c>
      <c r="EP41" s="10">
        <f t="shared" si="149"/>
        <v>20</v>
      </c>
      <c r="EQ41" s="10">
        <f t="shared" si="149"/>
        <v>0</v>
      </c>
      <c r="ER41" s="10">
        <f t="shared" si="149"/>
        <v>0</v>
      </c>
      <c r="ES41" s="10">
        <f t="shared" si="149"/>
        <v>0</v>
      </c>
      <c r="ET41" s="10">
        <f t="shared" si="149"/>
        <v>11975</v>
      </c>
      <c r="EU41" s="10">
        <f t="shared" si="149"/>
        <v>0</v>
      </c>
      <c r="EV41" s="10">
        <f t="shared" si="149"/>
        <v>0</v>
      </c>
      <c r="EW41" s="10">
        <f t="shared" si="149"/>
        <v>0</v>
      </c>
      <c r="EX41" s="10">
        <f t="shared" si="149"/>
        <v>9980</v>
      </c>
      <c r="EY41" s="10">
        <f t="shared" ref="EY41:FJ41" si="150">IF(AND(EY18&lt;80000000,EY18&gt;10),EY18,0)</f>
        <v>0</v>
      </c>
      <c r="EZ41" s="10">
        <f t="shared" si="150"/>
        <v>0</v>
      </c>
      <c r="FA41" s="10">
        <f t="shared" si="150"/>
        <v>0</v>
      </c>
      <c r="FB41" s="10">
        <f t="shared" si="150"/>
        <v>2500</v>
      </c>
      <c r="FC41" s="10">
        <f t="shared" si="150"/>
        <v>0</v>
      </c>
      <c r="FD41" s="10">
        <f t="shared" si="150"/>
        <v>0</v>
      </c>
      <c r="FE41" s="10">
        <f t="shared" si="150"/>
        <v>0</v>
      </c>
      <c r="FF41" s="10">
        <f t="shared" si="150"/>
        <v>525</v>
      </c>
      <c r="FG41" s="10">
        <f t="shared" si="150"/>
        <v>0</v>
      </c>
      <c r="FH41" s="10">
        <f t="shared" si="150"/>
        <v>0</v>
      </c>
      <c r="FI41" s="10">
        <f t="shared" si="150"/>
        <v>0</v>
      </c>
      <c r="FJ41" s="10">
        <f t="shared" si="150"/>
        <v>20</v>
      </c>
      <c r="FK41" s="10">
        <f t="shared" ref="FK41:GP41" si="151">IF(AND(FK18&lt;80000000,FK18&gt;10),FK18,0)</f>
        <v>0</v>
      </c>
      <c r="FL41" s="10">
        <f t="shared" si="151"/>
        <v>0</v>
      </c>
      <c r="FM41" s="10">
        <f t="shared" si="151"/>
        <v>0</v>
      </c>
      <c r="FN41" s="10">
        <f t="shared" si="151"/>
        <v>11975</v>
      </c>
      <c r="FO41" s="10">
        <f t="shared" si="151"/>
        <v>0</v>
      </c>
      <c r="FP41" s="10">
        <f t="shared" si="151"/>
        <v>0</v>
      </c>
      <c r="FQ41" s="10">
        <f t="shared" si="151"/>
        <v>0</v>
      </c>
      <c r="FR41" s="10">
        <f t="shared" si="151"/>
        <v>9980</v>
      </c>
      <c r="FS41" s="10">
        <f t="shared" si="151"/>
        <v>0</v>
      </c>
      <c r="FT41" s="10">
        <f t="shared" si="151"/>
        <v>0</v>
      </c>
      <c r="FU41" s="10">
        <f t="shared" si="151"/>
        <v>0</v>
      </c>
      <c r="FV41" s="10">
        <f t="shared" si="151"/>
        <v>2500</v>
      </c>
      <c r="FW41" s="10">
        <f t="shared" si="151"/>
        <v>0</v>
      </c>
      <c r="FX41" s="10">
        <f t="shared" si="151"/>
        <v>0</v>
      </c>
      <c r="FY41" s="10">
        <f t="shared" si="151"/>
        <v>0</v>
      </c>
      <c r="FZ41" s="10">
        <f t="shared" si="151"/>
        <v>525</v>
      </c>
      <c r="GA41" s="10">
        <f t="shared" si="151"/>
        <v>0</v>
      </c>
      <c r="GB41" s="10">
        <f t="shared" si="151"/>
        <v>0</v>
      </c>
      <c r="GC41" s="10">
        <f t="shared" si="151"/>
        <v>0</v>
      </c>
      <c r="GD41" s="10">
        <f t="shared" si="151"/>
        <v>20</v>
      </c>
      <c r="GE41" s="10">
        <f t="shared" si="151"/>
        <v>0</v>
      </c>
      <c r="GF41" s="10">
        <f t="shared" si="151"/>
        <v>0</v>
      </c>
      <c r="GG41" s="10">
        <f t="shared" si="151"/>
        <v>0</v>
      </c>
      <c r="GH41" s="10">
        <f t="shared" si="151"/>
        <v>11975</v>
      </c>
      <c r="GI41" s="10">
        <f t="shared" si="151"/>
        <v>0</v>
      </c>
      <c r="GJ41" s="10">
        <f t="shared" si="151"/>
        <v>0</v>
      </c>
      <c r="GK41" s="10">
        <f t="shared" si="151"/>
        <v>0</v>
      </c>
      <c r="GL41" s="10">
        <f t="shared" si="151"/>
        <v>9980</v>
      </c>
      <c r="GM41" s="10">
        <f t="shared" si="151"/>
        <v>0</v>
      </c>
      <c r="GN41" s="10">
        <f t="shared" si="151"/>
        <v>0</v>
      </c>
      <c r="GO41" s="10">
        <f t="shared" si="151"/>
        <v>0</v>
      </c>
      <c r="GP41" s="10">
        <f t="shared" si="151"/>
        <v>2500</v>
      </c>
      <c r="GQ41" s="10">
        <f t="shared" ref="GQ41:HJ41" si="152">IF(AND(GQ18&lt;80000000,GQ18&gt;10),GQ18,0)</f>
        <v>0</v>
      </c>
      <c r="GR41" s="10">
        <f t="shared" si="152"/>
        <v>0</v>
      </c>
      <c r="GS41" s="10">
        <f t="shared" si="152"/>
        <v>0</v>
      </c>
      <c r="GT41" s="10">
        <f t="shared" si="152"/>
        <v>525</v>
      </c>
      <c r="GU41" s="10">
        <f t="shared" si="152"/>
        <v>0</v>
      </c>
      <c r="GV41" s="10">
        <f t="shared" si="152"/>
        <v>0</v>
      </c>
      <c r="GW41" s="10">
        <f t="shared" si="152"/>
        <v>0</v>
      </c>
      <c r="GX41" s="10">
        <f t="shared" si="152"/>
        <v>20</v>
      </c>
      <c r="GY41" s="10">
        <f t="shared" si="152"/>
        <v>0</v>
      </c>
      <c r="GZ41" s="10">
        <f t="shared" si="152"/>
        <v>0</v>
      </c>
      <c r="HA41" s="10">
        <f t="shared" si="152"/>
        <v>0</v>
      </c>
      <c r="HB41" s="10">
        <f t="shared" si="152"/>
        <v>11975</v>
      </c>
      <c r="HC41" s="10">
        <f t="shared" si="152"/>
        <v>0</v>
      </c>
      <c r="HD41" s="10">
        <f t="shared" si="152"/>
        <v>0</v>
      </c>
      <c r="HE41" s="10">
        <f t="shared" si="152"/>
        <v>0</v>
      </c>
      <c r="HF41" s="10">
        <f t="shared" si="152"/>
        <v>9980</v>
      </c>
      <c r="HG41" s="10">
        <f t="shared" si="152"/>
        <v>0</v>
      </c>
      <c r="HH41" s="10">
        <f t="shared" si="152"/>
        <v>0</v>
      </c>
      <c r="HI41" s="10">
        <f t="shared" si="152"/>
        <v>0</v>
      </c>
      <c r="HJ41" s="10">
        <f t="shared" si="152"/>
        <v>2500</v>
      </c>
      <c r="HK41" s="10">
        <f t="shared" si="140"/>
        <v>0</v>
      </c>
      <c r="HL41" s="10">
        <f t="shared" si="140"/>
        <v>0</v>
      </c>
      <c r="HM41" s="10">
        <f t="shared" si="140"/>
        <v>0</v>
      </c>
      <c r="HN41" s="10">
        <f t="shared" si="140"/>
        <v>525</v>
      </c>
      <c r="HO41" s="10">
        <f t="shared" ref="HO41:IT41" si="153">IF(AND(HO18&lt;80000000,HO18&gt;10),HO18,0)</f>
        <v>0</v>
      </c>
      <c r="HP41" s="10">
        <f t="shared" si="153"/>
        <v>0</v>
      </c>
      <c r="HQ41" s="10">
        <f t="shared" si="153"/>
        <v>0</v>
      </c>
      <c r="HR41" s="10">
        <f t="shared" si="153"/>
        <v>20</v>
      </c>
      <c r="HS41" s="10">
        <f t="shared" si="153"/>
        <v>0</v>
      </c>
      <c r="HT41" s="10">
        <f t="shared" si="153"/>
        <v>0</v>
      </c>
      <c r="HU41" s="10">
        <f t="shared" si="153"/>
        <v>0</v>
      </c>
      <c r="HV41" s="10">
        <f t="shared" si="153"/>
        <v>11975</v>
      </c>
      <c r="HW41" s="10">
        <f t="shared" si="153"/>
        <v>0</v>
      </c>
      <c r="HX41" s="10">
        <f t="shared" si="153"/>
        <v>0</v>
      </c>
      <c r="HY41" s="10">
        <f t="shared" si="153"/>
        <v>0</v>
      </c>
      <c r="HZ41" s="10">
        <f t="shared" si="153"/>
        <v>9980</v>
      </c>
      <c r="IA41" s="10">
        <f t="shared" si="153"/>
        <v>0</v>
      </c>
      <c r="IB41" s="10">
        <f t="shared" si="153"/>
        <v>0</v>
      </c>
      <c r="IC41" s="10">
        <f t="shared" si="153"/>
        <v>0</v>
      </c>
      <c r="ID41" s="10">
        <f t="shared" si="153"/>
        <v>2500</v>
      </c>
      <c r="IE41" s="10">
        <f t="shared" si="153"/>
        <v>0</v>
      </c>
      <c r="IF41" s="10">
        <f t="shared" si="153"/>
        <v>0</v>
      </c>
      <c r="IG41" s="10">
        <f t="shared" si="153"/>
        <v>0</v>
      </c>
      <c r="IH41" s="10">
        <f t="shared" si="153"/>
        <v>525</v>
      </c>
      <c r="II41" s="10">
        <f t="shared" si="153"/>
        <v>0</v>
      </c>
      <c r="IJ41" s="10">
        <f t="shared" si="153"/>
        <v>0</v>
      </c>
      <c r="IK41" s="10">
        <f t="shared" si="153"/>
        <v>0</v>
      </c>
      <c r="IL41" s="10">
        <f t="shared" si="153"/>
        <v>20</v>
      </c>
      <c r="IM41" s="10">
        <f t="shared" si="153"/>
        <v>0</v>
      </c>
      <c r="IN41" s="10">
        <f t="shared" si="153"/>
        <v>0</v>
      </c>
      <c r="IO41" s="10">
        <f t="shared" si="153"/>
        <v>0</v>
      </c>
      <c r="IP41" s="10">
        <f t="shared" si="153"/>
        <v>11975</v>
      </c>
      <c r="IQ41" s="10">
        <f t="shared" si="153"/>
        <v>0</v>
      </c>
      <c r="IR41" s="10">
        <f t="shared" si="153"/>
        <v>0</v>
      </c>
      <c r="IS41" s="10">
        <f t="shared" si="153"/>
        <v>0</v>
      </c>
      <c r="IT41" s="10">
        <f t="shared" si="153"/>
        <v>9980</v>
      </c>
      <c r="IU41" s="10">
        <f t="shared" ref="IU41:JV41" si="154">IF(AND(IU18&lt;80000000,IU18&gt;10),IU18,0)</f>
        <v>0</v>
      </c>
      <c r="IV41" s="10">
        <f t="shared" si="154"/>
        <v>0</v>
      </c>
      <c r="IW41" s="10">
        <f t="shared" si="154"/>
        <v>0</v>
      </c>
      <c r="IX41" s="10">
        <f t="shared" si="154"/>
        <v>2500</v>
      </c>
      <c r="IY41" s="10">
        <f t="shared" si="154"/>
        <v>0</v>
      </c>
      <c r="IZ41" s="10">
        <f t="shared" si="154"/>
        <v>0</v>
      </c>
      <c r="JA41" s="10">
        <f t="shared" si="154"/>
        <v>0</v>
      </c>
      <c r="JB41" s="10">
        <f t="shared" si="154"/>
        <v>525</v>
      </c>
      <c r="JC41" s="10">
        <f t="shared" si="154"/>
        <v>0</v>
      </c>
      <c r="JD41" s="10">
        <f t="shared" si="154"/>
        <v>0</v>
      </c>
      <c r="JE41" s="10">
        <f t="shared" si="154"/>
        <v>0</v>
      </c>
      <c r="JF41" s="10">
        <f t="shared" si="154"/>
        <v>20</v>
      </c>
      <c r="JG41" s="10">
        <f t="shared" si="154"/>
        <v>0</v>
      </c>
      <c r="JH41" s="10">
        <f t="shared" si="154"/>
        <v>0</v>
      </c>
      <c r="JI41" s="10">
        <f t="shared" si="154"/>
        <v>0</v>
      </c>
      <c r="JJ41" s="10">
        <f t="shared" si="154"/>
        <v>11975</v>
      </c>
      <c r="JK41" s="10">
        <f t="shared" si="154"/>
        <v>0</v>
      </c>
      <c r="JL41" s="10">
        <f t="shared" si="154"/>
        <v>0</v>
      </c>
      <c r="JM41" s="10">
        <f t="shared" si="154"/>
        <v>0</v>
      </c>
      <c r="JN41" s="10">
        <f t="shared" si="154"/>
        <v>9980</v>
      </c>
      <c r="JO41" s="10">
        <f t="shared" si="154"/>
        <v>0</v>
      </c>
      <c r="JP41" s="10">
        <f t="shared" si="154"/>
        <v>0</v>
      </c>
      <c r="JQ41" s="10">
        <f t="shared" si="154"/>
        <v>0</v>
      </c>
      <c r="JR41" s="10">
        <f t="shared" si="154"/>
        <v>2500</v>
      </c>
      <c r="JS41" s="10">
        <f t="shared" si="154"/>
        <v>0</v>
      </c>
      <c r="JT41" s="10">
        <f t="shared" si="154"/>
        <v>0</v>
      </c>
      <c r="JU41" s="10">
        <f t="shared" si="154"/>
        <v>0</v>
      </c>
      <c r="JV41" s="10">
        <f t="shared" si="154"/>
        <v>525</v>
      </c>
      <c r="JW41" s="10">
        <f t="shared" ref="JW41:KH41" si="155">IF(AND(JW18&lt;80000000,JW18&gt;10),JW18,0)</f>
        <v>0</v>
      </c>
      <c r="JX41" s="10">
        <f t="shared" si="155"/>
        <v>0</v>
      </c>
      <c r="JY41" s="10">
        <f t="shared" si="155"/>
        <v>0</v>
      </c>
      <c r="JZ41" s="10">
        <f t="shared" si="155"/>
        <v>20</v>
      </c>
      <c r="KA41" s="10">
        <f t="shared" si="155"/>
        <v>0</v>
      </c>
      <c r="KB41" s="10">
        <f t="shared" si="155"/>
        <v>0</v>
      </c>
      <c r="KC41" s="10">
        <f t="shared" si="155"/>
        <v>0</v>
      </c>
      <c r="KD41" s="10">
        <f t="shared" si="155"/>
        <v>11975</v>
      </c>
      <c r="KE41" s="10">
        <f t="shared" si="155"/>
        <v>0</v>
      </c>
      <c r="KF41" s="10">
        <f t="shared" si="155"/>
        <v>0</v>
      </c>
      <c r="KG41" s="10">
        <f t="shared" si="155"/>
        <v>0</v>
      </c>
      <c r="KH41" s="10">
        <f t="shared" si="155"/>
        <v>9980</v>
      </c>
      <c r="KI41" s="10">
        <f t="shared" ref="KI41:LN41" si="156">IF(AND(KI18&lt;80000000,KI18&gt;10),KI18,0)</f>
        <v>0</v>
      </c>
      <c r="KJ41" s="10">
        <f t="shared" si="156"/>
        <v>0</v>
      </c>
      <c r="KK41" s="10">
        <f t="shared" si="156"/>
        <v>0</v>
      </c>
      <c r="KL41" s="10">
        <f t="shared" si="156"/>
        <v>2500</v>
      </c>
      <c r="KM41" s="10">
        <f t="shared" si="156"/>
        <v>0</v>
      </c>
      <c r="KN41" s="10">
        <f t="shared" si="156"/>
        <v>0</v>
      </c>
      <c r="KO41" s="10">
        <f t="shared" si="156"/>
        <v>0</v>
      </c>
      <c r="KP41" s="10">
        <f t="shared" si="156"/>
        <v>525</v>
      </c>
      <c r="KQ41" s="10">
        <f t="shared" si="156"/>
        <v>0</v>
      </c>
      <c r="KR41" s="10">
        <f t="shared" si="156"/>
        <v>0</v>
      </c>
      <c r="KS41" s="10">
        <f t="shared" si="156"/>
        <v>0</v>
      </c>
      <c r="KT41" s="10">
        <f t="shared" si="156"/>
        <v>20</v>
      </c>
      <c r="KU41" s="10">
        <f t="shared" si="156"/>
        <v>0</v>
      </c>
      <c r="KV41" s="10">
        <f t="shared" si="156"/>
        <v>0</v>
      </c>
      <c r="KW41" s="10">
        <f t="shared" si="156"/>
        <v>0</v>
      </c>
      <c r="KX41" s="10">
        <f t="shared" si="156"/>
        <v>11975</v>
      </c>
      <c r="KY41" s="10">
        <f t="shared" si="156"/>
        <v>0</v>
      </c>
      <c r="KZ41" s="10">
        <f t="shared" si="156"/>
        <v>0</v>
      </c>
      <c r="LA41" s="10">
        <f t="shared" si="156"/>
        <v>0</v>
      </c>
      <c r="LB41" s="10">
        <f t="shared" si="156"/>
        <v>9980</v>
      </c>
      <c r="LC41" s="10">
        <f t="shared" si="156"/>
        <v>0</v>
      </c>
      <c r="LD41" s="10">
        <f t="shared" si="156"/>
        <v>0</v>
      </c>
      <c r="LE41" s="10">
        <f t="shared" si="156"/>
        <v>0</v>
      </c>
      <c r="LF41" s="10">
        <f t="shared" si="156"/>
        <v>2500</v>
      </c>
      <c r="LG41" s="10">
        <f t="shared" si="156"/>
        <v>0</v>
      </c>
      <c r="LH41" s="10">
        <f t="shared" si="156"/>
        <v>0</v>
      </c>
      <c r="LI41" s="10">
        <f t="shared" si="156"/>
        <v>0</v>
      </c>
      <c r="LJ41" s="10">
        <f t="shared" si="156"/>
        <v>525</v>
      </c>
      <c r="LK41" s="10">
        <f t="shared" si="156"/>
        <v>0</v>
      </c>
      <c r="LL41" s="10">
        <f t="shared" si="156"/>
        <v>0</v>
      </c>
      <c r="LM41" s="10">
        <f t="shared" si="156"/>
        <v>0</v>
      </c>
      <c r="LN41" s="10">
        <f t="shared" si="156"/>
        <v>20</v>
      </c>
      <c r="LO41" s="10">
        <f t="shared" ref="LO41:MH41" si="157">IF(AND(LO18&lt;80000000,LO18&gt;10),LO18,0)</f>
        <v>0</v>
      </c>
      <c r="LP41" s="10">
        <f t="shared" si="157"/>
        <v>0</v>
      </c>
      <c r="LQ41" s="10">
        <f t="shared" si="157"/>
        <v>0</v>
      </c>
      <c r="LR41" s="10">
        <f t="shared" si="157"/>
        <v>11975</v>
      </c>
      <c r="LS41" s="10">
        <f t="shared" si="157"/>
        <v>0</v>
      </c>
      <c r="LT41" s="10">
        <f t="shared" si="157"/>
        <v>0</v>
      </c>
      <c r="LU41" s="10">
        <f t="shared" si="157"/>
        <v>0</v>
      </c>
      <c r="LV41" s="10">
        <f t="shared" si="157"/>
        <v>9980</v>
      </c>
      <c r="LW41" s="10">
        <f t="shared" si="157"/>
        <v>0</v>
      </c>
      <c r="LX41" s="10">
        <f t="shared" si="157"/>
        <v>0</v>
      </c>
      <c r="LY41" s="10">
        <f t="shared" si="157"/>
        <v>0</v>
      </c>
      <c r="LZ41" s="10">
        <f t="shared" si="157"/>
        <v>2500</v>
      </c>
      <c r="MA41" s="10">
        <f t="shared" si="157"/>
        <v>0</v>
      </c>
      <c r="MB41" s="10">
        <f t="shared" si="157"/>
        <v>0</v>
      </c>
      <c r="MC41" s="10">
        <f t="shared" si="157"/>
        <v>0</v>
      </c>
      <c r="MD41" s="10">
        <f t="shared" si="157"/>
        <v>525</v>
      </c>
      <c r="ME41" s="10">
        <f t="shared" si="157"/>
        <v>0</v>
      </c>
      <c r="MF41" s="10">
        <f t="shared" si="157"/>
        <v>0</v>
      </c>
      <c r="MG41" s="10">
        <f t="shared" si="157"/>
        <v>0</v>
      </c>
      <c r="MH41" s="10">
        <f t="shared" si="157"/>
        <v>20</v>
      </c>
    </row>
    <row r="42" spans="1:346" x14ac:dyDescent="0.2">
      <c r="A42">
        <v>16</v>
      </c>
      <c r="B42">
        <f t="shared" si="14"/>
        <v>400000</v>
      </c>
      <c r="C42">
        <f t="shared" si="15"/>
        <v>600000</v>
      </c>
      <c r="E42">
        <v>400000</v>
      </c>
      <c r="G42" s="10">
        <f t="shared" ref="G42:Z42" si="158">IF(AND(G19&lt;80000000,G19&gt;10),G19,0)</f>
        <v>0</v>
      </c>
      <c r="H42" s="10">
        <f t="shared" si="158"/>
        <v>0</v>
      </c>
      <c r="I42" s="10">
        <f t="shared" si="158"/>
        <v>0</v>
      </c>
      <c r="J42" s="10">
        <f t="shared" si="158"/>
        <v>282000</v>
      </c>
      <c r="K42" s="10">
        <f t="shared" si="158"/>
        <v>0</v>
      </c>
      <c r="L42" s="10">
        <f t="shared" si="158"/>
        <v>0</v>
      </c>
      <c r="M42" s="10">
        <f t="shared" si="158"/>
        <v>0</v>
      </c>
      <c r="N42" s="10">
        <f t="shared" si="158"/>
        <v>178800</v>
      </c>
      <c r="O42" s="10">
        <f t="shared" si="158"/>
        <v>0</v>
      </c>
      <c r="P42" s="10">
        <f t="shared" si="158"/>
        <v>0</v>
      </c>
      <c r="Q42" s="10">
        <f t="shared" si="158"/>
        <v>0</v>
      </c>
      <c r="R42" s="10">
        <f t="shared" si="158"/>
        <v>120000</v>
      </c>
      <c r="S42" s="10">
        <f t="shared" si="158"/>
        <v>0</v>
      </c>
      <c r="T42" s="10">
        <f t="shared" si="158"/>
        <v>0</v>
      </c>
      <c r="U42" s="10">
        <f t="shared" si="158"/>
        <v>0</v>
      </c>
      <c r="V42" s="10">
        <f t="shared" si="158"/>
        <v>18000</v>
      </c>
      <c r="W42" s="10">
        <f t="shared" si="158"/>
        <v>0</v>
      </c>
      <c r="X42" s="10">
        <f t="shared" si="158"/>
        <v>0</v>
      </c>
      <c r="Y42" s="10">
        <f t="shared" si="158"/>
        <v>0</v>
      </c>
      <c r="Z42" s="10">
        <f t="shared" si="158"/>
        <v>1200</v>
      </c>
      <c r="AA42" s="27">
        <f t="shared" ref="AA42:BF42" si="159">IF(AND(AA19&lt;80000000,AA19&gt;10),AA19,0)</f>
        <v>0</v>
      </c>
      <c r="AB42" s="10">
        <f t="shared" si="159"/>
        <v>0</v>
      </c>
      <c r="AC42" s="10">
        <f t="shared" si="159"/>
        <v>0</v>
      </c>
      <c r="AD42" s="10">
        <f t="shared" si="159"/>
        <v>11975</v>
      </c>
      <c r="AE42" s="10">
        <f t="shared" si="159"/>
        <v>0</v>
      </c>
      <c r="AF42" s="10">
        <f t="shared" si="159"/>
        <v>0</v>
      </c>
      <c r="AG42" s="10">
        <f t="shared" si="159"/>
        <v>0</v>
      </c>
      <c r="AH42" s="10">
        <f t="shared" si="159"/>
        <v>9980</v>
      </c>
      <c r="AI42" s="10">
        <f t="shared" si="159"/>
        <v>0</v>
      </c>
      <c r="AJ42" s="10">
        <f t="shared" si="159"/>
        <v>0</v>
      </c>
      <c r="AK42" s="10">
        <f t="shared" si="159"/>
        <v>0</v>
      </c>
      <c r="AL42" s="10">
        <f t="shared" si="159"/>
        <v>2500</v>
      </c>
      <c r="AM42" s="10">
        <f t="shared" si="159"/>
        <v>0</v>
      </c>
      <c r="AN42" s="10">
        <f t="shared" si="159"/>
        <v>0</v>
      </c>
      <c r="AO42" s="10">
        <f t="shared" si="159"/>
        <v>0</v>
      </c>
      <c r="AP42" s="10">
        <f t="shared" si="159"/>
        <v>525</v>
      </c>
      <c r="AQ42" s="10">
        <f t="shared" si="159"/>
        <v>0</v>
      </c>
      <c r="AR42" s="10">
        <f t="shared" si="159"/>
        <v>0</v>
      </c>
      <c r="AS42" s="10">
        <f t="shared" si="159"/>
        <v>0</v>
      </c>
      <c r="AT42" s="10">
        <f t="shared" si="159"/>
        <v>20</v>
      </c>
      <c r="AU42" s="10">
        <f t="shared" si="159"/>
        <v>0</v>
      </c>
      <c r="AV42" s="10">
        <f t="shared" si="159"/>
        <v>0</v>
      </c>
      <c r="AW42" s="10">
        <f t="shared" si="159"/>
        <v>0</v>
      </c>
      <c r="AX42" s="10">
        <f t="shared" si="159"/>
        <v>11975</v>
      </c>
      <c r="AY42" s="10">
        <f t="shared" si="159"/>
        <v>0</v>
      </c>
      <c r="AZ42" s="10">
        <f t="shared" si="159"/>
        <v>0</v>
      </c>
      <c r="BA42" s="10">
        <f t="shared" si="159"/>
        <v>0</v>
      </c>
      <c r="BB42" s="10">
        <f t="shared" si="159"/>
        <v>9980</v>
      </c>
      <c r="BC42" s="10">
        <f t="shared" si="159"/>
        <v>0</v>
      </c>
      <c r="BD42" s="10">
        <f t="shared" si="159"/>
        <v>0</v>
      </c>
      <c r="BE42" s="10">
        <f t="shared" si="159"/>
        <v>0</v>
      </c>
      <c r="BF42" s="10">
        <f t="shared" si="159"/>
        <v>2500</v>
      </c>
      <c r="BG42" s="10">
        <f t="shared" ref="BG42:CK42" si="160">IF(AND(BG19&lt;80000000,BG19&gt;10),BG19,0)</f>
        <v>0</v>
      </c>
      <c r="BH42" s="10">
        <f t="shared" si="160"/>
        <v>0</v>
      </c>
      <c r="BI42" s="10">
        <f t="shared" si="160"/>
        <v>0</v>
      </c>
      <c r="BJ42" s="10">
        <f t="shared" si="160"/>
        <v>525</v>
      </c>
      <c r="BK42" s="10">
        <f t="shared" si="160"/>
        <v>0</v>
      </c>
      <c r="BL42" s="10">
        <f t="shared" si="160"/>
        <v>0</v>
      </c>
      <c r="BM42" s="10">
        <f t="shared" si="160"/>
        <v>0</v>
      </c>
      <c r="BN42" s="10">
        <f t="shared" si="160"/>
        <v>20</v>
      </c>
      <c r="BO42" s="10">
        <f t="shared" si="160"/>
        <v>0</v>
      </c>
      <c r="BP42" s="10">
        <f t="shared" si="160"/>
        <v>0</v>
      </c>
      <c r="BQ42" s="10">
        <f t="shared" si="160"/>
        <v>0</v>
      </c>
      <c r="BR42" s="10">
        <f t="shared" si="160"/>
        <v>11975</v>
      </c>
      <c r="BS42" s="10">
        <f t="shared" si="160"/>
        <v>0</v>
      </c>
      <c r="BT42" s="10">
        <f t="shared" si="160"/>
        <v>0</v>
      </c>
      <c r="BU42" s="10">
        <f t="shared" si="160"/>
        <v>0</v>
      </c>
      <c r="BV42" s="10">
        <f t="shared" si="160"/>
        <v>9980</v>
      </c>
      <c r="BW42" s="10">
        <f t="shared" si="160"/>
        <v>0</v>
      </c>
      <c r="BX42" s="10">
        <f t="shared" si="160"/>
        <v>0</v>
      </c>
      <c r="BY42" s="10">
        <f t="shared" si="160"/>
        <v>0</v>
      </c>
      <c r="BZ42" s="10">
        <f t="shared" si="160"/>
        <v>2500</v>
      </c>
      <c r="CA42" s="10">
        <f t="shared" si="160"/>
        <v>0</v>
      </c>
      <c r="CB42" s="10">
        <f t="shared" si="160"/>
        <v>0</v>
      </c>
      <c r="CC42" s="10">
        <f t="shared" si="160"/>
        <v>0</v>
      </c>
      <c r="CD42" s="10">
        <f t="shared" si="160"/>
        <v>525</v>
      </c>
      <c r="CE42" s="10">
        <f t="shared" si="160"/>
        <v>0</v>
      </c>
      <c r="CF42" s="10">
        <f t="shared" si="160"/>
        <v>0</v>
      </c>
      <c r="CG42" s="10">
        <f t="shared" si="160"/>
        <v>0</v>
      </c>
      <c r="CH42" s="10">
        <f t="shared" si="160"/>
        <v>20</v>
      </c>
      <c r="CI42" s="10">
        <f t="shared" si="160"/>
        <v>0</v>
      </c>
      <c r="CJ42" s="10">
        <f t="shared" si="160"/>
        <v>0</v>
      </c>
      <c r="CK42" s="10">
        <f t="shared" si="160"/>
        <v>0</v>
      </c>
      <c r="CL42" s="10">
        <f t="shared" si="135"/>
        <v>11975</v>
      </c>
      <c r="CM42" s="10">
        <f t="shared" si="135"/>
        <v>0</v>
      </c>
      <c r="CN42" s="10">
        <f t="shared" si="135"/>
        <v>0</v>
      </c>
      <c r="CO42" s="10">
        <f t="shared" si="135"/>
        <v>0</v>
      </c>
      <c r="CP42" s="10">
        <f t="shared" si="135"/>
        <v>9980</v>
      </c>
      <c r="CQ42" s="10">
        <f t="shared" ref="CQ42:DV42" si="161">IF(AND(CQ19&lt;80000000,CQ19&gt;10),CQ19,0)</f>
        <v>0</v>
      </c>
      <c r="CR42" s="10">
        <f t="shared" si="161"/>
        <v>0</v>
      </c>
      <c r="CS42" s="10">
        <f t="shared" si="161"/>
        <v>0</v>
      </c>
      <c r="CT42" s="10">
        <f t="shared" si="161"/>
        <v>2500</v>
      </c>
      <c r="CU42" s="10">
        <f t="shared" si="161"/>
        <v>0</v>
      </c>
      <c r="CV42" s="10">
        <f t="shared" si="161"/>
        <v>0</v>
      </c>
      <c r="CW42" s="10">
        <f t="shared" si="161"/>
        <v>0</v>
      </c>
      <c r="CX42" s="10">
        <f t="shared" si="161"/>
        <v>525</v>
      </c>
      <c r="CY42" s="10">
        <f t="shared" si="161"/>
        <v>0</v>
      </c>
      <c r="CZ42" s="10">
        <f t="shared" si="161"/>
        <v>0</v>
      </c>
      <c r="DA42" s="10">
        <f t="shared" si="161"/>
        <v>0</v>
      </c>
      <c r="DB42" s="10">
        <f t="shared" si="161"/>
        <v>20</v>
      </c>
      <c r="DC42" s="10">
        <f t="shared" si="161"/>
        <v>0</v>
      </c>
      <c r="DD42" s="10">
        <f t="shared" si="161"/>
        <v>0</v>
      </c>
      <c r="DE42" s="10">
        <f t="shared" si="161"/>
        <v>0</v>
      </c>
      <c r="DF42" s="10">
        <f t="shared" si="161"/>
        <v>11975</v>
      </c>
      <c r="DG42" s="10">
        <f t="shared" si="161"/>
        <v>0</v>
      </c>
      <c r="DH42" s="10">
        <f t="shared" si="161"/>
        <v>0</v>
      </c>
      <c r="DI42" s="10">
        <f t="shared" si="161"/>
        <v>0</v>
      </c>
      <c r="DJ42" s="10">
        <f t="shared" si="161"/>
        <v>9980</v>
      </c>
      <c r="DK42" s="10">
        <f t="shared" si="161"/>
        <v>0</v>
      </c>
      <c r="DL42" s="10">
        <f t="shared" si="161"/>
        <v>0</v>
      </c>
      <c r="DM42" s="10">
        <f t="shared" si="161"/>
        <v>0</v>
      </c>
      <c r="DN42" s="10">
        <f t="shared" si="161"/>
        <v>2500</v>
      </c>
      <c r="DO42" s="10">
        <f t="shared" si="161"/>
        <v>0</v>
      </c>
      <c r="DP42" s="10">
        <f t="shared" si="161"/>
        <v>0</v>
      </c>
      <c r="DQ42" s="10">
        <f t="shared" si="161"/>
        <v>0</v>
      </c>
      <c r="DR42" s="10">
        <f t="shared" si="161"/>
        <v>525</v>
      </c>
      <c r="DS42" s="10">
        <f t="shared" si="161"/>
        <v>0</v>
      </c>
      <c r="DT42" s="10">
        <f t="shared" si="161"/>
        <v>0</v>
      </c>
      <c r="DU42" s="10">
        <f t="shared" si="161"/>
        <v>0</v>
      </c>
      <c r="DV42" s="10">
        <f t="shared" si="161"/>
        <v>20</v>
      </c>
      <c r="DW42" s="10">
        <f t="shared" ref="DW42:EX42" si="162">IF(AND(DW19&lt;80000000,DW19&gt;10),DW19,0)</f>
        <v>0</v>
      </c>
      <c r="DX42" s="10">
        <f t="shared" si="162"/>
        <v>0</v>
      </c>
      <c r="DY42" s="10">
        <f t="shared" si="162"/>
        <v>0</v>
      </c>
      <c r="DZ42" s="10">
        <f t="shared" si="162"/>
        <v>11975</v>
      </c>
      <c r="EA42" s="10">
        <f t="shared" si="162"/>
        <v>0</v>
      </c>
      <c r="EB42" s="10">
        <f t="shared" si="162"/>
        <v>0</v>
      </c>
      <c r="EC42" s="10">
        <f t="shared" si="162"/>
        <v>0</v>
      </c>
      <c r="ED42" s="10">
        <f t="shared" si="162"/>
        <v>9980</v>
      </c>
      <c r="EE42" s="10">
        <f t="shared" si="162"/>
        <v>0</v>
      </c>
      <c r="EF42" s="10">
        <f t="shared" si="162"/>
        <v>0</v>
      </c>
      <c r="EG42" s="10">
        <f t="shared" si="162"/>
        <v>0</v>
      </c>
      <c r="EH42" s="10">
        <f t="shared" si="162"/>
        <v>2500</v>
      </c>
      <c r="EI42" s="10">
        <f t="shared" si="162"/>
        <v>0</v>
      </c>
      <c r="EJ42" s="10">
        <f t="shared" si="162"/>
        <v>0</v>
      </c>
      <c r="EK42" s="10">
        <f t="shared" si="162"/>
        <v>0</v>
      </c>
      <c r="EL42" s="10">
        <f t="shared" si="162"/>
        <v>525</v>
      </c>
      <c r="EM42" s="10">
        <f t="shared" si="162"/>
        <v>0</v>
      </c>
      <c r="EN42" s="10">
        <f t="shared" si="162"/>
        <v>0</v>
      </c>
      <c r="EO42" s="10">
        <f t="shared" si="162"/>
        <v>0</v>
      </c>
      <c r="EP42" s="10">
        <f t="shared" si="162"/>
        <v>20</v>
      </c>
      <c r="EQ42" s="10">
        <f t="shared" si="162"/>
        <v>0</v>
      </c>
      <c r="ER42" s="10">
        <f t="shared" si="162"/>
        <v>0</v>
      </c>
      <c r="ES42" s="10">
        <f t="shared" si="162"/>
        <v>0</v>
      </c>
      <c r="ET42" s="10">
        <f t="shared" si="162"/>
        <v>11975</v>
      </c>
      <c r="EU42" s="10">
        <f t="shared" si="162"/>
        <v>0</v>
      </c>
      <c r="EV42" s="10">
        <f t="shared" si="162"/>
        <v>0</v>
      </c>
      <c r="EW42" s="10">
        <f t="shared" si="162"/>
        <v>0</v>
      </c>
      <c r="EX42" s="10">
        <f t="shared" si="162"/>
        <v>9980</v>
      </c>
      <c r="EY42" s="10">
        <f t="shared" ref="EY42:FJ42" si="163">IF(AND(EY19&lt;80000000,EY19&gt;10),EY19,0)</f>
        <v>0</v>
      </c>
      <c r="EZ42" s="10">
        <f t="shared" si="163"/>
        <v>0</v>
      </c>
      <c r="FA42" s="10">
        <f t="shared" si="163"/>
        <v>0</v>
      </c>
      <c r="FB42" s="10">
        <f t="shared" si="163"/>
        <v>2500</v>
      </c>
      <c r="FC42" s="10">
        <f t="shared" si="163"/>
        <v>0</v>
      </c>
      <c r="FD42" s="10">
        <f t="shared" si="163"/>
        <v>0</v>
      </c>
      <c r="FE42" s="10">
        <f t="shared" si="163"/>
        <v>0</v>
      </c>
      <c r="FF42" s="10">
        <f t="shared" si="163"/>
        <v>525</v>
      </c>
      <c r="FG42" s="10">
        <f t="shared" si="163"/>
        <v>0</v>
      </c>
      <c r="FH42" s="10">
        <f t="shared" si="163"/>
        <v>0</v>
      </c>
      <c r="FI42" s="10">
        <f t="shared" si="163"/>
        <v>0</v>
      </c>
      <c r="FJ42" s="10">
        <f t="shared" si="163"/>
        <v>20</v>
      </c>
      <c r="FK42" s="10">
        <f t="shared" ref="FK42:GP42" si="164">IF(AND(FK19&lt;80000000,FK19&gt;10),FK19,0)</f>
        <v>0</v>
      </c>
      <c r="FL42" s="10">
        <f t="shared" si="164"/>
        <v>0</v>
      </c>
      <c r="FM42" s="10">
        <f t="shared" si="164"/>
        <v>0</v>
      </c>
      <c r="FN42" s="10">
        <f t="shared" si="164"/>
        <v>11975</v>
      </c>
      <c r="FO42" s="10">
        <f t="shared" si="164"/>
        <v>0</v>
      </c>
      <c r="FP42" s="10">
        <f t="shared" si="164"/>
        <v>0</v>
      </c>
      <c r="FQ42" s="10">
        <f t="shared" si="164"/>
        <v>0</v>
      </c>
      <c r="FR42" s="10">
        <f t="shared" si="164"/>
        <v>9980</v>
      </c>
      <c r="FS42" s="10">
        <f t="shared" si="164"/>
        <v>0</v>
      </c>
      <c r="FT42" s="10">
        <f t="shared" si="164"/>
        <v>0</v>
      </c>
      <c r="FU42" s="10">
        <f t="shared" si="164"/>
        <v>0</v>
      </c>
      <c r="FV42" s="10">
        <f t="shared" si="164"/>
        <v>2500</v>
      </c>
      <c r="FW42" s="10">
        <f t="shared" si="164"/>
        <v>0</v>
      </c>
      <c r="FX42" s="10">
        <f t="shared" si="164"/>
        <v>0</v>
      </c>
      <c r="FY42" s="10">
        <f t="shared" si="164"/>
        <v>0</v>
      </c>
      <c r="FZ42" s="10">
        <f t="shared" si="164"/>
        <v>525</v>
      </c>
      <c r="GA42" s="10">
        <f t="shared" si="164"/>
        <v>0</v>
      </c>
      <c r="GB42" s="10">
        <f t="shared" si="164"/>
        <v>0</v>
      </c>
      <c r="GC42" s="10">
        <f t="shared" si="164"/>
        <v>0</v>
      </c>
      <c r="GD42" s="10">
        <f t="shared" si="164"/>
        <v>20</v>
      </c>
      <c r="GE42" s="10">
        <f t="shared" si="164"/>
        <v>0</v>
      </c>
      <c r="GF42" s="10">
        <f t="shared" si="164"/>
        <v>0</v>
      </c>
      <c r="GG42" s="10">
        <f t="shared" si="164"/>
        <v>0</v>
      </c>
      <c r="GH42" s="10">
        <f t="shared" si="164"/>
        <v>11975</v>
      </c>
      <c r="GI42" s="10">
        <f t="shared" si="164"/>
        <v>0</v>
      </c>
      <c r="GJ42" s="10">
        <f t="shared" si="164"/>
        <v>0</v>
      </c>
      <c r="GK42" s="10">
        <f t="shared" si="164"/>
        <v>0</v>
      </c>
      <c r="GL42" s="10">
        <f t="shared" si="164"/>
        <v>9980</v>
      </c>
      <c r="GM42" s="10">
        <f t="shared" si="164"/>
        <v>0</v>
      </c>
      <c r="GN42" s="10">
        <f t="shared" si="164"/>
        <v>0</v>
      </c>
      <c r="GO42" s="10">
        <f t="shared" si="164"/>
        <v>0</v>
      </c>
      <c r="GP42" s="10">
        <f t="shared" si="164"/>
        <v>2500</v>
      </c>
      <c r="GQ42" s="10">
        <f t="shared" ref="GQ42:HJ42" si="165">IF(AND(GQ19&lt;80000000,GQ19&gt;10),GQ19,0)</f>
        <v>0</v>
      </c>
      <c r="GR42" s="10">
        <f t="shared" si="165"/>
        <v>0</v>
      </c>
      <c r="GS42" s="10">
        <f t="shared" si="165"/>
        <v>0</v>
      </c>
      <c r="GT42" s="10">
        <f t="shared" si="165"/>
        <v>525</v>
      </c>
      <c r="GU42" s="10">
        <f t="shared" si="165"/>
        <v>0</v>
      </c>
      <c r="GV42" s="10">
        <f t="shared" si="165"/>
        <v>0</v>
      </c>
      <c r="GW42" s="10">
        <f t="shared" si="165"/>
        <v>0</v>
      </c>
      <c r="GX42" s="10">
        <f t="shared" si="165"/>
        <v>20</v>
      </c>
      <c r="GY42" s="10">
        <f t="shared" si="165"/>
        <v>0</v>
      </c>
      <c r="GZ42" s="10">
        <f t="shared" si="165"/>
        <v>0</v>
      </c>
      <c r="HA42" s="10">
        <f t="shared" si="165"/>
        <v>0</v>
      </c>
      <c r="HB42" s="10">
        <f t="shared" si="165"/>
        <v>11975</v>
      </c>
      <c r="HC42" s="10">
        <f t="shared" si="165"/>
        <v>0</v>
      </c>
      <c r="HD42" s="10">
        <f t="shared" si="165"/>
        <v>0</v>
      </c>
      <c r="HE42" s="10">
        <f t="shared" si="165"/>
        <v>0</v>
      </c>
      <c r="HF42" s="10">
        <f t="shared" si="165"/>
        <v>9980</v>
      </c>
      <c r="HG42" s="10">
        <f t="shared" si="165"/>
        <v>0</v>
      </c>
      <c r="HH42" s="10">
        <f t="shared" si="165"/>
        <v>0</v>
      </c>
      <c r="HI42" s="10">
        <f t="shared" si="165"/>
        <v>0</v>
      </c>
      <c r="HJ42" s="10">
        <f t="shared" si="165"/>
        <v>2500</v>
      </c>
      <c r="HK42" s="10">
        <f t="shared" si="140"/>
        <v>0</v>
      </c>
      <c r="HL42" s="10">
        <f t="shared" si="140"/>
        <v>0</v>
      </c>
      <c r="HM42" s="10">
        <f t="shared" si="140"/>
        <v>0</v>
      </c>
      <c r="HN42" s="10">
        <f t="shared" si="140"/>
        <v>525</v>
      </c>
      <c r="HO42" s="10">
        <f t="shared" ref="HO42:IT42" si="166">IF(AND(HO19&lt;80000000,HO19&gt;10),HO19,0)</f>
        <v>0</v>
      </c>
      <c r="HP42" s="10">
        <f t="shared" si="166"/>
        <v>0</v>
      </c>
      <c r="HQ42" s="10">
        <f t="shared" si="166"/>
        <v>0</v>
      </c>
      <c r="HR42" s="10">
        <f t="shared" si="166"/>
        <v>20</v>
      </c>
      <c r="HS42" s="10">
        <f t="shared" si="166"/>
        <v>0</v>
      </c>
      <c r="HT42" s="10">
        <f t="shared" si="166"/>
        <v>0</v>
      </c>
      <c r="HU42" s="10">
        <f t="shared" si="166"/>
        <v>0</v>
      </c>
      <c r="HV42" s="10">
        <f t="shared" si="166"/>
        <v>11975</v>
      </c>
      <c r="HW42" s="10">
        <f t="shared" si="166"/>
        <v>0</v>
      </c>
      <c r="HX42" s="10">
        <f t="shared" si="166"/>
        <v>0</v>
      </c>
      <c r="HY42" s="10">
        <f t="shared" si="166"/>
        <v>0</v>
      </c>
      <c r="HZ42" s="10">
        <f t="shared" si="166"/>
        <v>9980</v>
      </c>
      <c r="IA42" s="10">
        <f t="shared" si="166"/>
        <v>0</v>
      </c>
      <c r="IB42" s="10">
        <f t="shared" si="166"/>
        <v>0</v>
      </c>
      <c r="IC42" s="10">
        <f t="shared" si="166"/>
        <v>0</v>
      </c>
      <c r="ID42" s="10">
        <f t="shared" si="166"/>
        <v>2500</v>
      </c>
      <c r="IE42" s="10">
        <f t="shared" si="166"/>
        <v>0</v>
      </c>
      <c r="IF42" s="10">
        <f t="shared" si="166"/>
        <v>0</v>
      </c>
      <c r="IG42" s="10">
        <f t="shared" si="166"/>
        <v>0</v>
      </c>
      <c r="IH42" s="10">
        <f t="shared" si="166"/>
        <v>525</v>
      </c>
      <c r="II42" s="10">
        <f t="shared" si="166"/>
        <v>0</v>
      </c>
      <c r="IJ42" s="10">
        <f t="shared" si="166"/>
        <v>0</v>
      </c>
      <c r="IK42" s="10">
        <f t="shared" si="166"/>
        <v>0</v>
      </c>
      <c r="IL42" s="10">
        <f t="shared" si="166"/>
        <v>20</v>
      </c>
      <c r="IM42" s="10">
        <f t="shared" si="166"/>
        <v>0</v>
      </c>
      <c r="IN42" s="10">
        <f t="shared" si="166"/>
        <v>0</v>
      </c>
      <c r="IO42" s="10">
        <f t="shared" si="166"/>
        <v>0</v>
      </c>
      <c r="IP42" s="10">
        <f t="shared" si="166"/>
        <v>11975</v>
      </c>
      <c r="IQ42" s="10">
        <f t="shared" si="166"/>
        <v>0</v>
      </c>
      <c r="IR42" s="10">
        <f t="shared" si="166"/>
        <v>0</v>
      </c>
      <c r="IS42" s="10">
        <f t="shared" si="166"/>
        <v>0</v>
      </c>
      <c r="IT42" s="10">
        <f t="shared" si="166"/>
        <v>9980</v>
      </c>
      <c r="IU42" s="10">
        <f t="shared" ref="IU42:JV42" si="167">IF(AND(IU19&lt;80000000,IU19&gt;10),IU19,0)</f>
        <v>0</v>
      </c>
      <c r="IV42" s="10">
        <f t="shared" si="167"/>
        <v>0</v>
      </c>
      <c r="IW42" s="10">
        <f t="shared" si="167"/>
        <v>0</v>
      </c>
      <c r="IX42" s="10">
        <f t="shared" si="167"/>
        <v>2500</v>
      </c>
      <c r="IY42" s="10">
        <f t="shared" si="167"/>
        <v>0</v>
      </c>
      <c r="IZ42" s="10">
        <f t="shared" si="167"/>
        <v>0</v>
      </c>
      <c r="JA42" s="10">
        <f t="shared" si="167"/>
        <v>0</v>
      </c>
      <c r="JB42" s="10">
        <f t="shared" si="167"/>
        <v>525</v>
      </c>
      <c r="JC42" s="10">
        <f t="shared" si="167"/>
        <v>0</v>
      </c>
      <c r="JD42" s="10">
        <f t="shared" si="167"/>
        <v>0</v>
      </c>
      <c r="JE42" s="10">
        <f t="shared" si="167"/>
        <v>0</v>
      </c>
      <c r="JF42" s="10">
        <f t="shared" si="167"/>
        <v>20</v>
      </c>
      <c r="JG42" s="10">
        <f t="shared" si="167"/>
        <v>0</v>
      </c>
      <c r="JH42" s="10">
        <f t="shared" si="167"/>
        <v>0</v>
      </c>
      <c r="JI42" s="10">
        <f t="shared" si="167"/>
        <v>0</v>
      </c>
      <c r="JJ42" s="10">
        <f t="shared" si="167"/>
        <v>11975</v>
      </c>
      <c r="JK42" s="10">
        <f t="shared" si="167"/>
        <v>0</v>
      </c>
      <c r="JL42" s="10">
        <f t="shared" si="167"/>
        <v>0</v>
      </c>
      <c r="JM42" s="10">
        <f t="shared" si="167"/>
        <v>0</v>
      </c>
      <c r="JN42" s="10">
        <f t="shared" si="167"/>
        <v>9980</v>
      </c>
      <c r="JO42" s="10">
        <f t="shared" si="167"/>
        <v>0</v>
      </c>
      <c r="JP42" s="10">
        <f t="shared" si="167"/>
        <v>0</v>
      </c>
      <c r="JQ42" s="10">
        <f t="shared" si="167"/>
        <v>0</v>
      </c>
      <c r="JR42" s="10">
        <f t="shared" si="167"/>
        <v>2500</v>
      </c>
      <c r="JS42" s="10">
        <f t="shared" si="167"/>
        <v>0</v>
      </c>
      <c r="JT42" s="10">
        <f t="shared" si="167"/>
        <v>0</v>
      </c>
      <c r="JU42" s="10">
        <f t="shared" si="167"/>
        <v>0</v>
      </c>
      <c r="JV42" s="10">
        <f t="shared" si="167"/>
        <v>525</v>
      </c>
      <c r="JW42" s="10">
        <f t="shared" ref="JW42:KH42" si="168">IF(AND(JW19&lt;80000000,JW19&gt;10),JW19,0)</f>
        <v>0</v>
      </c>
      <c r="JX42" s="10">
        <f t="shared" si="168"/>
        <v>0</v>
      </c>
      <c r="JY42" s="10">
        <f t="shared" si="168"/>
        <v>0</v>
      </c>
      <c r="JZ42" s="10">
        <f t="shared" si="168"/>
        <v>20</v>
      </c>
      <c r="KA42" s="10">
        <f t="shared" si="168"/>
        <v>0</v>
      </c>
      <c r="KB42" s="10">
        <f t="shared" si="168"/>
        <v>0</v>
      </c>
      <c r="KC42" s="10">
        <f t="shared" si="168"/>
        <v>0</v>
      </c>
      <c r="KD42" s="10">
        <f t="shared" si="168"/>
        <v>11975</v>
      </c>
      <c r="KE42" s="10">
        <f t="shared" si="168"/>
        <v>0</v>
      </c>
      <c r="KF42" s="10">
        <f t="shared" si="168"/>
        <v>0</v>
      </c>
      <c r="KG42" s="10">
        <f t="shared" si="168"/>
        <v>0</v>
      </c>
      <c r="KH42" s="10">
        <f t="shared" si="168"/>
        <v>9980</v>
      </c>
      <c r="KI42" s="10">
        <f t="shared" ref="KI42:LN42" si="169">IF(AND(KI19&lt;80000000,KI19&gt;10),KI19,0)</f>
        <v>0</v>
      </c>
      <c r="KJ42" s="10">
        <f t="shared" si="169"/>
        <v>0</v>
      </c>
      <c r="KK42" s="10">
        <f t="shared" si="169"/>
        <v>0</v>
      </c>
      <c r="KL42" s="10">
        <f t="shared" si="169"/>
        <v>2500</v>
      </c>
      <c r="KM42" s="10">
        <f t="shared" si="169"/>
        <v>0</v>
      </c>
      <c r="KN42" s="10">
        <f t="shared" si="169"/>
        <v>0</v>
      </c>
      <c r="KO42" s="10">
        <f t="shared" si="169"/>
        <v>0</v>
      </c>
      <c r="KP42" s="10">
        <f t="shared" si="169"/>
        <v>525</v>
      </c>
      <c r="KQ42" s="10">
        <f t="shared" si="169"/>
        <v>0</v>
      </c>
      <c r="KR42" s="10">
        <f t="shared" si="169"/>
        <v>0</v>
      </c>
      <c r="KS42" s="10">
        <f t="shared" si="169"/>
        <v>0</v>
      </c>
      <c r="KT42" s="10">
        <f t="shared" si="169"/>
        <v>20</v>
      </c>
      <c r="KU42" s="10">
        <f t="shared" si="169"/>
        <v>0</v>
      </c>
      <c r="KV42" s="10">
        <f t="shared" si="169"/>
        <v>0</v>
      </c>
      <c r="KW42" s="10">
        <f t="shared" si="169"/>
        <v>0</v>
      </c>
      <c r="KX42" s="10">
        <f t="shared" si="169"/>
        <v>11975</v>
      </c>
      <c r="KY42" s="10">
        <f t="shared" si="169"/>
        <v>0</v>
      </c>
      <c r="KZ42" s="10">
        <f t="shared" si="169"/>
        <v>0</v>
      </c>
      <c r="LA42" s="10">
        <f t="shared" si="169"/>
        <v>0</v>
      </c>
      <c r="LB42" s="10">
        <f t="shared" si="169"/>
        <v>9980</v>
      </c>
      <c r="LC42" s="10">
        <f t="shared" si="169"/>
        <v>0</v>
      </c>
      <c r="LD42" s="10">
        <f t="shared" si="169"/>
        <v>0</v>
      </c>
      <c r="LE42" s="10">
        <f t="shared" si="169"/>
        <v>0</v>
      </c>
      <c r="LF42" s="10">
        <f t="shared" si="169"/>
        <v>2500</v>
      </c>
      <c r="LG42" s="10">
        <f t="shared" si="169"/>
        <v>0</v>
      </c>
      <c r="LH42" s="10">
        <f t="shared" si="169"/>
        <v>0</v>
      </c>
      <c r="LI42" s="10">
        <f t="shared" si="169"/>
        <v>0</v>
      </c>
      <c r="LJ42" s="10">
        <f t="shared" si="169"/>
        <v>525</v>
      </c>
      <c r="LK42" s="10">
        <f t="shared" si="169"/>
        <v>0</v>
      </c>
      <c r="LL42" s="10">
        <f t="shared" si="169"/>
        <v>0</v>
      </c>
      <c r="LM42" s="10">
        <f t="shared" si="169"/>
        <v>0</v>
      </c>
      <c r="LN42" s="10">
        <f t="shared" si="169"/>
        <v>20</v>
      </c>
      <c r="LO42" s="10">
        <f t="shared" ref="LO42:MH42" si="170">IF(AND(LO19&lt;80000000,LO19&gt;10),LO19,0)</f>
        <v>0</v>
      </c>
      <c r="LP42" s="10">
        <f t="shared" si="170"/>
        <v>0</v>
      </c>
      <c r="LQ42" s="10">
        <f t="shared" si="170"/>
        <v>0</v>
      </c>
      <c r="LR42" s="10">
        <f t="shared" si="170"/>
        <v>11975</v>
      </c>
      <c r="LS42" s="10">
        <f t="shared" si="170"/>
        <v>0</v>
      </c>
      <c r="LT42" s="10">
        <f t="shared" si="170"/>
        <v>0</v>
      </c>
      <c r="LU42" s="10">
        <f t="shared" si="170"/>
        <v>0</v>
      </c>
      <c r="LV42" s="10">
        <f t="shared" si="170"/>
        <v>9980</v>
      </c>
      <c r="LW42" s="10">
        <f t="shared" si="170"/>
        <v>0</v>
      </c>
      <c r="LX42" s="10">
        <f t="shared" si="170"/>
        <v>0</v>
      </c>
      <c r="LY42" s="10">
        <f t="shared" si="170"/>
        <v>0</v>
      </c>
      <c r="LZ42" s="10">
        <f t="shared" si="170"/>
        <v>2500</v>
      </c>
      <c r="MA42" s="10">
        <f t="shared" si="170"/>
        <v>0</v>
      </c>
      <c r="MB42" s="10">
        <f t="shared" si="170"/>
        <v>0</v>
      </c>
      <c r="MC42" s="10">
        <f t="shared" si="170"/>
        <v>0</v>
      </c>
      <c r="MD42" s="10">
        <f t="shared" si="170"/>
        <v>525</v>
      </c>
      <c r="ME42" s="10">
        <f t="shared" si="170"/>
        <v>0</v>
      </c>
      <c r="MF42" s="10">
        <f t="shared" si="170"/>
        <v>0</v>
      </c>
      <c r="MG42" s="10">
        <f t="shared" si="170"/>
        <v>0</v>
      </c>
      <c r="MH42" s="10">
        <f t="shared" si="170"/>
        <v>20</v>
      </c>
    </row>
    <row r="43" spans="1:346" x14ac:dyDescent="0.2">
      <c r="A43">
        <v>17</v>
      </c>
      <c r="B43">
        <f t="shared" si="14"/>
        <v>400000</v>
      </c>
      <c r="C43">
        <f t="shared" si="15"/>
        <v>600000</v>
      </c>
      <c r="E43">
        <v>400000</v>
      </c>
      <c r="G43" s="10">
        <f t="shared" ref="G43:Z43" si="171">IF(AND(G20&lt;80000000,G20&gt;10),G20,0)</f>
        <v>0</v>
      </c>
      <c r="H43" s="10">
        <f t="shared" si="171"/>
        <v>0</v>
      </c>
      <c r="I43" s="10">
        <f t="shared" si="171"/>
        <v>0</v>
      </c>
      <c r="J43" s="10">
        <f t="shared" si="171"/>
        <v>282000</v>
      </c>
      <c r="K43" s="10">
        <f t="shared" si="171"/>
        <v>0</v>
      </c>
      <c r="L43" s="10">
        <f t="shared" si="171"/>
        <v>0</v>
      </c>
      <c r="M43" s="10">
        <f t="shared" si="171"/>
        <v>0</v>
      </c>
      <c r="N43" s="10">
        <f t="shared" si="171"/>
        <v>178800</v>
      </c>
      <c r="O43" s="10">
        <f t="shared" si="171"/>
        <v>0</v>
      </c>
      <c r="P43" s="10">
        <f t="shared" si="171"/>
        <v>0</v>
      </c>
      <c r="Q43" s="10">
        <f t="shared" si="171"/>
        <v>0</v>
      </c>
      <c r="R43" s="10">
        <f t="shared" si="171"/>
        <v>120000</v>
      </c>
      <c r="S43" s="10">
        <f t="shared" si="171"/>
        <v>0</v>
      </c>
      <c r="T43" s="10">
        <f t="shared" si="171"/>
        <v>0</v>
      </c>
      <c r="U43" s="10">
        <f t="shared" si="171"/>
        <v>0</v>
      </c>
      <c r="V43" s="10">
        <f t="shared" si="171"/>
        <v>18000</v>
      </c>
      <c r="W43" s="10">
        <f t="shared" si="171"/>
        <v>0</v>
      </c>
      <c r="X43" s="10">
        <f t="shared" si="171"/>
        <v>0</v>
      </c>
      <c r="Y43" s="10">
        <f t="shared" si="171"/>
        <v>0</v>
      </c>
      <c r="Z43" s="10">
        <f t="shared" si="171"/>
        <v>1200</v>
      </c>
      <c r="AA43" s="27">
        <f t="shared" ref="AA43:BF43" si="172">IF(AND(AA20&lt;80000000,AA20&gt;10),AA20,0)</f>
        <v>0</v>
      </c>
      <c r="AB43" s="10">
        <f t="shared" si="172"/>
        <v>0</v>
      </c>
      <c r="AC43" s="10">
        <f t="shared" si="172"/>
        <v>0</v>
      </c>
      <c r="AD43" s="10">
        <f t="shared" si="172"/>
        <v>11975</v>
      </c>
      <c r="AE43" s="10">
        <f t="shared" si="172"/>
        <v>0</v>
      </c>
      <c r="AF43" s="10">
        <f t="shared" si="172"/>
        <v>0</v>
      </c>
      <c r="AG43" s="10">
        <f t="shared" si="172"/>
        <v>0</v>
      </c>
      <c r="AH43" s="10">
        <f t="shared" si="172"/>
        <v>9980</v>
      </c>
      <c r="AI43" s="10">
        <f t="shared" si="172"/>
        <v>0</v>
      </c>
      <c r="AJ43" s="10">
        <f t="shared" si="172"/>
        <v>0</v>
      </c>
      <c r="AK43" s="10">
        <f t="shared" si="172"/>
        <v>0</v>
      </c>
      <c r="AL43" s="10">
        <f t="shared" si="172"/>
        <v>2500</v>
      </c>
      <c r="AM43" s="10">
        <f t="shared" si="172"/>
        <v>0</v>
      </c>
      <c r="AN43" s="10">
        <f t="shared" si="172"/>
        <v>0</v>
      </c>
      <c r="AO43" s="10">
        <f t="shared" si="172"/>
        <v>0</v>
      </c>
      <c r="AP43" s="10">
        <f t="shared" si="172"/>
        <v>525</v>
      </c>
      <c r="AQ43" s="10">
        <f t="shared" si="172"/>
        <v>0</v>
      </c>
      <c r="AR43" s="10">
        <f t="shared" si="172"/>
        <v>0</v>
      </c>
      <c r="AS43" s="10">
        <f t="shared" si="172"/>
        <v>0</v>
      </c>
      <c r="AT43" s="10">
        <f t="shared" si="172"/>
        <v>20</v>
      </c>
      <c r="AU43" s="10">
        <f t="shared" si="172"/>
        <v>0</v>
      </c>
      <c r="AV43" s="10">
        <f t="shared" si="172"/>
        <v>0</v>
      </c>
      <c r="AW43" s="10">
        <f t="shared" si="172"/>
        <v>0</v>
      </c>
      <c r="AX43" s="10">
        <f t="shared" si="172"/>
        <v>11975</v>
      </c>
      <c r="AY43" s="10">
        <f t="shared" si="172"/>
        <v>0</v>
      </c>
      <c r="AZ43" s="10">
        <f t="shared" si="172"/>
        <v>0</v>
      </c>
      <c r="BA43" s="10">
        <f t="shared" si="172"/>
        <v>0</v>
      </c>
      <c r="BB43" s="10">
        <f t="shared" si="172"/>
        <v>9980</v>
      </c>
      <c r="BC43" s="10">
        <f t="shared" si="172"/>
        <v>0</v>
      </c>
      <c r="BD43" s="10">
        <f t="shared" si="172"/>
        <v>0</v>
      </c>
      <c r="BE43" s="10">
        <f t="shared" si="172"/>
        <v>0</v>
      </c>
      <c r="BF43" s="10">
        <f t="shared" si="172"/>
        <v>2500</v>
      </c>
      <c r="BG43" s="10">
        <f t="shared" ref="BG43:CK43" si="173">IF(AND(BG20&lt;80000000,BG20&gt;10),BG20,0)</f>
        <v>0</v>
      </c>
      <c r="BH43" s="10">
        <f t="shared" si="173"/>
        <v>0</v>
      </c>
      <c r="BI43" s="10">
        <f t="shared" si="173"/>
        <v>0</v>
      </c>
      <c r="BJ43" s="10">
        <f t="shared" si="173"/>
        <v>525</v>
      </c>
      <c r="BK43" s="10">
        <f t="shared" si="173"/>
        <v>0</v>
      </c>
      <c r="BL43" s="10">
        <f t="shared" si="173"/>
        <v>0</v>
      </c>
      <c r="BM43" s="10">
        <f t="shared" si="173"/>
        <v>0</v>
      </c>
      <c r="BN43" s="10">
        <f t="shared" si="173"/>
        <v>20</v>
      </c>
      <c r="BO43" s="10">
        <f t="shared" si="173"/>
        <v>0</v>
      </c>
      <c r="BP43" s="10">
        <f t="shared" si="173"/>
        <v>0</v>
      </c>
      <c r="BQ43" s="10">
        <f t="shared" si="173"/>
        <v>0</v>
      </c>
      <c r="BR43" s="10">
        <f t="shared" si="173"/>
        <v>11975</v>
      </c>
      <c r="BS43" s="10">
        <f t="shared" si="173"/>
        <v>0</v>
      </c>
      <c r="BT43" s="10">
        <f t="shared" si="173"/>
        <v>0</v>
      </c>
      <c r="BU43" s="10">
        <f t="shared" si="173"/>
        <v>0</v>
      </c>
      <c r="BV43" s="10">
        <f t="shared" si="173"/>
        <v>9980</v>
      </c>
      <c r="BW43" s="10">
        <f t="shared" si="173"/>
        <v>0</v>
      </c>
      <c r="BX43" s="10">
        <f t="shared" si="173"/>
        <v>0</v>
      </c>
      <c r="BY43" s="10">
        <f t="shared" si="173"/>
        <v>0</v>
      </c>
      <c r="BZ43" s="10">
        <f t="shared" si="173"/>
        <v>2500</v>
      </c>
      <c r="CA43" s="10">
        <f t="shared" si="173"/>
        <v>0</v>
      </c>
      <c r="CB43" s="10">
        <f t="shared" si="173"/>
        <v>0</v>
      </c>
      <c r="CC43" s="10">
        <f t="shared" si="173"/>
        <v>0</v>
      </c>
      <c r="CD43" s="10">
        <f t="shared" si="173"/>
        <v>525</v>
      </c>
      <c r="CE43" s="10">
        <f t="shared" si="173"/>
        <v>0</v>
      </c>
      <c r="CF43" s="10">
        <f t="shared" si="173"/>
        <v>0</v>
      </c>
      <c r="CG43" s="10">
        <f t="shared" si="173"/>
        <v>0</v>
      </c>
      <c r="CH43" s="10">
        <f t="shared" si="173"/>
        <v>20</v>
      </c>
      <c r="CI43" s="10">
        <f t="shared" si="173"/>
        <v>0</v>
      </c>
      <c r="CJ43" s="10">
        <f t="shared" si="173"/>
        <v>0</v>
      </c>
      <c r="CK43" s="10">
        <f t="shared" si="173"/>
        <v>0</v>
      </c>
      <c r="CL43" s="10">
        <f t="shared" si="135"/>
        <v>11975</v>
      </c>
      <c r="CM43" s="10">
        <f t="shared" si="135"/>
        <v>0</v>
      </c>
      <c r="CN43" s="10">
        <f t="shared" si="135"/>
        <v>0</v>
      </c>
      <c r="CO43" s="10">
        <f t="shared" si="135"/>
        <v>0</v>
      </c>
      <c r="CP43" s="10">
        <f t="shared" si="135"/>
        <v>9980</v>
      </c>
      <c r="CQ43" s="10">
        <f t="shared" ref="CQ43:DV43" si="174">IF(AND(CQ20&lt;80000000,CQ20&gt;10),CQ20,0)</f>
        <v>0</v>
      </c>
      <c r="CR43" s="10">
        <f t="shared" si="174"/>
        <v>0</v>
      </c>
      <c r="CS43" s="10">
        <f t="shared" si="174"/>
        <v>0</v>
      </c>
      <c r="CT43" s="10">
        <f t="shared" si="174"/>
        <v>2500</v>
      </c>
      <c r="CU43" s="10">
        <f t="shared" si="174"/>
        <v>0</v>
      </c>
      <c r="CV43" s="10">
        <f t="shared" si="174"/>
        <v>0</v>
      </c>
      <c r="CW43" s="10">
        <f t="shared" si="174"/>
        <v>0</v>
      </c>
      <c r="CX43" s="10">
        <f t="shared" si="174"/>
        <v>525</v>
      </c>
      <c r="CY43" s="10">
        <f t="shared" si="174"/>
        <v>0</v>
      </c>
      <c r="CZ43" s="10">
        <f t="shared" si="174"/>
        <v>0</v>
      </c>
      <c r="DA43" s="10">
        <f t="shared" si="174"/>
        <v>0</v>
      </c>
      <c r="DB43" s="10">
        <f t="shared" si="174"/>
        <v>20</v>
      </c>
      <c r="DC43" s="10">
        <f t="shared" si="174"/>
        <v>0</v>
      </c>
      <c r="DD43" s="10">
        <f t="shared" si="174"/>
        <v>0</v>
      </c>
      <c r="DE43" s="10">
        <f t="shared" si="174"/>
        <v>0</v>
      </c>
      <c r="DF43" s="10">
        <f t="shared" si="174"/>
        <v>11975</v>
      </c>
      <c r="DG43" s="10">
        <f t="shared" si="174"/>
        <v>0</v>
      </c>
      <c r="DH43" s="10">
        <f t="shared" si="174"/>
        <v>0</v>
      </c>
      <c r="DI43" s="10">
        <f t="shared" si="174"/>
        <v>0</v>
      </c>
      <c r="DJ43" s="10">
        <f t="shared" si="174"/>
        <v>9980</v>
      </c>
      <c r="DK43" s="10">
        <f t="shared" si="174"/>
        <v>0</v>
      </c>
      <c r="DL43" s="10">
        <f t="shared" si="174"/>
        <v>0</v>
      </c>
      <c r="DM43" s="10">
        <f t="shared" si="174"/>
        <v>0</v>
      </c>
      <c r="DN43" s="10">
        <f t="shared" si="174"/>
        <v>2500</v>
      </c>
      <c r="DO43" s="10">
        <f t="shared" si="174"/>
        <v>0</v>
      </c>
      <c r="DP43" s="10">
        <f t="shared" si="174"/>
        <v>0</v>
      </c>
      <c r="DQ43" s="10">
        <f t="shared" si="174"/>
        <v>0</v>
      </c>
      <c r="DR43" s="10">
        <f t="shared" si="174"/>
        <v>525</v>
      </c>
      <c r="DS43" s="10">
        <f t="shared" si="174"/>
        <v>0</v>
      </c>
      <c r="DT43" s="10">
        <f t="shared" si="174"/>
        <v>0</v>
      </c>
      <c r="DU43" s="10">
        <f t="shared" si="174"/>
        <v>0</v>
      </c>
      <c r="DV43" s="10">
        <f t="shared" si="174"/>
        <v>20</v>
      </c>
      <c r="DW43" s="10">
        <f t="shared" ref="DW43:EX43" si="175">IF(AND(DW20&lt;80000000,DW20&gt;10),DW20,0)</f>
        <v>0</v>
      </c>
      <c r="DX43" s="10">
        <f t="shared" si="175"/>
        <v>0</v>
      </c>
      <c r="DY43" s="10">
        <f t="shared" si="175"/>
        <v>0</v>
      </c>
      <c r="DZ43" s="10">
        <f t="shared" si="175"/>
        <v>11975</v>
      </c>
      <c r="EA43" s="10">
        <f t="shared" si="175"/>
        <v>0</v>
      </c>
      <c r="EB43" s="10">
        <f t="shared" si="175"/>
        <v>0</v>
      </c>
      <c r="EC43" s="10">
        <f t="shared" si="175"/>
        <v>0</v>
      </c>
      <c r="ED43" s="10">
        <f t="shared" si="175"/>
        <v>9980</v>
      </c>
      <c r="EE43" s="10">
        <f t="shared" si="175"/>
        <v>0</v>
      </c>
      <c r="EF43" s="10">
        <f t="shared" si="175"/>
        <v>0</v>
      </c>
      <c r="EG43" s="10">
        <f t="shared" si="175"/>
        <v>0</v>
      </c>
      <c r="EH43" s="10">
        <f t="shared" si="175"/>
        <v>2500</v>
      </c>
      <c r="EI43" s="10">
        <f t="shared" si="175"/>
        <v>0</v>
      </c>
      <c r="EJ43" s="10">
        <f t="shared" si="175"/>
        <v>0</v>
      </c>
      <c r="EK43" s="10">
        <f t="shared" si="175"/>
        <v>0</v>
      </c>
      <c r="EL43" s="10">
        <f t="shared" si="175"/>
        <v>525</v>
      </c>
      <c r="EM43" s="10">
        <f t="shared" si="175"/>
        <v>0</v>
      </c>
      <c r="EN43" s="10">
        <f t="shared" si="175"/>
        <v>0</v>
      </c>
      <c r="EO43" s="10">
        <f t="shared" si="175"/>
        <v>0</v>
      </c>
      <c r="EP43" s="10">
        <f t="shared" si="175"/>
        <v>20</v>
      </c>
      <c r="EQ43" s="10">
        <f t="shared" si="175"/>
        <v>0</v>
      </c>
      <c r="ER43" s="10">
        <f t="shared" si="175"/>
        <v>0</v>
      </c>
      <c r="ES43" s="10">
        <f t="shared" si="175"/>
        <v>0</v>
      </c>
      <c r="ET43" s="10">
        <f t="shared" si="175"/>
        <v>11975</v>
      </c>
      <c r="EU43" s="10">
        <f t="shared" si="175"/>
        <v>0</v>
      </c>
      <c r="EV43" s="10">
        <f t="shared" si="175"/>
        <v>0</v>
      </c>
      <c r="EW43" s="10">
        <f t="shared" si="175"/>
        <v>0</v>
      </c>
      <c r="EX43" s="10">
        <f t="shared" si="175"/>
        <v>9980</v>
      </c>
      <c r="EY43" s="10">
        <f t="shared" ref="EY43:FJ43" si="176">IF(AND(EY20&lt;80000000,EY20&gt;10),EY20,0)</f>
        <v>0</v>
      </c>
      <c r="EZ43" s="10">
        <f t="shared" si="176"/>
        <v>0</v>
      </c>
      <c r="FA43" s="10">
        <f t="shared" si="176"/>
        <v>0</v>
      </c>
      <c r="FB43" s="10">
        <f t="shared" si="176"/>
        <v>2500</v>
      </c>
      <c r="FC43" s="10">
        <f t="shared" si="176"/>
        <v>0</v>
      </c>
      <c r="FD43" s="10">
        <f t="shared" si="176"/>
        <v>0</v>
      </c>
      <c r="FE43" s="10">
        <f t="shared" si="176"/>
        <v>0</v>
      </c>
      <c r="FF43" s="10">
        <f t="shared" si="176"/>
        <v>525</v>
      </c>
      <c r="FG43" s="10">
        <f t="shared" si="176"/>
        <v>0</v>
      </c>
      <c r="FH43" s="10">
        <f t="shared" si="176"/>
        <v>0</v>
      </c>
      <c r="FI43" s="10">
        <f t="shared" si="176"/>
        <v>0</v>
      </c>
      <c r="FJ43" s="10">
        <f t="shared" si="176"/>
        <v>20</v>
      </c>
      <c r="FK43" s="10">
        <f t="shared" ref="FK43:GP43" si="177">IF(AND(FK20&lt;80000000,FK20&gt;10),FK20,0)</f>
        <v>0</v>
      </c>
      <c r="FL43" s="10">
        <f t="shared" si="177"/>
        <v>0</v>
      </c>
      <c r="FM43" s="10">
        <f t="shared" si="177"/>
        <v>0</v>
      </c>
      <c r="FN43" s="10">
        <f t="shared" si="177"/>
        <v>11975</v>
      </c>
      <c r="FO43" s="10">
        <f t="shared" si="177"/>
        <v>0</v>
      </c>
      <c r="FP43" s="10">
        <f t="shared" si="177"/>
        <v>0</v>
      </c>
      <c r="FQ43" s="10">
        <f t="shared" si="177"/>
        <v>0</v>
      </c>
      <c r="FR43" s="10">
        <f t="shared" si="177"/>
        <v>9980</v>
      </c>
      <c r="FS43" s="10">
        <f t="shared" si="177"/>
        <v>0</v>
      </c>
      <c r="FT43" s="10">
        <f t="shared" si="177"/>
        <v>0</v>
      </c>
      <c r="FU43" s="10">
        <f t="shared" si="177"/>
        <v>0</v>
      </c>
      <c r="FV43" s="10">
        <f t="shared" si="177"/>
        <v>2500</v>
      </c>
      <c r="FW43" s="10">
        <f t="shared" si="177"/>
        <v>0</v>
      </c>
      <c r="FX43" s="10">
        <f t="shared" si="177"/>
        <v>0</v>
      </c>
      <c r="FY43" s="10">
        <f t="shared" si="177"/>
        <v>0</v>
      </c>
      <c r="FZ43" s="10">
        <f t="shared" si="177"/>
        <v>525</v>
      </c>
      <c r="GA43" s="10">
        <f t="shared" si="177"/>
        <v>0</v>
      </c>
      <c r="GB43" s="10">
        <f t="shared" si="177"/>
        <v>0</v>
      </c>
      <c r="GC43" s="10">
        <f t="shared" si="177"/>
        <v>0</v>
      </c>
      <c r="GD43" s="10">
        <f t="shared" si="177"/>
        <v>20</v>
      </c>
      <c r="GE43" s="10">
        <f t="shared" si="177"/>
        <v>0</v>
      </c>
      <c r="GF43" s="10">
        <f t="shared" si="177"/>
        <v>0</v>
      </c>
      <c r="GG43" s="10">
        <f t="shared" si="177"/>
        <v>0</v>
      </c>
      <c r="GH43" s="10">
        <f t="shared" si="177"/>
        <v>11975</v>
      </c>
      <c r="GI43" s="10">
        <f t="shared" si="177"/>
        <v>0</v>
      </c>
      <c r="GJ43" s="10">
        <f t="shared" si="177"/>
        <v>0</v>
      </c>
      <c r="GK43" s="10">
        <f t="shared" si="177"/>
        <v>0</v>
      </c>
      <c r="GL43" s="10">
        <f t="shared" si="177"/>
        <v>9980</v>
      </c>
      <c r="GM43" s="10">
        <f t="shared" si="177"/>
        <v>0</v>
      </c>
      <c r="GN43" s="10">
        <f t="shared" si="177"/>
        <v>0</v>
      </c>
      <c r="GO43" s="10">
        <f t="shared" si="177"/>
        <v>0</v>
      </c>
      <c r="GP43" s="10">
        <f t="shared" si="177"/>
        <v>2500</v>
      </c>
      <c r="GQ43" s="10">
        <f t="shared" ref="GQ43:HJ43" si="178">IF(AND(GQ20&lt;80000000,GQ20&gt;10),GQ20,0)</f>
        <v>0</v>
      </c>
      <c r="GR43" s="10">
        <f t="shared" si="178"/>
        <v>0</v>
      </c>
      <c r="GS43" s="10">
        <f t="shared" si="178"/>
        <v>0</v>
      </c>
      <c r="GT43" s="10">
        <f t="shared" si="178"/>
        <v>525</v>
      </c>
      <c r="GU43" s="10">
        <f t="shared" si="178"/>
        <v>0</v>
      </c>
      <c r="GV43" s="10">
        <f t="shared" si="178"/>
        <v>0</v>
      </c>
      <c r="GW43" s="10">
        <f t="shared" si="178"/>
        <v>0</v>
      </c>
      <c r="GX43" s="10">
        <f t="shared" si="178"/>
        <v>20</v>
      </c>
      <c r="GY43" s="10">
        <f t="shared" si="178"/>
        <v>0</v>
      </c>
      <c r="GZ43" s="10">
        <f t="shared" si="178"/>
        <v>0</v>
      </c>
      <c r="HA43" s="10">
        <f t="shared" si="178"/>
        <v>0</v>
      </c>
      <c r="HB43" s="10">
        <f t="shared" si="178"/>
        <v>11975</v>
      </c>
      <c r="HC43" s="10">
        <f t="shared" si="178"/>
        <v>0</v>
      </c>
      <c r="HD43" s="10">
        <f t="shared" si="178"/>
        <v>0</v>
      </c>
      <c r="HE43" s="10">
        <f t="shared" si="178"/>
        <v>0</v>
      </c>
      <c r="HF43" s="10">
        <f t="shared" si="178"/>
        <v>9980</v>
      </c>
      <c r="HG43" s="10">
        <f t="shared" si="178"/>
        <v>0</v>
      </c>
      <c r="HH43" s="10">
        <f t="shared" si="178"/>
        <v>0</v>
      </c>
      <c r="HI43" s="10">
        <f t="shared" si="178"/>
        <v>0</v>
      </c>
      <c r="HJ43" s="10">
        <f t="shared" si="178"/>
        <v>2500</v>
      </c>
      <c r="HK43" s="10">
        <f t="shared" si="140"/>
        <v>0</v>
      </c>
      <c r="HL43" s="10">
        <f t="shared" si="140"/>
        <v>0</v>
      </c>
      <c r="HM43" s="10">
        <f t="shared" si="140"/>
        <v>0</v>
      </c>
      <c r="HN43" s="10">
        <f t="shared" si="140"/>
        <v>525</v>
      </c>
      <c r="HO43" s="10">
        <f t="shared" ref="HO43:IT43" si="179">IF(AND(HO20&lt;80000000,HO20&gt;10),HO20,0)</f>
        <v>0</v>
      </c>
      <c r="HP43" s="10">
        <f t="shared" si="179"/>
        <v>0</v>
      </c>
      <c r="HQ43" s="10">
        <f t="shared" si="179"/>
        <v>0</v>
      </c>
      <c r="HR43" s="10">
        <f t="shared" si="179"/>
        <v>20</v>
      </c>
      <c r="HS43" s="10">
        <f t="shared" si="179"/>
        <v>0</v>
      </c>
      <c r="HT43" s="10">
        <f t="shared" si="179"/>
        <v>0</v>
      </c>
      <c r="HU43" s="10">
        <f t="shared" si="179"/>
        <v>0</v>
      </c>
      <c r="HV43" s="10">
        <f t="shared" si="179"/>
        <v>11975</v>
      </c>
      <c r="HW43" s="10">
        <f t="shared" si="179"/>
        <v>0</v>
      </c>
      <c r="HX43" s="10">
        <f t="shared" si="179"/>
        <v>0</v>
      </c>
      <c r="HY43" s="10">
        <f t="shared" si="179"/>
        <v>0</v>
      </c>
      <c r="HZ43" s="10">
        <f t="shared" si="179"/>
        <v>9980</v>
      </c>
      <c r="IA43" s="10">
        <f t="shared" si="179"/>
        <v>0</v>
      </c>
      <c r="IB43" s="10">
        <f t="shared" si="179"/>
        <v>0</v>
      </c>
      <c r="IC43" s="10">
        <f t="shared" si="179"/>
        <v>0</v>
      </c>
      <c r="ID43" s="10">
        <f t="shared" si="179"/>
        <v>2500</v>
      </c>
      <c r="IE43" s="10">
        <f t="shared" si="179"/>
        <v>0</v>
      </c>
      <c r="IF43" s="10">
        <f t="shared" si="179"/>
        <v>0</v>
      </c>
      <c r="IG43" s="10">
        <f t="shared" si="179"/>
        <v>0</v>
      </c>
      <c r="IH43" s="10">
        <f t="shared" si="179"/>
        <v>525</v>
      </c>
      <c r="II43" s="10">
        <f t="shared" si="179"/>
        <v>0</v>
      </c>
      <c r="IJ43" s="10">
        <f t="shared" si="179"/>
        <v>0</v>
      </c>
      <c r="IK43" s="10">
        <f t="shared" si="179"/>
        <v>0</v>
      </c>
      <c r="IL43" s="10">
        <f t="shared" si="179"/>
        <v>20</v>
      </c>
      <c r="IM43" s="10">
        <f t="shared" si="179"/>
        <v>0</v>
      </c>
      <c r="IN43" s="10">
        <f t="shared" si="179"/>
        <v>0</v>
      </c>
      <c r="IO43" s="10">
        <f t="shared" si="179"/>
        <v>0</v>
      </c>
      <c r="IP43" s="10">
        <f t="shared" si="179"/>
        <v>11975</v>
      </c>
      <c r="IQ43" s="10">
        <f t="shared" si="179"/>
        <v>0</v>
      </c>
      <c r="IR43" s="10">
        <f t="shared" si="179"/>
        <v>0</v>
      </c>
      <c r="IS43" s="10">
        <f t="shared" si="179"/>
        <v>0</v>
      </c>
      <c r="IT43" s="10">
        <f t="shared" si="179"/>
        <v>9980</v>
      </c>
      <c r="IU43" s="10">
        <f t="shared" ref="IU43:JV43" si="180">IF(AND(IU20&lt;80000000,IU20&gt;10),IU20,0)</f>
        <v>0</v>
      </c>
      <c r="IV43" s="10">
        <f t="shared" si="180"/>
        <v>0</v>
      </c>
      <c r="IW43" s="10">
        <f t="shared" si="180"/>
        <v>0</v>
      </c>
      <c r="IX43" s="10">
        <f t="shared" si="180"/>
        <v>2500</v>
      </c>
      <c r="IY43" s="10">
        <f t="shared" si="180"/>
        <v>0</v>
      </c>
      <c r="IZ43" s="10">
        <f t="shared" si="180"/>
        <v>0</v>
      </c>
      <c r="JA43" s="10">
        <f t="shared" si="180"/>
        <v>0</v>
      </c>
      <c r="JB43" s="10">
        <f t="shared" si="180"/>
        <v>525</v>
      </c>
      <c r="JC43" s="10">
        <f t="shared" si="180"/>
        <v>0</v>
      </c>
      <c r="JD43" s="10">
        <f t="shared" si="180"/>
        <v>0</v>
      </c>
      <c r="JE43" s="10">
        <f t="shared" si="180"/>
        <v>0</v>
      </c>
      <c r="JF43" s="10">
        <f t="shared" si="180"/>
        <v>20</v>
      </c>
      <c r="JG43" s="10">
        <f t="shared" si="180"/>
        <v>0</v>
      </c>
      <c r="JH43" s="10">
        <f t="shared" si="180"/>
        <v>0</v>
      </c>
      <c r="JI43" s="10">
        <f t="shared" si="180"/>
        <v>0</v>
      </c>
      <c r="JJ43" s="10">
        <f t="shared" si="180"/>
        <v>11975</v>
      </c>
      <c r="JK43" s="10">
        <f t="shared" si="180"/>
        <v>0</v>
      </c>
      <c r="JL43" s="10">
        <f t="shared" si="180"/>
        <v>0</v>
      </c>
      <c r="JM43" s="10">
        <f t="shared" si="180"/>
        <v>0</v>
      </c>
      <c r="JN43" s="10">
        <f t="shared" si="180"/>
        <v>9980</v>
      </c>
      <c r="JO43" s="10">
        <f t="shared" si="180"/>
        <v>0</v>
      </c>
      <c r="JP43" s="10">
        <f t="shared" si="180"/>
        <v>0</v>
      </c>
      <c r="JQ43" s="10">
        <f t="shared" si="180"/>
        <v>0</v>
      </c>
      <c r="JR43" s="10">
        <f t="shared" si="180"/>
        <v>2500</v>
      </c>
      <c r="JS43" s="10">
        <f t="shared" si="180"/>
        <v>0</v>
      </c>
      <c r="JT43" s="10">
        <f t="shared" si="180"/>
        <v>0</v>
      </c>
      <c r="JU43" s="10">
        <f t="shared" si="180"/>
        <v>0</v>
      </c>
      <c r="JV43" s="10">
        <f t="shared" si="180"/>
        <v>525</v>
      </c>
      <c r="JW43" s="10">
        <f t="shared" ref="JW43:KH43" si="181">IF(AND(JW20&lt;80000000,JW20&gt;10),JW20,0)</f>
        <v>0</v>
      </c>
      <c r="JX43" s="10">
        <f t="shared" si="181"/>
        <v>0</v>
      </c>
      <c r="JY43" s="10">
        <f t="shared" si="181"/>
        <v>0</v>
      </c>
      <c r="JZ43" s="10">
        <f t="shared" si="181"/>
        <v>20</v>
      </c>
      <c r="KA43" s="10">
        <f t="shared" si="181"/>
        <v>0</v>
      </c>
      <c r="KB43" s="10">
        <f t="shared" si="181"/>
        <v>0</v>
      </c>
      <c r="KC43" s="10">
        <f t="shared" si="181"/>
        <v>0</v>
      </c>
      <c r="KD43" s="10">
        <f t="shared" si="181"/>
        <v>11975</v>
      </c>
      <c r="KE43" s="10">
        <f t="shared" si="181"/>
        <v>0</v>
      </c>
      <c r="KF43" s="10">
        <f t="shared" si="181"/>
        <v>0</v>
      </c>
      <c r="KG43" s="10">
        <f t="shared" si="181"/>
        <v>0</v>
      </c>
      <c r="KH43" s="10">
        <f t="shared" si="181"/>
        <v>9980</v>
      </c>
      <c r="KI43" s="10">
        <f t="shared" ref="KI43:KJ45" si="182">IF(AND(KI20&lt;80000000,KI20&gt;10),KI20,0)</f>
        <v>0</v>
      </c>
      <c r="KJ43" s="10">
        <f t="shared" si="182"/>
        <v>0</v>
      </c>
      <c r="KK43" s="10">
        <f t="shared" ref="KK43:MH43" si="183">IF(AND(KK20&lt;80000000,KK20&gt;10),KK20,0)</f>
        <v>0</v>
      </c>
      <c r="KL43" s="10">
        <f t="shared" si="183"/>
        <v>2500</v>
      </c>
      <c r="KM43" s="10">
        <f t="shared" si="183"/>
        <v>0</v>
      </c>
      <c r="KN43" s="10">
        <f t="shared" si="183"/>
        <v>0</v>
      </c>
      <c r="KO43" s="10">
        <f t="shared" si="183"/>
        <v>0</v>
      </c>
      <c r="KP43" s="10">
        <f t="shared" si="183"/>
        <v>525</v>
      </c>
      <c r="KQ43" s="10">
        <f t="shared" si="183"/>
        <v>0</v>
      </c>
      <c r="KR43" s="10">
        <f t="shared" si="183"/>
        <v>0</v>
      </c>
      <c r="KS43" s="10">
        <f t="shared" si="183"/>
        <v>0</v>
      </c>
      <c r="KT43" s="10">
        <f t="shared" si="183"/>
        <v>20</v>
      </c>
      <c r="KU43" s="10">
        <f t="shared" si="183"/>
        <v>0</v>
      </c>
      <c r="KV43" s="10">
        <f t="shared" si="183"/>
        <v>0</v>
      </c>
      <c r="KW43" s="10">
        <f t="shared" si="183"/>
        <v>0</v>
      </c>
      <c r="KX43" s="10">
        <f t="shared" si="183"/>
        <v>11975</v>
      </c>
      <c r="KY43" s="10">
        <f t="shared" si="183"/>
        <v>0</v>
      </c>
      <c r="KZ43" s="10">
        <f t="shared" si="183"/>
        <v>0</v>
      </c>
      <c r="LA43" s="10">
        <f t="shared" si="183"/>
        <v>0</v>
      </c>
      <c r="LB43" s="10">
        <f t="shared" si="183"/>
        <v>9980</v>
      </c>
      <c r="LC43" s="10">
        <f t="shared" si="183"/>
        <v>0</v>
      </c>
      <c r="LD43" s="10">
        <f t="shared" si="183"/>
        <v>0</v>
      </c>
      <c r="LE43" s="10">
        <f t="shared" si="183"/>
        <v>0</v>
      </c>
      <c r="LF43" s="10">
        <f t="shared" si="183"/>
        <v>2500</v>
      </c>
      <c r="LG43" s="10">
        <f t="shared" si="183"/>
        <v>0</v>
      </c>
      <c r="LH43" s="10">
        <f t="shared" si="183"/>
        <v>0</v>
      </c>
      <c r="LI43" s="10">
        <f t="shared" si="183"/>
        <v>0</v>
      </c>
      <c r="LJ43" s="10">
        <f t="shared" si="183"/>
        <v>525</v>
      </c>
      <c r="LK43" s="10">
        <f t="shared" si="183"/>
        <v>0</v>
      </c>
      <c r="LL43" s="10">
        <f t="shared" si="183"/>
        <v>0</v>
      </c>
      <c r="LM43" s="10">
        <f t="shared" si="183"/>
        <v>0</v>
      </c>
      <c r="LN43" s="10">
        <f t="shared" si="183"/>
        <v>20</v>
      </c>
      <c r="LO43" s="10">
        <f t="shared" si="183"/>
        <v>0</v>
      </c>
      <c r="LP43" s="10">
        <f t="shared" si="183"/>
        <v>0</v>
      </c>
      <c r="LQ43" s="10">
        <f t="shared" si="183"/>
        <v>0</v>
      </c>
      <c r="LR43" s="10">
        <f t="shared" si="183"/>
        <v>11975</v>
      </c>
      <c r="LS43" s="10">
        <f t="shared" si="183"/>
        <v>0</v>
      </c>
      <c r="LT43" s="10">
        <f t="shared" si="183"/>
        <v>0</v>
      </c>
      <c r="LU43" s="10">
        <f t="shared" si="183"/>
        <v>0</v>
      </c>
      <c r="LV43" s="10">
        <f t="shared" si="183"/>
        <v>9980</v>
      </c>
      <c r="LW43" s="10">
        <f t="shared" si="183"/>
        <v>0</v>
      </c>
      <c r="LX43" s="10">
        <f t="shared" si="183"/>
        <v>0</v>
      </c>
      <c r="LY43" s="10">
        <f t="shared" si="183"/>
        <v>0</v>
      </c>
      <c r="LZ43" s="10">
        <f t="shared" si="183"/>
        <v>2500</v>
      </c>
      <c r="MA43" s="10">
        <f t="shared" si="183"/>
        <v>0</v>
      </c>
      <c r="MB43" s="10">
        <f t="shared" si="183"/>
        <v>0</v>
      </c>
      <c r="MC43" s="10">
        <f t="shared" si="183"/>
        <v>0</v>
      </c>
      <c r="MD43" s="10">
        <f t="shared" si="183"/>
        <v>525</v>
      </c>
      <c r="ME43" s="10">
        <f t="shared" si="183"/>
        <v>0</v>
      </c>
      <c r="MF43" s="10">
        <f t="shared" si="183"/>
        <v>0</v>
      </c>
      <c r="MG43" s="10">
        <f t="shared" si="183"/>
        <v>0</v>
      </c>
      <c r="MH43" s="10">
        <f t="shared" si="183"/>
        <v>20</v>
      </c>
    </row>
    <row r="44" spans="1:346" x14ac:dyDescent="0.2">
      <c r="A44">
        <v>18</v>
      </c>
      <c r="B44">
        <f t="shared" si="14"/>
        <v>400000</v>
      </c>
      <c r="C44">
        <f t="shared" si="15"/>
        <v>600000</v>
      </c>
      <c r="E44">
        <v>400000</v>
      </c>
      <c r="G44" s="10">
        <f t="shared" ref="G44:Z44" si="184">IF(AND(G21&lt;80000000,G21&gt;10),G21,0)</f>
        <v>0</v>
      </c>
      <c r="H44" s="10">
        <f t="shared" si="184"/>
        <v>0</v>
      </c>
      <c r="I44" s="10">
        <f t="shared" si="184"/>
        <v>0</v>
      </c>
      <c r="J44" s="10">
        <f t="shared" si="184"/>
        <v>278400</v>
      </c>
      <c r="K44" s="10">
        <f t="shared" si="184"/>
        <v>0</v>
      </c>
      <c r="L44" s="10">
        <f t="shared" si="184"/>
        <v>0</v>
      </c>
      <c r="M44" s="10">
        <f t="shared" si="184"/>
        <v>0</v>
      </c>
      <c r="N44" s="10">
        <f t="shared" si="184"/>
        <v>178560</v>
      </c>
      <c r="O44" s="10">
        <f t="shared" si="184"/>
        <v>0</v>
      </c>
      <c r="P44" s="10">
        <f t="shared" si="184"/>
        <v>0</v>
      </c>
      <c r="Q44" s="10">
        <f t="shared" si="184"/>
        <v>0</v>
      </c>
      <c r="R44" s="10">
        <f t="shared" si="184"/>
        <v>120000</v>
      </c>
      <c r="S44" s="10">
        <f t="shared" si="184"/>
        <v>0</v>
      </c>
      <c r="T44" s="10">
        <f t="shared" si="184"/>
        <v>0</v>
      </c>
      <c r="U44" s="10">
        <f t="shared" si="184"/>
        <v>0</v>
      </c>
      <c r="V44" s="10">
        <f t="shared" si="184"/>
        <v>21600</v>
      </c>
      <c r="W44" s="10">
        <f t="shared" si="184"/>
        <v>0</v>
      </c>
      <c r="X44" s="10">
        <f t="shared" si="184"/>
        <v>0</v>
      </c>
      <c r="Y44" s="10">
        <f t="shared" si="184"/>
        <v>0</v>
      </c>
      <c r="Z44" s="10">
        <f t="shared" si="184"/>
        <v>1440</v>
      </c>
      <c r="AA44" s="27">
        <f t="shared" ref="AA44:BF44" si="185">IF(AND(AA21&lt;80000000,AA21&gt;10),AA21,0)</f>
        <v>0</v>
      </c>
      <c r="AB44" s="10">
        <f t="shared" si="185"/>
        <v>0</v>
      </c>
      <c r="AC44" s="10">
        <f t="shared" si="185"/>
        <v>0</v>
      </c>
      <c r="AD44" s="10">
        <f t="shared" si="185"/>
        <v>11975</v>
      </c>
      <c r="AE44" s="10">
        <f t="shared" si="185"/>
        <v>0</v>
      </c>
      <c r="AF44" s="10">
        <f t="shared" si="185"/>
        <v>0</v>
      </c>
      <c r="AG44" s="10">
        <f t="shared" si="185"/>
        <v>0</v>
      </c>
      <c r="AH44" s="10">
        <f t="shared" si="185"/>
        <v>9980</v>
      </c>
      <c r="AI44" s="10">
        <f t="shared" si="185"/>
        <v>0</v>
      </c>
      <c r="AJ44" s="10">
        <f t="shared" si="185"/>
        <v>0</v>
      </c>
      <c r="AK44" s="10">
        <f t="shared" si="185"/>
        <v>0</v>
      </c>
      <c r="AL44" s="10">
        <f t="shared" si="185"/>
        <v>2500</v>
      </c>
      <c r="AM44" s="10">
        <f t="shared" si="185"/>
        <v>0</v>
      </c>
      <c r="AN44" s="10">
        <f t="shared" si="185"/>
        <v>0</v>
      </c>
      <c r="AO44" s="10">
        <f t="shared" si="185"/>
        <v>0</v>
      </c>
      <c r="AP44" s="10">
        <f t="shared" si="185"/>
        <v>525</v>
      </c>
      <c r="AQ44" s="10">
        <f t="shared" si="185"/>
        <v>0</v>
      </c>
      <c r="AR44" s="10">
        <f t="shared" si="185"/>
        <v>0</v>
      </c>
      <c r="AS44" s="10">
        <f t="shared" si="185"/>
        <v>0</v>
      </c>
      <c r="AT44" s="10">
        <f t="shared" si="185"/>
        <v>20</v>
      </c>
      <c r="AU44" s="10">
        <f t="shared" si="185"/>
        <v>0</v>
      </c>
      <c r="AV44" s="10">
        <f t="shared" si="185"/>
        <v>0</v>
      </c>
      <c r="AW44" s="10">
        <f t="shared" si="185"/>
        <v>0</v>
      </c>
      <c r="AX44" s="10">
        <f t="shared" si="185"/>
        <v>11975</v>
      </c>
      <c r="AY44" s="10">
        <f t="shared" si="185"/>
        <v>0</v>
      </c>
      <c r="AZ44" s="10">
        <f t="shared" si="185"/>
        <v>0</v>
      </c>
      <c r="BA44" s="10">
        <f t="shared" si="185"/>
        <v>0</v>
      </c>
      <c r="BB44" s="10">
        <f t="shared" si="185"/>
        <v>9980</v>
      </c>
      <c r="BC44" s="10">
        <f t="shared" si="185"/>
        <v>0</v>
      </c>
      <c r="BD44" s="10">
        <f t="shared" si="185"/>
        <v>0</v>
      </c>
      <c r="BE44" s="10">
        <f t="shared" si="185"/>
        <v>0</v>
      </c>
      <c r="BF44" s="10">
        <f t="shared" si="185"/>
        <v>2500</v>
      </c>
      <c r="BG44" s="10">
        <f t="shared" ref="BG44:CK44" si="186">IF(AND(BG21&lt;80000000,BG21&gt;10),BG21,0)</f>
        <v>0</v>
      </c>
      <c r="BH44" s="10">
        <f t="shared" si="186"/>
        <v>0</v>
      </c>
      <c r="BI44" s="10">
        <f t="shared" si="186"/>
        <v>0</v>
      </c>
      <c r="BJ44" s="10">
        <f t="shared" si="186"/>
        <v>525</v>
      </c>
      <c r="BK44" s="10">
        <f t="shared" si="186"/>
        <v>0</v>
      </c>
      <c r="BL44" s="10">
        <f t="shared" si="186"/>
        <v>0</v>
      </c>
      <c r="BM44" s="10">
        <f t="shared" si="186"/>
        <v>0</v>
      </c>
      <c r="BN44" s="10">
        <f t="shared" si="186"/>
        <v>20</v>
      </c>
      <c r="BO44" s="10">
        <f t="shared" si="186"/>
        <v>0</v>
      </c>
      <c r="BP44" s="10">
        <f t="shared" si="186"/>
        <v>0</v>
      </c>
      <c r="BQ44" s="10">
        <f t="shared" si="186"/>
        <v>0</v>
      </c>
      <c r="BR44" s="10">
        <f t="shared" si="186"/>
        <v>11975</v>
      </c>
      <c r="BS44" s="10">
        <f t="shared" si="186"/>
        <v>0</v>
      </c>
      <c r="BT44" s="10">
        <f t="shared" si="186"/>
        <v>0</v>
      </c>
      <c r="BU44" s="10">
        <f t="shared" si="186"/>
        <v>0</v>
      </c>
      <c r="BV44" s="10">
        <f t="shared" si="186"/>
        <v>9980</v>
      </c>
      <c r="BW44" s="10">
        <f t="shared" si="186"/>
        <v>0</v>
      </c>
      <c r="BX44" s="10">
        <f t="shared" si="186"/>
        <v>0</v>
      </c>
      <c r="BY44" s="10">
        <f t="shared" si="186"/>
        <v>0</v>
      </c>
      <c r="BZ44" s="10">
        <f t="shared" si="186"/>
        <v>2500</v>
      </c>
      <c r="CA44" s="10">
        <f t="shared" si="186"/>
        <v>0</v>
      </c>
      <c r="CB44" s="10">
        <f t="shared" si="186"/>
        <v>0</v>
      </c>
      <c r="CC44" s="10">
        <f t="shared" si="186"/>
        <v>0</v>
      </c>
      <c r="CD44" s="10">
        <f t="shared" si="186"/>
        <v>525</v>
      </c>
      <c r="CE44" s="10">
        <f t="shared" si="186"/>
        <v>0</v>
      </c>
      <c r="CF44" s="10">
        <f t="shared" si="186"/>
        <v>0</v>
      </c>
      <c r="CG44" s="10">
        <f t="shared" si="186"/>
        <v>0</v>
      </c>
      <c r="CH44" s="10">
        <f t="shared" si="186"/>
        <v>20</v>
      </c>
      <c r="CI44" s="10">
        <f t="shared" si="186"/>
        <v>0</v>
      </c>
      <c r="CJ44" s="10">
        <f t="shared" si="186"/>
        <v>0</v>
      </c>
      <c r="CK44" s="10">
        <f t="shared" si="186"/>
        <v>0</v>
      </c>
      <c r="CL44" s="10">
        <f t="shared" si="135"/>
        <v>11975</v>
      </c>
      <c r="CM44" s="10">
        <f t="shared" si="135"/>
        <v>0</v>
      </c>
      <c r="CN44" s="10">
        <f t="shared" si="135"/>
        <v>0</v>
      </c>
      <c r="CO44" s="10">
        <f t="shared" si="135"/>
        <v>0</v>
      </c>
      <c r="CP44" s="10">
        <f t="shared" si="135"/>
        <v>9980</v>
      </c>
      <c r="CQ44" s="10">
        <f t="shared" ref="CQ44:DV44" si="187">IF(AND(CQ21&lt;80000000,CQ21&gt;10),CQ21,0)</f>
        <v>0</v>
      </c>
      <c r="CR44" s="10">
        <f t="shared" si="187"/>
        <v>0</v>
      </c>
      <c r="CS44" s="10">
        <f t="shared" si="187"/>
        <v>0</v>
      </c>
      <c r="CT44" s="10">
        <f t="shared" si="187"/>
        <v>2500</v>
      </c>
      <c r="CU44" s="10">
        <f t="shared" si="187"/>
        <v>0</v>
      </c>
      <c r="CV44" s="10">
        <f t="shared" si="187"/>
        <v>0</v>
      </c>
      <c r="CW44" s="10">
        <f t="shared" si="187"/>
        <v>0</v>
      </c>
      <c r="CX44" s="10">
        <f t="shared" si="187"/>
        <v>525</v>
      </c>
      <c r="CY44" s="10">
        <f t="shared" si="187"/>
        <v>0</v>
      </c>
      <c r="CZ44" s="10">
        <f t="shared" si="187"/>
        <v>0</v>
      </c>
      <c r="DA44" s="10">
        <f t="shared" si="187"/>
        <v>0</v>
      </c>
      <c r="DB44" s="10">
        <f t="shared" si="187"/>
        <v>20</v>
      </c>
      <c r="DC44" s="10">
        <f t="shared" si="187"/>
        <v>0</v>
      </c>
      <c r="DD44" s="10">
        <f t="shared" si="187"/>
        <v>0</v>
      </c>
      <c r="DE44" s="10">
        <f t="shared" si="187"/>
        <v>0</v>
      </c>
      <c r="DF44" s="10">
        <f t="shared" si="187"/>
        <v>11975</v>
      </c>
      <c r="DG44" s="10">
        <f t="shared" si="187"/>
        <v>0</v>
      </c>
      <c r="DH44" s="10">
        <f t="shared" si="187"/>
        <v>0</v>
      </c>
      <c r="DI44" s="10">
        <f t="shared" si="187"/>
        <v>0</v>
      </c>
      <c r="DJ44" s="10">
        <f t="shared" si="187"/>
        <v>9980</v>
      </c>
      <c r="DK44" s="10">
        <f t="shared" si="187"/>
        <v>0</v>
      </c>
      <c r="DL44" s="10">
        <f t="shared" si="187"/>
        <v>0</v>
      </c>
      <c r="DM44" s="10">
        <f t="shared" si="187"/>
        <v>0</v>
      </c>
      <c r="DN44" s="10">
        <f t="shared" si="187"/>
        <v>2500</v>
      </c>
      <c r="DO44" s="10">
        <f t="shared" si="187"/>
        <v>0</v>
      </c>
      <c r="DP44" s="10">
        <f t="shared" si="187"/>
        <v>0</v>
      </c>
      <c r="DQ44" s="10">
        <f t="shared" si="187"/>
        <v>0</v>
      </c>
      <c r="DR44" s="10">
        <f t="shared" si="187"/>
        <v>525</v>
      </c>
      <c r="DS44" s="10">
        <f t="shared" si="187"/>
        <v>0</v>
      </c>
      <c r="DT44" s="10">
        <f t="shared" si="187"/>
        <v>0</v>
      </c>
      <c r="DU44" s="10">
        <f t="shared" si="187"/>
        <v>0</v>
      </c>
      <c r="DV44" s="10">
        <f t="shared" si="187"/>
        <v>20</v>
      </c>
      <c r="DW44" s="10">
        <f t="shared" ref="DW44:EX44" si="188">IF(AND(DW21&lt;80000000,DW21&gt;10),DW21,0)</f>
        <v>0</v>
      </c>
      <c r="DX44" s="10">
        <f t="shared" si="188"/>
        <v>0</v>
      </c>
      <c r="DY44" s="10">
        <f t="shared" si="188"/>
        <v>0</v>
      </c>
      <c r="DZ44" s="10">
        <f t="shared" si="188"/>
        <v>11975</v>
      </c>
      <c r="EA44" s="10">
        <f t="shared" si="188"/>
        <v>0</v>
      </c>
      <c r="EB44" s="10">
        <f t="shared" si="188"/>
        <v>0</v>
      </c>
      <c r="EC44" s="10">
        <f t="shared" si="188"/>
        <v>0</v>
      </c>
      <c r="ED44" s="10">
        <f t="shared" si="188"/>
        <v>9980</v>
      </c>
      <c r="EE44" s="10">
        <f t="shared" si="188"/>
        <v>0</v>
      </c>
      <c r="EF44" s="10">
        <f t="shared" si="188"/>
        <v>0</v>
      </c>
      <c r="EG44" s="10">
        <f t="shared" si="188"/>
        <v>0</v>
      </c>
      <c r="EH44" s="10">
        <f t="shared" si="188"/>
        <v>2500</v>
      </c>
      <c r="EI44" s="10">
        <f t="shared" si="188"/>
        <v>0</v>
      </c>
      <c r="EJ44" s="10">
        <f t="shared" si="188"/>
        <v>0</v>
      </c>
      <c r="EK44" s="10">
        <f t="shared" si="188"/>
        <v>0</v>
      </c>
      <c r="EL44" s="10">
        <f t="shared" si="188"/>
        <v>525</v>
      </c>
      <c r="EM44" s="10">
        <f t="shared" si="188"/>
        <v>0</v>
      </c>
      <c r="EN44" s="10">
        <f t="shared" si="188"/>
        <v>0</v>
      </c>
      <c r="EO44" s="10">
        <f t="shared" si="188"/>
        <v>0</v>
      </c>
      <c r="EP44" s="10">
        <f t="shared" si="188"/>
        <v>20</v>
      </c>
      <c r="EQ44" s="10">
        <f t="shared" si="188"/>
        <v>0</v>
      </c>
      <c r="ER44" s="10">
        <f t="shared" si="188"/>
        <v>0</v>
      </c>
      <c r="ES44" s="10">
        <f t="shared" si="188"/>
        <v>0</v>
      </c>
      <c r="ET44" s="10">
        <f t="shared" si="188"/>
        <v>11975</v>
      </c>
      <c r="EU44" s="10">
        <f t="shared" si="188"/>
        <v>0</v>
      </c>
      <c r="EV44" s="10">
        <f t="shared" si="188"/>
        <v>0</v>
      </c>
      <c r="EW44" s="10">
        <f t="shared" si="188"/>
        <v>0</v>
      </c>
      <c r="EX44" s="10">
        <f t="shared" si="188"/>
        <v>9980</v>
      </c>
      <c r="EY44" s="10">
        <f t="shared" ref="EY44:FJ44" si="189">IF(AND(EY21&lt;80000000,EY21&gt;10),EY21,0)</f>
        <v>0</v>
      </c>
      <c r="EZ44" s="10">
        <f t="shared" si="189"/>
        <v>0</v>
      </c>
      <c r="FA44" s="10">
        <f t="shared" si="189"/>
        <v>0</v>
      </c>
      <c r="FB44" s="10">
        <f t="shared" si="189"/>
        <v>2500</v>
      </c>
      <c r="FC44" s="10">
        <f t="shared" si="189"/>
        <v>0</v>
      </c>
      <c r="FD44" s="10">
        <f t="shared" si="189"/>
        <v>0</v>
      </c>
      <c r="FE44" s="10">
        <f t="shared" si="189"/>
        <v>0</v>
      </c>
      <c r="FF44" s="10">
        <f t="shared" si="189"/>
        <v>525</v>
      </c>
      <c r="FG44" s="10">
        <f t="shared" si="189"/>
        <v>0</v>
      </c>
      <c r="FH44" s="10">
        <f t="shared" si="189"/>
        <v>0</v>
      </c>
      <c r="FI44" s="10">
        <f t="shared" si="189"/>
        <v>0</v>
      </c>
      <c r="FJ44" s="10">
        <f t="shared" si="189"/>
        <v>20</v>
      </c>
      <c r="FK44" s="10">
        <f t="shared" ref="FK44:GP44" si="190">IF(AND(FK21&lt;80000000,FK21&gt;10),FK21,0)</f>
        <v>0</v>
      </c>
      <c r="FL44" s="10">
        <f t="shared" si="190"/>
        <v>0</v>
      </c>
      <c r="FM44" s="10">
        <f t="shared" si="190"/>
        <v>0</v>
      </c>
      <c r="FN44" s="10">
        <f t="shared" si="190"/>
        <v>11975</v>
      </c>
      <c r="FO44" s="10">
        <f t="shared" si="190"/>
        <v>0</v>
      </c>
      <c r="FP44" s="10">
        <f t="shared" si="190"/>
        <v>0</v>
      </c>
      <c r="FQ44" s="10">
        <f t="shared" si="190"/>
        <v>0</v>
      </c>
      <c r="FR44" s="10">
        <f t="shared" si="190"/>
        <v>9980</v>
      </c>
      <c r="FS44" s="10">
        <f t="shared" si="190"/>
        <v>0</v>
      </c>
      <c r="FT44" s="10">
        <f t="shared" si="190"/>
        <v>0</v>
      </c>
      <c r="FU44" s="10">
        <f t="shared" si="190"/>
        <v>0</v>
      </c>
      <c r="FV44" s="10">
        <f t="shared" si="190"/>
        <v>2500</v>
      </c>
      <c r="FW44" s="10">
        <f t="shared" si="190"/>
        <v>0</v>
      </c>
      <c r="FX44" s="10">
        <f t="shared" si="190"/>
        <v>0</v>
      </c>
      <c r="FY44" s="10">
        <f t="shared" si="190"/>
        <v>0</v>
      </c>
      <c r="FZ44" s="10">
        <f t="shared" si="190"/>
        <v>525</v>
      </c>
      <c r="GA44" s="10">
        <f t="shared" si="190"/>
        <v>0</v>
      </c>
      <c r="GB44" s="10">
        <f t="shared" si="190"/>
        <v>0</v>
      </c>
      <c r="GC44" s="10">
        <f t="shared" si="190"/>
        <v>0</v>
      </c>
      <c r="GD44" s="10">
        <f t="shared" si="190"/>
        <v>20</v>
      </c>
      <c r="GE44" s="10">
        <f t="shared" si="190"/>
        <v>0</v>
      </c>
      <c r="GF44" s="10">
        <f t="shared" si="190"/>
        <v>0</v>
      </c>
      <c r="GG44" s="10">
        <f t="shared" si="190"/>
        <v>0</v>
      </c>
      <c r="GH44" s="10">
        <f t="shared" si="190"/>
        <v>11975</v>
      </c>
      <c r="GI44" s="10">
        <f t="shared" si="190"/>
        <v>0</v>
      </c>
      <c r="GJ44" s="10">
        <f t="shared" si="190"/>
        <v>0</v>
      </c>
      <c r="GK44" s="10">
        <f t="shared" si="190"/>
        <v>0</v>
      </c>
      <c r="GL44" s="10">
        <f t="shared" si="190"/>
        <v>9980</v>
      </c>
      <c r="GM44" s="10">
        <f t="shared" si="190"/>
        <v>0</v>
      </c>
      <c r="GN44" s="10">
        <f t="shared" si="190"/>
        <v>0</v>
      </c>
      <c r="GO44" s="10">
        <f t="shared" si="190"/>
        <v>0</v>
      </c>
      <c r="GP44" s="10">
        <f t="shared" si="190"/>
        <v>2500</v>
      </c>
      <c r="GQ44" s="10">
        <f t="shared" ref="GQ44:HJ44" si="191">IF(AND(GQ21&lt;80000000,GQ21&gt;10),GQ21,0)</f>
        <v>0</v>
      </c>
      <c r="GR44" s="10">
        <f t="shared" si="191"/>
        <v>0</v>
      </c>
      <c r="GS44" s="10">
        <f t="shared" si="191"/>
        <v>0</v>
      </c>
      <c r="GT44" s="10">
        <f t="shared" si="191"/>
        <v>525</v>
      </c>
      <c r="GU44" s="10">
        <f t="shared" si="191"/>
        <v>0</v>
      </c>
      <c r="GV44" s="10">
        <f t="shared" si="191"/>
        <v>0</v>
      </c>
      <c r="GW44" s="10">
        <f t="shared" si="191"/>
        <v>0</v>
      </c>
      <c r="GX44" s="10">
        <f t="shared" si="191"/>
        <v>20</v>
      </c>
      <c r="GY44" s="10">
        <f t="shared" si="191"/>
        <v>0</v>
      </c>
      <c r="GZ44" s="10">
        <f t="shared" si="191"/>
        <v>0</v>
      </c>
      <c r="HA44" s="10">
        <f t="shared" si="191"/>
        <v>0</v>
      </c>
      <c r="HB44" s="10">
        <f t="shared" si="191"/>
        <v>11975</v>
      </c>
      <c r="HC44" s="10">
        <f t="shared" si="191"/>
        <v>0</v>
      </c>
      <c r="HD44" s="10">
        <f t="shared" si="191"/>
        <v>0</v>
      </c>
      <c r="HE44" s="10">
        <f t="shared" si="191"/>
        <v>0</v>
      </c>
      <c r="HF44" s="10">
        <f t="shared" si="191"/>
        <v>9980</v>
      </c>
      <c r="HG44" s="10">
        <f t="shared" si="191"/>
        <v>0</v>
      </c>
      <c r="HH44" s="10">
        <f t="shared" si="191"/>
        <v>0</v>
      </c>
      <c r="HI44" s="10">
        <f t="shared" si="191"/>
        <v>0</v>
      </c>
      <c r="HJ44" s="10">
        <f t="shared" si="191"/>
        <v>2500</v>
      </c>
      <c r="HK44" s="10">
        <f t="shared" si="140"/>
        <v>0</v>
      </c>
      <c r="HL44" s="10">
        <f t="shared" si="140"/>
        <v>0</v>
      </c>
      <c r="HM44" s="10">
        <f t="shared" si="140"/>
        <v>0</v>
      </c>
      <c r="HN44" s="10">
        <f t="shared" si="140"/>
        <v>525</v>
      </c>
      <c r="HO44" s="10">
        <f t="shared" ref="HO44:IT44" si="192">IF(AND(HO21&lt;80000000,HO21&gt;10),HO21,0)</f>
        <v>0</v>
      </c>
      <c r="HP44" s="10">
        <f t="shared" si="192"/>
        <v>0</v>
      </c>
      <c r="HQ44" s="10">
        <f t="shared" si="192"/>
        <v>0</v>
      </c>
      <c r="HR44" s="10">
        <f t="shared" si="192"/>
        <v>20</v>
      </c>
      <c r="HS44" s="10">
        <f t="shared" si="192"/>
        <v>0</v>
      </c>
      <c r="HT44" s="10">
        <f t="shared" si="192"/>
        <v>0</v>
      </c>
      <c r="HU44" s="10">
        <f t="shared" si="192"/>
        <v>0</v>
      </c>
      <c r="HV44" s="10">
        <f t="shared" si="192"/>
        <v>11975</v>
      </c>
      <c r="HW44" s="10">
        <f t="shared" si="192"/>
        <v>0</v>
      </c>
      <c r="HX44" s="10">
        <f t="shared" si="192"/>
        <v>0</v>
      </c>
      <c r="HY44" s="10">
        <f t="shared" si="192"/>
        <v>0</v>
      </c>
      <c r="HZ44" s="10">
        <f t="shared" si="192"/>
        <v>9980</v>
      </c>
      <c r="IA44" s="10">
        <f t="shared" si="192"/>
        <v>0</v>
      </c>
      <c r="IB44" s="10">
        <f t="shared" si="192"/>
        <v>0</v>
      </c>
      <c r="IC44" s="10">
        <f t="shared" si="192"/>
        <v>0</v>
      </c>
      <c r="ID44" s="10">
        <f t="shared" si="192"/>
        <v>2500</v>
      </c>
      <c r="IE44" s="10">
        <f t="shared" si="192"/>
        <v>0</v>
      </c>
      <c r="IF44" s="10">
        <f t="shared" si="192"/>
        <v>0</v>
      </c>
      <c r="IG44" s="10">
        <f t="shared" si="192"/>
        <v>0</v>
      </c>
      <c r="IH44" s="10">
        <f t="shared" si="192"/>
        <v>525</v>
      </c>
      <c r="II44" s="10">
        <f t="shared" si="192"/>
        <v>0</v>
      </c>
      <c r="IJ44" s="10">
        <f t="shared" si="192"/>
        <v>0</v>
      </c>
      <c r="IK44" s="10">
        <f t="shared" si="192"/>
        <v>0</v>
      </c>
      <c r="IL44" s="10">
        <f t="shared" si="192"/>
        <v>20</v>
      </c>
      <c r="IM44" s="10">
        <f t="shared" si="192"/>
        <v>0</v>
      </c>
      <c r="IN44" s="10">
        <f t="shared" si="192"/>
        <v>0</v>
      </c>
      <c r="IO44" s="10">
        <f t="shared" si="192"/>
        <v>0</v>
      </c>
      <c r="IP44" s="10">
        <f t="shared" si="192"/>
        <v>11975</v>
      </c>
      <c r="IQ44" s="10">
        <f t="shared" si="192"/>
        <v>0</v>
      </c>
      <c r="IR44" s="10">
        <f t="shared" si="192"/>
        <v>0</v>
      </c>
      <c r="IS44" s="10">
        <f t="shared" si="192"/>
        <v>0</v>
      </c>
      <c r="IT44" s="10">
        <f t="shared" si="192"/>
        <v>9980</v>
      </c>
      <c r="IU44" s="10">
        <f t="shared" ref="IU44:JV44" si="193">IF(AND(IU21&lt;80000000,IU21&gt;10),IU21,0)</f>
        <v>0</v>
      </c>
      <c r="IV44" s="10">
        <f t="shared" si="193"/>
        <v>0</v>
      </c>
      <c r="IW44" s="10">
        <f t="shared" si="193"/>
        <v>0</v>
      </c>
      <c r="IX44" s="10">
        <f t="shared" si="193"/>
        <v>2500</v>
      </c>
      <c r="IY44" s="10">
        <f t="shared" si="193"/>
        <v>0</v>
      </c>
      <c r="IZ44" s="10">
        <f t="shared" si="193"/>
        <v>0</v>
      </c>
      <c r="JA44" s="10">
        <f t="shared" si="193"/>
        <v>0</v>
      </c>
      <c r="JB44" s="10">
        <f t="shared" si="193"/>
        <v>525</v>
      </c>
      <c r="JC44" s="10">
        <f t="shared" si="193"/>
        <v>0</v>
      </c>
      <c r="JD44" s="10">
        <f t="shared" si="193"/>
        <v>0</v>
      </c>
      <c r="JE44" s="10">
        <f t="shared" si="193"/>
        <v>0</v>
      </c>
      <c r="JF44" s="10">
        <f t="shared" si="193"/>
        <v>20</v>
      </c>
      <c r="JG44" s="10">
        <f t="shared" si="193"/>
        <v>0</v>
      </c>
      <c r="JH44" s="10">
        <f t="shared" si="193"/>
        <v>0</v>
      </c>
      <c r="JI44" s="10">
        <f t="shared" si="193"/>
        <v>0</v>
      </c>
      <c r="JJ44" s="10">
        <f t="shared" si="193"/>
        <v>11975</v>
      </c>
      <c r="JK44" s="10">
        <f t="shared" si="193"/>
        <v>0</v>
      </c>
      <c r="JL44" s="10">
        <f t="shared" si="193"/>
        <v>0</v>
      </c>
      <c r="JM44" s="10">
        <f t="shared" si="193"/>
        <v>0</v>
      </c>
      <c r="JN44" s="10">
        <f t="shared" si="193"/>
        <v>9980</v>
      </c>
      <c r="JO44" s="10">
        <f t="shared" si="193"/>
        <v>0</v>
      </c>
      <c r="JP44" s="10">
        <f t="shared" si="193"/>
        <v>0</v>
      </c>
      <c r="JQ44" s="10">
        <f t="shared" si="193"/>
        <v>0</v>
      </c>
      <c r="JR44" s="10">
        <f t="shared" si="193"/>
        <v>2500</v>
      </c>
      <c r="JS44" s="10">
        <f t="shared" si="193"/>
        <v>0</v>
      </c>
      <c r="JT44" s="10">
        <f t="shared" si="193"/>
        <v>0</v>
      </c>
      <c r="JU44" s="10">
        <f t="shared" si="193"/>
        <v>0</v>
      </c>
      <c r="JV44" s="10">
        <f t="shared" si="193"/>
        <v>525</v>
      </c>
      <c r="JW44" s="10">
        <f t="shared" ref="JW44:KH44" si="194">IF(AND(JW21&lt;80000000,JW21&gt;10),JW21,0)</f>
        <v>0</v>
      </c>
      <c r="JX44" s="10">
        <f t="shared" si="194"/>
        <v>0</v>
      </c>
      <c r="JY44" s="10">
        <f t="shared" si="194"/>
        <v>0</v>
      </c>
      <c r="JZ44" s="10">
        <f t="shared" si="194"/>
        <v>20</v>
      </c>
      <c r="KA44" s="10">
        <f t="shared" si="194"/>
        <v>0</v>
      </c>
      <c r="KB44" s="10">
        <f t="shared" si="194"/>
        <v>0</v>
      </c>
      <c r="KC44" s="10">
        <f t="shared" si="194"/>
        <v>0</v>
      </c>
      <c r="KD44" s="10">
        <f t="shared" si="194"/>
        <v>11975</v>
      </c>
      <c r="KE44" s="10">
        <f t="shared" si="194"/>
        <v>0</v>
      </c>
      <c r="KF44" s="10">
        <f t="shared" si="194"/>
        <v>0</v>
      </c>
      <c r="KG44" s="10">
        <f t="shared" si="194"/>
        <v>0</v>
      </c>
      <c r="KH44" s="10">
        <f t="shared" si="194"/>
        <v>9980</v>
      </c>
      <c r="KI44" s="10">
        <f t="shared" si="182"/>
        <v>0</v>
      </c>
      <c r="KJ44" s="10">
        <f t="shared" si="182"/>
        <v>0</v>
      </c>
      <c r="KK44" s="10">
        <f t="shared" ref="KK44:LP44" si="195">IF(AND(KK21&lt;80000000,KK21&gt;10),KK21,0)</f>
        <v>0</v>
      </c>
      <c r="KL44" s="10">
        <f t="shared" si="195"/>
        <v>2500</v>
      </c>
      <c r="KM44" s="10">
        <f t="shared" si="195"/>
        <v>0</v>
      </c>
      <c r="KN44" s="10">
        <f t="shared" si="195"/>
        <v>0</v>
      </c>
      <c r="KO44" s="10">
        <f t="shared" si="195"/>
        <v>0</v>
      </c>
      <c r="KP44" s="10">
        <f t="shared" si="195"/>
        <v>525</v>
      </c>
      <c r="KQ44" s="10">
        <f t="shared" si="195"/>
        <v>0</v>
      </c>
      <c r="KR44" s="10">
        <f t="shared" si="195"/>
        <v>0</v>
      </c>
      <c r="KS44" s="10">
        <f t="shared" si="195"/>
        <v>0</v>
      </c>
      <c r="KT44" s="10">
        <f t="shared" si="195"/>
        <v>20</v>
      </c>
      <c r="KU44" s="10">
        <f t="shared" si="195"/>
        <v>0</v>
      </c>
      <c r="KV44" s="10">
        <f t="shared" si="195"/>
        <v>0</v>
      </c>
      <c r="KW44" s="10">
        <f t="shared" si="195"/>
        <v>0</v>
      </c>
      <c r="KX44" s="10">
        <f t="shared" si="195"/>
        <v>11975</v>
      </c>
      <c r="KY44" s="10">
        <f t="shared" si="195"/>
        <v>0</v>
      </c>
      <c r="KZ44" s="10">
        <f t="shared" si="195"/>
        <v>0</v>
      </c>
      <c r="LA44" s="10">
        <f t="shared" si="195"/>
        <v>0</v>
      </c>
      <c r="LB44" s="10">
        <f t="shared" si="195"/>
        <v>9980</v>
      </c>
      <c r="LC44" s="10">
        <f t="shared" si="195"/>
        <v>0</v>
      </c>
      <c r="LD44" s="10">
        <f t="shared" si="195"/>
        <v>0</v>
      </c>
      <c r="LE44" s="10">
        <f t="shared" si="195"/>
        <v>0</v>
      </c>
      <c r="LF44" s="10">
        <f t="shared" si="195"/>
        <v>2500</v>
      </c>
      <c r="LG44" s="10">
        <f t="shared" si="195"/>
        <v>0</v>
      </c>
      <c r="LH44" s="10">
        <f t="shared" si="195"/>
        <v>0</v>
      </c>
      <c r="LI44" s="10">
        <f t="shared" si="195"/>
        <v>0</v>
      </c>
      <c r="LJ44" s="10">
        <f t="shared" si="195"/>
        <v>525</v>
      </c>
      <c r="LK44" s="10">
        <f t="shared" si="195"/>
        <v>0</v>
      </c>
      <c r="LL44" s="10">
        <f t="shared" si="195"/>
        <v>0</v>
      </c>
      <c r="LM44" s="10">
        <f t="shared" si="195"/>
        <v>0</v>
      </c>
      <c r="LN44" s="10">
        <f t="shared" si="195"/>
        <v>20</v>
      </c>
      <c r="LO44" s="10">
        <f t="shared" si="195"/>
        <v>0</v>
      </c>
      <c r="LP44" s="10">
        <f t="shared" si="195"/>
        <v>0</v>
      </c>
      <c r="LQ44" s="10">
        <f t="shared" ref="LQ44:MH44" si="196">IF(AND(LQ21&lt;80000000,LQ21&gt;10),LQ21,0)</f>
        <v>0</v>
      </c>
      <c r="LR44" s="10">
        <f t="shared" si="196"/>
        <v>11975</v>
      </c>
      <c r="LS44" s="10">
        <f t="shared" si="196"/>
        <v>0</v>
      </c>
      <c r="LT44" s="10">
        <f t="shared" si="196"/>
        <v>0</v>
      </c>
      <c r="LU44" s="10">
        <f t="shared" si="196"/>
        <v>0</v>
      </c>
      <c r="LV44" s="10">
        <f t="shared" si="196"/>
        <v>9980</v>
      </c>
      <c r="LW44" s="10">
        <f t="shared" si="196"/>
        <v>0</v>
      </c>
      <c r="LX44" s="10">
        <f t="shared" si="196"/>
        <v>0</v>
      </c>
      <c r="LY44" s="10">
        <f t="shared" si="196"/>
        <v>0</v>
      </c>
      <c r="LZ44" s="10">
        <f t="shared" si="196"/>
        <v>2500</v>
      </c>
      <c r="MA44" s="10">
        <f t="shared" si="196"/>
        <v>0</v>
      </c>
      <c r="MB44" s="10">
        <f t="shared" si="196"/>
        <v>0</v>
      </c>
      <c r="MC44" s="10">
        <f t="shared" si="196"/>
        <v>0</v>
      </c>
      <c r="MD44" s="10">
        <f t="shared" si="196"/>
        <v>525</v>
      </c>
      <c r="ME44" s="10">
        <f t="shared" si="196"/>
        <v>0</v>
      </c>
      <c r="MF44" s="10">
        <f t="shared" si="196"/>
        <v>0</v>
      </c>
      <c r="MG44" s="10">
        <f t="shared" si="196"/>
        <v>0</v>
      </c>
      <c r="MH44" s="10">
        <f t="shared" si="196"/>
        <v>20</v>
      </c>
    </row>
    <row r="45" spans="1:346" x14ac:dyDescent="0.2">
      <c r="A45">
        <v>19</v>
      </c>
      <c r="B45">
        <f t="shared" si="14"/>
        <v>400000</v>
      </c>
      <c r="C45">
        <f t="shared" si="15"/>
        <v>600000</v>
      </c>
      <c r="E45">
        <v>400000</v>
      </c>
      <c r="G45" s="10">
        <f t="shared" ref="G45:Z45" si="197">IF(AND(G22&lt;80000000,G22&gt;10),G22,0)</f>
        <v>0</v>
      </c>
      <c r="H45" s="10">
        <f t="shared" si="197"/>
        <v>0</v>
      </c>
      <c r="I45" s="10">
        <f t="shared" si="197"/>
        <v>0</v>
      </c>
      <c r="J45" s="10">
        <f t="shared" si="197"/>
        <v>278400</v>
      </c>
      <c r="K45" s="10">
        <f t="shared" si="197"/>
        <v>0</v>
      </c>
      <c r="L45" s="10">
        <f t="shared" si="197"/>
        <v>0</v>
      </c>
      <c r="M45" s="10">
        <f t="shared" si="197"/>
        <v>0</v>
      </c>
      <c r="N45" s="10">
        <f t="shared" si="197"/>
        <v>178560</v>
      </c>
      <c r="O45" s="10">
        <f t="shared" si="197"/>
        <v>0</v>
      </c>
      <c r="P45" s="10">
        <f t="shared" si="197"/>
        <v>0</v>
      </c>
      <c r="Q45" s="10">
        <f t="shared" si="197"/>
        <v>0</v>
      </c>
      <c r="R45" s="10">
        <f t="shared" si="197"/>
        <v>120000</v>
      </c>
      <c r="S45" s="10">
        <f t="shared" si="197"/>
        <v>0</v>
      </c>
      <c r="T45" s="10">
        <f t="shared" si="197"/>
        <v>0</v>
      </c>
      <c r="U45" s="10">
        <f t="shared" si="197"/>
        <v>0</v>
      </c>
      <c r="V45" s="10">
        <f t="shared" si="197"/>
        <v>21600</v>
      </c>
      <c r="W45" s="10">
        <f t="shared" si="197"/>
        <v>0</v>
      </c>
      <c r="X45" s="10">
        <f t="shared" si="197"/>
        <v>0</v>
      </c>
      <c r="Y45" s="10">
        <f t="shared" si="197"/>
        <v>0</v>
      </c>
      <c r="Z45" s="10">
        <f t="shared" si="197"/>
        <v>1440</v>
      </c>
      <c r="AA45" s="27">
        <f t="shared" ref="AA45:BF45" si="198">IF(AND(AA22&lt;80000000,AA22&gt;10),AA22,0)</f>
        <v>0</v>
      </c>
      <c r="AB45" s="10">
        <f t="shared" si="198"/>
        <v>0</v>
      </c>
      <c r="AC45" s="10">
        <f t="shared" si="198"/>
        <v>0</v>
      </c>
      <c r="AD45" s="10">
        <f t="shared" si="198"/>
        <v>11975</v>
      </c>
      <c r="AE45" s="10">
        <f t="shared" si="198"/>
        <v>0</v>
      </c>
      <c r="AF45" s="10">
        <f t="shared" si="198"/>
        <v>0</v>
      </c>
      <c r="AG45" s="10">
        <f t="shared" si="198"/>
        <v>0</v>
      </c>
      <c r="AH45" s="10">
        <f t="shared" si="198"/>
        <v>9980</v>
      </c>
      <c r="AI45" s="10">
        <f t="shared" si="198"/>
        <v>0</v>
      </c>
      <c r="AJ45" s="10">
        <f t="shared" si="198"/>
        <v>0</v>
      </c>
      <c r="AK45" s="10">
        <f t="shared" si="198"/>
        <v>0</v>
      </c>
      <c r="AL45" s="10">
        <f t="shared" si="198"/>
        <v>2500</v>
      </c>
      <c r="AM45" s="10">
        <f t="shared" si="198"/>
        <v>0</v>
      </c>
      <c r="AN45" s="10">
        <f t="shared" si="198"/>
        <v>0</v>
      </c>
      <c r="AO45" s="10">
        <f t="shared" si="198"/>
        <v>0</v>
      </c>
      <c r="AP45" s="10">
        <f t="shared" si="198"/>
        <v>525</v>
      </c>
      <c r="AQ45" s="10">
        <f t="shared" si="198"/>
        <v>0</v>
      </c>
      <c r="AR45" s="10">
        <f t="shared" si="198"/>
        <v>0</v>
      </c>
      <c r="AS45" s="10">
        <f t="shared" si="198"/>
        <v>0</v>
      </c>
      <c r="AT45" s="10">
        <f t="shared" si="198"/>
        <v>20</v>
      </c>
      <c r="AU45" s="10">
        <f t="shared" si="198"/>
        <v>0</v>
      </c>
      <c r="AV45" s="10">
        <f t="shared" si="198"/>
        <v>0</v>
      </c>
      <c r="AW45" s="10">
        <f t="shared" si="198"/>
        <v>0</v>
      </c>
      <c r="AX45" s="10">
        <f t="shared" si="198"/>
        <v>11975</v>
      </c>
      <c r="AY45" s="10">
        <f t="shared" si="198"/>
        <v>0</v>
      </c>
      <c r="AZ45" s="10">
        <f t="shared" si="198"/>
        <v>0</v>
      </c>
      <c r="BA45" s="10">
        <f t="shared" si="198"/>
        <v>0</v>
      </c>
      <c r="BB45" s="10">
        <f t="shared" si="198"/>
        <v>9980</v>
      </c>
      <c r="BC45" s="10">
        <f t="shared" si="198"/>
        <v>0</v>
      </c>
      <c r="BD45" s="10">
        <f t="shared" si="198"/>
        <v>0</v>
      </c>
      <c r="BE45" s="10">
        <f t="shared" si="198"/>
        <v>0</v>
      </c>
      <c r="BF45" s="10">
        <f t="shared" si="198"/>
        <v>2500</v>
      </c>
      <c r="BG45" s="10">
        <f t="shared" ref="BG45:CK45" si="199">IF(AND(BG22&lt;80000000,BG22&gt;10),BG22,0)</f>
        <v>0</v>
      </c>
      <c r="BH45" s="10">
        <f t="shared" si="199"/>
        <v>0</v>
      </c>
      <c r="BI45" s="10">
        <f t="shared" si="199"/>
        <v>0</v>
      </c>
      <c r="BJ45" s="10">
        <f t="shared" si="199"/>
        <v>525</v>
      </c>
      <c r="BK45" s="10">
        <f t="shared" si="199"/>
        <v>0</v>
      </c>
      <c r="BL45" s="10">
        <f t="shared" si="199"/>
        <v>0</v>
      </c>
      <c r="BM45" s="10">
        <f t="shared" si="199"/>
        <v>0</v>
      </c>
      <c r="BN45" s="10">
        <f t="shared" si="199"/>
        <v>20</v>
      </c>
      <c r="BO45" s="10">
        <f t="shared" si="199"/>
        <v>0</v>
      </c>
      <c r="BP45" s="10">
        <f t="shared" si="199"/>
        <v>0</v>
      </c>
      <c r="BQ45" s="10">
        <f t="shared" si="199"/>
        <v>0</v>
      </c>
      <c r="BR45" s="10">
        <f t="shared" si="199"/>
        <v>11975</v>
      </c>
      <c r="BS45" s="10">
        <f t="shared" si="199"/>
        <v>0</v>
      </c>
      <c r="BT45" s="10">
        <f t="shared" si="199"/>
        <v>0</v>
      </c>
      <c r="BU45" s="10">
        <f t="shared" si="199"/>
        <v>0</v>
      </c>
      <c r="BV45" s="10">
        <f t="shared" si="199"/>
        <v>9980</v>
      </c>
      <c r="BW45" s="10">
        <f t="shared" si="199"/>
        <v>0</v>
      </c>
      <c r="BX45" s="10">
        <f t="shared" si="199"/>
        <v>0</v>
      </c>
      <c r="BY45" s="10">
        <f t="shared" si="199"/>
        <v>0</v>
      </c>
      <c r="BZ45" s="10">
        <f t="shared" si="199"/>
        <v>2500</v>
      </c>
      <c r="CA45" s="10">
        <f t="shared" si="199"/>
        <v>0</v>
      </c>
      <c r="CB45" s="10">
        <f t="shared" si="199"/>
        <v>0</v>
      </c>
      <c r="CC45" s="10">
        <f t="shared" si="199"/>
        <v>0</v>
      </c>
      <c r="CD45" s="10">
        <f t="shared" si="199"/>
        <v>525</v>
      </c>
      <c r="CE45" s="10">
        <f t="shared" si="199"/>
        <v>0</v>
      </c>
      <c r="CF45" s="10">
        <f t="shared" si="199"/>
        <v>0</v>
      </c>
      <c r="CG45" s="10">
        <f t="shared" si="199"/>
        <v>0</v>
      </c>
      <c r="CH45" s="10">
        <f t="shared" si="199"/>
        <v>20</v>
      </c>
      <c r="CI45" s="10">
        <f t="shared" si="199"/>
        <v>0</v>
      </c>
      <c r="CJ45" s="10">
        <f t="shared" si="199"/>
        <v>0</v>
      </c>
      <c r="CK45" s="10">
        <f t="shared" si="199"/>
        <v>0</v>
      </c>
      <c r="CL45" s="10">
        <f t="shared" si="135"/>
        <v>11975</v>
      </c>
      <c r="CM45" s="10">
        <f t="shared" si="135"/>
        <v>0</v>
      </c>
      <c r="CN45" s="10">
        <f t="shared" si="135"/>
        <v>0</v>
      </c>
      <c r="CO45" s="10">
        <f t="shared" si="135"/>
        <v>0</v>
      </c>
      <c r="CP45" s="10">
        <f t="shared" si="135"/>
        <v>9980</v>
      </c>
      <c r="CQ45" s="10">
        <f t="shared" ref="CQ45:DV45" si="200">IF(AND(CQ22&lt;80000000,CQ22&gt;10),CQ22,0)</f>
        <v>0</v>
      </c>
      <c r="CR45" s="10">
        <f t="shared" si="200"/>
        <v>0</v>
      </c>
      <c r="CS45" s="10">
        <f t="shared" si="200"/>
        <v>0</v>
      </c>
      <c r="CT45" s="10">
        <f t="shared" si="200"/>
        <v>2500</v>
      </c>
      <c r="CU45" s="10">
        <f t="shared" si="200"/>
        <v>0</v>
      </c>
      <c r="CV45" s="10">
        <f t="shared" si="200"/>
        <v>0</v>
      </c>
      <c r="CW45" s="10">
        <f t="shared" si="200"/>
        <v>0</v>
      </c>
      <c r="CX45" s="10">
        <f t="shared" si="200"/>
        <v>525</v>
      </c>
      <c r="CY45" s="10">
        <f t="shared" si="200"/>
        <v>0</v>
      </c>
      <c r="CZ45" s="10">
        <f t="shared" si="200"/>
        <v>0</v>
      </c>
      <c r="DA45" s="10">
        <f t="shared" si="200"/>
        <v>0</v>
      </c>
      <c r="DB45" s="10">
        <f t="shared" si="200"/>
        <v>20</v>
      </c>
      <c r="DC45" s="10">
        <f t="shared" si="200"/>
        <v>0</v>
      </c>
      <c r="DD45" s="10">
        <f t="shared" si="200"/>
        <v>0</v>
      </c>
      <c r="DE45" s="10">
        <f t="shared" si="200"/>
        <v>0</v>
      </c>
      <c r="DF45" s="10">
        <f t="shared" si="200"/>
        <v>11975</v>
      </c>
      <c r="DG45" s="10">
        <f t="shared" si="200"/>
        <v>0</v>
      </c>
      <c r="DH45" s="10">
        <f t="shared" si="200"/>
        <v>0</v>
      </c>
      <c r="DI45" s="10">
        <f t="shared" si="200"/>
        <v>0</v>
      </c>
      <c r="DJ45" s="10">
        <f t="shared" si="200"/>
        <v>9980</v>
      </c>
      <c r="DK45" s="10">
        <f t="shared" si="200"/>
        <v>0</v>
      </c>
      <c r="DL45" s="10">
        <f t="shared" si="200"/>
        <v>0</v>
      </c>
      <c r="DM45" s="10">
        <f t="shared" si="200"/>
        <v>0</v>
      </c>
      <c r="DN45" s="10">
        <f t="shared" si="200"/>
        <v>2500</v>
      </c>
      <c r="DO45" s="10">
        <f t="shared" si="200"/>
        <v>0</v>
      </c>
      <c r="DP45" s="10">
        <f t="shared" si="200"/>
        <v>0</v>
      </c>
      <c r="DQ45" s="10">
        <f t="shared" si="200"/>
        <v>0</v>
      </c>
      <c r="DR45" s="10">
        <f t="shared" si="200"/>
        <v>525</v>
      </c>
      <c r="DS45" s="10">
        <f t="shared" si="200"/>
        <v>0</v>
      </c>
      <c r="DT45" s="10">
        <f t="shared" si="200"/>
        <v>0</v>
      </c>
      <c r="DU45" s="10">
        <f t="shared" si="200"/>
        <v>0</v>
      </c>
      <c r="DV45" s="10">
        <f t="shared" si="200"/>
        <v>20</v>
      </c>
      <c r="DW45" s="10">
        <f t="shared" ref="DW45:EX45" si="201">IF(AND(DW22&lt;80000000,DW22&gt;10),DW22,0)</f>
        <v>0</v>
      </c>
      <c r="DX45" s="10">
        <f t="shared" si="201"/>
        <v>0</v>
      </c>
      <c r="DY45" s="10">
        <f t="shared" si="201"/>
        <v>0</v>
      </c>
      <c r="DZ45" s="10">
        <f t="shared" si="201"/>
        <v>11975</v>
      </c>
      <c r="EA45" s="10">
        <f t="shared" si="201"/>
        <v>0</v>
      </c>
      <c r="EB45" s="10">
        <f t="shared" si="201"/>
        <v>0</v>
      </c>
      <c r="EC45" s="10">
        <f t="shared" si="201"/>
        <v>0</v>
      </c>
      <c r="ED45" s="10">
        <f t="shared" si="201"/>
        <v>9980</v>
      </c>
      <c r="EE45" s="10">
        <f t="shared" si="201"/>
        <v>0</v>
      </c>
      <c r="EF45" s="10">
        <f t="shared" si="201"/>
        <v>0</v>
      </c>
      <c r="EG45" s="10">
        <f t="shared" si="201"/>
        <v>0</v>
      </c>
      <c r="EH45" s="10">
        <f t="shared" si="201"/>
        <v>2500</v>
      </c>
      <c r="EI45" s="10">
        <f t="shared" si="201"/>
        <v>0</v>
      </c>
      <c r="EJ45" s="10">
        <f t="shared" si="201"/>
        <v>0</v>
      </c>
      <c r="EK45" s="10">
        <f t="shared" si="201"/>
        <v>0</v>
      </c>
      <c r="EL45" s="10">
        <f t="shared" si="201"/>
        <v>525</v>
      </c>
      <c r="EM45" s="10">
        <f t="shared" si="201"/>
        <v>0</v>
      </c>
      <c r="EN45" s="10">
        <f t="shared" si="201"/>
        <v>0</v>
      </c>
      <c r="EO45" s="10">
        <f t="shared" si="201"/>
        <v>0</v>
      </c>
      <c r="EP45" s="10">
        <f t="shared" si="201"/>
        <v>20</v>
      </c>
      <c r="EQ45" s="10">
        <f t="shared" si="201"/>
        <v>0</v>
      </c>
      <c r="ER45" s="10">
        <f t="shared" si="201"/>
        <v>0</v>
      </c>
      <c r="ES45" s="10">
        <f t="shared" si="201"/>
        <v>0</v>
      </c>
      <c r="ET45" s="10">
        <f t="shared" si="201"/>
        <v>11975</v>
      </c>
      <c r="EU45" s="10">
        <f t="shared" si="201"/>
        <v>0</v>
      </c>
      <c r="EV45" s="10">
        <f t="shared" si="201"/>
        <v>0</v>
      </c>
      <c r="EW45" s="10">
        <f t="shared" si="201"/>
        <v>0</v>
      </c>
      <c r="EX45" s="10">
        <f t="shared" si="201"/>
        <v>9980</v>
      </c>
      <c r="EY45" s="10">
        <f t="shared" ref="EY45:FJ45" si="202">IF(AND(EY22&lt;80000000,EY22&gt;10),EY22,0)</f>
        <v>0</v>
      </c>
      <c r="EZ45" s="10">
        <f t="shared" si="202"/>
        <v>0</v>
      </c>
      <c r="FA45" s="10">
        <f t="shared" si="202"/>
        <v>0</v>
      </c>
      <c r="FB45" s="10">
        <f t="shared" si="202"/>
        <v>2500</v>
      </c>
      <c r="FC45" s="10">
        <f t="shared" si="202"/>
        <v>0</v>
      </c>
      <c r="FD45" s="10">
        <f t="shared" si="202"/>
        <v>0</v>
      </c>
      <c r="FE45" s="10">
        <f t="shared" si="202"/>
        <v>0</v>
      </c>
      <c r="FF45" s="10">
        <f t="shared" si="202"/>
        <v>525</v>
      </c>
      <c r="FG45" s="10">
        <f t="shared" si="202"/>
        <v>0</v>
      </c>
      <c r="FH45" s="10">
        <f t="shared" si="202"/>
        <v>0</v>
      </c>
      <c r="FI45" s="10">
        <f t="shared" si="202"/>
        <v>0</v>
      </c>
      <c r="FJ45" s="10">
        <f t="shared" si="202"/>
        <v>20</v>
      </c>
      <c r="FK45" s="10">
        <f t="shared" ref="FK45:GP45" si="203">IF(AND(FK22&lt;80000000,FK22&gt;10),FK22,0)</f>
        <v>0</v>
      </c>
      <c r="FL45" s="10">
        <f t="shared" si="203"/>
        <v>0</v>
      </c>
      <c r="FM45" s="10">
        <f t="shared" si="203"/>
        <v>0</v>
      </c>
      <c r="FN45" s="10">
        <f t="shared" si="203"/>
        <v>11975</v>
      </c>
      <c r="FO45" s="10">
        <f t="shared" si="203"/>
        <v>0</v>
      </c>
      <c r="FP45" s="10">
        <f t="shared" si="203"/>
        <v>0</v>
      </c>
      <c r="FQ45" s="10">
        <f t="shared" si="203"/>
        <v>0</v>
      </c>
      <c r="FR45" s="10">
        <f t="shared" si="203"/>
        <v>9980</v>
      </c>
      <c r="FS45" s="10">
        <f t="shared" si="203"/>
        <v>0</v>
      </c>
      <c r="FT45" s="10">
        <f t="shared" si="203"/>
        <v>0</v>
      </c>
      <c r="FU45" s="10">
        <f t="shared" si="203"/>
        <v>0</v>
      </c>
      <c r="FV45" s="10">
        <f t="shared" si="203"/>
        <v>2500</v>
      </c>
      <c r="FW45" s="10">
        <f t="shared" si="203"/>
        <v>0</v>
      </c>
      <c r="FX45" s="10">
        <f t="shared" si="203"/>
        <v>0</v>
      </c>
      <c r="FY45" s="10">
        <f t="shared" si="203"/>
        <v>0</v>
      </c>
      <c r="FZ45" s="10">
        <f t="shared" si="203"/>
        <v>525</v>
      </c>
      <c r="GA45" s="10">
        <f t="shared" si="203"/>
        <v>0</v>
      </c>
      <c r="GB45" s="10">
        <f t="shared" si="203"/>
        <v>0</v>
      </c>
      <c r="GC45" s="10">
        <f t="shared" si="203"/>
        <v>0</v>
      </c>
      <c r="GD45" s="10">
        <f t="shared" si="203"/>
        <v>20</v>
      </c>
      <c r="GE45" s="10">
        <f t="shared" si="203"/>
        <v>0</v>
      </c>
      <c r="GF45" s="10">
        <f t="shared" si="203"/>
        <v>0</v>
      </c>
      <c r="GG45" s="10">
        <f t="shared" si="203"/>
        <v>0</v>
      </c>
      <c r="GH45" s="10">
        <f t="shared" si="203"/>
        <v>11975</v>
      </c>
      <c r="GI45" s="10">
        <f t="shared" si="203"/>
        <v>0</v>
      </c>
      <c r="GJ45" s="10">
        <f t="shared" si="203"/>
        <v>0</v>
      </c>
      <c r="GK45" s="10">
        <f t="shared" si="203"/>
        <v>0</v>
      </c>
      <c r="GL45" s="10">
        <f t="shared" si="203"/>
        <v>9980</v>
      </c>
      <c r="GM45" s="10">
        <f t="shared" si="203"/>
        <v>0</v>
      </c>
      <c r="GN45" s="10">
        <f t="shared" si="203"/>
        <v>0</v>
      </c>
      <c r="GO45" s="10">
        <f t="shared" si="203"/>
        <v>0</v>
      </c>
      <c r="GP45" s="10">
        <f t="shared" si="203"/>
        <v>2500</v>
      </c>
      <c r="GQ45" s="10">
        <f t="shared" ref="GQ45:HJ45" si="204">IF(AND(GQ22&lt;80000000,GQ22&gt;10),GQ22,0)</f>
        <v>0</v>
      </c>
      <c r="GR45" s="10">
        <f t="shared" si="204"/>
        <v>0</v>
      </c>
      <c r="GS45" s="10">
        <f t="shared" si="204"/>
        <v>0</v>
      </c>
      <c r="GT45" s="10">
        <f t="shared" si="204"/>
        <v>525</v>
      </c>
      <c r="GU45" s="10">
        <f t="shared" si="204"/>
        <v>0</v>
      </c>
      <c r="GV45" s="10">
        <f t="shared" si="204"/>
        <v>0</v>
      </c>
      <c r="GW45" s="10">
        <f t="shared" si="204"/>
        <v>0</v>
      </c>
      <c r="GX45" s="10">
        <f t="shared" si="204"/>
        <v>20</v>
      </c>
      <c r="GY45" s="10">
        <f t="shared" si="204"/>
        <v>0</v>
      </c>
      <c r="GZ45" s="10">
        <f t="shared" si="204"/>
        <v>0</v>
      </c>
      <c r="HA45" s="10">
        <f t="shared" si="204"/>
        <v>0</v>
      </c>
      <c r="HB45" s="10">
        <f t="shared" si="204"/>
        <v>11975</v>
      </c>
      <c r="HC45" s="10">
        <f t="shared" si="204"/>
        <v>0</v>
      </c>
      <c r="HD45" s="10">
        <f t="shared" si="204"/>
        <v>0</v>
      </c>
      <c r="HE45" s="10">
        <f t="shared" si="204"/>
        <v>0</v>
      </c>
      <c r="HF45" s="10">
        <f t="shared" si="204"/>
        <v>9980</v>
      </c>
      <c r="HG45" s="10">
        <f t="shared" si="204"/>
        <v>0</v>
      </c>
      <c r="HH45" s="10">
        <f t="shared" si="204"/>
        <v>0</v>
      </c>
      <c r="HI45" s="10">
        <f t="shared" si="204"/>
        <v>0</v>
      </c>
      <c r="HJ45" s="10">
        <f t="shared" si="204"/>
        <v>2500</v>
      </c>
      <c r="HK45" s="10">
        <f t="shared" si="140"/>
        <v>0</v>
      </c>
      <c r="HL45" s="10">
        <f t="shared" si="140"/>
        <v>0</v>
      </c>
      <c r="HM45" s="10">
        <f t="shared" si="140"/>
        <v>0</v>
      </c>
      <c r="HN45" s="10">
        <f t="shared" si="140"/>
        <v>525</v>
      </c>
      <c r="HO45" s="10">
        <f t="shared" ref="HO45:JA45" si="205">IF(AND(HO22&lt;80000000,HO22&gt;10),HO22,0)</f>
        <v>0</v>
      </c>
      <c r="HP45" s="10">
        <f t="shared" si="205"/>
        <v>0</v>
      </c>
      <c r="HQ45" s="10">
        <f t="shared" si="205"/>
        <v>0</v>
      </c>
      <c r="HR45" s="10">
        <f t="shared" si="205"/>
        <v>20</v>
      </c>
      <c r="HS45" s="10">
        <f t="shared" si="205"/>
        <v>0</v>
      </c>
      <c r="HT45" s="10">
        <f t="shared" si="205"/>
        <v>0</v>
      </c>
      <c r="HU45" s="10">
        <f t="shared" si="205"/>
        <v>0</v>
      </c>
      <c r="HV45" s="10">
        <f t="shared" si="205"/>
        <v>11975</v>
      </c>
      <c r="HW45" s="10">
        <f t="shared" si="205"/>
        <v>0</v>
      </c>
      <c r="HX45" s="10">
        <f t="shared" si="205"/>
        <v>0</v>
      </c>
      <c r="HY45" s="10">
        <f t="shared" si="205"/>
        <v>0</v>
      </c>
      <c r="HZ45" s="10">
        <f t="shared" si="205"/>
        <v>9980</v>
      </c>
      <c r="IA45" s="10">
        <f t="shared" si="205"/>
        <v>0</v>
      </c>
      <c r="IB45" s="10">
        <f t="shared" si="205"/>
        <v>0</v>
      </c>
      <c r="IC45" s="10">
        <f t="shared" si="205"/>
        <v>0</v>
      </c>
      <c r="ID45" s="10">
        <f t="shared" si="205"/>
        <v>2500</v>
      </c>
      <c r="IE45" s="10">
        <f t="shared" si="205"/>
        <v>0</v>
      </c>
      <c r="IF45" s="10">
        <f t="shared" si="205"/>
        <v>0</v>
      </c>
      <c r="IG45" s="10">
        <f t="shared" si="205"/>
        <v>0</v>
      </c>
      <c r="IH45" s="10">
        <f t="shared" si="205"/>
        <v>525</v>
      </c>
      <c r="II45" s="10">
        <f t="shared" si="205"/>
        <v>0</v>
      </c>
      <c r="IJ45" s="10">
        <f t="shared" si="205"/>
        <v>0</v>
      </c>
      <c r="IK45" s="10">
        <f t="shared" si="205"/>
        <v>0</v>
      </c>
      <c r="IL45" s="10">
        <f t="shared" si="205"/>
        <v>20</v>
      </c>
      <c r="IM45" s="10">
        <f t="shared" si="205"/>
        <v>0</v>
      </c>
      <c r="IN45" s="10">
        <f t="shared" si="205"/>
        <v>0</v>
      </c>
      <c r="IO45" s="10">
        <f t="shared" si="205"/>
        <v>0</v>
      </c>
      <c r="IP45" s="10">
        <f t="shared" si="205"/>
        <v>11975</v>
      </c>
      <c r="IQ45" s="10">
        <f t="shared" si="205"/>
        <v>0</v>
      </c>
      <c r="IR45" s="10">
        <f t="shared" si="205"/>
        <v>0</v>
      </c>
      <c r="IS45" s="10">
        <f t="shared" si="205"/>
        <v>0</v>
      </c>
      <c r="IT45" s="10">
        <f t="shared" si="205"/>
        <v>9980</v>
      </c>
      <c r="IU45" s="10">
        <f t="shared" si="205"/>
        <v>0</v>
      </c>
      <c r="IV45" s="10">
        <f t="shared" si="205"/>
        <v>0</v>
      </c>
      <c r="IW45" s="10">
        <f t="shared" si="205"/>
        <v>0</v>
      </c>
      <c r="IX45" s="10">
        <f t="shared" si="205"/>
        <v>2500</v>
      </c>
      <c r="IY45" s="10">
        <f t="shared" si="205"/>
        <v>0</v>
      </c>
      <c r="IZ45" s="10">
        <f t="shared" si="205"/>
        <v>0</v>
      </c>
      <c r="JA45" s="10">
        <f t="shared" si="205"/>
        <v>0</v>
      </c>
      <c r="JB45" s="10">
        <f t="shared" ref="JB45:JV45" si="206">IF(AND(JB22&lt;80000000,JB22&gt;10),JB22,0)</f>
        <v>525</v>
      </c>
      <c r="JC45" s="10">
        <f t="shared" si="206"/>
        <v>0</v>
      </c>
      <c r="JD45" s="10">
        <f t="shared" si="206"/>
        <v>0</v>
      </c>
      <c r="JE45" s="10">
        <f t="shared" si="206"/>
        <v>0</v>
      </c>
      <c r="JF45" s="10">
        <f t="shared" si="206"/>
        <v>20</v>
      </c>
      <c r="JG45" s="10">
        <f t="shared" si="206"/>
        <v>0</v>
      </c>
      <c r="JH45" s="10">
        <f t="shared" si="206"/>
        <v>0</v>
      </c>
      <c r="JI45" s="10">
        <f t="shared" si="206"/>
        <v>0</v>
      </c>
      <c r="JJ45" s="10">
        <f t="shared" si="206"/>
        <v>11975</v>
      </c>
      <c r="JK45" s="10">
        <f t="shared" si="206"/>
        <v>0</v>
      </c>
      <c r="JL45" s="10">
        <f t="shared" si="206"/>
        <v>0</v>
      </c>
      <c r="JM45" s="10">
        <f t="shared" si="206"/>
        <v>0</v>
      </c>
      <c r="JN45" s="10">
        <f t="shared" si="206"/>
        <v>9980</v>
      </c>
      <c r="JO45" s="10">
        <f t="shared" si="206"/>
        <v>0</v>
      </c>
      <c r="JP45" s="10">
        <f t="shared" si="206"/>
        <v>0</v>
      </c>
      <c r="JQ45" s="10">
        <f t="shared" si="206"/>
        <v>0</v>
      </c>
      <c r="JR45" s="10">
        <f t="shared" si="206"/>
        <v>2500</v>
      </c>
      <c r="JS45" s="10">
        <f t="shared" si="206"/>
        <v>0</v>
      </c>
      <c r="JT45" s="10">
        <f t="shared" si="206"/>
        <v>0</v>
      </c>
      <c r="JU45" s="10">
        <f t="shared" si="206"/>
        <v>0</v>
      </c>
      <c r="JV45" s="10">
        <f t="shared" si="206"/>
        <v>525</v>
      </c>
      <c r="JW45" s="10">
        <f t="shared" ref="JW45:KH45" si="207">IF(AND(JW22&lt;80000000,JW22&gt;10),JW22,0)</f>
        <v>0</v>
      </c>
      <c r="JX45" s="10">
        <f t="shared" si="207"/>
        <v>0</v>
      </c>
      <c r="JY45" s="10">
        <f t="shared" si="207"/>
        <v>0</v>
      </c>
      <c r="JZ45" s="10">
        <f t="shared" si="207"/>
        <v>20</v>
      </c>
      <c r="KA45" s="10">
        <f t="shared" si="207"/>
        <v>0</v>
      </c>
      <c r="KB45" s="10">
        <f t="shared" si="207"/>
        <v>0</v>
      </c>
      <c r="KC45" s="10">
        <f t="shared" si="207"/>
        <v>0</v>
      </c>
      <c r="KD45" s="10">
        <f t="shared" si="207"/>
        <v>11975</v>
      </c>
      <c r="KE45" s="10">
        <f t="shared" si="207"/>
        <v>0</v>
      </c>
      <c r="KF45" s="10">
        <f t="shared" si="207"/>
        <v>0</v>
      </c>
      <c r="KG45" s="10">
        <f t="shared" si="207"/>
        <v>0</v>
      </c>
      <c r="KH45" s="10">
        <f t="shared" si="207"/>
        <v>9980</v>
      </c>
      <c r="KI45" s="10">
        <f t="shared" si="182"/>
        <v>0</v>
      </c>
      <c r="KJ45" s="10">
        <f t="shared" si="182"/>
        <v>0</v>
      </c>
      <c r="KK45" s="10">
        <f t="shared" ref="KK45:LP45" si="208">IF(AND(KK22&lt;80000000,KK22&gt;10),KK22,0)</f>
        <v>0</v>
      </c>
      <c r="KL45" s="10">
        <f t="shared" si="208"/>
        <v>2500</v>
      </c>
      <c r="KM45" s="10">
        <f t="shared" si="208"/>
        <v>0</v>
      </c>
      <c r="KN45" s="10">
        <f t="shared" si="208"/>
        <v>0</v>
      </c>
      <c r="KO45" s="10">
        <f t="shared" si="208"/>
        <v>0</v>
      </c>
      <c r="KP45" s="10">
        <f t="shared" si="208"/>
        <v>525</v>
      </c>
      <c r="KQ45" s="10">
        <f t="shared" si="208"/>
        <v>0</v>
      </c>
      <c r="KR45" s="10">
        <f t="shared" si="208"/>
        <v>0</v>
      </c>
      <c r="KS45" s="10">
        <f t="shared" si="208"/>
        <v>0</v>
      </c>
      <c r="KT45" s="10">
        <f t="shared" si="208"/>
        <v>20</v>
      </c>
      <c r="KU45" s="10">
        <f t="shared" si="208"/>
        <v>0</v>
      </c>
      <c r="KV45" s="10">
        <f t="shared" si="208"/>
        <v>0</v>
      </c>
      <c r="KW45" s="10">
        <f t="shared" si="208"/>
        <v>0</v>
      </c>
      <c r="KX45" s="10">
        <f t="shared" si="208"/>
        <v>11975</v>
      </c>
      <c r="KY45" s="10">
        <f t="shared" si="208"/>
        <v>0</v>
      </c>
      <c r="KZ45" s="10">
        <f t="shared" si="208"/>
        <v>0</v>
      </c>
      <c r="LA45" s="10">
        <f t="shared" si="208"/>
        <v>0</v>
      </c>
      <c r="LB45" s="10">
        <f t="shared" si="208"/>
        <v>9980</v>
      </c>
      <c r="LC45" s="10">
        <f t="shared" si="208"/>
        <v>0</v>
      </c>
      <c r="LD45" s="10">
        <f t="shared" si="208"/>
        <v>0</v>
      </c>
      <c r="LE45" s="10">
        <f t="shared" si="208"/>
        <v>0</v>
      </c>
      <c r="LF45" s="10">
        <f t="shared" si="208"/>
        <v>2500</v>
      </c>
      <c r="LG45" s="10">
        <f t="shared" si="208"/>
        <v>0</v>
      </c>
      <c r="LH45" s="10">
        <f t="shared" si="208"/>
        <v>0</v>
      </c>
      <c r="LI45" s="10">
        <f t="shared" si="208"/>
        <v>0</v>
      </c>
      <c r="LJ45" s="10">
        <f t="shared" si="208"/>
        <v>525</v>
      </c>
      <c r="LK45" s="10">
        <f t="shared" si="208"/>
        <v>0</v>
      </c>
      <c r="LL45" s="10">
        <f t="shared" si="208"/>
        <v>0</v>
      </c>
      <c r="LM45" s="10">
        <f t="shared" si="208"/>
        <v>0</v>
      </c>
      <c r="LN45" s="10">
        <f t="shared" si="208"/>
        <v>20</v>
      </c>
      <c r="LO45" s="10">
        <f t="shared" si="208"/>
        <v>0</v>
      </c>
      <c r="LP45" s="10">
        <f t="shared" si="208"/>
        <v>0</v>
      </c>
      <c r="LQ45" s="10">
        <f t="shared" ref="LQ45:MH45" si="209">IF(AND(LQ22&lt;80000000,LQ22&gt;10),LQ22,0)</f>
        <v>0</v>
      </c>
      <c r="LR45" s="10">
        <f t="shared" si="209"/>
        <v>11975</v>
      </c>
      <c r="LS45" s="10">
        <f t="shared" si="209"/>
        <v>0</v>
      </c>
      <c r="LT45" s="10">
        <f t="shared" si="209"/>
        <v>0</v>
      </c>
      <c r="LU45" s="10">
        <f t="shared" si="209"/>
        <v>0</v>
      </c>
      <c r="LV45" s="10">
        <f t="shared" si="209"/>
        <v>9980</v>
      </c>
      <c r="LW45" s="10">
        <f t="shared" si="209"/>
        <v>0</v>
      </c>
      <c r="LX45" s="10">
        <f t="shared" si="209"/>
        <v>0</v>
      </c>
      <c r="LY45" s="10">
        <f t="shared" si="209"/>
        <v>0</v>
      </c>
      <c r="LZ45" s="10">
        <f t="shared" si="209"/>
        <v>2500</v>
      </c>
      <c r="MA45" s="10">
        <f t="shared" si="209"/>
        <v>0</v>
      </c>
      <c r="MB45" s="10">
        <f t="shared" si="209"/>
        <v>0</v>
      </c>
      <c r="MC45" s="10">
        <f t="shared" si="209"/>
        <v>0</v>
      </c>
      <c r="MD45" s="10">
        <f t="shared" si="209"/>
        <v>525</v>
      </c>
      <c r="ME45" s="10">
        <f t="shared" si="209"/>
        <v>0</v>
      </c>
      <c r="MF45" s="10">
        <f t="shared" si="209"/>
        <v>0</v>
      </c>
      <c r="MG45" s="10">
        <f t="shared" si="209"/>
        <v>0</v>
      </c>
      <c r="MH45" s="10">
        <f t="shared" si="209"/>
        <v>20</v>
      </c>
    </row>
    <row r="48" spans="1:346" x14ac:dyDescent="0.2">
      <c r="A48" t="s">
        <v>63</v>
      </c>
      <c r="EM48" s="10" t="s">
        <v>64</v>
      </c>
    </row>
    <row r="49" spans="1:346" x14ac:dyDescent="0.2">
      <c r="C49" s="43" t="s">
        <v>65</v>
      </c>
      <c r="D49" s="43"/>
      <c r="G49" s="10" t="str">
        <f t="shared" ref="G49:G68" si="210">IF(K3=0,IF(G3&gt;8000000,CONCATENATE(G3,",",H3,",",I3,",",J3),""),IF(G3&gt;8000000,CONCATENATE(G3,",",H3,",",I3,",",J3,";"),""))</f>
        <v>80100001,1,1,0;</v>
      </c>
      <c r="J49" s="10" t="str">
        <f t="shared" ref="J49:J68" si="211">IF(N3=0,IF(J3&gt;8000000,CONCATENATE(J3,",",K3,",",L3,",",M3),""),IF(J3&gt;8000000,CONCATENATE(J3,",",K3,",",L3,",",M3,";"),""))</f>
        <v/>
      </c>
      <c r="K49" s="10" t="str">
        <f t="shared" ref="K49:K68" si="212">IF(O3=0,IF(K3&gt;8000000,CONCATENATE(K3,",",L3,",",M3,",",N3),""),IF(K3&gt;8000000,CONCATENATE(K3,",",L3,",",M3,",",N3,";"),""))</f>
        <v>80100002,1,1,0;</v>
      </c>
      <c r="O49" s="10" t="str">
        <f t="shared" ref="O49:O68" si="213">IF(S3=0,IF(O3&gt;8000000,CONCATENATE(O3,",",P3,",",Q3,",",R3),""),IF(O3&gt;8000000,CONCATENATE(O3,",",P3,",",Q3,",",R3,";"),""))</f>
        <v>80100003,1,1,0;</v>
      </c>
      <c r="R49" s="10" t="str">
        <f t="shared" ref="R49:R68" si="214">IF(V3=0,IF(R3&gt;8000000,CONCATENATE(R3,",",S3,",",T3,",",U3),""),IF(R3&gt;8000000,CONCATENATE(R3,",",S3,",",T3,",",U3,";"),""))</f>
        <v/>
      </c>
      <c r="S49" s="10" t="str">
        <f t="shared" ref="S49:S68" si="215">IF(W3=0,IF(S3&gt;8000000,CONCATENATE(S3,",",T3,",",U3,",",V3),""),IF(S3&gt;8000000,CONCATENATE(S3,",",T3,",",U3,",",V3,";"),""))</f>
        <v>80100004,1,1,0;</v>
      </c>
      <c r="W49" s="10" t="str">
        <f t="shared" ref="W49:W68" si="216">IF(AA3=0,IF(W3&gt;8000000,CONCATENATE(W3,",",X3,",",Y3,",",Z3),""),IF(W3&gt;8000000,CONCATENATE(W3,",",X3,",",Y3,",",Z3,";"),""))</f>
        <v>80100005,1,1,0;</v>
      </c>
      <c r="AA49" s="27" t="str">
        <f t="shared" ref="AA49:AJ54" si="217">IF(AE3=0,IF(AA3&gt;8000000,CONCATENATE(AA3,",",AB3,",",AC3,",",AD3),""),IF(AA3&gt;8000000,CONCATENATE(AA3,",",AB3,",",AC3,",",AD3,";"),""))</f>
        <v>80100011,1,1,494000;</v>
      </c>
      <c r="AB49" s="10" t="str">
        <f t="shared" si="217"/>
        <v/>
      </c>
      <c r="AC49" s="10" t="str">
        <f t="shared" si="217"/>
        <v/>
      </c>
      <c r="AD49" s="10" t="str">
        <f t="shared" si="217"/>
        <v/>
      </c>
      <c r="AE49" s="10" t="str">
        <f t="shared" si="217"/>
        <v>80100012,1,1,399950;</v>
      </c>
      <c r="AF49" s="10" t="str">
        <f t="shared" si="217"/>
        <v/>
      </c>
      <c r="AG49" s="10" t="str">
        <f t="shared" si="217"/>
        <v/>
      </c>
      <c r="AH49" s="10" t="str">
        <f t="shared" si="217"/>
        <v/>
      </c>
      <c r="AI49" s="10" t="str">
        <f t="shared" si="217"/>
        <v>80100013,1,1,100000;</v>
      </c>
      <c r="AJ49" s="10" t="str">
        <f t="shared" si="217"/>
        <v/>
      </c>
      <c r="AK49" s="10" t="str">
        <f t="shared" ref="AK49:AT54" si="218">IF(AO3=0,IF(AK3&gt;8000000,CONCATENATE(AK3,",",AL3,",",AM3,",",AN3),""),IF(AK3&gt;8000000,CONCATENATE(AK3,",",AL3,",",AM3,",",AN3,";"),""))</f>
        <v/>
      </c>
      <c r="AL49" s="10" t="str">
        <f t="shared" si="218"/>
        <v/>
      </c>
      <c r="AM49" s="10" t="str">
        <f t="shared" si="218"/>
        <v>80100014,1,1,6000;</v>
      </c>
      <c r="AN49" s="10" t="str">
        <f t="shared" si="218"/>
        <v/>
      </c>
      <c r="AO49" s="10" t="str">
        <f t="shared" si="218"/>
        <v/>
      </c>
      <c r="AP49" s="10" t="str">
        <f t="shared" si="218"/>
        <v/>
      </c>
      <c r="AQ49" s="10" t="str">
        <f t="shared" si="218"/>
        <v>80100015,1,1,50</v>
      </c>
      <c r="AR49" s="10" t="str">
        <f t="shared" si="218"/>
        <v/>
      </c>
      <c r="AS49" s="10" t="str">
        <f t="shared" si="218"/>
        <v/>
      </c>
      <c r="AT49" s="10" t="str">
        <f t="shared" si="218"/>
        <v/>
      </c>
      <c r="AU49" s="10" t="str">
        <f t="shared" ref="AU49:BD54" si="219">IF(AY3=0,IF(AU3&gt;8000000,CONCATENATE(AU3,",",AV3,",",AW3,",",AX3),""),IF(AU3&gt;8000000,CONCATENATE(AU3,",",AV3,",",AW3,",",AX3,";"),""))</f>
        <v/>
      </c>
      <c r="AV49" s="10" t="str">
        <f t="shared" si="219"/>
        <v/>
      </c>
      <c r="AW49" s="10" t="str">
        <f t="shared" si="219"/>
        <v/>
      </c>
      <c r="AX49" s="10" t="str">
        <f t="shared" si="219"/>
        <v/>
      </c>
      <c r="AY49" s="10" t="str">
        <f t="shared" si="219"/>
        <v/>
      </c>
      <c r="AZ49" s="10" t="str">
        <f t="shared" si="219"/>
        <v/>
      </c>
      <c r="BA49" s="10" t="str">
        <f t="shared" si="219"/>
        <v/>
      </c>
      <c r="BB49" s="10" t="str">
        <f t="shared" si="219"/>
        <v/>
      </c>
      <c r="BC49" s="10" t="str">
        <f t="shared" si="219"/>
        <v/>
      </c>
      <c r="BD49" s="10" t="str">
        <f t="shared" si="219"/>
        <v/>
      </c>
      <c r="BE49" s="10" t="str">
        <f t="shared" ref="BE49:BN54" si="220">IF(BI3=0,IF(BE3&gt;8000000,CONCATENATE(BE3,",",BF3,",",BG3,",",BH3),""),IF(BE3&gt;8000000,CONCATENATE(BE3,",",BF3,",",BG3,",",BH3,";"),""))</f>
        <v/>
      </c>
      <c r="BF49" s="10" t="str">
        <f t="shared" si="220"/>
        <v/>
      </c>
      <c r="BG49" s="10" t="str">
        <f t="shared" si="220"/>
        <v/>
      </c>
      <c r="BH49" s="10" t="str">
        <f t="shared" si="220"/>
        <v/>
      </c>
      <c r="BI49" s="10" t="str">
        <f t="shared" si="220"/>
        <v/>
      </c>
      <c r="BJ49" s="10" t="str">
        <f t="shared" si="220"/>
        <v/>
      </c>
      <c r="BK49" s="10" t="str">
        <f t="shared" si="220"/>
        <v/>
      </c>
      <c r="BL49" s="10" t="str">
        <f t="shared" si="220"/>
        <v/>
      </c>
      <c r="BM49" s="10" t="str">
        <f t="shared" si="220"/>
        <v/>
      </c>
      <c r="BN49" s="10" t="str">
        <f t="shared" si="220"/>
        <v/>
      </c>
      <c r="BO49" s="10" t="str">
        <f t="shared" ref="BO49:BX54" si="221">IF(BS3=0,IF(BO3&gt;8000000,CONCATENATE(BO3,",",BP3,",",BQ3,",",BR3),""),IF(BO3&gt;8000000,CONCATENATE(BO3,",",BP3,",",BQ3,",",BR3,";"),""))</f>
        <v/>
      </c>
      <c r="BP49" s="10" t="str">
        <f t="shared" si="221"/>
        <v/>
      </c>
      <c r="BQ49" s="10" t="str">
        <f t="shared" si="221"/>
        <v/>
      </c>
      <c r="BR49" s="10" t="str">
        <f t="shared" si="221"/>
        <v/>
      </c>
      <c r="BS49" s="10" t="str">
        <f t="shared" si="221"/>
        <v/>
      </c>
      <c r="BT49" s="10" t="str">
        <f t="shared" si="221"/>
        <v/>
      </c>
      <c r="BU49" s="10" t="str">
        <f t="shared" si="221"/>
        <v/>
      </c>
      <c r="BV49" s="10" t="str">
        <f t="shared" si="221"/>
        <v/>
      </c>
      <c r="BW49" s="10" t="str">
        <f t="shared" si="221"/>
        <v/>
      </c>
      <c r="BX49" s="10" t="str">
        <f t="shared" si="221"/>
        <v/>
      </c>
      <c r="BY49" s="10" t="str">
        <f t="shared" ref="BY49:CH54" si="222">IF(CC3=0,IF(BY3&gt;8000000,CONCATENATE(BY3,",",BZ3,",",CA3,",",CB3),""),IF(BY3&gt;8000000,CONCATENATE(BY3,",",BZ3,",",CA3,",",CB3,";"),""))</f>
        <v/>
      </c>
      <c r="BZ49" s="10" t="str">
        <f t="shared" si="222"/>
        <v/>
      </c>
      <c r="CA49" s="10" t="str">
        <f t="shared" si="222"/>
        <v/>
      </c>
      <c r="CB49" s="10" t="str">
        <f t="shared" si="222"/>
        <v/>
      </c>
      <c r="CC49" s="10" t="str">
        <f t="shared" si="222"/>
        <v/>
      </c>
      <c r="CD49" s="10" t="str">
        <f t="shared" si="222"/>
        <v/>
      </c>
      <c r="CE49" s="10" t="str">
        <f t="shared" si="222"/>
        <v/>
      </c>
      <c r="CF49" s="10" t="str">
        <f t="shared" si="222"/>
        <v/>
      </c>
      <c r="CG49" s="10" t="str">
        <f t="shared" si="222"/>
        <v/>
      </c>
      <c r="CH49" s="10" t="str">
        <f t="shared" si="222"/>
        <v/>
      </c>
      <c r="CI49" s="10" t="str">
        <f t="shared" ref="CI49:CR54" si="223">IF(CM3=0,IF(CI3&gt;8000000,CONCATENATE(CI3,",",CJ3,",",CK3,",",CL3),""),IF(CI3&gt;8000000,CONCATENATE(CI3,",",CJ3,",",CK3,",",CL3,";"),""))</f>
        <v/>
      </c>
      <c r="CJ49" s="10" t="str">
        <f t="shared" si="223"/>
        <v/>
      </c>
      <c r="CK49" s="10" t="str">
        <f t="shared" si="223"/>
        <v/>
      </c>
      <c r="CL49" s="10" t="str">
        <f t="shared" si="223"/>
        <v/>
      </c>
      <c r="CM49" s="10" t="str">
        <f t="shared" si="223"/>
        <v/>
      </c>
      <c r="CN49" s="10" t="str">
        <f t="shared" si="223"/>
        <v/>
      </c>
      <c r="CO49" s="10" t="str">
        <f t="shared" si="223"/>
        <v/>
      </c>
      <c r="CP49" s="10" t="str">
        <f t="shared" si="223"/>
        <v/>
      </c>
      <c r="CQ49" s="10" t="str">
        <f t="shared" si="223"/>
        <v/>
      </c>
      <c r="CR49" s="10" t="str">
        <f t="shared" si="223"/>
        <v/>
      </c>
      <c r="CS49" s="10" t="str">
        <f t="shared" ref="CS49:DB54" si="224">IF(CW3=0,IF(CS3&gt;8000000,CONCATENATE(CS3,",",CT3,",",CU3,",",CV3),""),IF(CS3&gt;8000000,CONCATENATE(CS3,",",CT3,",",CU3,",",CV3,";"),""))</f>
        <v/>
      </c>
      <c r="CT49" s="10" t="str">
        <f t="shared" si="224"/>
        <v/>
      </c>
      <c r="CU49" s="10" t="str">
        <f t="shared" si="224"/>
        <v/>
      </c>
      <c r="CV49" s="10" t="str">
        <f t="shared" si="224"/>
        <v/>
      </c>
      <c r="CW49" s="10" t="str">
        <f t="shared" si="224"/>
        <v/>
      </c>
      <c r="CX49" s="10" t="str">
        <f t="shared" si="224"/>
        <v/>
      </c>
      <c r="CY49" s="10" t="str">
        <f t="shared" si="224"/>
        <v/>
      </c>
      <c r="CZ49" s="10" t="str">
        <f t="shared" si="224"/>
        <v/>
      </c>
      <c r="DA49" s="10" t="str">
        <f t="shared" si="224"/>
        <v/>
      </c>
      <c r="DB49" s="10" t="str">
        <f t="shared" si="224"/>
        <v/>
      </c>
      <c r="DC49" s="10" t="str">
        <f t="shared" ref="DC49:DL54" si="225">IF(DG3=0,IF(DC3&gt;8000000,CONCATENATE(DC3,",",DD3,",",DE3,",",DF3),""),IF(DC3&gt;8000000,CONCATENATE(DC3,",",DD3,",",DE3,",",DF3,";"),""))</f>
        <v/>
      </c>
      <c r="DD49" s="10" t="str">
        <f t="shared" si="225"/>
        <v/>
      </c>
      <c r="DE49" s="10" t="str">
        <f t="shared" si="225"/>
        <v/>
      </c>
      <c r="DF49" s="10" t="str">
        <f t="shared" si="225"/>
        <v/>
      </c>
      <c r="DG49" s="10" t="str">
        <f t="shared" si="225"/>
        <v/>
      </c>
      <c r="DH49" s="10" t="str">
        <f t="shared" si="225"/>
        <v/>
      </c>
      <c r="DI49" s="10" t="str">
        <f t="shared" si="225"/>
        <v/>
      </c>
      <c r="DJ49" s="10" t="str">
        <f t="shared" si="225"/>
        <v/>
      </c>
      <c r="DK49" s="10" t="str">
        <f t="shared" si="225"/>
        <v/>
      </c>
      <c r="DL49" s="10" t="str">
        <f t="shared" si="225"/>
        <v/>
      </c>
      <c r="DM49" s="10" t="str">
        <f t="shared" ref="DM49:DV54" si="226">IF(DQ3=0,IF(DM3&gt;8000000,CONCATENATE(DM3,",",DN3,",",DO3,",",DP3),""),IF(DM3&gt;8000000,CONCATENATE(DM3,",",DN3,",",DO3,",",DP3,";"),""))</f>
        <v/>
      </c>
      <c r="DN49" s="10" t="str">
        <f t="shared" si="226"/>
        <v/>
      </c>
      <c r="DO49" s="10" t="str">
        <f t="shared" si="226"/>
        <v/>
      </c>
      <c r="DP49" s="10" t="str">
        <f t="shared" si="226"/>
        <v/>
      </c>
      <c r="DQ49" s="10" t="str">
        <f t="shared" si="226"/>
        <v/>
      </c>
      <c r="DR49" s="10" t="str">
        <f t="shared" si="226"/>
        <v/>
      </c>
      <c r="DS49" s="10" t="str">
        <f t="shared" si="226"/>
        <v/>
      </c>
      <c r="DT49" s="10" t="str">
        <f t="shared" si="226"/>
        <v/>
      </c>
      <c r="DU49" s="10" t="str">
        <f t="shared" si="226"/>
        <v/>
      </c>
      <c r="DV49" s="10" t="str">
        <f t="shared" si="226"/>
        <v/>
      </c>
      <c r="DW49" s="10" t="str">
        <f t="shared" ref="DW49:EF54" si="227">IF(EA3=0,IF(DW3&gt;8000000,CONCATENATE(DW3,",",DX3,",",DY3,",",DZ3),""),IF(DW3&gt;8000000,CONCATENATE(DW3,",",DX3,",",DY3,",",DZ3,";"),""))</f>
        <v/>
      </c>
      <c r="DX49" s="10" t="str">
        <f t="shared" si="227"/>
        <v/>
      </c>
      <c r="DY49" s="10" t="str">
        <f t="shared" si="227"/>
        <v/>
      </c>
      <c r="DZ49" s="10" t="str">
        <f t="shared" si="227"/>
        <v/>
      </c>
      <c r="EA49" s="10" t="str">
        <f t="shared" si="227"/>
        <v/>
      </c>
      <c r="EB49" s="10" t="str">
        <f t="shared" si="227"/>
        <v/>
      </c>
      <c r="EC49" s="10" t="str">
        <f t="shared" si="227"/>
        <v/>
      </c>
      <c r="ED49" s="10" t="str">
        <f t="shared" si="227"/>
        <v/>
      </c>
      <c r="EE49" s="10" t="str">
        <f t="shared" si="227"/>
        <v/>
      </c>
      <c r="EF49" s="10" t="str">
        <f t="shared" si="227"/>
        <v/>
      </c>
      <c r="EG49" s="10" t="str">
        <f t="shared" ref="EG49:EP54" si="228">IF(EK3=0,IF(EG3&gt;8000000,CONCATENATE(EG3,",",EH3,",",EI3,",",EJ3),""),IF(EG3&gt;8000000,CONCATENATE(EG3,",",EH3,",",EI3,",",EJ3,";"),""))</f>
        <v/>
      </c>
      <c r="EH49" s="10" t="str">
        <f t="shared" si="228"/>
        <v/>
      </c>
      <c r="EI49" s="10" t="str">
        <f t="shared" si="228"/>
        <v/>
      </c>
      <c r="EJ49" s="10" t="str">
        <f t="shared" si="228"/>
        <v/>
      </c>
      <c r="EK49" s="10" t="str">
        <f t="shared" si="228"/>
        <v/>
      </c>
      <c r="EL49" s="10" t="str">
        <f t="shared" si="228"/>
        <v/>
      </c>
      <c r="EM49" s="10" t="str">
        <f t="shared" si="228"/>
        <v/>
      </c>
      <c r="EN49" s="10" t="str">
        <f t="shared" si="228"/>
        <v/>
      </c>
      <c r="EO49" s="10" t="str">
        <f t="shared" si="228"/>
        <v/>
      </c>
      <c r="EP49" s="10" t="str">
        <f t="shared" si="228"/>
        <v/>
      </c>
      <c r="EQ49" s="10" t="str">
        <f t="shared" ref="EQ49:EZ54" si="229">IF(EU3=0,IF(EQ3&gt;8000000,CONCATENATE(EQ3,",",ER3,",",ES3,",",ET3),""),IF(EQ3&gt;8000000,CONCATENATE(EQ3,",",ER3,",",ES3,",",ET3,";"),""))</f>
        <v/>
      </c>
      <c r="ER49" s="10" t="str">
        <f t="shared" si="229"/>
        <v/>
      </c>
      <c r="ES49" s="10" t="str">
        <f t="shared" si="229"/>
        <v/>
      </c>
      <c r="ET49" s="10" t="str">
        <f t="shared" si="229"/>
        <v/>
      </c>
      <c r="EU49" s="10" t="str">
        <f t="shared" si="229"/>
        <v/>
      </c>
      <c r="EV49" s="10" t="str">
        <f t="shared" si="229"/>
        <v/>
      </c>
      <c r="EW49" s="10" t="str">
        <f t="shared" si="229"/>
        <v/>
      </c>
      <c r="EX49" s="10" t="str">
        <f t="shared" si="229"/>
        <v/>
      </c>
      <c r="EY49" s="10" t="str">
        <f t="shared" si="229"/>
        <v/>
      </c>
      <c r="EZ49" s="10" t="str">
        <f t="shared" si="229"/>
        <v/>
      </c>
      <c r="FA49" s="10" t="str">
        <f t="shared" ref="FA49:FJ54" si="230">IF(FE3=0,IF(FA3&gt;8000000,CONCATENATE(FA3,",",FB3,",",FC3,",",FD3),""),IF(FA3&gt;8000000,CONCATENATE(FA3,",",FB3,",",FC3,",",FD3,";"),""))</f>
        <v/>
      </c>
      <c r="FB49" s="10" t="str">
        <f t="shared" si="230"/>
        <v>,,,;</v>
      </c>
      <c r="FC49" s="10" t="str">
        <f t="shared" si="230"/>
        <v/>
      </c>
      <c r="FD49" s="10" t="str">
        <f t="shared" si="230"/>
        <v/>
      </c>
      <c r="FE49" s="10" t="str">
        <f t="shared" si="230"/>
        <v/>
      </c>
      <c r="FF49" s="10" t="str">
        <f t="shared" si="230"/>
        <v>,,,;</v>
      </c>
      <c r="FG49" s="10" t="str">
        <f t="shared" si="230"/>
        <v/>
      </c>
      <c r="FH49" s="10" t="str">
        <f t="shared" si="230"/>
        <v/>
      </c>
      <c r="FI49" s="10" t="str">
        <f t="shared" si="230"/>
        <v/>
      </c>
      <c r="FJ49" s="10" t="str">
        <f t="shared" si="230"/>
        <v>,,,;</v>
      </c>
      <c r="FK49" s="10" t="str">
        <f t="shared" ref="FK49:FT54" si="231">IF(FO3=0,IF(FK3&gt;8000000,CONCATENATE(FK3,",",FL3,",",FM3,",",FN3),""),IF(FK3&gt;8000000,CONCATENATE(FK3,",",FL3,",",FM3,",",FN3,";"),""))</f>
        <v/>
      </c>
      <c r="FL49" s="10" t="str">
        <f t="shared" si="231"/>
        <v/>
      </c>
      <c r="FM49" s="10" t="str">
        <f t="shared" si="231"/>
        <v/>
      </c>
      <c r="FN49" s="10" t="str">
        <f t="shared" si="231"/>
        <v>,,,;</v>
      </c>
      <c r="FO49" s="10" t="str">
        <f t="shared" si="231"/>
        <v/>
      </c>
      <c r="FP49" s="10" t="str">
        <f t="shared" si="231"/>
        <v/>
      </c>
      <c r="FQ49" s="10" t="str">
        <f t="shared" si="231"/>
        <v/>
      </c>
      <c r="FR49" s="10" t="str">
        <f t="shared" si="231"/>
        <v>,,,;</v>
      </c>
      <c r="FS49" s="10" t="str">
        <f t="shared" si="231"/>
        <v/>
      </c>
      <c r="FT49" s="10" t="str">
        <f t="shared" si="231"/>
        <v/>
      </c>
      <c r="FU49" s="10" t="str">
        <f t="shared" ref="FU49:GD54" si="232">IF(FY3=0,IF(FU3&gt;8000000,CONCATENATE(FU3,",",FV3,",",FW3,",",FX3),""),IF(FU3&gt;8000000,CONCATENATE(FU3,",",FV3,",",FW3,",",FX3,";"),""))</f>
        <v/>
      </c>
      <c r="FV49" s="10" t="str">
        <f t="shared" si="232"/>
        <v>,,,;</v>
      </c>
      <c r="FW49" s="10" t="str">
        <f t="shared" si="232"/>
        <v/>
      </c>
      <c r="FX49" s="10" t="str">
        <f t="shared" si="232"/>
        <v/>
      </c>
      <c r="FY49" s="10" t="str">
        <f t="shared" si="232"/>
        <v/>
      </c>
      <c r="FZ49" s="10" t="str">
        <f t="shared" si="232"/>
        <v>,,,;</v>
      </c>
      <c r="GA49" s="10" t="str">
        <f t="shared" si="232"/>
        <v/>
      </c>
      <c r="GB49" s="10" t="str">
        <f t="shared" si="232"/>
        <v/>
      </c>
      <c r="GC49" s="10" t="str">
        <f t="shared" si="232"/>
        <v/>
      </c>
      <c r="GD49" s="10" t="str">
        <f t="shared" si="232"/>
        <v>,,,;</v>
      </c>
      <c r="GE49" s="10" t="str">
        <f t="shared" ref="GE49:GN54" si="233">IF(GI3=0,IF(GE3&gt;8000000,CONCATENATE(GE3,",",GF3,",",GG3,",",GH3),""),IF(GE3&gt;8000000,CONCATENATE(GE3,",",GF3,",",GG3,",",GH3,";"),""))</f>
        <v/>
      </c>
      <c r="GF49" s="10" t="str">
        <f t="shared" si="233"/>
        <v/>
      </c>
      <c r="GG49" s="10" t="str">
        <f t="shared" si="233"/>
        <v/>
      </c>
      <c r="GH49" s="10" t="str">
        <f t="shared" si="233"/>
        <v>,,,;</v>
      </c>
      <c r="GI49" s="10" t="str">
        <f t="shared" si="233"/>
        <v/>
      </c>
      <c r="GJ49" s="10" t="str">
        <f t="shared" si="233"/>
        <v/>
      </c>
      <c r="GK49" s="10" t="str">
        <f t="shared" si="233"/>
        <v/>
      </c>
      <c r="GL49" s="10" t="str">
        <f t="shared" si="233"/>
        <v>,,,;</v>
      </c>
      <c r="GM49" s="10" t="str">
        <f t="shared" si="233"/>
        <v/>
      </c>
      <c r="GN49" s="10" t="str">
        <f t="shared" si="233"/>
        <v/>
      </c>
      <c r="GO49" s="10" t="str">
        <f t="shared" ref="GO49:GX54" si="234">IF(GS3=0,IF(GO3&gt;8000000,CONCATENATE(GO3,",",GP3,",",GQ3,",",GR3),""),IF(GO3&gt;8000000,CONCATENATE(GO3,",",GP3,",",GQ3,",",GR3,";"),""))</f>
        <v/>
      </c>
      <c r="GP49" s="10" t="str">
        <f t="shared" si="234"/>
        <v>,,,;</v>
      </c>
      <c r="GQ49" s="10" t="str">
        <f t="shared" si="234"/>
        <v/>
      </c>
      <c r="GR49" s="10" t="str">
        <f t="shared" si="234"/>
        <v/>
      </c>
      <c r="GS49" s="10" t="str">
        <f t="shared" si="234"/>
        <v/>
      </c>
      <c r="GT49" s="10" t="str">
        <f t="shared" si="234"/>
        <v>,,,;</v>
      </c>
      <c r="GU49" s="10" t="str">
        <f t="shared" si="234"/>
        <v/>
      </c>
      <c r="GV49" s="10" t="str">
        <f t="shared" si="234"/>
        <v/>
      </c>
      <c r="GW49" s="10" t="str">
        <f t="shared" si="234"/>
        <v/>
      </c>
      <c r="GX49" s="10" t="str">
        <f t="shared" si="234"/>
        <v>,,,;</v>
      </c>
      <c r="GY49" s="10" t="str">
        <f t="shared" ref="GY49:HH54" si="235">IF(HC3=0,IF(GY3&gt;8000000,CONCATENATE(GY3,",",GZ3,",",HA3,",",HB3),""),IF(GY3&gt;8000000,CONCATENATE(GY3,",",GZ3,",",HA3,",",HB3,";"),""))</f>
        <v/>
      </c>
      <c r="GZ49" s="10" t="str">
        <f t="shared" si="235"/>
        <v/>
      </c>
      <c r="HA49" s="10" t="str">
        <f t="shared" si="235"/>
        <v/>
      </c>
      <c r="HB49" s="10" t="str">
        <f t="shared" si="235"/>
        <v>,,,;</v>
      </c>
      <c r="HC49" s="10" t="str">
        <f t="shared" si="235"/>
        <v/>
      </c>
      <c r="HD49" s="10" t="str">
        <f t="shared" si="235"/>
        <v/>
      </c>
      <c r="HE49" s="10" t="str">
        <f t="shared" si="235"/>
        <v/>
      </c>
      <c r="HF49" s="10" t="str">
        <f t="shared" si="235"/>
        <v>,,,;</v>
      </c>
      <c r="HG49" s="10" t="str">
        <f t="shared" si="235"/>
        <v/>
      </c>
      <c r="HH49" s="10" t="str">
        <f t="shared" si="235"/>
        <v/>
      </c>
      <c r="HI49" s="10" t="str">
        <f t="shared" ref="HI49:HR54" si="236">IF(HM3=0,IF(HI3&gt;8000000,CONCATENATE(HI3,",",HJ3,",",HK3,",",HL3),""),IF(HI3&gt;8000000,CONCATENATE(HI3,",",HJ3,",",HK3,",",HL3,";"),""))</f>
        <v/>
      </c>
      <c r="HJ49" s="10" t="str">
        <f t="shared" si="236"/>
        <v>,,,;</v>
      </c>
      <c r="HK49" s="10" t="str">
        <f t="shared" si="236"/>
        <v/>
      </c>
      <c r="HL49" s="10" t="str">
        <f t="shared" si="236"/>
        <v/>
      </c>
      <c r="HM49" s="10" t="str">
        <f t="shared" si="236"/>
        <v/>
      </c>
      <c r="HN49" s="10" t="str">
        <f t="shared" si="236"/>
        <v>,,,;</v>
      </c>
      <c r="HO49" s="10" t="str">
        <f t="shared" si="236"/>
        <v/>
      </c>
      <c r="HP49" s="10" t="str">
        <f t="shared" si="236"/>
        <v/>
      </c>
      <c r="HQ49" s="10" t="str">
        <f t="shared" si="236"/>
        <v/>
      </c>
      <c r="HR49" s="10" t="str">
        <f t="shared" si="236"/>
        <v>,,,;</v>
      </c>
      <c r="HS49" s="10" t="str">
        <f t="shared" ref="HS49:IB54" si="237">IF(HW3=0,IF(HS3&gt;8000000,CONCATENATE(HS3,",",HT3,",",HU3,",",HV3),""),IF(HS3&gt;8000000,CONCATENATE(HS3,",",HT3,",",HU3,",",HV3,";"),""))</f>
        <v/>
      </c>
      <c r="HT49" s="10" t="str">
        <f t="shared" si="237"/>
        <v/>
      </c>
      <c r="HU49" s="10" t="str">
        <f t="shared" si="237"/>
        <v/>
      </c>
      <c r="HV49" s="10" t="str">
        <f t="shared" si="237"/>
        <v>,,,;</v>
      </c>
      <c r="HW49" s="10" t="str">
        <f t="shared" si="237"/>
        <v/>
      </c>
      <c r="HX49" s="10" t="str">
        <f t="shared" si="237"/>
        <v/>
      </c>
      <c r="HY49" s="10" t="str">
        <f t="shared" si="237"/>
        <v/>
      </c>
      <c r="HZ49" s="10" t="str">
        <f t="shared" si="237"/>
        <v>,,,;</v>
      </c>
      <c r="IA49" s="10" t="str">
        <f t="shared" si="237"/>
        <v/>
      </c>
      <c r="IB49" s="10" t="str">
        <f t="shared" si="237"/>
        <v/>
      </c>
      <c r="IC49" s="10" t="str">
        <f t="shared" ref="IC49:IL54" si="238">IF(IG3=0,IF(IC3&gt;8000000,CONCATENATE(IC3,",",ID3,",",IE3,",",IF3),""),IF(IC3&gt;8000000,CONCATENATE(IC3,",",ID3,",",IE3,",",IF3,";"),""))</f>
        <v/>
      </c>
      <c r="ID49" s="10" t="str">
        <f t="shared" si="238"/>
        <v>,,,;</v>
      </c>
      <c r="IE49" s="10" t="str">
        <f t="shared" si="238"/>
        <v/>
      </c>
      <c r="IF49" s="10" t="str">
        <f t="shared" si="238"/>
        <v/>
      </c>
      <c r="IG49" s="10" t="str">
        <f t="shared" si="238"/>
        <v/>
      </c>
      <c r="IH49" s="10" t="str">
        <f t="shared" si="238"/>
        <v>,,,;</v>
      </c>
      <c r="II49" s="10" t="str">
        <f t="shared" si="238"/>
        <v/>
      </c>
      <c r="IJ49" s="10" t="str">
        <f t="shared" si="238"/>
        <v/>
      </c>
      <c r="IK49" s="10" t="str">
        <f t="shared" si="238"/>
        <v/>
      </c>
      <c r="IL49" s="10" t="str">
        <f t="shared" si="238"/>
        <v>,,,;</v>
      </c>
      <c r="IM49" s="10" t="str">
        <f t="shared" ref="IM49:IV54" si="239">IF(IQ3=0,IF(IM3&gt;8000000,CONCATENATE(IM3,",",IN3,",",IO3,",",IP3),""),IF(IM3&gt;8000000,CONCATENATE(IM3,",",IN3,",",IO3,",",IP3,";"),""))</f>
        <v/>
      </c>
      <c r="IN49" s="10" t="str">
        <f t="shared" si="239"/>
        <v/>
      </c>
      <c r="IO49" s="10" t="str">
        <f t="shared" si="239"/>
        <v/>
      </c>
      <c r="IP49" s="10" t="str">
        <f t="shared" si="239"/>
        <v>,,,;</v>
      </c>
      <c r="IQ49" s="10" t="str">
        <f t="shared" si="239"/>
        <v/>
      </c>
      <c r="IR49" s="10" t="str">
        <f t="shared" si="239"/>
        <v/>
      </c>
      <c r="IS49" s="10" t="str">
        <f t="shared" si="239"/>
        <v/>
      </c>
      <c r="IT49" s="10" t="str">
        <f t="shared" si="239"/>
        <v>,,,;</v>
      </c>
      <c r="IU49" s="10" t="str">
        <f t="shared" si="239"/>
        <v/>
      </c>
      <c r="IV49" s="10" t="str">
        <f t="shared" si="239"/>
        <v/>
      </c>
      <c r="IW49" s="10" t="str">
        <f t="shared" ref="IW49:JF54" si="240">IF(JA3=0,IF(IW3&gt;8000000,CONCATENATE(IW3,",",IX3,",",IY3,",",IZ3),""),IF(IW3&gt;8000000,CONCATENATE(IW3,",",IX3,",",IY3,",",IZ3,";"),""))</f>
        <v/>
      </c>
      <c r="IX49" s="10" t="str">
        <f t="shared" si="240"/>
        <v>,,,;</v>
      </c>
      <c r="IY49" s="10" t="str">
        <f t="shared" si="240"/>
        <v/>
      </c>
      <c r="IZ49" s="10" t="str">
        <f t="shared" si="240"/>
        <v/>
      </c>
      <c r="JA49" s="10" t="str">
        <f t="shared" si="240"/>
        <v/>
      </c>
      <c r="JB49" s="10" t="str">
        <f t="shared" si="240"/>
        <v>,,,;</v>
      </c>
      <c r="JC49" s="10" t="str">
        <f t="shared" si="240"/>
        <v/>
      </c>
      <c r="JD49" s="10" t="str">
        <f t="shared" si="240"/>
        <v/>
      </c>
      <c r="JE49" s="10" t="str">
        <f t="shared" si="240"/>
        <v/>
      </c>
      <c r="JF49" s="10" t="str">
        <f t="shared" si="240"/>
        <v>,,,;</v>
      </c>
      <c r="JG49" s="10" t="str">
        <f t="shared" ref="JG49:JP54" si="241">IF(JK3=0,IF(JG3&gt;8000000,CONCATENATE(JG3,",",JH3,",",JI3,",",JJ3),""),IF(JG3&gt;8000000,CONCATENATE(JG3,",",JH3,",",JI3,",",JJ3,";"),""))</f>
        <v/>
      </c>
      <c r="JH49" s="10" t="str">
        <f t="shared" si="241"/>
        <v/>
      </c>
      <c r="JI49" s="10" t="str">
        <f t="shared" si="241"/>
        <v/>
      </c>
      <c r="JJ49" s="10" t="str">
        <f t="shared" si="241"/>
        <v>,,,;</v>
      </c>
      <c r="JK49" s="10" t="str">
        <f t="shared" si="241"/>
        <v/>
      </c>
      <c r="JL49" s="10" t="str">
        <f t="shared" si="241"/>
        <v/>
      </c>
      <c r="JM49" s="10" t="str">
        <f t="shared" si="241"/>
        <v/>
      </c>
      <c r="JN49" s="10" t="str">
        <f t="shared" si="241"/>
        <v>,,,;</v>
      </c>
      <c r="JO49" s="10" t="str">
        <f t="shared" si="241"/>
        <v/>
      </c>
      <c r="JP49" s="10" t="str">
        <f t="shared" si="241"/>
        <v/>
      </c>
      <c r="JQ49" s="10" t="str">
        <f t="shared" ref="JQ49:JZ54" si="242">IF(JU3=0,IF(JQ3&gt;8000000,CONCATENATE(JQ3,",",JR3,",",JS3,",",JT3),""),IF(JQ3&gt;8000000,CONCATENATE(JQ3,",",JR3,",",JS3,",",JT3,";"),""))</f>
        <v/>
      </c>
      <c r="JR49" s="10" t="str">
        <f t="shared" si="242"/>
        <v>,,,;</v>
      </c>
      <c r="JS49" s="10" t="str">
        <f t="shared" si="242"/>
        <v/>
      </c>
      <c r="JT49" s="10" t="str">
        <f t="shared" si="242"/>
        <v/>
      </c>
      <c r="JU49" s="10" t="str">
        <f t="shared" si="242"/>
        <v/>
      </c>
      <c r="JV49" s="10" t="str">
        <f t="shared" si="242"/>
        <v>,,,;</v>
      </c>
      <c r="JW49" s="10" t="str">
        <f t="shared" si="242"/>
        <v/>
      </c>
      <c r="JX49" s="10" t="str">
        <f t="shared" si="242"/>
        <v/>
      </c>
      <c r="JY49" s="10" t="str">
        <f t="shared" si="242"/>
        <v/>
      </c>
      <c r="JZ49" s="10" t="str">
        <f t="shared" si="242"/>
        <v>,,,;</v>
      </c>
      <c r="KA49" s="10" t="str">
        <f t="shared" ref="KA49:KJ54" si="243">IF(KE3=0,IF(KA3&gt;8000000,CONCATENATE(KA3,",",KB3,",",KC3,",",KD3),""),IF(KA3&gt;8000000,CONCATENATE(KA3,",",KB3,",",KC3,",",KD3,";"),""))</f>
        <v/>
      </c>
      <c r="KB49" s="10" t="str">
        <f t="shared" si="243"/>
        <v/>
      </c>
      <c r="KC49" s="10" t="str">
        <f t="shared" si="243"/>
        <v/>
      </c>
      <c r="KD49" s="10" t="str">
        <f t="shared" si="243"/>
        <v>,,,;</v>
      </c>
      <c r="KE49" s="10" t="str">
        <f t="shared" si="243"/>
        <v/>
      </c>
      <c r="KF49" s="10" t="str">
        <f t="shared" si="243"/>
        <v/>
      </c>
      <c r="KG49" s="10" t="str">
        <f t="shared" si="243"/>
        <v/>
      </c>
      <c r="KH49" s="10" t="str">
        <f t="shared" si="243"/>
        <v>,,,;</v>
      </c>
      <c r="KI49" s="10" t="str">
        <f t="shared" si="243"/>
        <v/>
      </c>
      <c r="KJ49" s="10" t="str">
        <f t="shared" si="243"/>
        <v/>
      </c>
      <c r="KK49" s="10" t="str">
        <f t="shared" ref="KK49:KT54" si="244">IF(KO3=0,IF(KK3&gt;8000000,CONCATENATE(KK3,",",KL3,",",KM3,",",KN3),""),IF(KK3&gt;8000000,CONCATENATE(KK3,",",KL3,",",KM3,",",KN3,";"),""))</f>
        <v/>
      </c>
      <c r="KL49" s="10" t="str">
        <f t="shared" si="244"/>
        <v>,,,;</v>
      </c>
      <c r="KM49" s="10" t="str">
        <f t="shared" si="244"/>
        <v/>
      </c>
      <c r="KN49" s="10" t="str">
        <f t="shared" si="244"/>
        <v/>
      </c>
      <c r="KO49" s="10" t="str">
        <f t="shared" si="244"/>
        <v/>
      </c>
      <c r="KP49" s="10" t="str">
        <f t="shared" si="244"/>
        <v>,,,;</v>
      </c>
      <c r="KQ49" s="10" t="str">
        <f t="shared" si="244"/>
        <v/>
      </c>
      <c r="KR49" s="10" t="str">
        <f t="shared" si="244"/>
        <v/>
      </c>
      <c r="KS49" s="10" t="str">
        <f t="shared" si="244"/>
        <v/>
      </c>
      <c r="KT49" s="10" t="str">
        <f t="shared" si="244"/>
        <v>,,,;</v>
      </c>
      <c r="KU49" s="10" t="str">
        <f t="shared" ref="KU49:LD54" si="245">IF(KY3=0,IF(KU3&gt;8000000,CONCATENATE(KU3,",",KV3,",",KW3,",",KX3),""),IF(KU3&gt;8000000,CONCATENATE(KU3,",",KV3,",",KW3,",",KX3,";"),""))</f>
        <v/>
      </c>
      <c r="KV49" s="10" t="str">
        <f t="shared" si="245"/>
        <v/>
      </c>
      <c r="KW49" s="10" t="str">
        <f t="shared" si="245"/>
        <v/>
      </c>
      <c r="KX49" s="10" t="str">
        <f t="shared" si="245"/>
        <v>,,,;</v>
      </c>
      <c r="KY49" s="10" t="str">
        <f t="shared" si="245"/>
        <v/>
      </c>
      <c r="KZ49" s="10" t="str">
        <f t="shared" si="245"/>
        <v/>
      </c>
      <c r="LA49" s="10" t="str">
        <f t="shared" si="245"/>
        <v/>
      </c>
      <c r="LB49" s="10" t="str">
        <f t="shared" si="245"/>
        <v>,,,;</v>
      </c>
      <c r="LC49" s="10" t="str">
        <f t="shared" si="245"/>
        <v/>
      </c>
      <c r="LD49" s="10" t="str">
        <f t="shared" si="245"/>
        <v/>
      </c>
      <c r="LE49" s="10" t="str">
        <f t="shared" ref="LE49:LN54" si="246">IF(LI3=0,IF(LE3&gt;8000000,CONCATENATE(LE3,",",LF3,",",LG3,",",LH3),""),IF(LE3&gt;8000000,CONCATENATE(LE3,",",LF3,",",LG3,",",LH3,";"),""))</f>
        <v/>
      </c>
      <c r="LF49" s="10" t="str">
        <f t="shared" si="246"/>
        <v>,,,;</v>
      </c>
      <c r="LG49" s="10" t="str">
        <f t="shared" si="246"/>
        <v/>
      </c>
      <c r="LH49" s="10" t="str">
        <f t="shared" si="246"/>
        <v/>
      </c>
      <c r="LI49" s="10" t="str">
        <f t="shared" si="246"/>
        <v/>
      </c>
      <c r="LJ49" s="10" t="str">
        <f t="shared" si="246"/>
        <v>,,,;</v>
      </c>
      <c r="LK49" s="10" t="str">
        <f t="shared" si="246"/>
        <v/>
      </c>
      <c r="LL49" s="10" t="str">
        <f t="shared" si="246"/>
        <v/>
      </c>
      <c r="LM49" s="10" t="str">
        <f t="shared" si="246"/>
        <v/>
      </c>
      <c r="LN49" s="10" t="str">
        <f t="shared" si="246"/>
        <v>,,,;</v>
      </c>
      <c r="LO49" s="10" t="str">
        <f t="shared" ref="LO49:LX54" si="247">IF(LS3=0,IF(LO3&gt;8000000,CONCATENATE(LO3,",",LP3,",",LQ3,",",LR3),""),IF(LO3&gt;8000000,CONCATENATE(LO3,",",LP3,",",LQ3,",",LR3,";"),""))</f>
        <v/>
      </c>
      <c r="LP49" s="10" t="str">
        <f t="shared" si="247"/>
        <v/>
      </c>
      <c r="LQ49" s="10" t="str">
        <f t="shared" si="247"/>
        <v/>
      </c>
      <c r="LR49" s="10" t="str">
        <f t="shared" si="247"/>
        <v>,,,;</v>
      </c>
      <c r="LS49" s="10" t="str">
        <f t="shared" si="247"/>
        <v/>
      </c>
      <c r="LT49" s="10" t="str">
        <f t="shared" si="247"/>
        <v/>
      </c>
      <c r="LU49" s="10" t="str">
        <f t="shared" si="247"/>
        <v/>
      </c>
      <c r="LV49" s="10" t="str">
        <f t="shared" si="247"/>
        <v>,,,;</v>
      </c>
      <c r="LW49" s="10" t="str">
        <f t="shared" si="247"/>
        <v/>
      </c>
      <c r="LX49" s="10" t="str">
        <f t="shared" si="247"/>
        <v/>
      </c>
      <c r="LY49" s="10" t="str">
        <f t="shared" ref="LY49:MH54" si="248">IF(MC3=0,IF(LY3&gt;8000000,CONCATENATE(LY3,",",LZ3,",",MA3,",",MB3),""),IF(LY3&gt;8000000,CONCATENATE(LY3,",",LZ3,",",MA3,",",MB3,";"),""))</f>
        <v/>
      </c>
      <c r="LZ49" s="10" t="str">
        <f t="shared" si="248"/>
        <v>,,,;</v>
      </c>
      <c r="MA49" s="10" t="str">
        <f t="shared" si="248"/>
        <v/>
      </c>
      <c r="MB49" s="10" t="str">
        <f t="shared" si="248"/>
        <v/>
      </c>
      <c r="MC49" s="10" t="str">
        <f t="shared" si="248"/>
        <v/>
      </c>
      <c r="MD49" s="10" t="str">
        <f t="shared" si="248"/>
        <v>,,,;</v>
      </c>
      <c r="ME49" s="10" t="str">
        <f t="shared" si="248"/>
        <v/>
      </c>
      <c r="MF49" s="10" t="str">
        <f t="shared" si="248"/>
        <v/>
      </c>
      <c r="MG49" s="10" t="str">
        <f t="shared" si="248"/>
        <v/>
      </c>
      <c r="MH49" s="10" t="str">
        <f t="shared" si="248"/>
        <v>,,,</v>
      </c>
    </row>
    <row r="50" spans="1:346" x14ac:dyDescent="0.2">
      <c r="A50">
        <v>1</v>
      </c>
      <c r="C50" s="9" t="s">
        <v>65</v>
      </c>
      <c r="D50" s="9"/>
      <c r="G50" s="10" t="str">
        <f t="shared" si="210"/>
        <v>80100001,1,1,420000;</v>
      </c>
      <c r="J50" s="10" t="str">
        <f t="shared" si="211"/>
        <v/>
      </c>
      <c r="K50" s="10" t="str">
        <f t="shared" si="212"/>
        <v>80100002,1,1,180000;</v>
      </c>
      <c r="O50" s="10" t="str">
        <f t="shared" si="213"/>
        <v>80100003,1,1,0;</v>
      </c>
      <c r="R50" s="10" t="str">
        <f t="shared" si="214"/>
        <v/>
      </c>
      <c r="S50" s="10" t="str">
        <f t="shared" si="215"/>
        <v>80100004,1,1,0;</v>
      </c>
      <c r="W50" s="10" t="str">
        <f t="shared" si="216"/>
        <v>80100005,1,1,0;</v>
      </c>
      <c r="AA50" s="27" t="str">
        <f t="shared" si="217"/>
        <v>80100011,1,1,49100;</v>
      </c>
      <c r="AB50" s="10" t="str">
        <f t="shared" si="217"/>
        <v/>
      </c>
      <c r="AC50" s="10" t="str">
        <f t="shared" si="217"/>
        <v/>
      </c>
      <c r="AD50" s="10" t="str">
        <f t="shared" si="217"/>
        <v/>
      </c>
      <c r="AE50" s="10" t="str">
        <f t="shared" si="217"/>
        <v>80100012,1,1,39980;</v>
      </c>
      <c r="AF50" s="10" t="str">
        <f t="shared" si="217"/>
        <v/>
      </c>
      <c r="AG50" s="10" t="str">
        <f t="shared" si="217"/>
        <v/>
      </c>
      <c r="AH50" s="10" t="str">
        <f t="shared" si="217"/>
        <v/>
      </c>
      <c r="AI50" s="10" t="str">
        <f t="shared" si="217"/>
        <v>80100013,1,1,10000;</v>
      </c>
      <c r="AJ50" s="10" t="str">
        <f t="shared" si="217"/>
        <v/>
      </c>
      <c r="AK50" s="10" t="str">
        <f t="shared" si="218"/>
        <v/>
      </c>
      <c r="AL50" s="10" t="str">
        <f t="shared" si="218"/>
        <v/>
      </c>
      <c r="AM50" s="10" t="str">
        <f t="shared" si="218"/>
        <v>80100014,1,1,900;</v>
      </c>
      <c r="AN50" s="10" t="str">
        <f t="shared" si="218"/>
        <v/>
      </c>
      <c r="AO50" s="10" t="str">
        <f t="shared" si="218"/>
        <v/>
      </c>
      <c r="AP50" s="10" t="str">
        <f t="shared" si="218"/>
        <v/>
      </c>
      <c r="AQ50" s="10" t="str">
        <f t="shared" si="218"/>
        <v>80100015,1,1,20;</v>
      </c>
      <c r="AR50" s="10" t="str">
        <f t="shared" si="218"/>
        <v/>
      </c>
      <c r="AS50" s="10" t="str">
        <f t="shared" si="218"/>
        <v/>
      </c>
      <c r="AT50" s="10" t="str">
        <f t="shared" si="218"/>
        <v/>
      </c>
      <c r="AU50" s="10" t="str">
        <f t="shared" si="219"/>
        <v>80100031,1,1,49100;</v>
      </c>
      <c r="AV50" s="10" t="str">
        <f t="shared" si="219"/>
        <v/>
      </c>
      <c r="AW50" s="10" t="str">
        <f t="shared" si="219"/>
        <v/>
      </c>
      <c r="AX50" s="10" t="str">
        <f t="shared" si="219"/>
        <v/>
      </c>
      <c r="AY50" s="10" t="str">
        <f t="shared" si="219"/>
        <v>80100032,1,1,39980;</v>
      </c>
      <c r="AZ50" s="10" t="str">
        <f t="shared" si="219"/>
        <v/>
      </c>
      <c r="BA50" s="10" t="str">
        <f t="shared" si="219"/>
        <v/>
      </c>
      <c r="BB50" s="10" t="str">
        <f t="shared" si="219"/>
        <v/>
      </c>
      <c r="BC50" s="10" t="str">
        <f t="shared" si="219"/>
        <v>80100033,1,1,10000;</v>
      </c>
      <c r="BD50" s="10" t="str">
        <f t="shared" si="219"/>
        <v/>
      </c>
      <c r="BE50" s="10" t="str">
        <f t="shared" si="220"/>
        <v/>
      </c>
      <c r="BF50" s="10" t="str">
        <f t="shared" si="220"/>
        <v/>
      </c>
      <c r="BG50" s="10" t="str">
        <f t="shared" si="220"/>
        <v>80100034,1,1,900;</v>
      </c>
      <c r="BH50" s="10" t="str">
        <f t="shared" si="220"/>
        <v/>
      </c>
      <c r="BI50" s="10" t="str">
        <f t="shared" si="220"/>
        <v/>
      </c>
      <c r="BJ50" s="10" t="str">
        <f t="shared" si="220"/>
        <v/>
      </c>
      <c r="BK50" s="10" t="str">
        <f t="shared" si="220"/>
        <v>80100035,1,1,20;</v>
      </c>
      <c r="BL50" s="10" t="str">
        <f t="shared" si="220"/>
        <v/>
      </c>
      <c r="BM50" s="10" t="str">
        <f t="shared" si="220"/>
        <v/>
      </c>
      <c r="BN50" s="10" t="str">
        <f t="shared" si="220"/>
        <v/>
      </c>
      <c r="BO50" s="10" t="str">
        <f t="shared" si="221"/>
        <v>80100041,1,1,49100;</v>
      </c>
      <c r="BP50" s="10" t="str">
        <f t="shared" si="221"/>
        <v/>
      </c>
      <c r="BQ50" s="10" t="str">
        <f t="shared" si="221"/>
        <v/>
      </c>
      <c r="BR50" s="10" t="str">
        <f t="shared" si="221"/>
        <v/>
      </c>
      <c r="BS50" s="10" t="str">
        <f t="shared" si="221"/>
        <v>80100042,1,1,39980;</v>
      </c>
      <c r="BT50" s="10" t="str">
        <f t="shared" si="221"/>
        <v/>
      </c>
      <c r="BU50" s="10" t="str">
        <f t="shared" si="221"/>
        <v/>
      </c>
      <c r="BV50" s="10" t="str">
        <f t="shared" si="221"/>
        <v/>
      </c>
      <c r="BW50" s="10" t="str">
        <f t="shared" si="221"/>
        <v>80100043,1,1,10000;</v>
      </c>
      <c r="BX50" s="10" t="str">
        <f t="shared" si="221"/>
        <v/>
      </c>
      <c r="BY50" s="10" t="str">
        <f t="shared" si="222"/>
        <v/>
      </c>
      <c r="BZ50" s="10" t="str">
        <f t="shared" si="222"/>
        <v/>
      </c>
      <c r="CA50" s="10" t="str">
        <f t="shared" si="222"/>
        <v>80100044,1,1,900;</v>
      </c>
      <c r="CB50" s="10" t="str">
        <f t="shared" si="222"/>
        <v/>
      </c>
      <c r="CC50" s="10" t="str">
        <f t="shared" si="222"/>
        <v/>
      </c>
      <c r="CD50" s="10" t="str">
        <f t="shared" si="222"/>
        <v/>
      </c>
      <c r="CE50" s="10" t="str">
        <f t="shared" si="222"/>
        <v>80100045,1,1,20;</v>
      </c>
      <c r="CF50" s="10" t="str">
        <f t="shared" si="222"/>
        <v/>
      </c>
      <c r="CG50" s="10" t="str">
        <f t="shared" si="222"/>
        <v/>
      </c>
      <c r="CH50" s="10" t="str">
        <f t="shared" si="222"/>
        <v/>
      </c>
      <c r="CI50" s="10" t="str">
        <f t="shared" si="223"/>
        <v>80100061,1,1,49100;</v>
      </c>
      <c r="CJ50" s="10" t="str">
        <f t="shared" si="223"/>
        <v/>
      </c>
      <c r="CK50" s="10" t="str">
        <f t="shared" si="223"/>
        <v/>
      </c>
      <c r="CL50" s="10" t="str">
        <f t="shared" si="223"/>
        <v/>
      </c>
      <c r="CM50" s="10" t="str">
        <f t="shared" si="223"/>
        <v>80100062,1,1,39980;</v>
      </c>
      <c r="CN50" s="10" t="str">
        <f t="shared" si="223"/>
        <v/>
      </c>
      <c r="CO50" s="10" t="str">
        <f t="shared" si="223"/>
        <v/>
      </c>
      <c r="CP50" s="10" t="str">
        <f t="shared" si="223"/>
        <v/>
      </c>
      <c r="CQ50" s="10" t="str">
        <f t="shared" si="223"/>
        <v>80100063,1,1,10000;</v>
      </c>
      <c r="CR50" s="10" t="str">
        <f t="shared" si="223"/>
        <v/>
      </c>
      <c r="CS50" s="10" t="str">
        <f t="shared" si="224"/>
        <v/>
      </c>
      <c r="CT50" s="10" t="str">
        <f t="shared" si="224"/>
        <v/>
      </c>
      <c r="CU50" s="10" t="str">
        <f t="shared" si="224"/>
        <v>80100064,1,1,900;</v>
      </c>
      <c r="CV50" s="10" t="str">
        <f t="shared" si="224"/>
        <v/>
      </c>
      <c r="CW50" s="10" t="str">
        <f t="shared" si="224"/>
        <v/>
      </c>
      <c r="CX50" s="10" t="str">
        <f t="shared" si="224"/>
        <v/>
      </c>
      <c r="CY50" s="10" t="str">
        <f t="shared" si="224"/>
        <v>80100065,1,1,20</v>
      </c>
      <c r="CZ50" s="10" t="str">
        <f t="shared" si="224"/>
        <v/>
      </c>
      <c r="DA50" s="10" t="str">
        <f t="shared" si="224"/>
        <v/>
      </c>
      <c r="DB50" s="10" t="str">
        <f t="shared" si="224"/>
        <v/>
      </c>
      <c r="DC50" s="10" t="str">
        <f t="shared" si="225"/>
        <v/>
      </c>
      <c r="DD50" s="10" t="str">
        <f t="shared" si="225"/>
        <v/>
      </c>
      <c r="DE50" s="10" t="str">
        <f t="shared" si="225"/>
        <v/>
      </c>
      <c r="DF50" s="10" t="str">
        <f t="shared" si="225"/>
        <v>,,,;</v>
      </c>
      <c r="DG50" s="10" t="str">
        <f t="shared" si="225"/>
        <v/>
      </c>
      <c r="DH50" s="10" t="str">
        <f t="shared" si="225"/>
        <v/>
      </c>
      <c r="DI50" s="10" t="str">
        <f t="shared" si="225"/>
        <v/>
      </c>
      <c r="DJ50" s="10" t="str">
        <f t="shared" si="225"/>
        <v>,,,;</v>
      </c>
      <c r="DK50" s="10" t="str">
        <f t="shared" si="225"/>
        <v/>
      </c>
      <c r="DL50" s="10" t="str">
        <f t="shared" si="225"/>
        <v/>
      </c>
      <c r="DM50" s="10" t="str">
        <f t="shared" si="226"/>
        <v/>
      </c>
      <c r="DN50" s="10" t="str">
        <f t="shared" si="226"/>
        <v>,,,;</v>
      </c>
      <c r="DO50" s="10" t="str">
        <f t="shared" si="226"/>
        <v/>
      </c>
      <c r="DP50" s="10" t="str">
        <f t="shared" si="226"/>
        <v/>
      </c>
      <c r="DQ50" s="10" t="str">
        <f t="shared" si="226"/>
        <v/>
      </c>
      <c r="DR50" s="10" t="str">
        <f t="shared" si="226"/>
        <v>,,,;</v>
      </c>
      <c r="DS50" s="10" t="str">
        <f t="shared" si="226"/>
        <v/>
      </c>
      <c r="DT50" s="10" t="str">
        <f t="shared" si="226"/>
        <v/>
      </c>
      <c r="DU50" s="10" t="str">
        <f t="shared" si="226"/>
        <v/>
      </c>
      <c r="DV50" s="10" t="str">
        <f t="shared" si="226"/>
        <v>,,,;</v>
      </c>
      <c r="DW50" s="10" t="str">
        <f t="shared" si="227"/>
        <v/>
      </c>
      <c r="DX50" s="10" t="str">
        <f t="shared" si="227"/>
        <v/>
      </c>
      <c r="DY50" s="10" t="str">
        <f t="shared" si="227"/>
        <v/>
      </c>
      <c r="DZ50" s="10" t="str">
        <f t="shared" si="227"/>
        <v>,,,;</v>
      </c>
      <c r="EA50" s="10" t="str">
        <f t="shared" si="227"/>
        <v/>
      </c>
      <c r="EB50" s="10" t="str">
        <f t="shared" si="227"/>
        <v/>
      </c>
      <c r="EC50" s="10" t="str">
        <f t="shared" si="227"/>
        <v/>
      </c>
      <c r="ED50" s="10" t="str">
        <f t="shared" si="227"/>
        <v>,,,;</v>
      </c>
      <c r="EE50" s="10" t="str">
        <f t="shared" si="227"/>
        <v/>
      </c>
      <c r="EF50" s="10" t="str">
        <f t="shared" si="227"/>
        <v/>
      </c>
      <c r="EG50" s="10" t="str">
        <f t="shared" si="228"/>
        <v/>
      </c>
      <c r="EH50" s="10" t="str">
        <f t="shared" si="228"/>
        <v>,,,;</v>
      </c>
      <c r="EI50" s="10" t="str">
        <f t="shared" si="228"/>
        <v/>
      </c>
      <c r="EJ50" s="10" t="str">
        <f t="shared" si="228"/>
        <v/>
      </c>
      <c r="EK50" s="10" t="str">
        <f t="shared" si="228"/>
        <v/>
      </c>
      <c r="EL50" s="10" t="str">
        <f t="shared" si="228"/>
        <v>,,,;</v>
      </c>
      <c r="EM50" s="10" t="str">
        <f t="shared" si="228"/>
        <v/>
      </c>
      <c r="EN50" s="10" t="str">
        <f t="shared" si="228"/>
        <v/>
      </c>
      <c r="EO50" s="10" t="str">
        <f t="shared" si="228"/>
        <v/>
      </c>
      <c r="EP50" s="10" t="str">
        <f t="shared" si="228"/>
        <v>,,,;</v>
      </c>
      <c r="EQ50" s="10" t="str">
        <f t="shared" si="229"/>
        <v/>
      </c>
      <c r="ER50" s="10" t="str">
        <f t="shared" si="229"/>
        <v/>
      </c>
      <c r="ES50" s="10" t="str">
        <f t="shared" si="229"/>
        <v/>
      </c>
      <c r="ET50" s="10" t="str">
        <f t="shared" si="229"/>
        <v>,,,;</v>
      </c>
      <c r="EU50" s="10" t="str">
        <f t="shared" si="229"/>
        <v/>
      </c>
      <c r="EV50" s="10" t="str">
        <f t="shared" si="229"/>
        <v/>
      </c>
      <c r="EW50" s="10" t="str">
        <f t="shared" si="229"/>
        <v/>
      </c>
      <c r="EX50" s="10" t="str">
        <f t="shared" si="229"/>
        <v>,,,;</v>
      </c>
      <c r="EY50" s="10" t="str">
        <f t="shared" si="229"/>
        <v/>
      </c>
      <c r="EZ50" s="10" t="str">
        <f t="shared" si="229"/>
        <v/>
      </c>
      <c r="FA50" s="10" t="str">
        <f t="shared" si="230"/>
        <v/>
      </c>
      <c r="FB50" s="10" t="str">
        <f t="shared" si="230"/>
        <v>,,,;</v>
      </c>
      <c r="FC50" s="10" t="str">
        <f t="shared" si="230"/>
        <v/>
      </c>
      <c r="FD50" s="10" t="str">
        <f t="shared" si="230"/>
        <v/>
      </c>
      <c r="FE50" s="10" t="str">
        <f t="shared" si="230"/>
        <v/>
      </c>
      <c r="FF50" s="10" t="str">
        <f t="shared" si="230"/>
        <v>,,,;</v>
      </c>
      <c r="FG50" s="10" t="str">
        <f t="shared" si="230"/>
        <v/>
      </c>
      <c r="FH50" s="10" t="str">
        <f t="shared" si="230"/>
        <v/>
      </c>
      <c r="FI50" s="10" t="str">
        <f t="shared" si="230"/>
        <v/>
      </c>
      <c r="FJ50" s="10" t="str">
        <f t="shared" si="230"/>
        <v>,,,;</v>
      </c>
      <c r="FK50" s="10" t="str">
        <f t="shared" si="231"/>
        <v/>
      </c>
      <c r="FL50" s="10" t="str">
        <f t="shared" si="231"/>
        <v/>
      </c>
      <c r="FM50" s="10" t="str">
        <f t="shared" si="231"/>
        <v/>
      </c>
      <c r="FN50" s="10" t="str">
        <f t="shared" si="231"/>
        <v>,,,;</v>
      </c>
      <c r="FO50" s="10" t="str">
        <f t="shared" si="231"/>
        <v/>
      </c>
      <c r="FP50" s="10" t="str">
        <f t="shared" si="231"/>
        <v/>
      </c>
      <c r="FQ50" s="10" t="str">
        <f t="shared" si="231"/>
        <v/>
      </c>
      <c r="FR50" s="10" t="str">
        <f t="shared" si="231"/>
        <v>,,,;</v>
      </c>
      <c r="FS50" s="10" t="str">
        <f t="shared" si="231"/>
        <v/>
      </c>
      <c r="FT50" s="10" t="str">
        <f t="shared" si="231"/>
        <v/>
      </c>
      <c r="FU50" s="10" t="str">
        <f t="shared" si="232"/>
        <v/>
      </c>
      <c r="FV50" s="10" t="str">
        <f t="shared" si="232"/>
        <v>,,,;</v>
      </c>
      <c r="FW50" s="10" t="str">
        <f t="shared" si="232"/>
        <v/>
      </c>
      <c r="FX50" s="10" t="str">
        <f t="shared" si="232"/>
        <v/>
      </c>
      <c r="FY50" s="10" t="str">
        <f t="shared" si="232"/>
        <v/>
      </c>
      <c r="FZ50" s="10" t="str">
        <f t="shared" si="232"/>
        <v>,,,;</v>
      </c>
      <c r="GA50" s="10" t="str">
        <f t="shared" si="232"/>
        <v/>
      </c>
      <c r="GB50" s="10" t="str">
        <f t="shared" si="232"/>
        <v/>
      </c>
      <c r="GC50" s="10" t="str">
        <f t="shared" si="232"/>
        <v/>
      </c>
      <c r="GD50" s="10" t="str">
        <f t="shared" si="232"/>
        <v>,,,;</v>
      </c>
      <c r="GE50" s="10" t="str">
        <f t="shared" si="233"/>
        <v/>
      </c>
      <c r="GF50" s="10" t="str">
        <f t="shared" si="233"/>
        <v/>
      </c>
      <c r="GG50" s="10" t="str">
        <f t="shared" si="233"/>
        <v/>
      </c>
      <c r="GH50" s="10" t="str">
        <f t="shared" si="233"/>
        <v>,,,;</v>
      </c>
      <c r="GI50" s="10" t="str">
        <f t="shared" si="233"/>
        <v/>
      </c>
      <c r="GJ50" s="10" t="str">
        <f t="shared" si="233"/>
        <v/>
      </c>
      <c r="GK50" s="10" t="str">
        <f t="shared" si="233"/>
        <v/>
      </c>
      <c r="GL50" s="10" t="str">
        <f t="shared" si="233"/>
        <v>,,,;</v>
      </c>
      <c r="GM50" s="10" t="str">
        <f t="shared" si="233"/>
        <v/>
      </c>
      <c r="GN50" s="10" t="str">
        <f t="shared" si="233"/>
        <v/>
      </c>
      <c r="GO50" s="10" t="str">
        <f t="shared" si="234"/>
        <v/>
      </c>
      <c r="GP50" s="10" t="str">
        <f t="shared" si="234"/>
        <v>,,,;</v>
      </c>
      <c r="GQ50" s="10" t="str">
        <f t="shared" si="234"/>
        <v/>
      </c>
      <c r="GR50" s="10" t="str">
        <f t="shared" si="234"/>
        <v/>
      </c>
      <c r="GS50" s="10" t="str">
        <f t="shared" si="234"/>
        <v/>
      </c>
      <c r="GT50" s="10" t="str">
        <f t="shared" si="234"/>
        <v>,,,;</v>
      </c>
      <c r="GU50" s="10" t="str">
        <f t="shared" si="234"/>
        <v/>
      </c>
      <c r="GV50" s="10" t="str">
        <f t="shared" si="234"/>
        <v/>
      </c>
      <c r="GW50" s="10" t="str">
        <f t="shared" si="234"/>
        <v/>
      </c>
      <c r="GX50" s="10" t="str">
        <f t="shared" si="234"/>
        <v>,,,;</v>
      </c>
      <c r="GY50" s="10" t="str">
        <f t="shared" si="235"/>
        <v/>
      </c>
      <c r="GZ50" s="10" t="str">
        <f t="shared" si="235"/>
        <v/>
      </c>
      <c r="HA50" s="10" t="str">
        <f t="shared" si="235"/>
        <v/>
      </c>
      <c r="HB50" s="10" t="str">
        <f t="shared" si="235"/>
        <v>,,,;</v>
      </c>
      <c r="HC50" s="10" t="str">
        <f t="shared" si="235"/>
        <v/>
      </c>
      <c r="HD50" s="10" t="str">
        <f t="shared" si="235"/>
        <v/>
      </c>
      <c r="HE50" s="10" t="str">
        <f t="shared" si="235"/>
        <v/>
      </c>
      <c r="HF50" s="10" t="str">
        <f t="shared" si="235"/>
        <v>,,,;</v>
      </c>
      <c r="HG50" s="10" t="str">
        <f t="shared" si="235"/>
        <v/>
      </c>
      <c r="HH50" s="10" t="str">
        <f t="shared" si="235"/>
        <v/>
      </c>
      <c r="HI50" s="10" t="str">
        <f t="shared" si="236"/>
        <v/>
      </c>
      <c r="HJ50" s="10" t="str">
        <f t="shared" si="236"/>
        <v>,,,;</v>
      </c>
      <c r="HK50" s="10" t="str">
        <f t="shared" si="236"/>
        <v/>
      </c>
      <c r="HL50" s="10" t="str">
        <f t="shared" si="236"/>
        <v/>
      </c>
      <c r="HM50" s="10" t="str">
        <f t="shared" si="236"/>
        <v/>
      </c>
      <c r="HN50" s="10" t="str">
        <f t="shared" si="236"/>
        <v>,,,;</v>
      </c>
      <c r="HO50" s="10" t="str">
        <f t="shared" si="236"/>
        <v/>
      </c>
      <c r="HP50" s="10" t="str">
        <f t="shared" si="236"/>
        <v/>
      </c>
      <c r="HQ50" s="10" t="str">
        <f t="shared" si="236"/>
        <v/>
      </c>
      <c r="HR50" s="10" t="str">
        <f t="shared" si="236"/>
        <v>,,,;</v>
      </c>
      <c r="HS50" s="10" t="str">
        <f t="shared" si="237"/>
        <v/>
      </c>
      <c r="HT50" s="10" t="str">
        <f t="shared" si="237"/>
        <v/>
      </c>
      <c r="HU50" s="10" t="str">
        <f t="shared" si="237"/>
        <v/>
      </c>
      <c r="HV50" s="10" t="str">
        <f t="shared" si="237"/>
        <v>,,,;</v>
      </c>
      <c r="HW50" s="10" t="str">
        <f t="shared" si="237"/>
        <v/>
      </c>
      <c r="HX50" s="10" t="str">
        <f t="shared" si="237"/>
        <v/>
      </c>
      <c r="HY50" s="10" t="str">
        <f t="shared" si="237"/>
        <v/>
      </c>
      <c r="HZ50" s="10" t="str">
        <f t="shared" si="237"/>
        <v>,,,;</v>
      </c>
      <c r="IA50" s="10" t="str">
        <f t="shared" si="237"/>
        <v/>
      </c>
      <c r="IB50" s="10" t="str">
        <f t="shared" si="237"/>
        <v/>
      </c>
      <c r="IC50" s="10" t="str">
        <f t="shared" si="238"/>
        <v/>
      </c>
      <c r="ID50" s="10" t="str">
        <f t="shared" si="238"/>
        <v>,,,;</v>
      </c>
      <c r="IE50" s="10" t="str">
        <f t="shared" si="238"/>
        <v/>
      </c>
      <c r="IF50" s="10" t="str">
        <f t="shared" si="238"/>
        <v/>
      </c>
      <c r="IG50" s="10" t="str">
        <f t="shared" si="238"/>
        <v/>
      </c>
      <c r="IH50" s="10" t="str">
        <f t="shared" si="238"/>
        <v>,,,;</v>
      </c>
      <c r="II50" s="10" t="str">
        <f t="shared" si="238"/>
        <v/>
      </c>
      <c r="IJ50" s="10" t="str">
        <f t="shared" si="238"/>
        <v/>
      </c>
      <c r="IK50" s="10" t="str">
        <f t="shared" si="238"/>
        <v/>
      </c>
      <c r="IL50" s="10" t="str">
        <f t="shared" si="238"/>
        <v>,,,;</v>
      </c>
      <c r="IM50" s="10" t="str">
        <f t="shared" si="239"/>
        <v/>
      </c>
      <c r="IN50" s="10" t="str">
        <f t="shared" si="239"/>
        <v/>
      </c>
      <c r="IO50" s="10" t="str">
        <f t="shared" si="239"/>
        <v/>
      </c>
      <c r="IP50" s="10" t="str">
        <f t="shared" si="239"/>
        <v>,,,;</v>
      </c>
      <c r="IQ50" s="10" t="str">
        <f t="shared" si="239"/>
        <v/>
      </c>
      <c r="IR50" s="10" t="str">
        <f t="shared" si="239"/>
        <v/>
      </c>
      <c r="IS50" s="10" t="str">
        <f t="shared" si="239"/>
        <v/>
      </c>
      <c r="IT50" s="10" t="str">
        <f t="shared" si="239"/>
        <v>,,,;</v>
      </c>
      <c r="IU50" s="10" t="str">
        <f t="shared" si="239"/>
        <v/>
      </c>
      <c r="IV50" s="10" t="str">
        <f t="shared" si="239"/>
        <v/>
      </c>
      <c r="IW50" s="10" t="str">
        <f t="shared" si="240"/>
        <v/>
      </c>
      <c r="IX50" s="10" t="str">
        <f t="shared" si="240"/>
        <v>,,,;</v>
      </c>
      <c r="IY50" s="10" t="str">
        <f t="shared" si="240"/>
        <v/>
      </c>
      <c r="IZ50" s="10" t="str">
        <f t="shared" si="240"/>
        <v/>
      </c>
      <c r="JA50" s="10" t="str">
        <f t="shared" si="240"/>
        <v/>
      </c>
      <c r="JB50" s="10" t="str">
        <f t="shared" si="240"/>
        <v>,,,;</v>
      </c>
      <c r="JC50" s="10" t="str">
        <f t="shared" si="240"/>
        <v/>
      </c>
      <c r="JD50" s="10" t="str">
        <f t="shared" si="240"/>
        <v/>
      </c>
      <c r="JE50" s="10" t="str">
        <f t="shared" si="240"/>
        <v/>
      </c>
      <c r="JF50" s="10" t="str">
        <f t="shared" si="240"/>
        <v>,,,;</v>
      </c>
      <c r="JG50" s="10" t="str">
        <f t="shared" si="241"/>
        <v/>
      </c>
      <c r="JH50" s="10" t="str">
        <f t="shared" si="241"/>
        <v/>
      </c>
      <c r="JI50" s="10" t="str">
        <f t="shared" si="241"/>
        <v/>
      </c>
      <c r="JJ50" s="10" t="str">
        <f t="shared" si="241"/>
        <v>,,,;</v>
      </c>
      <c r="JK50" s="10" t="str">
        <f t="shared" si="241"/>
        <v/>
      </c>
      <c r="JL50" s="10" t="str">
        <f t="shared" si="241"/>
        <v/>
      </c>
      <c r="JM50" s="10" t="str">
        <f t="shared" si="241"/>
        <v/>
      </c>
      <c r="JN50" s="10" t="str">
        <f t="shared" si="241"/>
        <v>,,,;</v>
      </c>
      <c r="JO50" s="10" t="str">
        <f t="shared" si="241"/>
        <v/>
      </c>
      <c r="JP50" s="10" t="str">
        <f t="shared" si="241"/>
        <v/>
      </c>
      <c r="JQ50" s="10" t="str">
        <f t="shared" si="242"/>
        <v/>
      </c>
      <c r="JR50" s="10" t="str">
        <f t="shared" si="242"/>
        <v>,,,;</v>
      </c>
      <c r="JS50" s="10" t="str">
        <f t="shared" si="242"/>
        <v/>
      </c>
      <c r="JT50" s="10" t="str">
        <f t="shared" si="242"/>
        <v/>
      </c>
      <c r="JU50" s="10" t="str">
        <f t="shared" si="242"/>
        <v/>
      </c>
      <c r="JV50" s="10" t="str">
        <f t="shared" si="242"/>
        <v>,,,;</v>
      </c>
      <c r="JW50" s="10" t="str">
        <f t="shared" si="242"/>
        <v/>
      </c>
      <c r="JX50" s="10" t="str">
        <f t="shared" si="242"/>
        <v/>
      </c>
      <c r="JY50" s="10" t="str">
        <f t="shared" si="242"/>
        <v/>
      </c>
      <c r="JZ50" s="10" t="str">
        <f t="shared" si="242"/>
        <v>,,,;</v>
      </c>
      <c r="KA50" s="10" t="str">
        <f t="shared" si="243"/>
        <v/>
      </c>
      <c r="KB50" s="10" t="str">
        <f t="shared" si="243"/>
        <v/>
      </c>
      <c r="KC50" s="10" t="str">
        <f t="shared" si="243"/>
        <v/>
      </c>
      <c r="KD50" s="10" t="str">
        <f t="shared" si="243"/>
        <v>,,,;</v>
      </c>
      <c r="KE50" s="10" t="str">
        <f t="shared" si="243"/>
        <v/>
      </c>
      <c r="KF50" s="10" t="str">
        <f t="shared" si="243"/>
        <v/>
      </c>
      <c r="KG50" s="10" t="str">
        <f t="shared" si="243"/>
        <v/>
      </c>
      <c r="KH50" s="10" t="str">
        <f t="shared" si="243"/>
        <v>,,,;</v>
      </c>
      <c r="KI50" s="10" t="str">
        <f t="shared" si="243"/>
        <v/>
      </c>
      <c r="KJ50" s="10" t="str">
        <f t="shared" si="243"/>
        <v/>
      </c>
      <c r="KK50" s="10" t="str">
        <f t="shared" si="244"/>
        <v/>
      </c>
      <c r="KL50" s="10" t="str">
        <f t="shared" si="244"/>
        <v>,,,;</v>
      </c>
      <c r="KM50" s="10" t="str">
        <f t="shared" si="244"/>
        <v/>
      </c>
      <c r="KN50" s="10" t="str">
        <f t="shared" si="244"/>
        <v/>
      </c>
      <c r="KO50" s="10" t="str">
        <f t="shared" si="244"/>
        <v/>
      </c>
      <c r="KP50" s="10" t="str">
        <f t="shared" si="244"/>
        <v>,,,;</v>
      </c>
      <c r="KQ50" s="10" t="str">
        <f t="shared" si="244"/>
        <v/>
      </c>
      <c r="KR50" s="10" t="str">
        <f t="shared" si="244"/>
        <v/>
      </c>
      <c r="KS50" s="10" t="str">
        <f t="shared" si="244"/>
        <v/>
      </c>
      <c r="KT50" s="10" t="str">
        <f t="shared" si="244"/>
        <v>,,,;</v>
      </c>
      <c r="KU50" s="10" t="str">
        <f t="shared" si="245"/>
        <v/>
      </c>
      <c r="KV50" s="10" t="str">
        <f t="shared" si="245"/>
        <v/>
      </c>
      <c r="KW50" s="10" t="str">
        <f t="shared" si="245"/>
        <v/>
      </c>
      <c r="KX50" s="10" t="str">
        <f t="shared" si="245"/>
        <v>,,,;</v>
      </c>
      <c r="KY50" s="10" t="str">
        <f t="shared" si="245"/>
        <v/>
      </c>
      <c r="KZ50" s="10" t="str">
        <f t="shared" si="245"/>
        <v/>
      </c>
      <c r="LA50" s="10" t="str">
        <f t="shared" si="245"/>
        <v/>
      </c>
      <c r="LB50" s="10" t="str">
        <f t="shared" si="245"/>
        <v>,,,;</v>
      </c>
      <c r="LC50" s="10" t="str">
        <f t="shared" si="245"/>
        <v/>
      </c>
      <c r="LD50" s="10" t="str">
        <f t="shared" si="245"/>
        <v/>
      </c>
      <c r="LE50" s="10" t="str">
        <f t="shared" si="246"/>
        <v/>
      </c>
      <c r="LF50" s="10" t="str">
        <f t="shared" si="246"/>
        <v>,,,;</v>
      </c>
      <c r="LG50" s="10" t="str">
        <f t="shared" si="246"/>
        <v/>
      </c>
      <c r="LH50" s="10" t="str">
        <f t="shared" si="246"/>
        <v/>
      </c>
      <c r="LI50" s="10" t="str">
        <f t="shared" si="246"/>
        <v/>
      </c>
      <c r="LJ50" s="10" t="str">
        <f t="shared" si="246"/>
        <v>,,,;</v>
      </c>
      <c r="LK50" s="10" t="str">
        <f t="shared" si="246"/>
        <v/>
      </c>
      <c r="LL50" s="10" t="str">
        <f t="shared" si="246"/>
        <v/>
      </c>
      <c r="LM50" s="10" t="str">
        <f t="shared" si="246"/>
        <v/>
      </c>
      <c r="LN50" s="10" t="str">
        <f t="shared" si="246"/>
        <v>,,,;</v>
      </c>
      <c r="LO50" s="10" t="str">
        <f t="shared" si="247"/>
        <v/>
      </c>
      <c r="LP50" s="10" t="str">
        <f t="shared" si="247"/>
        <v/>
      </c>
      <c r="LQ50" s="10" t="str">
        <f t="shared" si="247"/>
        <v/>
      </c>
      <c r="LR50" s="10" t="str">
        <f t="shared" si="247"/>
        <v>,,,;</v>
      </c>
      <c r="LS50" s="10" t="str">
        <f t="shared" si="247"/>
        <v/>
      </c>
      <c r="LT50" s="10" t="str">
        <f t="shared" si="247"/>
        <v/>
      </c>
      <c r="LU50" s="10" t="str">
        <f t="shared" si="247"/>
        <v/>
      </c>
      <c r="LV50" s="10" t="str">
        <f t="shared" si="247"/>
        <v>,,,;</v>
      </c>
      <c r="LW50" s="10" t="str">
        <f t="shared" si="247"/>
        <v/>
      </c>
      <c r="LX50" s="10" t="str">
        <f t="shared" si="247"/>
        <v/>
      </c>
      <c r="LY50" s="10" t="str">
        <f t="shared" si="248"/>
        <v/>
      </c>
      <c r="LZ50" s="10" t="str">
        <f t="shared" si="248"/>
        <v>,,,;</v>
      </c>
      <c r="MA50" s="10" t="str">
        <f t="shared" si="248"/>
        <v/>
      </c>
      <c r="MB50" s="10" t="str">
        <f t="shared" si="248"/>
        <v/>
      </c>
      <c r="MC50" s="10" t="str">
        <f t="shared" si="248"/>
        <v/>
      </c>
      <c r="MD50" s="10" t="str">
        <f t="shared" si="248"/>
        <v>,,,;</v>
      </c>
      <c r="ME50" s="10" t="str">
        <f t="shared" si="248"/>
        <v/>
      </c>
      <c r="MF50" s="10" t="str">
        <f t="shared" si="248"/>
        <v/>
      </c>
      <c r="MG50" s="10" t="str">
        <f t="shared" si="248"/>
        <v/>
      </c>
      <c r="MH50" s="10" t="str">
        <f t="shared" si="248"/>
        <v>,,,</v>
      </c>
    </row>
    <row r="51" spans="1:346" x14ac:dyDescent="0.2">
      <c r="A51">
        <v>2</v>
      </c>
      <c r="C51" s="9" t="s">
        <v>65</v>
      </c>
      <c r="D51" s="9"/>
      <c r="G51" s="10" t="str">
        <f t="shared" si="210"/>
        <v>80100001,1,1,420000;</v>
      </c>
      <c r="J51" s="10" t="str">
        <f t="shared" si="211"/>
        <v/>
      </c>
      <c r="K51" s="10" t="str">
        <f t="shared" si="212"/>
        <v>80100002,1,1,180000;</v>
      </c>
      <c r="O51" s="10" t="str">
        <f t="shared" si="213"/>
        <v>80100003,1,1,0;</v>
      </c>
      <c r="R51" s="10" t="str">
        <f t="shared" si="214"/>
        <v/>
      </c>
      <c r="S51" s="10" t="str">
        <f t="shared" si="215"/>
        <v>80100004,1,1,0;</v>
      </c>
      <c r="W51" s="10" t="str">
        <f t="shared" si="216"/>
        <v>80100005,1,1,0;</v>
      </c>
      <c r="AA51" s="27" t="str">
        <f t="shared" si="217"/>
        <v>80100011,1,1,39200;</v>
      </c>
      <c r="AB51" s="10" t="str">
        <f t="shared" si="217"/>
        <v/>
      </c>
      <c r="AC51" s="10" t="str">
        <f t="shared" si="217"/>
        <v/>
      </c>
      <c r="AD51" s="10" t="str">
        <f t="shared" si="217"/>
        <v/>
      </c>
      <c r="AE51" s="10" t="str">
        <f t="shared" si="217"/>
        <v>80100012,1,1,31980;</v>
      </c>
      <c r="AF51" s="10" t="str">
        <f t="shared" si="217"/>
        <v/>
      </c>
      <c r="AG51" s="10" t="str">
        <f t="shared" si="217"/>
        <v/>
      </c>
      <c r="AH51" s="10" t="str">
        <f t="shared" si="217"/>
        <v/>
      </c>
      <c r="AI51" s="10" t="str">
        <f t="shared" si="217"/>
        <v>80100013,1,1,8000;</v>
      </c>
      <c r="AJ51" s="10" t="str">
        <f t="shared" si="217"/>
        <v/>
      </c>
      <c r="AK51" s="10" t="str">
        <f t="shared" si="218"/>
        <v/>
      </c>
      <c r="AL51" s="10" t="str">
        <f t="shared" si="218"/>
        <v/>
      </c>
      <c r="AM51" s="10" t="str">
        <f t="shared" si="218"/>
        <v>80100014,1,1,800;</v>
      </c>
      <c r="AN51" s="10" t="str">
        <f t="shared" si="218"/>
        <v/>
      </c>
      <c r="AO51" s="10" t="str">
        <f t="shared" si="218"/>
        <v/>
      </c>
      <c r="AP51" s="10" t="str">
        <f t="shared" si="218"/>
        <v/>
      </c>
      <c r="AQ51" s="10" t="str">
        <f t="shared" si="218"/>
        <v>80100015,1,1,20;</v>
      </c>
      <c r="AR51" s="10" t="str">
        <f t="shared" si="218"/>
        <v/>
      </c>
      <c r="AS51" s="10" t="str">
        <f t="shared" si="218"/>
        <v/>
      </c>
      <c r="AT51" s="10" t="str">
        <f t="shared" si="218"/>
        <v/>
      </c>
      <c r="AU51" s="10" t="str">
        <f t="shared" si="219"/>
        <v>80100031,1,1,39200;</v>
      </c>
      <c r="AV51" s="10" t="str">
        <f t="shared" si="219"/>
        <v/>
      </c>
      <c r="AW51" s="10" t="str">
        <f t="shared" si="219"/>
        <v/>
      </c>
      <c r="AX51" s="10" t="str">
        <f t="shared" si="219"/>
        <v/>
      </c>
      <c r="AY51" s="10" t="str">
        <f t="shared" si="219"/>
        <v>80100032,1,1,31980;</v>
      </c>
      <c r="AZ51" s="10" t="str">
        <f t="shared" si="219"/>
        <v/>
      </c>
      <c r="BA51" s="10" t="str">
        <f t="shared" si="219"/>
        <v/>
      </c>
      <c r="BB51" s="10" t="str">
        <f t="shared" si="219"/>
        <v/>
      </c>
      <c r="BC51" s="10" t="str">
        <f t="shared" si="219"/>
        <v>80100033,1,1,8000;</v>
      </c>
      <c r="BD51" s="10" t="str">
        <f t="shared" si="219"/>
        <v/>
      </c>
      <c r="BE51" s="10" t="str">
        <f t="shared" si="220"/>
        <v/>
      </c>
      <c r="BF51" s="10" t="str">
        <f t="shared" si="220"/>
        <v/>
      </c>
      <c r="BG51" s="10" t="str">
        <f t="shared" si="220"/>
        <v>80100034,1,1,800;</v>
      </c>
      <c r="BH51" s="10" t="str">
        <f t="shared" si="220"/>
        <v/>
      </c>
      <c r="BI51" s="10" t="str">
        <f t="shared" si="220"/>
        <v/>
      </c>
      <c r="BJ51" s="10" t="str">
        <f t="shared" si="220"/>
        <v/>
      </c>
      <c r="BK51" s="10" t="str">
        <f t="shared" si="220"/>
        <v>80100035,1,1,20;</v>
      </c>
      <c r="BL51" s="10" t="str">
        <f t="shared" si="220"/>
        <v/>
      </c>
      <c r="BM51" s="10" t="str">
        <f t="shared" si="220"/>
        <v/>
      </c>
      <c r="BN51" s="10" t="str">
        <f t="shared" si="220"/>
        <v/>
      </c>
      <c r="BO51" s="10" t="str">
        <f t="shared" si="221"/>
        <v>80100041,1,1,39200;</v>
      </c>
      <c r="BP51" s="10" t="str">
        <f t="shared" si="221"/>
        <v/>
      </c>
      <c r="BQ51" s="10" t="str">
        <f t="shared" si="221"/>
        <v/>
      </c>
      <c r="BR51" s="10" t="str">
        <f t="shared" si="221"/>
        <v/>
      </c>
      <c r="BS51" s="10" t="str">
        <f t="shared" si="221"/>
        <v>80100042,1,1,31980;</v>
      </c>
      <c r="BT51" s="10" t="str">
        <f t="shared" si="221"/>
        <v/>
      </c>
      <c r="BU51" s="10" t="str">
        <f t="shared" si="221"/>
        <v/>
      </c>
      <c r="BV51" s="10" t="str">
        <f t="shared" si="221"/>
        <v/>
      </c>
      <c r="BW51" s="10" t="str">
        <f t="shared" si="221"/>
        <v>80100043,1,1,8000;</v>
      </c>
      <c r="BX51" s="10" t="str">
        <f t="shared" si="221"/>
        <v/>
      </c>
      <c r="BY51" s="10" t="str">
        <f t="shared" si="222"/>
        <v/>
      </c>
      <c r="BZ51" s="10" t="str">
        <f t="shared" si="222"/>
        <v/>
      </c>
      <c r="CA51" s="10" t="str">
        <f t="shared" si="222"/>
        <v>80100044,1,1,800;</v>
      </c>
      <c r="CB51" s="10" t="str">
        <f t="shared" si="222"/>
        <v/>
      </c>
      <c r="CC51" s="10" t="str">
        <f t="shared" si="222"/>
        <v/>
      </c>
      <c r="CD51" s="10" t="str">
        <f t="shared" si="222"/>
        <v/>
      </c>
      <c r="CE51" s="10" t="str">
        <f t="shared" si="222"/>
        <v>80100045,1,1,20;</v>
      </c>
      <c r="CF51" s="10" t="str">
        <f t="shared" si="222"/>
        <v/>
      </c>
      <c r="CG51" s="10" t="str">
        <f t="shared" si="222"/>
        <v/>
      </c>
      <c r="CH51" s="10" t="str">
        <f t="shared" si="222"/>
        <v/>
      </c>
      <c r="CI51" s="10" t="str">
        <f t="shared" si="223"/>
        <v>80100061,1,1,39200;</v>
      </c>
      <c r="CJ51" s="10" t="str">
        <f t="shared" si="223"/>
        <v/>
      </c>
      <c r="CK51" s="10" t="str">
        <f t="shared" si="223"/>
        <v/>
      </c>
      <c r="CL51" s="10" t="str">
        <f t="shared" si="223"/>
        <v/>
      </c>
      <c r="CM51" s="10" t="str">
        <f t="shared" si="223"/>
        <v>80100062,1,1,31980;</v>
      </c>
      <c r="CN51" s="10" t="str">
        <f t="shared" si="223"/>
        <v/>
      </c>
      <c r="CO51" s="10" t="str">
        <f t="shared" si="223"/>
        <v/>
      </c>
      <c r="CP51" s="10" t="str">
        <f t="shared" si="223"/>
        <v/>
      </c>
      <c r="CQ51" s="10" t="str">
        <f t="shared" si="223"/>
        <v>80100063,1,1,8000;</v>
      </c>
      <c r="CR51" s="10" t="str">
        <f t="shared" si="223"/>
        <v/>
      </c>
      <c r="CS51" s="10" t="str">
        <f t="shared" si="224"/>
        <v/>
      </c>
      <c r="CT51" s="10" t="str">
        <f t="shared" si="224"/>
        <v/>
      </c>
      <c r="CU51" s="10" t="str">
        <f t="shared" si="224"/>
        <v>80100064,1,1,800;</v>
      </c>
      <c r="CV51" s="10" t="str">
        <f t="shared" si="224"/>
        <v/>
      </c>
      <c r="CW51" s="10" t="str">
        <f t="shared" si="224"/>
        <v/>
      </c>
      <c r="CX51" s="10" t="str">
        <f t="shared" si="224"/>
        <v/>
      </c>
      <c r="CY51" s="10" t="str">
        <f t="shared" si="224"/>
        <v>80100065,1,1,20;</v>
      </c>
      <c r="CZ51" s="10" t="str">
        <f t="shared" si="224"/>
        <v/>
      </c>
      <c r="DA51" s="10" t="str">
        <f t="shared" si="224"/>
        <v/>
      </c>
      <c r="DB51" s="10" t="str">
        <f t="shared" si="224"/>
        <v/>
      </c>
      <c r="DC51" s="10" t="str">
        <f t="shared" si="225"/>
        <v>80100051,1,1,39200;</v>
      </c>
      <c r="DD51" s="10" t="str">
        <f t="shared" si="225"/>
        <v/>
      </c>
      <c r="DE51" s="10" t="str">
        <f t="shared" si="225"/>
        <v/>
      </c>
      <c r="DF51" s="10" t="str">
        <f t="shared" si="225"/>
        <v/>
      </c>
      <c r="DG51" s="10" t="str">
        <f t="shared" si="225"/>
        <v>80100052,1,1,31980;</v>
      </c>
      <c r="DH51" s="10" t="str">
        <f t="shared" si="225"/>
        <v/>
      </c>
      <c r="DI51" s="10" t="str">
        <f t="shared" si="225"/>
        <v/>
      </c>
      <c r="DJ51" s="10" t="str">
        <f t="shared" si="225"/>
        <v/>
      </c>
      <c r="DK51" s="10" t="str">
        <f t="shared" si="225"/>
        <v>80100053,1,1,8000;</v>
      </c>
      <c r="DL51" s="10" t="str">
        <f t="shared" si="225"/>
        <v/>
      </c>
      <c r="DM51" s="10" t="str">
        <f t="shared" si="226"/>
        <v/>
      </c>
      <c r="DN51" s="10" t="str">
        <f t="shared" si="226"/>
        <v/>
      </c>
      <c r="DO51" s="10" t="str">
        <f t="shared" si="226"/>
        <v>80100054,1,1,800;</v>
      </c>
      <c r="DP51" s="10" t="str">
        <f t="shared" si="226"/>
        <v/>
      </c>
      <c r="DQ51" s="10" t="str">
        <f t="shared" si="226"/>
        <v/>
      </c>
      <c r="DR51" s="10" t="str">
        <f t="shared" si="226"/>
        <v/>
      </c>
      <c r="DS51" s="10" t="str">
        <f t="shared" si="226"/>
        <v>80100055,1,1,20</v>
      </c>
      <c r="DT51" s="10" t="str">
        <f t="shared" si="226"/>
        <v/>
      </c>
      <c r="DU51" s="10" t="str">
        <f t="shared" si="226"/>
        <v/>
      </c>
      <c r="DV51" s="10" t="str">
        <f t="shared" si="226"/>
        <v/>
      </c>
      <c r="DW51" s="10" t="str">
        <f t="shared" si="227"/>
        <v/>
      </c>
      <c r="DX51" s="10" t="str">
        <f t="shared" si="227"/>
        <v/>
      </c>
      <c r="DY51" s="10" t="str">
        <f t="shared" si="227"/>
        <v/>
      </c>
      <c r="DZ51" s="10" t="str">
        <f t="shared" si="227"/>
        <v>,,,;</v>
      </c>
      <c r="EA51" s="10" t="str">
        <f t="shared" si="227"/>
        <v/>
      </c>
      <c r="EB51" s="10" t="str">
        <f t="shared" si="227"/>
        <v/>
      </c>
      <c r="EC51" s="10" t="str">
        <f t="shared" si="227"/>
        <v/>
      </c>
      <c r="ED51" s="10" t="str">
        <f t="shared" si="227"/>
        <v>,,,;</v>
      </c>
      <c r="EE51" s="10" t="str">
        <f t="shared" si="227"/>
        <v/>
      </c>
      <c r="EF51" s="10" t="str">
        <f t="shared" si="227"/>
        <v/>
      </c>
      <c r="EG51" s="10" t="str">
        <f t="shared" si="228"/>
        <v/>
      </c>
      <c r="EH51" s="10" t="str">
        <f t="shared" si="228"/>
        <v>,,,;</v>
      </c>
      <c r="EI51" s="10" t="str">
        <f t="shared" si="228"/>
        <v/>
      </c>
      <c r="EJ51" s="10" t="str">
        <f t="shared" si="228"/>
        <v/>
      </c>
      <c r="EK51" s="10" t="str">
        <f t="shared" si="228"/>
        <v/>
      </c>
      <c r="EL51" s="10" t="str">
        <f t="shared" si="228"/>
        <v>,,,;</v>
      </c>
      <c r="EM51" s="10" t="str">
        <f t="shared" si="228"/>
        <v/>
      </c>
      <c r="EN51" s="10" t="str">
        <f t="shared" si="228"/>
        <v/>
      </c>
      <c r="EO51" s="10" t="str">
        <f t="shared" si="228"/>
        <v/>
      </c>
      <c r="EP51" s="10" t="str">
        <f t="shared" si="228"/>
        <v>,,,;</v>
      </c>
      <c r="EQ51" s="10" t="str">
        <f t="shared" si="229"/>
        <v/>
      </c>
      <c r="ER51" s="10" t="str">
        <f t="shared" si="229"/>
        <v/>
      </c>
      <c r="ES51" s="10" t="str">
        <f t="shared" si="229"/>
        <v/>
      </c>
      <c r="ET51" s="10" t="str">
        <f t="shared" si="229"/>
        <v>,,,;</v>
      </c>
      <c r="EU51" s="10" t="str">
        <f t="shared" si="229"/>
        <v/>
      </c>
      <c r="EV51" s="10" t="str">
        <f t="shared" si="229"/>
        <v/>
      </c>
      <c r="EW51" s="10" t="str">
        <f t="shared" si="229"/>
        <v/>
      </c>
      <c r="EX51" s="10" t="str">
        <f t="shared" si="229"/>
        <v>,,,;</v>
      </c>
      <c r="EY51" s="10" t="str">
        <f t="shared" si="229"/>
        <v/>
      </c>
      <c r="EZ51" s="10" t="str">
        <f t="shared" si="229"/>
        <v/>
      </c>
      <c r="FA51" s="10" t="str">
        <f t="shared" si="230"/>
        <v/>
      </c>
      <c r="FB51" s="10" t="str">
        <f t="shared" si="230"/>
        <v>,,,;</v>
      </c>
      <c r="FC51" s="10" t="str">
        <f t="shared" si="230"/>
        <v/>
      </c>
      <c r="FD51" s="10" t="str">
        <f t="shared" si="230"/>
        <v/>
      </c>
      <c r="FE51" s="10" t="str">
        <f t="shared" si="230"/>
        <v/>
      </c>
      <c r="FF51" s="10" t="str">
        <f t="shared" si="230"/>
        <v>,,,;</v>
      </c>
      <c r="FG51" s="10" t="str">
        <f t="shared" si="230"/>
        <v/>
      </c>
      <c r="FH51" s="10" t="str">
        <f t="shared" si="230"/>
        <v/>
      </c>
      <c r="FI51" s="10" t="str">
        <f t="shared" si="230"/>
        <v/>
      </c>
      <c r="FJ51" s="10" t="str">
        <f t="shared" si="230"/>
        <v>,,,;</v>
      </c>
      <c r="FK51" s="10" t="str">
        <f t="shared" si="231"/>
        <v/>
      </c>
      <c r="FL51" s="10" t="str">
        <f t="shared" si="231"/>
        <v/>
      </c>
      <c r="FM51" s="10" t="str">
        <f t="shared" si="231"/>
        <v/>
      </c>
      <c r="FN51" s="10" t="str">
        <f t="shared" si="231"/>
        <v>,,,;</v>
      </c>
      <c r="FO51" s="10" t="str">
        <f t="shared" si="231"/>
        <v/>
      </c>
      <c r="FP51" s="10" t="str">
        <f t="shared" si="231"/>
        <v/>
      </c>
      <c r="FQ51" s="10" t="str">
        <f t="shared" si="231"/>
        <v/>
      </c>
      <c r="FR51" s="10" t="str">
        <f t="shared" si="231"/>
        <v>,,,;</v>
      </c>
      <c r="FS51" s="10" t="str">
        <f t="shared" si="231"/>
        <v/>
      </c>
      <c r="FT51" s="10" t="str">
        <f t="shared" si="231"/>
        <v/>
      </c>
      <c r="FU51" s="10" t="str">
        <f t="shared" si="232"/>
        <v/>
      </c>
      <c r="FV51" s="10" t="str">
        <f t="shared" si="232"/>
        <v>,,,;</v>
      </c>
      <c r="FW51" s="10" t="str">
        <f t="shared" si="232"/>
        <v/>
      </c>
      <c r="FX51" s="10" t="str">
        <f t="shared" si="232"/>
        <v/>
      </c>
      <c r="FY51" s="10" t="str">
        <f t="shared" si="232"/>
        <v/>
      </c>
      <c r="FZ51" s="10" t="str">
        <f t="shared" si="232"/>
        <v>,,,;</v>
      </c>
      <c r="GA51" s="10" t="str">
        <f t="shared" si="232"/>
        <v/>
      </c>
      <c r="GB51" s="10" t="str">
        <f t="shared" si="232"/>
        <v/>
      </c>
      <c r="GC51" s="10" t="str">
        <f t="shared" si="232"/>
        <v/>
      </c>
      <c r="GD51" s="10" t="str">
        <f t="shared" si="232"/>
        <v>,,,;</v>
      </c>
      <c r="GE51" s="10" t="str">
        <f t="shared" si="233"/>
        <v/>
      </c>
      <c r="GF51" s="10" t="str">
        <f t="shared" si="233"/>
        <v/>
      </c>
      <c r="GG51" s="10" t="str">
        <f t="shared" si="233"/>
        <v/>
      </c>
      <c r="GH51" s="10" t="str">
        <f t="shared" si="233"/>
        <v>,,,;</v>
      </c>
      <c r="GI51" s="10" t="str">
        <f t="shared" si="233"/>
        <v/>
      </c>
      <c r="GJ51" s="10" t="str">
        <f t="shared" si="233"/>
        <v/>
      </c>
      <c r="GK51" s="10" t="str">
        <f t="shared" si="233"/>
        <v/>
      </c>
      <c r="GL51" s="10" t="str">
        <f t="shared" si="233"/>
        <v>,,,;</v>
      </c>
      <c r="GM51" s="10" t="str">
        <f t="shared" si="233"/>
        <v/>
      </c>
      <c r="GN51" s="10" t="str">
        <f t="shared" si="233"/>
        <v/>
      </c>
      <c r="GO51" s="10" t="str">
        <f t="shared" si="234"/>
        <v/>
      </c>
      <c r="GP51" s="10" t="str">
        <f t="shared" si="234"/>
        <v>,,,;</v>
      </c>
      <c r="GQ51" s="10" t="str">
        <f t="shared" si="234"/>
        <v/>
      </c>
      <c r="GR51" s="10" t="str">
        <f t="shared" si="234"/>
        <v/>
      </c>
      <c r="GS51" s="10" t="str">
        <f t="shared" si="234"/>
        <v/>
      </c>
      <c r="GT51" s="10" t="str">
        <f t="shared" si="234"/>
        <v>,,,;</v>
      </c>
      <c r="GU51" s="10" t="str">
        <f t="shared" si="234"/>
        <v/>
      </c>
      <c r="GV51" s="10" t="str">
        <f t="shared" si="234"/>
        <v/>
      </c>
      <c r="GW51" s="10" t="str">
        <f t="shared" si="234"/>
        <v/>
      </c>
      <c r="GX51" s="10" t="str">
        <f t="shared" si="234"/>
        <v>,,,;</v>
      </c>
      <c r="GY51" s="10" t="str">
        <f t="shared" si="235"/>
        <v/>
      </c>
      <c r="GZ51" s="10" t="str">
        <f t="shared" si="235"/>
        <v/>
      </c>
      <c r="HA51" s="10" t="str">
        <f t="shared" si="235"/>
        <v/>
      </c>
      <c r="HB51" s="10" t="str">
        <f t="shared" si="235"/>
        <v>,,,;</v>
      </c>
      <c r="HC51" s="10" t="str">
        <f t="shared" si="235"/>
        <v/>
      </c>
      <c r="HD51" s="10" t="str">
        <f t="shared" si="235"/>
        <v/>
      </c>
      <c r="HE51" s="10" t="str">
        <f t="shared" si="235"/>
        <v/>
      </c>
      <c r="HF51" s="10" t="str">
        <f t="shared" si="235"/>
        <v>,,,;</v>
      </c>
      <c r="HG51" s="10" t="str">
        <f t="shared" si="235"/>
        <v/>
      </c>
      <c r="HH51" s="10" t="str">
        <f t="shared" si="235"/>
        <v/>
      </c>
      <c r="HI51" s="10" t="str">
        <f t="shared" si="236"/>
        <v/>
      </c>
      <c r="HJ51" s="10" t="str">
        <f t="shared" si="236"/>
        <v>,,,;</v>
      </c>
      <c r="HK51" s="10" t="str">
        <f t="shared" si="236"/>
        <v/>
      </c>
      <c r="HL51" s="10" t="str">
        <f t="shared" si="236"/>
        <v/>
      </c>
      <c r="HM51" s="10" t="str">
        <f t="shared" si="236"/>
        <v/>
      </c>
      <c r="HN51" s="10" t="str">
        <f t="shared" si="236"/>
        <v>,,,;</v>
      </c>
      <c r="HO51" s="10" t="str">
        <f t="shared" si="236"/>
        <v/>
      </c>
      <c r="HP51" s="10" t="str">
        <f t="shared" si="236"/>
        <v/>
      </c>
      <c r="HQ51" s="10" t="str">
        <f t="shared" si="236"/>
        <v/>
      </c>
      <c r="HR51" s="10" t="str">
        <f t="shared" si="236"/>
        <v>,,,;</v>
      </c>
      <c r="HS51" s="10" t="str">
        <f t="shared" si="237"/>
        <v/>
      </c>
      <c r="HT51" s="10" t="str">
        <f t="shared" si="237"/>
        <v/>
      </c>
      <c r="HU51" s="10" t="str">
        <f t="shared" si="237"/>
        <v/>
      </c>
      <c r="HV51" s="10" t="str">
        <f t="shared" si="237"/>
        <v>,,,;</v>
      </c>
      <c r="HW51" s="10" t="str">
        <f t="shared" si="237"/>
        <v/>
      </c>
      <c r="HX51" s="10" t="str">
        <f t="shared" si="237"/>
        <v/>
      </c>
      <c r="HY51" s="10" t="str">
        <f t="shared" si="237"/>
        <v/>
      </c>
      <c r="HZ51" s="10" t="str">
        <f t="shared" si="237"/>
        <v>,,,;</v>
      </c>
      <c r="IA51" s="10" t="str">
        <f t="shared" si="237"/>
        <v/>
      </c>
      <c r="IB51" s="10" t="str">
        <f t="shared" si="237"/>
        <v/>
      </c>
      <c r="IC51" s="10" t="str">
        <f t="shared" si="238"/>
        <v/>
      </c>
      <c r="ID51" s="10" t="str">
        <f t="shared" si="238"/>
        <v>,,,;</v>
      </c>
      <c r="IE51" s="10" t="str">
        <f t="shared" si="238"/>
        <v/>
      </c>
      <c r="IF51" s="10" t="str">
        <f t="shared" si="238"/>
        <v/>
      </c>
      <c r="IG51" s="10" t="str">
        <f t="shared" si="238"/>
        <v/>
      </c>
      <c r="IH51" s="10" t="str">
        <f t="shared" si="238"/>
        <v>,,,;</v>
      </c>
      <c r="II51" s="10" t="str">
        <f t="shared" si="238"/>
        <v/>
      </c>
      <c r="IJ51" s="10" t="str">
        <f t="shared" si="238"/>
        <v/>
      </c>
      <c r="IK51" s="10" t="str">
        <f t="shared" si="238"/>
        <v/>
      </c>
      <c r="IL51" s="10" t="str">
        <f t="shared" si="238"/>
        <v>,,,;</v>
      </c>
      <c r="IM51" s="10" t="str">
        <f t="shared" si="239"/>
        <v/>
      </c>
      <c r="IN51" s="10" t="str">
        <f t="shared" si="239"/>
        <v/>
      </c>
      <c r="IO51" s="10" t="str">
        <f t="shared" si="239"/>
        <v/>
      </c>
      <c r="IP51" s="10" t="str">
        <f t="shared" si="239"/>
        <v>,,,;</v>
      </c>
      <c r="IQ51" s="10" t="str">
        <f t="shared" si="239"/>
        <v/>
      </c>
      <c r="IR51" s="10" t="str">
        <f t="shared" si="239"/>
        <v/>
      </c>
      <c r="IS51" s="10" t="str">
        <f t="shared" si="239"/>
        <v/>
      </c>
      <c r="IT51" s="10" t="str">
        <f t="shared" si="239"/>
        <v>,,,;</v>
      </c>
      <c r="IU51" s="10" t="str">
        <f t="shared" si="239"/>
        <v/>
      </c>
      <c r="IV51" s="10" t="str">
        <f t="shared" si="239"/>
        <v/>
      </c>
      <c r="IW51" s="10" t="str">
        <f t="shared" si="240"/>
        <v/>
      </c>
      <c r="IX51" s="10" t="str">
        <f t="shared" si="240"/>
        <v>,,,;</v>
      </c>
      <c r="IY51" s="10" t="str">
        <f t="shared" si="240"/>
        <v/>
      </c>
      <c r="IZ51" s="10" t="str">
        <f t="shared" si="240"/>
        <v/>
      </c>
      <c r="JA51" s="10" t="str">
        <f t="shared" si="240"/>
        <v/>
      </c>
      <c r="JB51" s="10" t="str">
        <f t="shared" si="240"/>
        <v>,,,;</v>
      </c>
      <c r="JC51" s="10" t="str">
        <f t="shared" si="240"/>
        <v/>
      </c>
      <c r="JD51" s="10" t="str">
        <f t="shared" si="240"/>
        <v/>
      </c>
      <c r="JE51" s="10" t="str">
        <f t="shared" si="240"/>
        <v/>
      </c>
      <c r="JF51" s="10" t="str">
        <f t="shared" si="240"/>
        <v>,,,;</v>
      </c>
      <c r="JG51" s="10" t="str">
        <f t="shared" si="241"/>
        <v/>
      </c>
      <c r="JH51" s="10" t="str">
        <f t="shared" si="241"/>
        <v/>
      </c>
      <c r="JI51" s="10" t="str">
        <f t="shared" si="241"/>
        <v/>
      </c>
      <c r="JJ51" s="10" t="str">
        <f t="shared" si="241"/>
        <v>,,,;</v>
      </c>
      <c r="JK51" s="10" t="str">
        <f t="shared" si="241"/>
        <v/>
      </c>
      <c r="JL51" s="10" t="str">
        <f t="shared" si="241"/>
        <v/>
      </c>
      <c r="JM51" s="10" t="str">
        <f t="shared" si="241"/>
        <v/>
      </c>
      <c r="JN51" s="10" t="str">
        <f t="shared" si="241"/>
        <v>,,,;</v>
      </c>
      <c r="JO51" s="10" t="str">
        <f t="shared" si="241"/>
        <v/>
      </c>
      <c r="JP51" s="10" t="str">
        <f t="shared" si="241"/>
        <v/>
      </c>
      <c r="JQ51" s="10" t="str">
        <f t="shared" si="242"/>
        <v/>
      </c>
      <c r="JR51" s="10" t="str">
        <f t="shared" si="242"/>
        <v>,,,;</v>
      </c>
      <c r="JS51" s="10" t="str">
        <f t="shared" si="242"/>
        <v/>
      </c>
      <c r="JT51" s="10" t="str">
        <f t="shared" si="242"/>
        <v/>
      </c>
      <c r="JU51" s="10" t="str">
        <f t="shared" si="242"/>
        <v/>
      </c>
      <c r="JV51" s="10" t="str">
        <f t="shared" si="242"/>
        <v>,,,;</v>
      </c>
      <c r="JW51" s="10" t="str">
        <f t="shared" si="242"/>
        <v/>
      </c>
      <c r="JX51" s="10" t="str">
        <f t="shared" si="242"/>
        <v/>
      </c>
      <c r="JY51" s="10" t="str">
        <f t="shared" si="242"/>
        <v/>
      </c>
      <c r="JZ51" s="10" t="str">
        <f t="shared" si="242"/>
        <v>,,,;</v>
      </c>
      <c r="KA51" s="10" t="str">
        <f t="shared" si="243"/>
        <v/>
      </c>
      <c r="KB51" s="10" t="str">
        <f t="shared" si="243"/>
        <v/>
      </c>
      <c r="KC51" s="10" t="str">
        <f t="shared" si="243"/>
        <v/>
      </c>
      <c r="KD51" s="10" t="str">
        <f t="shared" si="243"/>
        <v>,,,;</v>
      </c>
      <c r="KE51" s="10" t="str">
        <f t="shared" si="243"/>
        <v/>
      </c>
      <c r="KF51" s="10" t="str">
        <f t="shared" si="243"/>
        <v/>
      </c>
      <c r="KG51" s="10" t="str">
        <f t="shared" si="243"/>
        <v/>
      </c>
      <c r="KH51" s="10" t="str">
        <f t="shared" si="243"/>
        <v>,,,;</v>
      </c>
      <c r="KI51" s="10" t="str">
        <f t="shared" si="243"/>
        <v/>
      </c>
      <c r="KJ51" s="10" t="str">
        <f t="shared" si="243"/>
        <v/>
      </c>
      <c r="KK51" s="10" t="str">
        <f t="shared" si="244"/>
        <v/>
      </c>
      <c r="KL51" s="10" t="str">
        <f t="shared" si="244"/>
        <v>,,,;</v>
      </c>
      <c r="KM51" s="10" t="str">
        <f t="shared" si="244"/>
        <v/>
      </c>
      <c r="KN51" s="10" t="str">
        <f t="shared" si="244"/>
        <v/>
      </c>
      <c r="KO51" s="10" t="str">
        <f t="shared" si="244"/>
        <v/>
      </c>
      <c r="KP51" s="10" t="str">
        <f t="shared" si="244"/>
        <v>,,,;</v>
      </c>
      <c r="KQ51" s="10" t="str">
        <f t="shared" si="244"/>
        <v/>
      </c>
      <c r="KR51" s="10" t="str">
        <f t="shared" si="244"/>
        <v/>
      </c>
      <c r="KS51" s="10" t="str">
        <f t="shared" si="244"/>
        <v/>
      </c>
      <c r="KT51" s="10" t="str">
        <f t="shared" si="244"/>
        <v>,,,;</v>
      </c>
      <c r="KU51" s="10" t="str">
        <f t="shared" si="245"/>
        <v/>
      </c>
      <c r="KV51" s="10" t="str">
        <f t="shared" si="245"/>
        <v/>
      </c>
      <c r="KW51" s="10" t="str">
        <f t="shared" si="245"/>
        <v/>
      </c>
      <c r="KX51" s="10" t="str">
        <f t="shared" si="245"/>
        <v>,,,;</v>
      </c>
      <c r="KY51" s="10" t="str">
        <f t="shared" si="245"/>
        <v/>
      </c>
      <c r="KZ51" s="10" t="str">
        <f t="shared" si="245"/>
        <v/>
      </c>
      <c r="LA51" s="10" t="str">
        <f t="shared" si="245"/>
        <v/>
      </c>
      <c r="LB51" s="10" t="str">
        <f t="shared" si="245"/>
        <v>,,,;</v>
      </c>
      <c r="LC51" s="10" t="str">
        <f t="shared" si="245"/>
        <v/>
      </c>
      <c r="LD51" s="10" t="str">
        <f t="shared" si="245"/>
        <v/>
      </c>
      <c r="LE51" s="10" t="str">
        <f t="shared" si="246"/>
        <v/>
      </c>
      <c r="LF51" s="10" t="str">
        <f t="shared" si="246"/>
        <v>,,,;</v>
      </c>
      <c r="LG51" s="10" t="str">
        <f t="shared" si="246"/>
        <v/>
      </c>
      <c r="LH51" s="10" t="str">
        <f t="shared" si="246"/>
        <v/>
      </c>
      <c r="LI51" s="10" t="str">
        <f t="shared" si="246"/>
        <v/>
      </c>
      <c r="LJ51" s="10" t="str">
        <f t="shared" si="246"/>
        <v>,,,;</v>
      </c>
      <c r="LK51" s="10" t="str">
        <f t="shared" si="246"/>
        <v/>
      </c>
      <c r="LL51" s="10" t="str">
        <f t="shared" si="246"/>
        <v/>
      </c>
      <c r="LM51" s="10" t="str">
        <f t="shared" si="246"/>
        <v/>
      </c>
      <c r="LN51" s="10" t="str">
        <f t="shared" si="246"/>
        <v>,,,;</v>
      </c>
      <c r="LO51" s="10" t="str">
        <f t="shared" si="247"/>
        <v/>
      </c>
      <c r="LP51" s="10" t="str">
        <f t="shared" si="247"/>
        <v/>
      </c>
      <c r="LQ51" s="10" t="str">
        <f t="shared" si="247"/>
        <v/>
      </c>
      <c r="LR51" s="10" t="str">
        <f t="shared" si="247"/>
        <v>,,,;</v>
      </c>
      <c r="LS51" s="10" t="str">
        <f t="shared" si="247"/>
        <v/>
      </c>
      <c r="LT51" s="10" t="str">
        <f t="shared" si="247"/>
        <v/>
      </c>
      <c r="LU51" s="10" t="str">
        <f t="shared" si="247"/>
        <v/>
      </c>
      <c r="LV51" s="10" t="str">
        <f t="shared" si="247"/>
        <v>,,,;</v>
      </c>
      <c r="LW51" s="10" t="str">
        <f t="shared" si="247"/>
        <v/>
      </c>
      <c r="LX51" s="10" t="str">
        <f t="shared" si="247"/>
        <v/>
      </c>
      <c r="LY51" s="10" t="str">
        <f t="shared" si="248"/>
        <v/>
      </c>
      <c r="LZ51" s="10" t="str">
        <f t="shared" si="248"/>
        <v>,,,;</v>
      </c>
      <c r="MA51" s="10" t="str">
        <f t="shared" si="248"/>
        <v/>
      </c>
      <c r="MB51" s="10" t="str">
        <f t="shared" si="248"/>
        <v/>
      </c>
      <c r="MC51" s="10" t="str">
        <f t="shared" si="248"/>
        <v/>
      </c>
      <c r="MD51" s="10" t="str">
        <f t="shared" si="248"/>
        <v>,,,;</v>
      </c>
      <c r="ME51" s="10" t="str">
        <f t="shared" si="248"/>
        <v/>
      </c>
      <c r="MF51" s="10" t="str">
        <f t="shared" si="248"/>
        <v/>
      </c>
      <c r="MG51" s="10" t="str">
        <f t="shared" si="248"/>
        <v/>
      </c>
      <c r="MH51" s="10" t="str">
        <f t="shared" si="248"/>
        <v>,,,</v>
      </c>
    </row>
    <row r="52" spans="1:346" x14ac:dyDescent="0.2">
      <c r="A52">
        <v>3</v>
      </c>
      <c r="C52" s="9" t="s">
        <v>65</v>
      </c>
      <c r="D52" s="9"/>
      <c r="G52" s="10" t="str">
        <f t="shared" si="210"/>
        <v>80100001,1,1,415800;</v>
      </c>
      <c r="J52" s="10" t="str">
        <f t="shared" si="211"/>
        <v/>
      </c>
      <c r="K52" s="10" t="str">
        <f t="shared" si="212"/>
        <v>80100002,1,1,178200;</v>
      </c>
      <c r="O52" s="10" t="str">
        <f t="shared" si="213"/>
        <v>80100003,1,1,6000;</v>
      </c>
      <c r="R52" s="10" t="str">
        <f t="shared" si="214"/>
        <v/>
      </c>
      <c r="S52" s="10" t="str">
        <f t="shared" si="215"/>
        <v>80100004,1,1,0;</v>
      </c>
      <c r="W52" s="10" t="str">
        <f t="shared" si="216"/>
        <v>80100005,1,1,0;</v>
      </c>
      <c r="AA52" s="27" t="str">
        <f t="shared" si="217"/>
        <v>80100011,1,1,32604;</v>
      </c>
      <c r="AB52" s="10" t="str">
        <f t="shared" si="217"/>
        <v/>
      </c>
      <c r="AC52" s="10" t="str">
        <f t="shared" si="217"/>
        <v/>
      </c>
      <c r="AD52" s="10" t="str">
        <f t="shared" si="217"/>
        <v/>
      </c>
      <c r="AE52" s="10" t="str">
        <f t="shared" si="217"/>
        <v>80100012,1,1,26646;</v>
      </c>
      <c r="AF52" s="10" t="str">
        <f t="shared" si="217"/>
        <v/>
      </c>
      <c r="AG52" s="10" t="str">
        <f t="shared" si="217"/>
        <v/>
      </c>
      <c r="AH52" s="10" t="str">
        <f t="shared" si="217"/>
        <v/>
      </c>
      <c r="AI52" s="10" t="str">
        <f t="shared" si="217"/>
        <v>80100013,1,1,6666;</v>
      </c>
      <c r="AJ52" s="10" t="str">
        <f t="shared" si="217"/>
        <v/>
      </c>
      <c r="AK52" s="10" t="str">
        <f t="shared" si="218"/>
        <v/>
      </c>
      <c r="AL52" s="10" t="str">
        <f t="shared" si="218"/>
        <v/>
      </c>
      <c r="AM52" s="10" t="str">
        <f t="shared" si="218"/>
        <v>80100014,1,1,733;</v>
      </c>
      <c r="AN52" s="10" t="str">
        <f t="shared" si="218"/>
        <v/>
      </c>
      <c r="AO52" s="10" t="str">
        <f t="shared" si="218"/>
        <v/>
      </c>
      <c r="AP52" s="10" t="str">
        <f t="shared" si="218"/>
        <v/>
      </c>
      <c r="AQ52" s="10" t="str">
        <f t="shared" si="218"/>
        <v>80100015,1,1,20;</v>
      </c>
      <c r="AR52" s="10" t="str">
        <f t="shared" si="218"/>
        <v/>
      </c>
      <c r="AS52" s="10" t="str">
        <f t="shared" si="218"/>
        <v/>
      </c>
      <c r="AT52" s="10" t="str">
        <f t="shared" si="218"/>
        <v/>
      </c>
      <c r="AU52" s="10" t="str">
        <f t="shared" si="219"/>
        <v>80100031,1,1,32600;</v>
      </c>
      <c r="AV52" s="10" t="str">
        <f t="shared" si="219"/>
        <v/>
      </c>
      <c r="AW52" s="10" t="str">
        <f t="shared" si="219"/>
        <v/>
      </c>
      <c r="AX52" s="10" t="str">
        <f t="shared" si="219"/>
        <v/>
      </c>
      <c r="AY52" s="10" t="str">
        <f t="shared" si="219"/>
        <v>80100032,1,1,26646;</v>
      </c>
      <c r="AZ52" s="10" t="str">
        <f t="shared" si="219"/>
        <v/>
      </c>
      <c r="BA52" s="10" t="str">
        <f t="shared" si="219"/>
        <v/>
      </c>
      <c r="BB52" s="10" t="str">
        <f t="shared" si="219"/>
        <v/>
      </c>
      <c r="BC52" s="10" t="str">
        <f t="shared" si="219"/>
        <v>80100033,1,1,6666;</v>
      </c>
      <c r="BD52" s="10" t="str">
        <f t="shared" si="219"/>
        <v/>
      </c>
      <c r="BE52" s="10" t="str">
        <f t="shared" si="220"/>
        <v/>
      </c>
      <c r="BF52" s="10" t="str">
        <f t="shared" si="220"/>
        <v/>
      </c>
      <c r="BG52" s="10" t="str">
        <f t="shared" si="220"/>
        <v>80100034,1,1,733;</v>
      </c>
      <c r="BH52" s="10" t="str">
        <f t="shared" si="220"/>
        <v/>
      </c>
      <c r="BI52" s="10" t="str">
        <f t="shared" si="220"/>
        <v/>
      </c>
      <c r="BJ52" s="10" t="str">
        <f t="shared" si="220"/>
        <v/>
      </c>
      <c r="BK52" s="10" t="str">
        <f t="shared" si="220"/>
        <v>80100035,1,1,20;</v>
      </c>
      <c r="BL52" s="10" t="str">
        <f t="shared" si="220"/>
        <v/>
      </c>
      <c r="BM52" s="10" t="str">
        <f t="shared" si="220"/>
        <v/>
      </c>
      <c r="BN52" s="10" t="str">
        <f t="shared" si="220"/>
        <v/>
      </c>
      <c r="BO52" s="10" t="str">
        <f t="shared" si="221"/>
        <v>80100041,1,1,32600;</v>
      </c>
      <c r="BP52" s="10" t="str">
        <f t="shared" si="221"/>
        <v/>
      </c>
      <c r="BQ52" s="10" t="str">
        <f t="shared" si="221"/>
        <v/>
      </c>
      <c r="BR52" s="10" t="str">
        <f t="shared" si="221"/>
        <v/>
      </c>
      <c r="BS52" s="10" t="str">
        <f t="shared" si="221"/>
        <v>80100042,1,1,26646;</v>
      </c>
      <c r="BT52" s="10" t="str">
        <f t="shared" si="221"/>
        <v/>
      </c>
      <c r="BU52" s="10" t="str">
        <f t="shared" si="221"/>
        <v/>
      </c>
      <c r="BV52" s="10" t="str">
        <f t="shared" si="221"/>
        <v/>
      </c>
      <c r="BW52" s="10" t="str">
        <f t="shared" si="221"/>
        <v>80100043,1,1,6666;</v>
      </c>
      <c r="BX52" s="10" t="str">
        <f t="shared" si="221"/>
        <v/>
      </c>
      <c r="BY52" s="10" t="str">
        <f t="shared" si="222"/>
        <v/>
      </c>
      <c r="BZ52" s="10" t="str">
        <f t="shared" si="222"/>
        <v/>
      </c>
      <c r="CA52" s="10" t="str">
        <f t="shared" si="222"/>
        <v>80100044,1,1,733;</v>
      </c>
      <c r="CB52" s="10" t="str">
        <f t="shared" si="222"/>
        <v/>
      </c>
      <c r="CC52" s="10" t="str">
        <f t="shared" si="222"/>
        <v/>
      </c>
      <c r="CD52" s="10" t="str">
        <f t="shared" si="222"/>
        <v/>
      </c>
      <c r="CE52" s="10" t="str">
        <f t="shared" si="222"/>
        <v>80100045,1,1,20;</v>
      </c>
      <c r="CF52" s="10" t="str">
        <f t="shared" si="222"/>
        <v/>
      </c>
      <c r="CG52" s="10" t="str">
        <f t="shared" si="222"/>
        <v/>
      </c>
      <c r="CH52" s="10" t="str">
        <f t="shared" si="222"/>
        <v/>
      </c>
      <c r="CI52" s="10" t="str">
        <f t="shared" si="223"/>
        <v>80100061,1,1,32600;</v>
      </c>
      <c r="CJ52" s="10" t="str">
        <f t="shared" si="223"/>
        <v/>
      </c>
      <c r="CK52" s="10" t="str">
        <f t="shared" si="223"/>
        <v/>
      </c>
      <c r="CL52" s="10" t="str">
        <f t="shared" si="223"/>
        <v/>
      </c>
      <c r="CM52" s="10" t="str">
        <f t="shared" si="223"/>
        <v>80100062,1,1,26646;</v>
      </c>
      <c r="CN52" s="10" t="str">
        <f t="shared" si="223"/>
        <v/>
      </c>
      <c r="CO52" s="10" t="str">
        <f t="shared" si="223"/>
        <v/>
      </c>
      <c r="CP52" s="10" t="str">
        <f t="shared" si="223"/>
        <v/>
      </c>
      <c r="CQ52" s="10" t="str">
        <f t="shared" si="223"/>
        <v>80100063,1,1,6666;</v>
      </c>
      <c r="CR52" s="10" t="str">
        <f t="shared" si="223"/>
        <v/>
      </c>
      <c r="CS52" s="10" t="str">
        <f t="shared" si="224"/>
        <v/>
      </c>
      <c r="CT52" s="10" t="str">
        <f t="shared" si="224"/>
        <v/>
      </c>
      <c r="CU52" s="10" t="str">
        <f t="shared" si="224"/>
        <v>80100064,1,1,733;</v>
      </c>
      <c r="CV52" s="10" t="str">
        <f t="shared" si="224"/>
        <v/>
      </c>
      <c r="CW52" s="10" t="str">
        <f t="shared" si="224"/>
        <v/>
      </c>
      <c r="CX52" s="10" t="str">
        <f t="shared" si="224"/>
        <v/>
      </c>
      <c r="CY52" s="10" t="str">
        <f t="shared" si="224"/>
        <v>80100065,1,1,20;</v>
      </c>
      <c r="CZ52" s="10" t="str">
        <f t="shared" si="224"/>
        <v/>
      </c>
      <c r="DA52" s="10" t="str">
        <f t="shared" si="224"/>
        <v/>
      </c>
      <c r="DB52" s="10" t="str">
        <f t="shared" si="224"/>
        <v/>
      </c>
      <c r="DC52" s="10" t="str">
        <f t="shared" si="225"/>
        <v>80100051,1,1,32600;</v>
      </c>
      <c r="DD52" s="10" t="str">
        <f t="shared" si="225"/>
        <v/>
      </c>
      <c r="DE52" s="10" t="str">
        <f t="shared" si="225"/>
        <v/>
      </c>
      <c r="DF52" s="10" t="str">
        <f t="shared" si="225"/>
        <v/>
      </c>
      <c r="DG52" s="10" t="str">
        <f t="shared" si="225"/>
        <v>80100052,1,1,26646;</v>
      </c>
      <c r="DH52" s="10" t="str">
        <f t="shared" si="225"/>
        <v/>
      </c>
      <c r="DI52" s="10" t="str">
        <f t="shared" si="225"/>
        <v/>
      </c>
      <c r="DJ52" s="10" t="str">
        <f t="shared" si="225"/>
        <v/>
      </c>
      <c r="DK52" s="10" t="str">
        <f t="shared" si="225"/>
        <v>80100053,1,1,6666;</v>
      </c>
      <c r="DL52" s="10" t="str">
        <f t="shared" si="225"/>
        <v/>
      </c>
      <c r="DM52" s="10" t="str">
        <f t="shared" si="226"/>
        <v/>
      </c>
      <c r="DN52" s="10" t="str">
        <f t="shared" si="226"/>
        <v/>
      </c>
      <c r="DO52" s="10" t="str">
        <f t="shared" si="226"/>
        <v>80100054,1,1,733;</v>
      </c>
      <c r="DP52" s="10" t="str">
        <f t="shared" si="226"/>
        <v/>
      </c>
      <c r="DQ52" s="10" t="str">
        <f t="shared" si="226"/>
        <v/>
      </c>
      <c r="DR52" s="10" t="str">
        <f t="shared" si="226"/>
        <v/>
      </c>
      <c r="DS52" s="10" t="str">
        <f t="shared" si="226"/>
        <v>80100055,1,1,20;</v>
      </c>
      <c r="DT52" s="10" t="str">
        <f t="shared" si="226"/>
        <v/>
      </c>
      <c r="DU52" s="10" t="str">
        <f t="shared" si="226"/>
        <v/>
      </c>
      <c r="DV52" s="10" t="str">
        <f t="shared" si="226"/>
        <v/>
      </c>
      <c r="DW52" s="10" t="str">
        <f t="shared" si="227"/>
        <v>80100081,1,1,32600;</v>
      </c>
      <c r="DX52" s="10" t="str">
        <f t="shared" si="227"/>
        <v/>
      </c>
      <c r="DY52" s="10" t="str">
        <f t="shared" si="227"/>
        <v/>
      </c>
      <c r="DZ52" s="10" t="str">
        <f t="shared" si="227"/>
        <v/>
      </c>
      <c r="EA52" s="10" t="str">
        <f t="shared" si="227"/>
        <v>80100082,1,1,26646;</v>
      </c>
      <c r="EB52" s="10" t="str">
        <f t="shared" si="227"/>
        <v/>
      </c>
      <c r="EC52" s="10" t="str">
        <f t="shared" si="227"/>
        <v/>
      </c>
      <c r="ED52" s="10" t="str">
        <f t="shared" si="227"/>
        <v/>
      </c>
      <c r="EE52" s="10" t="str">
        <f t="shared" si="227"/>
        <v>80100083,1,1,6666;</v>
      </c>
      <c r="EF52" s="10" t="str">
        <f t="shared" si="227"/>
        <v/>
      </c>
      <c r="EG52" s="10" t="str">
        <f t="shared" si="228"/>
        <v/>
      </c>
      <c r="EH52" s="10" t="str">
        <f t="shared" si="228"/>
        <v/>
      </c>
      <c r="EI52" s="10" t="str">
        <f t="shared" si="228"/>
        <v>80100084,1,1,733;</v>
      </c>
      <c r="EJ52" s="10" t="str">
        <f t="shared" si="228"/>
        <v/>
      </c>
      <c r="EK52" s="10" t="str">
        <f t="shared" si="228"/>
        <v/>
      </c>
      <c r="EL52" s="10" t="str">
        <f t="shared" si="228"/>
        <v/>
      </c>
      <c r="EM52" s="10" t="str">
        <f t="shared" si="228"/>
        <v>80100085,1,1,20</v>
      </c>
      <c r="EN52" s="10" t="str">
        <f t="shared" si="228"/>
        <v/>
      </c>
      <c r="EO52" s="10" t="str">
        <f t="shared" si="228"/>
        <v/>
      </c>
      <c r="EP52" s="10" t="str">
        <f t="shared" si="228"/>
        <v/>
      </c>
      <c r="EQ52" s="10" t="str">
        <f t="shared" si="229"/>
        <v/>
      </c>
      <c r="ER52" s="10" t="str">
        <f t="shared" si="229"/>
        <v/>
      </c>
      <c r="ES52" s="10" t="str">
        <f t="shared" si="229"/>
        <v/>
      </c>
      <c r="ET52" s="10" t="str">
        <f t="shared" si="229"/>
        <v>,,,;</v>
      </c>
      <c r="EU52" s="10" t="str">
        <f t="shared" si="229"/>
        <v/>
      </c>
      <c r="EV52" s="10" t="str">
        <f t="shared" si="229"/>
        <v/>
      </c>
      <c r="EW52" s="10" t="str">
        <f t="shared" si="229"/>
        <v/>
      </c>
      <c r="EX52" s="10" t="str">
        <f t="shared" si="229"/>
        <v>,,,;</v>
      </c>
      <c r="EY52" s="10" t="str">
        <f t="shared" si="229"/>
        <v/>
      </c>
      <c r="EZ52" s="10" t="str">
        <f t="shared" si="229"/>
        <v/>
      </c>
      <c r="FA52" s="10" t="str">
        <f t="shared" si="230"/>
        <v/>
      </c>
      <c r="FB52" s="10" t="str">
        <f t="shared" si="230"/>
        <v>,,,;</v>
      </c>
      <c r="FC52" s="10" t="str">
        <f t="shared" si="230"/>
        <v/>
      </c>
      <c r="FD52" s="10" t="str">
        <f t="shared" si="230"/>
        <v/>
      </c>
      <c r="FE52" s="10" t="str">
        <f t="shared" si="230"/>
        <v/>
      </c>
      <c r="FF52" s="10" t="str">
        <f t="shared" si="230"/>
        <v>,,,;</v>
      </c>
      <c r="FG52" s="10" t="str">
        <f t="shared" si="230"/>
        <v/>
      </c>
      <c r="FH52" s="10" t="str">
        <f t="shared" si="230"/>
        <v/>
      </c>
      <c r="FI52" s="10" t="str">
        <f t="shared" si="230"/>
        <v/>
      </c>
      <c r="FJ52" s="10" t="str">
        <f t="shared" si="230"/>
        <v>,,,;</v>
      </c>
      <c r="FK52" s="10" t="str">
        <f t="shared" si="231"/>
        <v/>
      </c>
      <c r="FL52" s="10" t="str">
        <f t="shared" si="231"/>
        <v/>
      </c>
      <c r="FM52" s="10" t="str">
        <f t="shared" si="231"/>
        <v/>
      </c>
      <c r="FN52" s="10" t="str">
        <f t="shared" si="231"/>
        <v>,,,;</v>
      </c>
      <c r="FO52" s="10" t="str">
        <f t="shared" si="231"/>
        <v/>
      </c>
      <c r="FP52" s="10" t="str">
        <f t="shared" si="231"/>
        <v/>
      </c>
      <c r="FQ52" s="10" t="str">
        <f t="shared" si="231"/>
        <v/>
      </c>
      <c r="FR52" s="10" t="str">
        <f t="shared" si="231"/>
        <v>,,,;</v>
      </c>
      <c r="FS52" s="10" t="str">
        <f t="shared" si="231"/>
        <v/>
      </c>
      <c r="FT52" s="10" t="str">
        <f t="shared" si="231"/>
        <v/>
      </c>
      <c r="FU52" s="10" t="str">
        <f t="shared" si="232"/>
        <v/>
      </c>
      <c r="FV52" s="10" t="str">
        <f t="shared" si="232"/>
        <v>,,,;</v>
      </c>
      <c r="FW52" s="10" t="str">
        <f t="shared" si="232"/>
        <v/>
      </c>
      <c r="FX52" s="10" t="str">
        <f t="shared" si="232"/>
        <v/>
      </c>
      <c r="FY52" s="10" t="str">
        <f t="shared" si="232"/>
        <v/>
      </c>
      <c r="FZ52" s="10" t="str">
        <f t="shared" si="232"/>
        <v>,,,;</v>
      </c>
      <c r="GA52" s="10" t="str">
        <f t="shared" si="232"/>
        <v/>
      </c>
      <c r="GB52" s="10" t="str">
        <f t="shared" si="232"/>
        <v/>
      </c>
      <c r="GC52" s="10" t="str">
        <f t="shared" si="232"/>
        <v/>
      </c>
      <c r="GD52" s="10" t="str">
        <f t="shared" si="232"/>
        <v>,,,;</v>
      </c>
      <c r="GE52" s="10" t="str">
        <f t="shared" si="233"/>
        <v/>
      </c>
      <c r="GF52" s="10" t="str">
        <f t="shared" si="233"/>
        <v/>
      </c>
      <c r="GG52" s="10" t="str">
        <f t="shared" si="233"/>
        <v/>
      </c>
      <c r="GH52" s="10" t="str">
        <f t="shared" si="233"/>
        <v>,,,;</v>
      </c>
      <c r="GI52" s="10" t="str">
        <f t="shared" si="233"/>
        <v/>
      </c>
      <c r="GJ52" s="10" t="str">
        <f t="shared" si="233"/>
        <v/>
      </c>
      <c r="GK52" s="10" t="str">
        <f t="shared" si="233"/>
        <v/>
      </c>
      <c r="GL52" s="10" t="str">
        <f t="shared" si="233"/>
        <v>,,,;</v>
      </c>
      <c r="GM52" s="10" t="str">
        <f t="shared" si="233"/>
        <v/>
      </c>
      <c r="GN52" s="10" t="str">
        <f t="shared" si="233"/>
        <v/>
      </c>
      <c r="GO52" s="10" t="str">
        <f t="shared" si="234"/>
        <v/>
      </c>
      <c r="GP52" s="10" t="str">
        <f t="shared" si="234"/>
        <v>,,,;</v>
      </c>
      <c r="GQ52" s="10" t="str">
        <f t="shared" si="234"/>
        <v/>
      </c>
      <c r="GR52" s="10" t="str">
        <f t="shared" si="234"/>
        <v/>
      </c>
      <c r="GS52" s="10" t="str">
        <f t="shared" si="234"/>
        <v/>
      </c>
      <c r="GT52" s="10" t="str">
        <f t="shared" si="234"/>
        <v>,,,;</v>
      </c>
      <c r="GU52" s="10" t="str">
        <f t="shared" si="234"/>
        <v/>
      </c>
      <c r="GV52" s="10" t="str">
        <f t="shared" si="234"/>
        <v/>
      </c>
      <c r="GW52" s="10" t="str">
        <f t="shared" si="234"/>
        <v/>
      </c>
      <c r="GX52" s="10" t="str">
        <f t="shared" si="234"/>
        <v>,,,;</v>
      </c>
      <c r="GY52" s="10" t="str">
        <f t="shared" si="235"/>
        <v/>
      </c>
      <c r="GZ52" s="10" t="str">
        <f t="shared" si="235"/>
        <v/>
      </c>
      <c r="HA52" s="10" t="str">
        <f t="shared" si="235"/>
        <v/>
      </c>
      <c r="HB52" s="10" t="str">
        <f t="shared" si="235"/>
        <v>,,,;</v>
      </c>
      <c r="HC52" s="10" t="str">
        <f t="shared" si="235"/>
        <v/>
      </c>
      <c r="HD52" s="10" t="str">
        <f t="shared" si="235"/>
        <v/>
      </c>
      <c r="HE52" s="10" t="str">
        <f t="shared" si="235"/>
        <v/>
      </c>
      <c r="HF52" s="10" t="str">
        <f t="shared" si="235"/>
        <v>,,,;</v>
      </c>
      <c r="HG52" s="10" t="str">
        <f t="shared" si="235"/>
        <v/>
      </c>
      <c r="HH52" s="10" t="str">
        <f t="shared" si="235"/>
        <v/>
      </c>
      <c r="HI52" s="10" t="str">
        <f t="shared" si="236"/>
        <v/>
      </c>
      <c r="HJ52" s="10" t="str">
        <f t="shared" si="236"/>
        <v>,,,;</v>
      </c>
      <c r="HK52" s="10" t="str">
        <f t="shared" si="236"/>
        <v/>
      </c>
      <c r="HL52" s="10" t="str">
        <f t="shared" si="236"/>
        <v/>
      </c>
      <c r="HM52" s="10" t="str">
        <f t="shared" si="236"/>
        <v/>
      </c>
      <c r="HN52" s="10" t="str">
        <f t="shared" si="236"/>
        <v>,,,;</v>
      </c>
      <c r="HO52" s="10" t="str">
        <f t="shared" si="236"/>
        <v/>
      </c>
      <c r="HP52" s="10" t="str">
        <f t="shared" si="236"/>
        <v/>
      </c>
      <c r="HQ52" s="10" t="str">
        <f t="shared" si="236"/>
        <v/>
      </c>
      <c r="HR52" s="10" t="str">
        <f t="shared" si="236"/>
        <v>,,,;</v>
      </c>
      <c r="HS52" s="10" t="str">
        <f t="shared" si="237"/>
        <v/>
      </c>
      <c r="HT52" s="10" t="str">
        <f t="shared" si="237"/>
        <v/>
      </c>
      <c r="HU52" s="10" t="str">
        <f t="shared" si="237"/>
        <v/>
      </c>
      <c r="HV52" s="10" t="str">
        <f t="shared" si="237"/>
        <v>,,,;</v>
      </c>
      <c r="HW52" s="10" t="str">
        <f t="shared" si="237"/>
        <v/>
      </c>
      <c r="HX52" s="10" t="str">
        <f t="shared" si="237"/>
        <v/>
      </c>
      <c r="HY52" s="10" t="str">
        <f t="shared" si="237"/>
        <v/>
      </c>
      <c r="HZ52" s="10" t="str">
        <f t="shared" si="237"/>
        <v>,,,;</v>
      </c>
      <c r="IA52" s="10" t="str">
        <f t="shared" si="237"/>
        <v/>
      </c>
      <c r="IB52" s="10" t="str">
        <f t="shared" si="237"/>
        <v/>
      </c>
      <c r="IC52" s="10" t="str">
        <f t="shared" si="238"/>
        <v/>
      </c>
      <c r="ID52" s="10" t="str">
        <f t="shared" si="238"/>
        <v>,,,;</v>
      </c>
      <c r="IE52" s="10" t="str">
        <f t="shared" si="238"/>
        <v/>
      </c>
      <c r="IF52" s="10" t="str">
        <f t="shared" si="238"/>
        <v/>
      </c>
      <c r="IG52" s="10" t="str">
        <f t="shared" si="238"/>
        <v/>
      </c>
      <c r="IH52" s="10" t="str">
        <f t="shared" si="238"/>
        <v>,,,;</v>
      </c>
      <c r="II52" s="10" t="str">
        <f t="shared" si="238"/>
        <v/>
      </c>
      <c r="IJ52" s="10" t="str">
        <f t="shared" si="238"/>
        <v/>
      </c>
      <c r="IK52" s="10" t="str">
        <f t="shared" si="238"/>
        <v/>
      </c>
      <c r="IL52" s="10" t="str">
        <f t="shared" si="238"/>
        <v>,,,;</v>
      </c>
      <c r="IM52" s="10" t="str">
        <f t="shared" si="239"/>
        <v/>
      </c>
      <c r="IN52" s="10" t="str">
        <f t="shared" si="239"/>
        <v/>
      </c>
      <c r="IO52" s="10" t="str">
        <f t="shared" si="239"/>
        <v/>
      </c>
      <c r="IP52" s="10" t="str">
        <f t="shared" si="239"/>
        <v>,,,;</v>
      </c>
      <c r="IQ52" s="10" t="str">
        <f t="shared" si="239"/>
        <v/>
      </c>
      <c r="IR52" s="10" t="str">
        <f t="shared" si="239"/>
        <v/>
      </c>
      <c r="IS52" s="10" t="str">
        <f t="shared" si="239"/>
        <v/>
      </c>
      <c r="IT52" s="10" t="str">
        <f t="shared" si="239"/>
        <v>,,,;</v>
      </c>
      <c r="IU52" s="10" t="str">
        <f t="shared" si="239"/>
        <v/>
      </c>
      <c r="IV52" s="10" t="str">
        <f t="shared" si="239"/>
        <v/>
      </c>
      <c r="IW52" s="10" t="str">
        <f t="shared" si="240"/>
        <v/>
      </c>
      <c r="IX52" s="10" t="str">
        <f t="shared" si="240"/>
        <v>,,,;</v>
      </c>
      <c r="IY52" s="10" t="str">
        <f t="shared" si="240"/>
        <v/>
      </c>
      <c r="IZ52" s="10" t="str">
        <f t="shared" si="240"/>
        <v/>
      </c>
      <c r="JA52" s="10" t="str">
        <f t="shared" si="240"/>
        <v/>
      </c>
      <c r="JB52" s="10" t="str">
        <f t="shared" si="240"/>
        <v>,,,;</v>
      </c>
      <c r="JC52" s="10" t="str">
        <f t="shared" si="240"/>
        <v/>
      </c>
      <c r="JD52" s="10" t="str">
        <f t="shared" si="240"/>
        <v/>
      </c>
      <c r="JE52" s="10" t="str">
        <f t="shared" si="240"/>
        <v/>
      </c>
      <c r="JF52" s="10" t="str">
        <f t="shared" si="240"/>
        <v>,,,;</v>
      </c>
      <c r="JG52" s="10" t="str">
        <f t="shared" si="241"/>
        <v/>
      </c>
      <c r="JH52" s="10" t="str">
        <f t="shared" si="241"/>
        <v/>
      </c>
      <c r="JI52" s="10" t="str">
        <f t="shared" si="241"/>
        <v/>
      </c>
      <c r="JJ52" s="10" t="str">
        <f t="shared" si="241"/>
        <v>,,,;</v>
      </c>
      <c r="JK52" s="10" t="str">
        <f t="shared" si="241"/>
        <v/>
      </c>
      <c r="JL52" s="10" t="str">
        <f t="shared" si="241"/>
        <v/>
      </c>
      <c r="JM52" s="10" t="str">
        <f t="shared" si="241"/>
        <v/>
      </c>
      <c r="JN52" s="10" t="str">
        <f t="shared" si="241"/>
        <v>,,,;</v>
      </c>
      <c r="JO52" s="10" t="str">
        <f t="shared" si="241"/>
        <v/>
      </c>
      <c r="JP52" s="10" t="str">
        <f t="shared" si="241"/>
        <v/>
      </c>
      <c r="JQ52" s="10" t="str">
        <f t="shared" si="242"/>
        <v/>
      </c>
      <c r="JR52" s="10" t="str">
        <f t="shared" si="242"/>
        <v>,,,;</v>
      </c>
      <c r="JS52" s="10" t="str">
        <f t="shared" si="242"/>
        <v/>
      </c>
      <c r="JT52" s="10" t="str">
        <f t="shared" si="242"/>
        <v/>
      </c>
      <c r="JU52" s="10" t="str">
        <f t="shared" si="242"/>
        <v/>
      </c>
      <c r="JV52" s="10" t="str">
        <f t="shared" si="242"/>
        <v>,,,;</v>
      </c>
      <c r="JW52" s="10" t="str">
        <f t="shared" si="242"/>
        <v/>
      </c>
      <c r="JX52" s="10" t="str">
        <f t="shared" si="242"/>
        <v/>
      </c>
      <c r="JY52" s="10" t="str">
        <f t="shared" si="242"/>
        <v/>
      </c>
      <c r="JZ52" s="10" t="str">
        <f t="shared" si="242"/>
        <v>,,,;</v>
      </c>
      <c r="KA52" s="10" t="str">
        <f t="shared" si="243"/>
        <v/>
      </c>
      <c r="KB52" s="10" t="str">
        <f t="shared" si="243"/>
        <v/>
      </c>
      <c r="KC52" s="10" t="str">
        <f t="shared" si="243"/>
        <v/>
      </c>
      <c r="KD52" s="10" t="str">
        <f t="shared" si="243"/>
        <v>,,,;</v>
      </c>
      <c r="KE52" s="10" t="str">
        <f t="shared" si="243"/>
        <v/>
      </c>
      <c r="KF52" s="10" t="str">
        <f t="shared" si="243"/>
        <v/>
      </c>
      <c r="KG52" s="10" t="str">
        <f t="shared" si="243"/>
        <v/>
      </c>
      <c r="KH52" s="10" t="str">
        <f t="shared" si="243"/>
        <v>,,,;</v>
      </c>
      <c r="KI52" s="10" t="str">
        <f t="shared" si="243"/>
        <v/>
      </c>
      <c r="KJ52" s="10" t="str">
        <f t="shared" si="243"/>
        <v/>
      </c>
      <c r="KK52" s="10" t="str">
        <f t="shared" si="244"/>
        <v/>
      </c>
      <c r="KL52" s="10" t="str">
        <f t="shared" si="244"/>
        <v>,,,;</v>
      </c>
      <c r="KM52" s="10" t="str">
        <f t="shared" si="244"/>
        <v/>
      </c>
      <c r="KN52" s="10" t="str">
        <f t="shared" si="244"/>
        <v/>
      </c>
      <c r="KO52" s="10" t="str">
        <f t="shared" si="244"/>
        <v/>
      </c>
      <c r="KP52" s="10" t="str">
        <f t="shared" si="244"/>
        <v>,,,;</v>
      </c>
      <c r="KQ52" s="10" t="str">
        <f t="shared" si="244"/>
        <v/>
      </c>
      <c r="KR52" s="10" t="str">
        <f t="shared" si="244"/>
        <v/>
      </c>
      <c r="KS52" s="10" t="str">
        <f t="shared" si="244"/>
        <v/>
      </c>
      <c r="KT52" s="10" t="str">
        <f t="shared" si="244"/>
        <v>,,,;</v>
      </c>
      <c r="KU52" s="10" t="str">
        <f t="shared" si="245"/>
        <v/>
      </c>
      <c r="KV52" s="10" t="str">
        <f t="shared" si="245"/>
        <v/>
      </c>
      <c r="KW52" s="10" t="str">
        <f t="shared" si="245"/>
        <v/>
      </c>
      <c r="KX52" s="10" t="str">
        <f t="shared" si="245"/>
        <v>,,,;</v>
      </c>
      <c r="KY52" s="10" t="str">
        <f t="shared" si="245"/>
        <v/>
      </c>
      <c r="KZ52" s="10" t="str">
        <f t="shared" si="245"/>
        <v/>
      </c>
      <c r="LA52" s="10" t="str">
        <f t="shared" si="245"/>
        <v/>
      </c>
      <c r="LB52" s="10" t="str">
        <f t="shared" si="245"/>
        <v>,,,;</v>
      </c>
      <c r="LC52" s="10" t="str">
        <f t="shared" si="245"/>
        <v/>
      </c>
      <c r="LD52" s="10" t="str">
        <f t="shared" si="245"/>
        <v/>
      </c>
      <c r="LE52" s="10" t="str">
        <f t="shared" si="246"/>
        <v/>
      </c>
      <c r="LF52" s="10" t="str">
        <f t="shared" si="246"/>
        <v>,,,;</v>
      </c>
      <c r="LG52" s="10" t="str">
        <f t="shared" si="246"/>
        <v/>
      </c>
      <c r="LH52" s="10" t="str">
        <f t="shared" si="246"/>
        <v/>
      </c>
      <c r="LI52" s="10" t="str">
        <f t="shared" si="246"/>
        <v/>
      </c>
      <c r="LJ52" s="10" t="str">
        <f t="shared" si="246"/>
        <v>,,,;</v>
      </c>
      <c r="LK52" s="10" t="str">
        <f t="shared" si="246"/>
        <v/>
      </c>
      <c r="LL52" s="10" t="str">
        <f t="shared" si="246"/>
        <v/>
      </c>
      <c r="LM52" s="10" t="str">
        <f t="shared" si="246"/>
        <v/>
      </c>
      <c r="LN52" s="10" t="str">
        <f t="shared" si="246"/>
        <v>,,,;</v>
      </c>
      <c r="LO52" s="10" t="str">
        <f t="shared" si="247"/>
        <v/>
      </c>
      <c r="LP52" s="10" t="str">
        <f t="shared" si="247"/>
        <v/>
      </c>
      <c r="LQ52" s="10" t="str">
        <f t="shared" si="247"/>
        <v/>
      </c>
      <c r="LR52" s="10" t="str">
        <f t="shared" si="247"/>
        <v>,,,;</v>
      </c>
      <c r="LS52" s="10" t="str">
        <f t="shared" si="247"/>
        <v/>
      </c>
      <c r="LT52" s="10" t="str">
        <f t="shared" si="247"/>
        <v/>
      </c>
      <c r="LU52" s="10" t="str">
        <f t="shared" si="247"/>
        <v/>
      </c>
      <c r="LV52" s="10" t="str">
        <f t="shared" si="247"/>
        <v>,,,;</v>
      </c>
      <c r="LW52" s="10" t="str">
        <f t="shared" si="247"/>
        <v/>
      </c>
      <c r="LX52" s="10" t="str">
        <f t="shared" si="247"/>
        <v/>
      </c>
      <c r="LY52" s="10" t="str">
        <f t="shared" si="248"/>
        <v/>
      </c>
      <c r="LZ52" s="10" t="str">
        <f t="shared" si="248"/>
        <v>,,,;</v>
      </c>
      <c r="MA52" s="10" t="str">
        <f t="shared" si="248"/>
        <v/>
      </c>
      <c r="MB52" s="10" t="str">
        <f t="shared" si="248"/>
        <v/>
      </c>
      <c r="MC52" s="10" t="str">
        <f t="shared" si="248"/>
        <v/>
      </c>
      <c r="MD52" s="10" t="str">
        <f t="shared" si="248"/>
        <v>,,,;</v>
      </c>
      <c r="ME52" s="10" t="str">
        <f t="shared" si="248"/>
        <v/>
      </c>
      <c r="MF52" s="10" t="str">
        <f t="shared" si="248"/>
        <v/>
      </c>
      <c r="MG52" s="10" t="str">
        <f t="shared" si="248"/>
        <v/>
      </c>
      <c r="MH52" s="10" t="str">
        <f t="shared" si="248"/>
        <v>,,,</v>
      </c>
    </row>
    <row r="53" spans="1:346" x14ac:dyDescent="0.2">
      <c r="A53">
        <v>4</v>
      </c>
      <c r="C53" s="9" t="s">
        <v>65</v>
      </c>
      <c r="D53" s="9"/>
      <c r="G53" s="10" t="str">
        <f t="shared" si="210"/>
        <v>80100001,1,1,415800;</v>
      </c>
      <c r="J53" s="10" t="str">
        <f t="shared" si="211"/>
        <v/>
      </c>
      <c r="K53" s="10" t="str">
        <f t="shared" si="212"/>
        <v>80100002,1,1,178200;</v>
      </c>
      <c r="O53" s="10" t="str">
        <f t="shared" si="213"/>
        <v>80100003,1,1,6000;</v>
      </c>
      <c r="R53" s="10" t="str">
        <f t="shared" si="214"/>
        <v/>
      </c>
      <c r="S53" s="10" t="str">
        <f t="shared" si="215"/>
        <v>80100004,1,1,0;</v>
      </c>
      <c r="W53" s="10" t="str">
        <f t="shared" si="216"/>
        <v>80100005,1,1,0;</v>
      </c>
      <c r="AA53" s="27" t="str">
        <f t="shared" si="217"/>
        <v>80100011,1,1,27898;</v>
      </c>
      <c r="AB53" s="10" t="str">
        <f t="shared" si="217"/>
        <v/>
      </c>
      <c r="AC53" s="10" t="str">
        <f t="shared" si="217"/>
        <v/>
      </c>
      <c r="AD53" s="10" t="str">
        <f t="shared" si="217"/>
        <v/>
      </c>
      <c r="AE53" s="10" t="str">
        <f t="shared" si="217"/>
        <v>80100012,1,1,22837;</v>
      </c>
      <c r="AF53" s="10" t="str">
        <f t="shared" si="217"/>
        <v/>
      </c>
      <c r="AG53" s="10" t="str">
        <f t="shared" si="217"/>
        <v/>
      </c>
      <c r="AH53" s="10" t="str">
        <f t="shared" si="217"/>
        <v/>
      </c>
      <c r="AI53" s="10" t="str">
        <f t="shared" si="217"/>
        <v>80100013,1,1,5714;</v>
      </c>
      <c r="AJ53" s="10" t="str">
        <f t="shared" si="217"/>
        <v/>
      </c>
      <c r="AK53" s="10" t="str">
        <f t="shared" si="218"/>
        <v/>
      </c>
      <c r="AL53" s="10" t="str">
        <f t="shared" si="218"/>
        <v/>
      </c>
      <c r="AM53" s="10" t="str">
        <f t="shared" si="218"/>
        <v>80100014,1,1,685;</v>
      </c>
      <c r="AN53" s="10" t="str">
        <f t="shared" si="218"/>
        <v/>
      </c>
      <c r="AO53" s="10" t="str">
        <f t="shared" si="218"/>
        <v/>
      </c>
      <c r="AP53" s="10" t="str">
        <f t="shared" si="218"/>
        <v/>
      </c>
      <c r="AQ53" s="10" t="str">
        <f t="shared" si="218"/>
        <v>80100015,1,1,20;</v>
      </c>
      <c r="AR53" s="10" t="str">
        <f t="shared" si="218"/>
        <v/>
      </c>
      <c r="AS53" s="10" t="str">
        <f t="shared" si="218"/>
        <v/>
      </c>
      <c r="AT53" s="10" t="str">
        <f t="shared" si="218"/>
        <v/>
      </c>
      <c r="AU53" s="10" t="str">
        <f t="shared" si="219"/>
        <v>80100031,1,1,27885;</v>
      </c>
      <c r="AV53" s="10" t="str">
        <f t="shared" si="219"/>
        <v/>
      </c>
      <c r="AW53" s="10" t="str">
        <f t="shared" si="219"/>
        <v/>
      </c>
      <c r="AX53" s="10" t="str">
        <f t="shared" si="219"/>
        <v/>
      </c>
      <c r="AY53" s="10" t="str">
        <f t="shared" si="219"/>
        <v>80100032,1,1,22837;</v>
      </c>
      <c r="AZ53" s="10" t="str">
        <f t="shared" si="219"/>
        <v/>
      </c>
      <c r="BA53" s="10" t="str">
        <f t="shared" si="219"/>
        <v/>
      </c>
      <c r="BB53" s="10" t="str">
        <f t="shared" si="219"/>
        <v/>
      </c>
      <c r="BC53" s="10" t="str">
        <f t="shared" si="219"/>
        <v>80100033,1,1,5714;</v>
      </c>
      <c r="BD53" s="10" t="str">
        <f t="shared" si="219"/>
        <v/>
      </c>
      <c r="BE53" s="10" t="str">
        <f t="shared" si="220"/>
        <v/>
      </c>
      <c r="BF53" s="10" t="str">
        <f t="shared" si="220"/>
        <v/>
      </c>
      <c r="BG53" s="10" t="str">
        <f t="shared" si="220"/>
        <v>80100034,1,1,685;</v>
      </c>
      <c r="BH53" s="10" t="str">
        <f t="shared" si="220"/>
        <v/>
      </c>
      <c r="BI53" s="10" t="str">
        <f t="shared" si="220"/>
        <v/>
      </c>
      <c r="BJ53" s="10" t="str">
        <f t="shared" si="220"/>
        <v/>
      </c>
      <c r="BK53" s="10" t="str">
        <f t="shared" si="220"/>
        <v>80100035,1,1,20;</v>
      </c>
      <c r="BL53" s="10" t="str">
        <f t="shared" si="220"/>
        <v/>
      </c>
      <c r="BM53" s="10" t="str">
        <f t="shared" si="220"/>
        <v/>
      </c>
      <c r="BN53" s="10" t="str">
        <f t="shared" si="220"/>
        <v/>
      </c>
      <c r="BO53" s="10" t="str">
        <f t="shared" si="221"/>
        <v>80100041,1,1,27885;</v>
      </c>
      <c r="BP53" s="10" t="str">
        <f t="shared" si="221"/>
        <v/>
      </c>
      <c r="BQ53" s="10" t="str">
        <f t="shared" si="221"/>
        <v/>
      </c>
      <c r="BR53" s="10" t="str">
        <f t="shared" si="221"/>
        <v/>
      </c>
      <c r="BS53" s="10" t="str">
        <f t="shared" si="221"/>
        <v>80100042,1,1,22837;</v>
      </c>
      <c r="BT53" s="10" t="str">
        <f t="shared" si="221"/>
        <v/>
      </c>
      <c r="BU53" s="10" t="str">
        <f t="shared" si="221"/>
        <v/>
      </c>
      <c r="BV53" s="10" t="str">
        <f t="shared" si="221"/>
        <v/>
      </c>
      <c r="BW53" s="10" t="str">
        <f t="shared" si="221"/>
        <v>80100043,1,1,5714;</v>
      </c>
      <c r="BX53" s="10" t="str">
        <f t="shared" si="221"/>
        <v/>
      </c>
      <c r="BY53" s="10" t="str">
        <f t="shared" si="222"/>
        <v/>
      </c>
      <c r="BZ53" s="10" t="str">
        <f t="shared" si="222"/>
        <v/>
      </c>
      <c r="CA53" s="10" t="str">
        <f t="shared" si="222"/>
        <v>80100044,1,1,685;</v>
      </c>
      <c r="CB53" s="10" t="str">
        <f t="shared" si="222"/>
        <v/>
      </c>
      <c r="CC53" s="10" t="str">
        <f t="shared" si="222"/>
        <v/>
      </c>
      <c r="CD53" s="10" t="str">
        <f t="shared" si="222"/>
        <v/>
      </c>
      <c r="CE53" s="10" t="str">
        <f t="shared" si="222"/>
        <v>80100045,1,1,20;</v>
      </c>
      <c r="CF53" s="10" t="str">
        <f t="shared" si="222"/>
        <v/>
      </c>
      <c r="CG53" s="10" t="str">
        <f t="shared" si="222"/>
        <v/>
      </c>
      <c r="CH53" s="10" t="str">
        <f t="shared" si="222"/>
        <v/>
      </c>
      <c r="CI53" s="10" t="str">
        <f t="shared" si="223"/>
        <v>80100061,1,1,27885;</v>
      </c>
      <c r="CJ53" s="10" t="str">
        <f t="shared" si="223"/>
        <v/>
      </c>
      <c r="CK53" s="10" t="str">
        <f t="shared" si="223"/>
        <v/>
      </c>
      <c r="CL53" s="10" t="str">
        <f t="shared" si="223"/>
        <v/>
      </c>
      <c r="CM53" s="10" t="str">
        <f t="shared" si="223"/>
        <v>80100062,1,1,22837;</v>
      </c>
      <c r="CN53" s="10" t="str">
        <f t="shared" si="223"/>
        <v/>
      </c>
      <c r="CO53" s="10" t="str">
        <f t="shared" si="223"/>
        <v/>
      </c>
      <c r="CP53" s="10" t="str">
        <f t="shared" si="223"/>
        <v/>
      </c>
      <c r="CQ53" s="10" t="str">
        <f t="shared" si="223"/>
        <v>80100063,1,1,5714;</v>
      </c>
      <c r="CR53" s="10" t="str">
        <f t="shared" si="223"/>
        <v/>
      </c>
      <c r="CS53" s="10" t="str">
        <f t="shared" si="224"/>
        <v/>
      </c>
      <c r="CT53" s="10" t="str">
        <f t="shared" si="224"/>
        <v/>
      </c>
      <c r="CU53" s="10" t="str">
        <f t="shared" si="224"/>
        <v>80100064,1,1,685;</v>
      </c>
      <c r="CV53" s="10" t="str">
        <f t="shared" si="224"/>
        <v/>
      </c>
      <c r="CW53" s="10" t="str">
        <f t="shared" si="224"/>
        <v/>
      </c>
      <c r="CX53" s="10" t="str">
        <f t="shared" si="224"/>
        <v/>
      </c>
      <c r="CY53" s="10" t="str">
        <f t="shared" si="224"/>
        <v>80100065,1,1,20;</v>
      </c>
      <c r="CZ53" s="10" t="str">
        <f t="shared" si="224"/>
        <v/>
      </c>
      <c r="DA53" s="10" t="str">
        <f t="shared" si="224"/>
        <v/>
      </c>
      <c r="DB53" s="10" t="str">
        <f t="shared" si="224"/>
        <v/>
      </c>
      <c r="DC53" s="10" t="str">
        <f t="shared" si="225"/>
        <v>80100051,1,1,27885;</v>
      </c>
      <c r="DD53" s="10" t="str">
        <f t="shared" si="225"/>
        <v/>
      </c>
      <c r="DE53" s="10" t="str">
        <f t="shared" si="225"/>
        <v/>
      </c>
      <c r="DF53" s="10" t="str">
        <f t="shared" si="225"/>
        <v/>
      </c>
      <c r="DG53" s="10" t="str">
        <f t="shared" si="225"/>
        <v>80100052,1,1,22837;</v>
      </c>
      <c r="DH53" s="10" t="str">
        <f t="shared" si="225"/>
        <v/>
      </c>
      <c r="DI53" s="10" t="str">
        <f t="shared" si="225"/>
        <v/>
      </c>
      <c r="DJ53" s="10" t="str">
        <f t="shared" si="225"/>
        <v/>
      </c>
      <c r="DK53" s="10" t="str">
        <f t="shared" si="225"/>
        <v>80100053,1,1,5714;</v>
      </c>
      <c r="DL53" s="10" t="str">
        <f t="shared" si="225"/>
        <v/>
      </c>
      <c r="DM53" s="10" t="str">
        <f t="shared" si="226"/>
        <v/>
      </c>
      <c r="DN53" s="10" t="str">
        <f t="shared" si="226"/>
        <v/>
      </c>
      <c r="DO53" s="10" t="str">
        <f t="shared" si="226"/>
        <v>80100054,1,1,685;</v>
      </c>
      <c r="DP53" s="10" t="str">
        <f t="shared" si="226"/>
        <v/>
      </c>
      <c r="DQ53" s="10" t="str">
        <f t="shared" si="226"/>
        <v/>
      </c>
      <c r="DR53" s="10" t="str">
        <f t="shared" si="226"/>
        <v/>
      </c>
      <c r="DS53" s="10" t="str">
        <f t="shared" si="226"/>
        <v>80100055,1,1,20;</v>
      </c>
      <c r="DT53" s="10" t="str">
        <f t="shared" si="226"/>
        <v/>
      </c>
      <c r="DU53" s="10" t="str">
        <f t="shared" si="226"/>
        <v/>
      </c>
      <c r="DV53" s="10" t="str">
        <f t="shared" si="226"/>
        <v/>
      </c>
      <c r="DW53" s="10" t="str">
        <f t="shared" si="227"/>
        <v>80100081,1,1,27885;</v>
      </c>
      <c r="DX53" s="10" t="str">
        <f t="shared" si="227"/>
        <v/>
      </c>
      <c r="DY53" s="10" t="str">
        <f t="shared" si="227"/>
        <v/>
      </c>
      <c r="DZ53" s="10" t="str">
        <f t="shared" si="227"/>
        <v/>
      </c>
      <c r="EA53" s="10" t="str">
        <f t="shared" si="227"/>
        <v>80100082,1,1,22837;</v>
      </c>
      <c r="EB53" s="10" t="str">
        <f t="shared" si="227"/>
        <v/>
      </c>
      <c r="EC53" s="10" t="str">
        <f t="shared" si="227"/>
        <v/>
      </c>
      <c r="ED53" s="10" t="str">
        <f t="shared" si="227"/>
        <v/>
      </c>
      <c r="EE53" s="10" t="str">
        <f t="shared" si="227"/>
        <v>80100083,1,1,5714;</v>
      </c>
      <c r="EF53" s="10" t="str">
        <f t="shared" si="227"/>
        <v/>
      </c>
      <c r="EG53" s="10" t="str">
        <f t="shared" si="228"/>
        <v/>
      </c>
      <c r="EH53" s="10" t="str">
        <f t="shared" si="228"/>
        <v/>
      </c>
      <c r="EI53" s="10" t="str">
        <f t="shared" si="228"/>
        <v>80100084,1,1,685;</v>
      </c>
      <c r="EJ53" s="10" t="str">
        <f t="shared" si="228"/>
        <v/>
      </c>
      <c r="EK53" s="10" t="str">
        <f t="shared" si="228"/>
        <v/>
      </c>
      <c r="EL53" s="10" t="str">
        <f t="shared" si="228"/>
        <v/>
      </c>
      <c r="EM53" s="10" t="str">
        <f t="shared" si="228"/>
        <v>80100085,1,1,20;</v>
      </c>
      <c r="EN53" s="10" t="str">
        <f t="shared" si="228"/>
        <v/>
      </c>
      <c r="EO53" s="10" t="str">
        <f t="shared" si="228"/>
        <v/>
      </c>
      <c r="EP53" s="10" t="str">
        <f t="shared" si="228"/>
        <v/>
      </c>
      <c r="EQ53" s="10" t="str">
        <f t="shared" si="229"/>
        <v>80100071,1,1,27885;</v>
      </c>
      <c r="ER53" s="10" t="str">
        <f t="shared" si="229"/>
        <v/>
      </c>
      <c r="ES53" s="10" t="str">
        <f t="shared" si="229"/>
        <v/>
      </c>
      <c r="ET53" s="10" t="str">
        <f t="shared" si="229"/>
        <v/>
      </c>
      <c r="EU53" s="10" t="str">
        <f t="shared" si="229"/>
        <v>80100072,1,1,22837;</v>
      </c>
      <c r="EV53" s="10" t="str">
        <f t="shared" si="229"/>
        <v/>
      </c>
      <c r="EW53" s="10" t="str">
        <f t="shared" si="229"/>
        <v/>
      </c>
      <c r="EX53" s="10" t="str">
        <f t="shared" si="229"/>
        <v/>
      </c>
      <c r="EY53" s="10" t="str">
        <f t="shared" si="229"/>
        <v>80100073,1,1,5714;</v>
      </c>
      <c r="EZ53" s="10" t="str">
        <f t="shared" si="229"/>
        <v/>
      </c>
      <c r="FA53" s="10" t="str">
        <f t="shared" si="230"/>
        <v/>
      </c>
      <c r="FB53" s="10" t="str">
        <f t="shared" si="230"/>
        <v/>
      </c>
      <c r="FC53" s="10" t="str">
        <f t="shared" si="230"/>
        <v>80100074,1,1,685;</v>
      </c>
      <c r="FD53" s="10" t="str">
        <f t="shared" si="230"/>
        <v/>
      </c>
      <c r="FE53" s="10" t="str">
        <f t="shared" si="230"/>
        <v/>
      </c>
      <c r="FF53" s="10" t="str">
        <f t="shared" si="230"/>
        <v/>
      </c>
      <c r="FG53" s="10" t="str">
        <f t="shared" si="230"/>
        <v>80100075,1,1,20</v>
      </c>
      <c r="FH53" s="10" t="str">
        <f t="shared" si="230"/>
        <v/>
      </c>
      <c r="FI53" s="10" t="str">
        <f t="shared" si="230"/>
        <v/>
      </c>
      <c r="FJ53" s="10" t="str">
        <f t="shared" si="230"/>
        <v/>
      </c>
      <c r="FK53" s="10" t="str">
        <f t="shared" si="231"/>
        <v/>
      </c>
      <c r="FL53" s="10" t="str">
        <f t="shared" si="231"/>
        <v/>
      </c>
      <c r="FM53" s="10" t="str">
        <f t="shared" si="231"/>
        <v/>
      </c>
      <c r="FN53" s="10" t="str">
        <f t="shared" si="231"/>
        <v>,,,;</v>
      </c>
      <c r="FO53" s="10" t="str">
        <f t="shared" si="231"/>
        <v/>
      </c>
      <c r="FP53" s="10" t="str">
        <f t="shared" si="231"/>
        <v/>
      </c>
      <c r="FQ53" s="10" t="str">
        <f t="shared" si="231"/>
        <v/>
      </c>
      <c r="FR53" s="10" t="str">
        <f t="shared" si="231"/>
        <v>,,,;</v>
      </c>
      <c r="FS53" s="10" t="str">
        <f t="shared" si="231"/>
        <v/>
      </c>
      <c r="FT53" s="10" t="str">
        <f t="shared" si="231"/>
        <v/>
      </c>
      <c r="FU53" s="10" t="str">
        <f t="shared" si="232"/>
        <v/>
      </c>
      <c r="FV53" s="10" t="str">
        <f t="shared" si="232"/>
        <v>,,,;</v>
      </c>
      <c r="FW53" s="10" t="str">
        <f t="shared" si="232"/>
        <v/>
      </c>
      <c r="FX53" s="10" t="str">
        <f t="shared" si="232"/>
        <v/>
      </c>
      <c r="FY53" s="10" t="str">
        <f t="shared" si="232"/>
        <v/>
      </c>
      <c r="FZ53" s="10" t="str">
        <f t="shared" si="232"/>
        <v>,,,;</v>
      </c>
      <c r="GA53" s="10" t="str">
        <f t="shared" si="232"/>
        <v/>
      </c>
      <c r="GB53" s="10" t="str">
        <f t="shared" si="232"/>
        <v/>
      </c>
      <c r="GC53" s="10" t="str">
        <f t="shared" si="232"/>
        <v/>
      </c>
      <c r="GD53" s="10" t="str">
        <f t="shared" si="232"/>
        <v>,,,;</v>
      </c>
      <c r="GE53" s="10" t="str">
        <f t="shared" si="233"/>
        <v/>
      </c>
      <c r="GF53" s="10" t="str">
        <f t="shared" si="233"/>
        <v/>
      </c>
      <c r="GG53" s="10" t="str">
        <f t="shared" si="233"/>
        <v/>
      </c>
      <c r="GH53" s="10" t="str">
        <f t="shared" si="233"/>
        <v>,,,;</v>
      </c>
      <c r="GI53" s="10" t="str">
        <f t="shared" si="233"/>
        <v/>
      </c>
      <c r="GJ53" s="10" t="str">
        <f t="shared" si="233"/>
        <v/>
      </c>
      <c r="GK53" s="10" t="str">
        <f t="shared" si="233"/>
        <v/>
      </c>
      <c r="GL53" s="10" t="str">
        <f t="shared" si="233"/>
        <v>,,,;</v>
      </c>
      <c r="GM53" s="10" t="str">
        <f t="shared" si="233"/>
        <v/>
      </c>
      <c r="GN53" s="10" t="str">
        <f t="shared" si="233"/>
        <v/>
      </c>
      <c r="GO53" s="10" t="str">
        <f t="shared" si="234"/>
        <v/>
      </c>
      <c r="GP53" s="10" t="str">
        <f t="shared" si="234"/>
        <v>,,,;</v>
      </c>
      <c r="GQ53" s="10" t="str">
        <f t="shared" si="234"/>
        <v/>
      </c>
      <c r="GR53" s="10" t="str">
        <f t="shared" si="234"/>
        <v/>
      </c>
      <c r="GS53" s="10" t="str">
        <f t="shared" si="234"/>
        <v/>
      </c>
      <c r="GT53" s="10" t="str">
        <f t="shared" si="234"/>
        <v>,,,;</v>
      </c>
      <c r="GU53" s="10" t="str">
        <f t="shared" si="234"/>
        <v/>
      </c>
      <c r="GV53" s="10" t="str">
        <f t="shared" si="234"/>
        <v/>
      </c>
      <c r="GW53" s="10" t="str">
        <f t="shared" si="234"/>
        <v/>
      </c>
      <c r="GX53" s="10" t="str">
        <f t="shared" si="234"/>
        <v>,,,;</v>
      </c>
      <c r="GY53" s="10" t="str">
        <f t="shared" si="235"/>
        <v/>
      </c>
      <c r="GZ53" s="10" t="str">
        <f t="shared" si="235"/>
        <v/>
      </c>
      <c r="HA53" s="10" t="str">
        <f t="shared" si="235"/>
        <v/>
      </c>
      <c r="HB53" s="10" t="str">
        <f t="shared" si="235"/>
        <v>,,,;</v>
      </c>
      <c r="HC53" s="10" t="str">
        <f t="shared" si="235"/>
        <v/>
      </c>
      <c r="HD53" s="10" t="str">
        <f t="shared" si="235"/>
        <v/>
      </c>
      <c r="HE53" s="10" t="str">
        <f t="shared" si="235"/>
        <v/>
      </c>
      <c r="HF53" s="10" t="str">
        <f t="shared" si="235"/>
        <v>,,,;</v>
      </c>
      <c r="HG53" s="10" t="str">
        <f t="shared" si="235"/>
        <v/>
      </c>
      <c r="HH53" s="10" t="str">
        <f t="shared" si="235"/>
        <v/>
      </c>
      <c r="HI53" s="10" t="str">
        <f t="shared" si="236"/>
        <v/>
      </c>
      <c r="HJ53" s="10" t="str">
        <f t="shared" si="236"/>
        <v>,,,;</v>
      </c>
      <c r="HK53" s="10" t="str">
        <f t="shared" si="236"/>
        <v/>
      </c>
      <c r="HL53" s="10" t="str">
        <f t="shared" si="236"/>
        <v/>
      </c>
      <c r="HM53" s="10" t="str">
        <f t="shared" si="236"/>
        <v/>
      </c>
      <c r="HN53" s="10" t="str">
        <f t="shared" si="236"/>
        <v>,,,;</v>
      </c>
      <c r="HO53" s="10" t="str">
        <f t="shared" si="236"/>
        <v/>
      </c>
      <c r="HP53" s="10" t="str">
        <f t="shared" si="236"/>
        <v/>
      </c>
      <c r="HQ53" s="10" t="str">
        <f t="shared" si="236"/>
        <v/>
      </c>
      <c r="HR53" s="10" t="str">
        <f t="shared" si="236"/>
        <v>,,,;</v>
      </c>
      <c r="HS53" s="10" t="str">
        <f t="shared" si="237"/>
        <v/>
      </c>
      <c r="HT53" s="10" t="str">
        <f t="shared" si="237"/>
        <v/>
      </c>
      <c r="HU53" s="10" t="str">
        <f t="shared" si="237"/>
        <v/>
      </c>
      <c r="HV53" s="10" t="str">
        <f t="shared" si="237"/>
        <v>,,,;</v>
      </c>
      <c r="HW53" s="10" t="str">
        <f t="shared" si="237"/>
        <v/>
      </c>
      <c r="HX53" s="10" t="str">
        <f t="shared" si="237"/>
        <v/>
      </c>
      <c r="HY53" s="10" t="str">
        <f t="shared" si="237"/>
        <v/>
      </c>
      <c r="HZ53" s="10" t="str">
        <f t="shared" si="237"/>
        <v>,,,;</v>
      </c>
      <c r="IA53" s="10" t="str">
        <f t="shared" si="237"/>
        <v/>
      </c>
      <c r="IB53" s="10" t="str">
        <f t="shared" si="237"/>
        <v/>
      </c>
      <c r="IC53" s="10" t="str">
        <f t="shared" si="238"/>
        <v/>
      </c>
      <c r="ID53" s="10" t="str">
        <f t="shared" si="238"/>
        <v>,,,;</v>
      </c>
      <c r="IE53" s="10" t="str">
        <f t="shared" si="238"/>
        <v/>
      </c>
      <c r="IF53" s="10" t="str">
        <f t="shared" si="238"/>
        <v/>
      </c>
      <c r="IG53" s="10" t="str">
        <f t="shared" si="238"/>
        <v/>
      </c>
      <c r="IH53" s="10" t="str">
        <f t="shared" si="238"/>
        <v>,,,;</v>
      </c>
      <c r="II53" s="10" t="str">
        <f t="shared" si="238"/>
        <v/>
      </c>
      <c r="IJ53" s="10" t="str">
        <f t="shared" si="238"/>
        <v/>
      </c>
      <c r="IK53" s="10" t="str">
        <f t="shared" si="238"/>
        <v/>
      </c>
      <c r="IL53" s="10" t="str">
        <f t="shared" si="238"/>
        <v>,,,;</v>
      </c>
      <c r="IM53" s="10" t="str">
        <f t="shared" si="239"/>
        <v/>
      </c>
      <c r="IN53" s="10" t="str">
        <f t="shared" si="239"/>
        <v/>
      </c>
      <c r="IO53" s="10" t="str">
        <f t="shared" si="239"/>
        <v/>
      </c>
      <c r="IP53" s="10" t="str">
        <f t="shared" si="239"/>
        <v>,,,;</v>
      </c>
      <c r="IQ53" s="10" t="str">
        <f t="shared" si="239"/>
        <v/>
      </c>
      <c r="IR53" s="10" t="str">
        <f t="shared" si="239"/>
        <v/>
      </c>
      <c r="IS53" s="10" t="str">
        <f t="shared" si="239"/>
        <v/>
      </c>
      <c r="IT53" s="10" t="str">
        <f t="shared" si="239"/>
        <v>,,,;</v>
      </c>
      <c r="IU53" s="10" t="str">
        <f t="shared" si="239"/>
        <v/>
      </c>
      <c r="IV53" s="10" t="str">
        <f t="shared" si="239"/>
        <v/>
      </c>
      <c r="IW53" s="10" t="str">
        <f t="shared" si="240"/>
        <v/>
      </c>
      <c r="IX53" s="10" t="str">
        <f t="shared" si="240"/>
        <v>,,,;</v>
      </c>
      <c r="IY53" s="10" t="str">
        <f t="shared" si="240"/>
        <v/>
      </c>
      <c r="IZ53" s="10" t="str">
        <f t="shared" si="240"/>
        <v/>
      </c>
      <c r="JA53" s="10" t="str">
        <f t="shared" si="240"/>
        <v/>
      </c>
      <c r="JB53" s="10" t="str">
        <f t="shared" si="240"/>
        <v>,,,;</v>
      </c>
      <c r="JC53" s="10" t="str">
        <f t="shared" si="240"/>
        <v/>
      </c>
      <c r="JD53" s="10" t="str">
        <f t="shared" si="240"/>
        <v/>
      </c>
      <c r="JE53" s="10" t="str">
        <f t="shared" si="240"/>
        <v/>
      </c>
      <c r="JF53" s="10" t="str">
        <f t="shared" si="240"/>
        <v>,,,;</v>
      </c>
      <c r="JG53" s="10" t="str">
        <f t="shared" si="241"/>
        <v/>
      </c>
      <c r="JH53" s="10" t="str">
        <f t="shared" si="241"/>
        <v/>
      </c>
      <c r="JI53" s="10" t="str">
        <f t="shared" si="241"/>
        <v/>
      </c>
      <c r="JJ53" s="10" t="str">
        <f t="shared" si="241"/>
        <v>,,,;</v>
      </c>
      <c r="JK53" s="10" t="str">
        <f t="shared" si="241"/>
        <v/>
      </c>
      <c r="JL53" s="10" t="str">
        <f t="shared" si="241"/>
        <v/>
      </c>
      <c r="JM53" s="10" t="str">
        <f t="shared" si="241"/>
        <v/>
      </c>
      <c r="JN53" s="10" t="str">
        <f t="shared" si="241"/>
        <v>,,,;</v>
      </c>
      <c r="JO53" s="10" t="str">
        <f t="shared" si="241"/>
        <v/>
      </c>
      <c r="JP53" s="10" t="str">
        <f t="shared" si="241"/>
        <v/>
      </c>
      <c r="JQ53" s="10" t="str">
        <f t="shared" si="242"/>
        <v/>
      </c>
      <c r="JR53" s="10" t="str">
        <f t="shared" si="242"/>
        <v>,,,;</v>
      </c>
      <c r="JS53" s="10" t="str">
        <f t="shared" si="242"/>
        <v/>
      </c>
      <c r="JT53" s="10" t="str">
        <f t="shared" si="242"/>
        <v/>
      </c>
      <c r="JU53" s="10" t="str">
        <f t="shared" si="242"/>
        <v/>
      </c>
      <c r="JV53" s="10" t="str">
        <f t="shared" si="242"/>
        <v>,,,;</v>
      </c>
      <c r="JW53" s="10" t="str">
        <f t="shared" si="242"/>
        <v/>
      </c>
      <c r="JX53" s="10" t="str">
        <f t="shared" si="242"/>
        <v/>
      </c>
      <c r="JY53" s="10" t="str">
        <f t="shared" si="242"/>
        <v/>
      </c>
      <c r="JZ53" s="10" t="str">
        <f t="shared" si="242"/>
        <v>,,,;</v>
      </c>
      <c r="KA53" s="10" t="str">
        <f t="shared" si="243"/>
        <v/>
      </c>
      <c r="KB53" s="10" t="str">
        <f t="shared" si="243"/>
        <v/>
      </c>
      <c r="KC53" s="10" t="str">
        <f t="shared" si="243"/>
        <v/>
      </c>
      <c r="KD53" s="10" t="str">
        <f t="shared" si="243"/>
        <v>,,,;</v>
      </c>
      <c r="KE53" s="10" t="str">
        <f t="shared" si="243"/>
        <v/>
      </c>
      <c r="KF53" s="10" t="str">
        <f t="shared" si="243"/>
        <v/>
      </c>
      <c r="KG53" s="10" t="str">
        <f t="shared" si="243"/>
        <v/>
      </c>
      <c r="KH53" s="10" t="str">
        <f t="shared" si="243"/>
        <v>,,,;</v>
      </c>
      <c r="KI53" s="10" t="str">
        <f t="shared" si="243"/>
        <v/>
      </c>
      <c r="KJ53" s="10" t="str">
        <f t="shared" si="243"/>
        <v/>
      </c>
      <c r="KK53" s="10" t="str">
        <f t="shared" si="244"/>
        <v/>
      </c>
      <c r="KL53" s="10" t="str">
        <f t="shared" si="244"/>
        <v>,,,;</v>
      </c>
      <c r="KM53" s="10" t="str">
        <f t="shared" si="244"/>
        <v/>
      </c>
      <c r="KN53" s="10" t="str">
        <f t="shared" si="244"/>
        <v/>
      </c>
      <c r="KO53" s="10" t="str">
        <f t="shared" si="244"/>
        <v/>
      </c>
      <c r="KP53" s="10" t="str">
        <f t="shared" si="244"/>
        <v>,,,;</v>
      </c>
      <c r="KQ53" s="10" t="str">
        <f t="shared" si="244"/>
        <v/>
      </c>
      <c r="KR53" s="10" t="str">
        <f t="shared" si="244"/>
        <v/>
      </c>
      <c r="KS53" s="10" t="str">
        <f t="shared" si="244"/>
        <v/>
      </c>
      <c r="KT53" s="10" t="str">
        <f t="shared" si="244"/>
        <v>,,,;</v>
      </c>
      <c r="KU53" s="10" t="str">
        <f t="shared" si="245"/>
        <v/>
      </c>
      <c r="KV53" s="10" t="str">
        <f t="shared" si="245"/>
        <v/>
      </c>
      <c r="KW53" s="10" t="str">
        <f t="shared" si="245"/>
        <v/>
      </c>
      <c r="KX53" s="10" t="str">
        <f t="shared" si="245"/>
        <v>,,,;</v>
      </c>
      <c r="KY53" s="10" t="str">
        <f t="shared" si="245"/>
        <v/>
      </c>
      <c r="KZ53" s="10" t="str">
        <f t="shared" si="245"/>
        <v/>
      </c>
      <c r="LA53" s="10" t="str">
        <f t="shared" si="245"/>
        <v/>
      </c>
      <c r="LB53" s="10" t="str">
        <f t="shared" si="245"/>
        <v>,,,;</v>
      </c>
      <c r="LC53" s="10" t="str">
        <f t="shared" si="245"/>
        <v/>
      </c>
      <c r="LD53" s="10" t="str">
        <f t="shared" si="245"/>
        <v/>
      </c>
      <c r="LE53" s="10" t="str">
        <f t="shared" si="246"/>
        <v/>
      </c>
      <c r="LF53" s="10" t="str">
        <f t="shared" si="246"/>
        <v>,,,;</v>
      </c>
      <c r="LG53" s="10" t="str">
        <f t="shared" si="246"/>
        <v/>
      </c>
      <c r="LH53" s="10" t="str">
        <f t="shared" si="246"/>
        <v/>
      </c>
      <c r="LI53" s="10" t="str">
        <f t="shared" si="246"/>
        <v/>
      </c>
      <c r="LJ53" s="10" t="str">
        <f t="shared" si="246"/>
        <v>,,,;</v>
      </c>
      <c r="LK53" s="10" t="str">
        <f t="shared" si="246"/>
        <v/>
      </c>
      <c r="LL53" s="10" t="str">
        <f t="shared" si="246"/>
        <v/>
      </c>
      <c r="LM53" s="10" t="str">
        <f t="shared" si="246"/>
        <v/>
      </c>
      <c r="LN53" s="10" t="str">
        <f t="shared" si="246"/>
        <v>,,,;</v>
      </c>
      <c r="LO53" s="10" t="str">
        <f t="shared" si="247"/>
        <v/>
      </c>
      <c r="LP53" s="10" t="str">
        <f t="shared" si="247"/>
        <v/>
      </c>
      <c r="LQ53" s="10" t="str">
        <f t="shared" si="247"/>
        <v/>
      </c>
      <c r="LR53" s="10" t="str">
        <f t="shared" si="247"/>
        <v>,,,;</v>
      </c>
      <c r="LS53" s="10" t="str">
        <f t="shared" si="247"/>
        <v/>
      </c>
      <c r="LT53" s="10" t="str">
        <f t="shared" si="247"/>
        <v/>
      </c>
      <c r="LU53" s="10" t="str">
        <f t="shared" si="247"/>
        <v/>
      </c>
      <c r="LV53" s="10" t="str">
        <f t="shared" si="247"/>
        <v>,,,;</v>
      </c>
      <c r="LW53" s="10" t="str">
        <f t="shared" si="247"/>
        <v/>
      </c>
      <c r="LX53" s="10" t="str">
        <f t="shared" si="247"/>
        <v/>
      </c>
      <c r="LY53" s="10" t="str">
        <f t="shared" si="248"/>
        <v/>
      </c>
      <c r="LZ53" s="10" t="str">
        <f t="shared" si="248"/>
        <v>,,,;</v>
      </c>
      <c r="MA53" s="10" t="str">
        <f t="shared" si="248"/>
        <v/>
      </c>
      <c r="MB53" s="10" t="str">
        <f t="shared" si="248"/>
        <v/>
      </c>
      <c r="MC53" s="10" t="str">
        <f t="shared" si="248"/>
        <v/>
      </c>
      <c r="MD53" s="10" t="str">
        <f t="shared" si="248"/>
        <v>,,,;</v>
      </c>
      <c r="ME53" s="10" t="str">
        <f t="shared" si="248"/>
        <v/>
      </c>
      <c r="MF53" s="10" t="str">
        <f t="shared" si="248"/>
        <v/>
      </c>
      <c r="MG53" s="10" t="str">
        <f t="shared" si="248"/>
        <v/>
      </c>
      <c r="MH53" s="10" t="str">
        <f t="shared" si="248"/>
        <v>,,,</v>
      </c>
    </row>
    <row r="54" spans="1:346" x14ac:dyDescent="0.2">
      <c r="A54">
        <v>5</v>
      </c>
      <c r="C54" s="9" t="s">
        <v>65</v>
      </c>
      <c r="D54" s="9"/>
      <c r="G54" s="10" t="str">
        <f t="shared" si="210"/>
        <v>80100001,1,1,415800;</v>
      </c>
      <c r="J54" s="10" t="str">
        <f t="shared" si="211"/>
        <v/>
      </c>
      <c r="K54" s="10" t="str">
        <f t="shared" si="212"/>
        <v>80100002,1,1,178200;</v>
      </c>
      <c r="O54" s="10" t="str">
        <f t="shared" si="213"/>
        <v>80100003,1,1,6000;</v>
      </c>
      <c r="R54" s="10" t="str">
        <f t="shared" si="214"/>
        <v/>
      </c>
      <c r="S54" s="10" t="str">
        <f t="shared" si="215"/>
        <v>80100004,1,1,0;</v>
      </c>
      <c r="W54" s="10" t="str">
        <f t="shared" si="216"/>
        <v>80100005,1,1,0;</v>
      </c>
      <c r="AA54" s="27" t="str">
        <f t="shared" si="217"/>
        <v>80100011,1,1,24350;</v>
      </c>
      <c r="AB54" s="10" t="str">
        <f t="shared" si="217"/>
        <v/>
      </c>
      <c r="AC54" s="10" t="str">
        <f t="shared" si="217"/>
        <v/>
      </c>
      <c r="AD54" s="10" t="str">
        <f t="shared" si="217"/>
        <v/>
      </c>
      <c r="AE54" s="10" t="str">
        <f t="shared" si="217"/>
        <v>80100012,1,1,19980;</v>
      </c>
      <c r="AF54" s="10" t="str">
        <f t="shared" si="217"/>
        <v/>
      </c>
      <c r="AG54" s="10" t="str">
        <f t="shared" si="217"/>
        <v/>
      </c>
      <c r="AH54" s="10" t="str">
        <f t="shared" si="217"/>
        <v/>
      </c>
      <c r="AI54" s="10" t="str">
        <f t="shared" si="217"/>
        <v>80100013,1,1,5000;</v>
      </c>
      <c r="AJ54" s="10" t="str">
        <f t="shared" si="217"/>
        <v/>
      </c>
      <c r="AK54" s="10" t="str">
        <f t="shared" si="218"/>
        <v/>
      </c>
      <c r="AL54" s="10" t="str">
        <f t="shared" si="218"/>
        <v/>
      </c>
      <c r="AM54" s="10" t="str">
        <f t="shared" si="218"/>
        <v>80100014,1,1,650;</v>
      </c>
      <c r="AN54" s="10" t="str">
        <f t="shared" si="218"/>
        <v/>
      </c>
      <c r="AO54" s="10" t="str">
        <f t="shared" si="218"/>
        <v/>
      </c>
      <c r="AP54" s="10" t="str">
        <f t="shared" si="218"/>
        <v/>
      </c>
      <c r="AQ54" s="10" t="str">
        <f t="shared" si="218"/>
        <v>80100015,1,1,20;</v>
      </c>
      <c r="AR54" s="10" t="str">
        <f t="shared" si="218"/>
        <v/>
      </c>
      <c r="AS54" s="10" t="str">
        <f t="shared" si="218"/>
        <v/>
      </c>
      <c r="AT54" s="10" t="str">
        <f t="shared" si="218"/>
        <v/>
      </c>
      <c r="AU54" s="10" t="str">
        <f t="shared" si="219"/>
        <v>80100031,1,1,24350;</v>
      </c>
      <c r="AV54" s="10" t="str">
        <f t="shared" si="219"/>
        <v/>
      </c>
      <c r="AW54" s="10" t="str">
        <f t="shared" si="219"/>
        <v/>
      </c>
      <c r="AX54" s="10" t="str">
        <f t="shared" si="219"/>
        <v/>
      </c>
      <c r="AY54" s="10" t="str">
        <f t="shared" si="219"/>
        <v>80100032,1,1,19980;</v>
      </c>
      <c r="AZ54" s="10" t="str">
        <f t="shared" si="219"/>
        <v/>
      </c>
      <c r="BA54" s="10" t="str">
        <f t="shared" si="219"/>
        <v/>
      </c>
      <c r="BB54" s="10" t="str">
        <f t="shared" si="219"/>
        <v/>
      </c>
      <c r="BC54" s="10" t="str">
        <f t="shared" si="219"/>
        <v>80100033,1,1,5000;</v>
      </c>
      <c r="BD54" s="10" t="str">
        <f t="shared" si="219"/>
        <v/>
      </c>
      <c r="BE54" s="10" t="str">
        <f t="shared" si="220"/>
        <v/>
      </c>
      <c r="BF54" s="10" t="str">
        <f t="shared" si="220"/>
        <v/>
      </c>
      <c r="BG54" s="10" t="str">
        <f t="shared" si="220"/>
        <v>80100034,1,1,650;</v>
      </c>
      <c r="BH54" s="10" t="str">
        <f t="shared" si="220"/>
        <v/>
      </c>
      <c r="BI54" s="10" t="str">
        <f t="shared" si="220"/>
        <v/>
      </c>
      <c r="BJ54" s="10" t="str">
        <f t="shared" si="220"/>
        <v/>
      </c>
      <c r="BK54" s="10" t="str">
        <f t="shared" si="220"/>
        <v>80100035,1,1,20;</v>
      </c>
      <c r="BL54" s="10" t="str">
        <f t="shared" si="220"/>
        <v/>
      </c>
      <c r="BM54" s="10" t="str">
        <f t="shared" si="220"/>
        <v/>
      </c>
      <c r="BN54" s="10" t="str">
        <f t="shared" si="220"/>
        <v/>
      </c>
      <c r="BO54" s="10" t="str">
        <f t="shared" si="221"/>
        <v>80100041,1,1,24350;</v>
      </c>
      <c r="BP54" s="10" t="str">
        <f t="shared" si="221"/>
        <v/>
      </c>
      <c r="BQ54" s="10" t="str">
        <f t="shared" si="221"/>
        <v/>
      </c>
      <c r="BR54" s="10" t="str">
        <f t="shared" si="221"/>
        <v/>
      </c>
      <c r="BS54" s="10" t="str">
        <f t="shared" si="221"/>
        <v>80100042,1,1,19980;</v>
      </c>
      <c r="BT54" s="10" t="str">
        <f t="shared" si="221"/>
        <v/>
      </c>
      <c r="BU54" s="10" t="str">
        <f t="shared" si="221"/>
        <v/>
      </c>
      <c r="BV54" s="10" t="str">
        <f t="shared" si="221"/>
        <v/>
      </c>
      <c r="BW54" s="10" t="str">
        <f t="shared" si="221"/>
        <v>80100043,1,1,5000;</v>
      </c>
      <c r="BX54" s="10" t="str">
        <f t="shared" si="221"/>
        <v/>
      </c>
      <c r="BY54" s="10" t="str">
        <f t="shared" si="222"/>
        <v/>
      </c>
      <c r="BZ54" s="10" t="str">
        <f t="shared" si="222"/>
        <v/>
      </c>
      <c r="CA54" s="10" t="str">
        <f t="shared" si="222"/>
        <v>80100044,1,1,650;</v>
      </c>
      <c r="CB54" s="10" t="str">
        <f t="shared" si="222"/>
        <v/>
      </c>
      <c r="CC54" s="10" t="str">
        <f t="shared" si="222"/>
        <v/>
      </c>
      <c r="CD54" s="10" t="str">
        <f t="shared" si="222"/>
        <v/>
      </c>
      <c r="CE54" s="10" t="str">
        <f t="shared" si="222"/>
        <v>80100045,1,1,20;</v>
      </c>
      <c r="CF54" s="10" t="str">
        <f t="shared" si="222"/>
        <v/>
      </c>
      <c r="CG54" s="10" t="str">
        <f t="shared" si="222"/>
        <v/>
      </c>
      <c r="CH54" s="10" t="str">
        <f t="shared" si="222"/>
        <v/>
      </c>
      <c r="CI54" s="10" t="str">
        <f t="shared" si="223"/>
        <v>80100061,1,1,24350;</v>
      </c>
      <c r="CJ54" s="10" t="str">
        <f t="shared" si="223"/>
        <v/>
      </c>
      <c r="CK54" s="10" t="str">
        <f t="shared" si="223"/>
        <v/>
      </c>
      <c r="CL54" s="10" t="str">
        <f t="shared" si="223"/>
        <v/>
      </c>
      <c r="CM54" s="10" t="str">
        <f t="shared" si="223"/>
        <v>80100062,1,1,19980;</v>
      </c>
      <c r="CN54" s="10" t="str">
        <f t="shared" si="223"/>
        <v/>
      </c>
      <c r="CO54" s="10" t="str">
        <f t="shared" si="223"/>
        <v/>
      </c>
      <c r="CP54" s="10" t="str">
        <f t="shared" si="223"/>
        <v/>
      </c>
      <c r="CQ54" s="10" t="str">
        <f t="shared" si="223"/>
        <v>80100063,1,1,5000;</v>
      </c>
      <c r="CR54" s="10" t="str">
        <f t="shared" si="223"/>
        <v/>
      </c>
      <c r="CS54" s="10" t="str">
        <f t="shared" si="224"/>
        <v/>
      </c>
      <c r="CT54" s="10" t="str">
        <f t="shared" si="224"/>
        <v/>
      </c>
      <c r="CU54" s="10" t="str">
        <f t="shared" si="224"/>
        <v>80100064,1,1,650;</v>
      </c>
      <c r="CV54" s="10" t="str">
        <f t="shared" si="224"/>
        <v/>
      </c>
      <c r="CW54" s="10" t="str">
        <f t="shared" si="224"/>
        <v/>
      </c>
      <c r="CX54" s="10" t="str">
        <f t="shared" si="224"/>
        <v/>
      </c>
      <c r="CY54" s="10" t="str">
        <f t="shared" si="224"/>
        <v>80100065,1,1,20;</v>
      </c>
      <c r="CZ54" s="10" t="str">
        <f t="shared" si="224"/>
        <v/>
      </c>
      <c r="DA54" s="10" t="str">
        <f t="shared" si="224"/>
        <v/>
      </c>
      <c r="DB54" s="10" t="str">
        <f t="shared" si="224"/>
        <v/>
      </c>
      <c r="DC54" s="10" t="str">
        <f t="shared" si="225"/>
        <v>80100051,1,1,24350;</v>
      </c>
      <c r="DD54" s="10" t="str">
        <f t="shared" si="225"/>
        <v/>
      </c>
      <c r="DE54" s="10" t="str">
        <f t="shared" si="225"/>
        <v/>
      </c>
      <c r="DF54" s="10" t="str">
        <f t="shared" si="225"/>
        <v/>
      </c>
      <c r="DG54" s="10" t="str">
        <f t="shared" si="225"/>
        <v>80100052,1,1,19980;</v>
      </c>
      <c r="DH54" s="10" t="str">
        <f t="shared" si="225"/>
        <v/>
      </c>
      <c r="DI54" s="10" t="str">
        <f t="shared" si="225"/>
        <v/>
      </c>
      <c r="DJ54" s="10" t="str">
        <f t="shared" si="225"/>
        <v/>
      </c>
      <c r="DK54" s="10" t="str">
        <f t="shared" si="225"/>
        <v>80100053,1,1,5000;</v>
      </c>
      <c r="DL54" s="10" t="str">
        <f t="shared" si="225"/>
        <v/>
      </c>
      <c r="DM54" s="10" t="str">
        <f t="shared" si="226"/>
        <v/>
      </c>
      <c r="DN54" s="10" t="str">
        <f t="shared" si="226"/>
        <v/>
      </c>
      <c r="DO54" s="10" t="str">
        <f t="shared" si="226"/>
        <v>80100054,1,1,650;</v>
      </c>
      <c r="DP54" s="10" t="str">
        <f t="shared" si="226"/>
        <v/>
      </c>
      <c r="DQ54" s="10" t="str">
        <f t="shared" si="226"/>
        <v/>
      </c>
      <c r="DR54" s="10" t="str">
        <f t="shared" si="226"/>
        <v/>
      </c>
      <c r="DS54" s="10" t="str">
        <f t="shared" si="226"/>
        <v>80100055,1,1,20;</v>
      </c>
      <c r="DT54" s="10" t="str">
        <f t="shared" si="226"/>
        <v/>
      </c>
      <c r="DU54" s="10" t="str">
        <f t="shared" si="226"/>
        <v/>
      </c>
      <c r="DV54" s="10" t="str">
        <f t="shared" si="226"/>
        <v/>
      </c>
      <c r="DW54" s="10" t="str">
        <f t="shared" si="227"/>
        <v>80100081,1,1,24350;</v>
      </c>
      <c r="DX54" s="10" t="str">
        <f t="shared" si="227"/>
        <v/>
      </c>
      <c r="DY54" s="10" t="str">
        <f t="shared" si="227"/>
        <v/>
      </c>
      <c r="DZ54" s="10" t="str">
        <f t="shared" si="227"/>
        <v/>
      </c>
      <c r="EA54" s="10" t="str">
        <f t="shared" si="227"/>
        <v>80100082,1,1,19980;</v>
      </c>
      <c r="EB54" s="10" t="str">
        <f t="shared" si="227"/>
        <v/>
      </c>
      <c r="EC54" s="10" t="str">
        <f t="shared" si="227"/>
        <v/>
      </c>
      <c r="ED54" s="10" t="str">
        <f t="shared" si="227"/>
        <v/>
      </c>
      <c r="EE54" s="10" t="str">
        <f t="shared" si="227"/>
        <v>80100083,1,1,5000;</v>
      </c>
      <c r="EF54" s="10" t="str">
        <f t="shared" si="227"/>
        <v/>
      </c>
      <c r="EG54" s="10" t="str">
        <f t="shared" si="228"/>
        <v/>
      </c>
      <c r="EH54" s="10" t="str">
        <f t="shared" si="228"/>
        <v/>
      </c>
      <c r="EI54" s="10" t="str">
        <f t="shared" si="228"/>
        <v>80100084,1,1,650;</v>
      </c>
      <c r="EJ54" s="10" t="str">
        <f t="shared" si="228"/>
        <v/>
      </c>
      <c r="EK54" s="10" t="str">
        <f t="shared" si="228"/>
        <v/>
      </c>
      <c r="EL54" s="10" t="str">
        <f t="shared" si="228"/>
        <v/>
      </c>
      <c r="EM54" s="10" t="str">
        <f t="shared" si="228"/>
        <v>80100085,1,1,20;</v>
      </c>
      <c r="EN54" s="10" t="str">
        <f t="shared" si="228"/>
        <v/>
      </c>
      <c r="EO54" s="10" t="str">
        <f t="shared" si="228"/>
        <v/>
      </c>
      <c r="EP54" s="10" t="str">
        <f t="shared" si="228"/>
        <v/>
      </c>
      <c r="EQ54" s="10" t="str">
        <f t="shared" si="229"/>
        <v>80100071,1,1,24350;</v>
      </c>
      <c r="ER54" s="10" t="str">
        <f t="shared" si="229"/>
        <v/>
      </c>
      <c r="ES54" s="10" t="str">
        <f t="shared" si="229"/>
        <v/>
      </c>
      <c r="ET54" s="10" t="str">
        <f t="shared" si="229"/>
        <v/>
      </c>
      <c r="EU54" s="10" t="str">
        <f t="shared" si="229"/>
        <v>80100072,1,1,19980;</v>
      </c>
      <c r="EV54" s="10" t="str">
        <f t="shared" si="229"/>
        <v/>
      </c>
      <c r="EW54" s="10" t="str">
        <f t="shared" si="229"/>
        <v/>
      </c>
      <c r="EX54" s="10" t="str">
        <f t="shared" si="229"/>
        <v/>
      </c>
      <c r="EY54" s="10" t="str">
        <f t="shared" si="229"/>
        <v>80100073,1,1,5000;</v>
      </c>
      <c r="EZ54" s="10" t="str">
        <f t="shared" si="229"/>
        <v/>
      </c>
      <c r="FA54" s="10" t="str">
        <f t="shared" si="230"/>
        <v/>
      </c>
      <c r="FB54" s="10" t="str">
        <f t="shared" si="230"/>
        <v/>
      </c>
      <c r="FC54" s="10" t="str">
        <f t="shared" si="230"/>
        <v>80100074,1,1,650;</v>
      </c>
      <c r="FD54" s="10" t="str">
        <f t="shared" si="230"/>
        <v/>
      </c>
      <c r="FE54" s="10" t="str">
        <f t="shared" si="230"/>
        <v/>
      </c>
      <c r="FF54" s="10" t="str">
        <f t="shared" si="230"/>
        <v/>
      </c>
      <c r="FG54" s="10" t="str">
        <f t="shared" si="230"/>
        <v>80100075,1,1,20;</v>
      </c>
      <c r="FH54" s="10" t="str">
        <f t="shared" si="230"/>
        <v/>
      </c>
      <c r="FI54" s="10" t="str">
        <f t="shared" si="230"/>
        <v/>
      </c>
      <c r="FJ54" s="10" t="str">
        <f t="shared" si="230"/>
        <v/>
      </c>
      <c r="FK54" s="10" t="str">
        <f t="shared" si="231"/>
        <v>80100021,1,1,24350;</v>
      </c>
      <c r="FL54" s="10" t="str">
        <f t="shared" si="231"/>
        <v/>
      </c>
      <c r="FM54" s="10" t="str">
        <f t="shared" si="231"/>
        <v/>
      </c>
      <c r="FN54" s="10" t="str">
        <f t="shared" si="231"/>
        <v/>
      </c>
      <c r="FO54" s="10" t="str">
        <f t="shared" si="231"/>
        <v>80100022,1,1,19980;</v>
      </c>
      <c r="FP54" s="10" t="str">
        <f t="shared" si="231"/>
        <v/>
      </c>
      <c r="FQ54" s="10" t="str">
        <f t="shared" si="231"/>
        <v/>
      </c>
      <c r="FR54" s="10" t="str">
        <f t="shared" si="231"/>
        <v/>
      </c>
      <c r="FS54" s="10" t="str">
        <f t="shared" si="231"/>
        <v>80100023,1,1,5000;</v>
      </c>
      <c r="FT54" s="10" t="str">
        <f t="shared" si="231"/>
        <v/>
      </c>
      <c r="FU54" s="10" t="str">
        <f t="shared" si="232"/>
        <v/>
      </c>
      <c r="FV54" s="10" t="str">
        <f t="shared" si="232"/>
        <v/>
      </c>
      <c r="FW54" s="10" t="str">
        <f t="shared" si="232"/>
        <v>80100024,1,1,650;</v>
      </c>
      <c r="FX54" s="10" t="str">
        <f t="shared" si="232"/>
        <v/>
      </c>
      <c r="FY54" s="10" t="str">
        <f t="shared" si="232"/>
        <v/>
      </c>
      <c r="FZ54" s="10" t="str">
        <f t="shared" si="232"/>
        <v/>
      </c>
      <c r="GA54" s="10" t="str">
        <f t="shared" si="232"/>
        <v>80100025,1,1,20</v>
      </c>
      <c r="GB54" s="10" t="str">
        <f t="shared" si="232"/>
        <v/>
      </c>
      <c r="GC54" s="10" t="str">
        <f t="shared" si="232"/>
        <v/>
      </c>
      <c r="GD54" s="10" t="str">
        <f t="shared" si="232"/>
        <v/>
      </c>
      <c r="GE54" s="10" t="str">
        <f t="shared" si="233"/>
        <v/>
      </c>
      <c r="GF54" s="10" t="str">
        <f t="shared" si="233"/>
        <v/>
      </c>
      <c r="GG54" s="10" t="str">
        <f t="shared" si="233"/>
        <v/>
      </c>
      <c r="GH54" s="10" t="str">
        <f t="shared" si="233"/>
        <v>,,,;</v>
      </c>
      <c r="GI54" s="10" t="str">
        <f t="shared" si="233"/>
        <v/>
      </c>
      <c r="GJ54" s="10" t="str">
        <f t="shared" si="233"/>
        <v/>
      </c>
      <c r="GK54" s="10" t="str">
        <f t="shared" si="233"/>
        <v/>
      </c>
      <c r="GL54" s="10" t="str">
        <f t="shared" si="233"/>
        <v>,,,;</v>
      </c>
      <c r="GM54" s="10" t="str">
        <f t="shared" si="233"/>
        <v/>
      </c>
      <c r="GN54" s="10" t="str">
        <f t="shared" si="233"/>
        <v/>
      </c>
      <c r="GO54" s="10" t="str">
        <f t="shared" si="234"/>
        <v/>
      </c>
      <c r="GP54" s="10" t="str">
        <f t="shared" si="234"/>
        <v>,,,;</v>
      </c>
      <c r="GQ54" s="10" t="str">
        <f t="shared" si="234"/>
        <v/>
      </c>
      <c r="GR54" s="10" t="str">
        <f t="shared" si="234"/>
        <v/>
      </c>
      <c r="GS54" s="10" t="str">
        <f t="shared" si="234"/>
        <v/>
      </c>
      <c r="GT54" s="10" t="str">
        <f t="shared" si="234"/>
        <v>,,,;</v>
      </c>
      <c r="GU54" s="10" t="str">
        <f t="shared" si="234"/>
        <v/>
      </c>
      <c r="GV54" s="10" t="str">
        <f t="shared" si="234"/>
        <v/>
      </c>
      <c r="GW54" s="10" t="str">
        <f t="shared" si="234"/>
        <v/>
      </c>
      <c r="GX54" s="10" t="str">
        <f t="shared" si="234"/>
        <v>,,,;</v>
      </c>
      <c r="GY54" s="10" t="str">
        <f t="shared" si="235"/>
        <v/>
      </c>
      <c r="GZ54" s="10" t="str">
        <f t="shared" si="235"/>
        <v/>
      </c>
      <c r="HA54" s="10" t="str">
        <f t="shared" si="235"/>
        <v/>
      </c>
      <c r="HB54" s="10" t="str">
        <f t="shared" si="235"/>
        <v>,,,;</v>
      </c>
      <c r="HC54" s="10" t="str">
        <f t="shared" si="235"/>
        <v/>
      </c>
      <c r="HD54" s="10" t="str">
        <f t="shared" si="235"/>
        <v/>
      </c>
      <c r="HE54" s="10" t="str">
        <f t="shared" si="235"/>
        <v/>
      </c>
      <c r="HF54" s="10" t="str">
        <f t="shared" si="235"/>
        <v>,,,;</v>
      </c>
      <c r="HG54" s="10" t="str">
        <f t="shared" si="235"/>
        <v/>
      </c>
      <c r="HH54" s="10" t="str">
        <f t="shared" si="235"/>
        <v/>
      </c>
      <c r="HI54" s="10" t="str">
        <f t="shared" si="236"/>
        <v/>
      </c>
      <c r="HJ54" s="10" t="str">
        <f t="shared" si="236"/>
        <v>,,,;</v>
      </c>
      <c r="HK54" s="10" t="str">
        <f t="shared" si="236"/>
        <v/>
      </c>
      <c r="HL54" s="10" t="str">
        <f t="shared" si="236"/>
        <v/>
      </c>
      <c r="HM54" s="10" t="str">
        <f t="shared" si="236"/>
        <v/>
      </c>
      <c r="HN54" s="10" t="str">
        <f t="shared" si="236"/>
        <v>,,,;</v>
      </c>
      <c r="HO54" s="10" t="str">
        <f t="shared" si="236"/>
        <v/>
      </c>
      <c r="HP54" s="10" t="str">
        <f t="shared" si="236"/>
        <v/>
      </c>
      <c r="HQ54" s="10" t="str">
        <f t="shared" si="236"/>
        <v/>
      </c>
      <c r="HR54" s="10" t="str">
        <f t="shared" si="236"/>
        <v>,,,;</v>
      </c>
      <c r="HS54" s="10" t="str">
        <f t="shared" si="237"/>
        <v/>
      </c>
      <c r="HT54" s="10" t="str">
        <f t="shared" si="237"/>
        <v/>
      </c>
      <c r="HU54" s="10" t="str">
        <f t="shared" si="237"/>
        <v/>
      </c>
      <c r="HV54" s="10" t="str">
        <f t="shared" si="237"/>
        <v>,,,;</v>
      </c>
      <c r="HW54" s="10" t="str">
        <f t="shared" si="237"/>
        <v/>
      </c>
      <c r="HX54" s="10" t="str">
        <f t="shared" si="237"/>
        <v/>
      </c>
      <c r="HY54" s="10" t="str">
        <f t="shared" si="237"/>
        <v/>
      </c>
      <c r="HZ54" s="10" t="str">
        <f t="shared" si="237"/>
        <v>,,,;</v>
      </c>
      <c r="IA54" s="10" t="str">
        <f t="shared" si="237"/>
        <v/>
      </c>
      <c r="IB54" s="10" t="str">
        <f t="shared" si="237"/>
        <v/>
      </c>
      <c r="IC54" s="10" t="str">
        <f t="shared" si="238"/>
        <v/>
      </c>
      <c r="ID54" s="10" t="str">
        <f t="shared" si="238"/>
        <v>,,,;</v>
      </c>
      <c r="IE54" s="10" t="str">
        <f t="shared" si="238"/>
        <v/>
      </c>
      <c r="IF54" s="10" t="str">
        <f t="shared" si="238"/>
        <v/>
      </c>
      <c r="IG54" s="10" t="str">
        <f t="shared" si="238"/>
        <v/>
      </c>
      <c r="IH54" s="10" t="str">
        <f t="shared" si="238"/>
        <v>,,,;</v>
      </c>
      <c r="II54" s="10" t="str">
        <f t="shared" si="238"/>
        <v/>
      </c>
      <c r="IJ54" s="10" t="str">
        <f t="shared" si="238"/>
        <v/>
      </c>
      <c r="IK54" s="10" t="str">
        <f t="shared" si="238"/>
        <v/>
      </c>
      <c r="IL54" s="10" t="str">
        <f t="shared" si="238"/>
        <v>,,,;</v>
      </c>
      <c r="IM54" s="10" t="str">
        <f t="shared" si="239"/>
        <v/>
      </c>
      <c r="IN54" s="10" t="str">
        <f t="shared" si="239"/>
        <v/>
      </c>
      <c r="IO54" s="10" t="str">
        <f t="shared" si="239"/>
        <v/>
      </c>
      <c r="IP54" s="10" t="str">
        <f t="shared" si="239"/>
        <v>,,,;</v>
      </c>
      <c r="IQ54" s="10" t="str">
        <f t="shared" si="239"/>
        <v/>
      </c>
      <c r="IR54" s="10" t="str">
        <f t="shared" si="239"/>
        <v/>
      </c>
      <c r="IS54" s="10" t="str">
        <f t="shared" si="239"/>
        <v/>
      </c>
      <c r="IT54" s="10" t="str">
        <f t="shared" si="239"/>
        <v>,,,;</v>
      </c>
      <c r="IU54" s="10" t="str">
        <f t="shared" si="239"/>
        <v/>
      </c>
      <c r="IV54" s="10" t="str">
        <f t="shared" si="239"/>
        <v/>
      </c>
      <c r="IW54" s="10" t="str">
        <f t="shared" si="240"/>
        <v/>
      </c>
      <c r="IX54" s="10" t="str">
        <f t="shared" si="240"/>
        <v>,,,;</v>
      </c>
      <c r="IY54" s="10" t="str">
        <f t="shared" si="240"/>
        <v/>
      </c>
      <c r="IZ54" s="10" t="str">
        <f t="shared" si="240"/>
        <v/>
      </c>
      <c r="JA54" s="10" t="str">
        <f t="shared" si="240"/>
        <v/>
      </c>
      <c r="JB54" s="10" t="str">
        <f t="shared" si="240"/>
        <v>,,,;</v>
      </c>
      <c r="JC54" s="10" t="str">
        <f t="shared" si="240"/>
        <v/>
      </c>
      <c r="JD54" s="10" t="str">
        <f t="shared" si="240"/>
        <v/>
      </c>
      <c r="JE54" s="10" t="str">
        <f t="shared" si="240"/>
        <v/>
      </c>
      <c r="JF54" s="10" t="str">
        <f t="shared" si="240"/>
        <v>,,,;</v>
      </c>
      <c r="JG54" s="10" t="str">
        <f t="shared" si="241"/>
        <v/>
      </c>
      <c r="JH54" s="10" t="str">
        <f t="shared" si="241"/>
        <v/>
      </c>
      <c r="JI54" s="10" t="str">
        <f t="shared" si="241"/>
        <v/>
      </c>
      <c r="JJ54" s="10" t="str">
        <f t="shared" si="241"/>
        <v>,,,;</v>
      </c>
      <c r="JK54" s="10" t="str">
        <f t="shared" si="241"/>
        <v/>
      </c>
      <c r="JL54" s="10" t="str">
        <f t="shared" si="241"/>
        <v/>
      </c>
      <c r="JM54" s="10" t="str">
        <f t="shared" si="241"/>
        <v/>
      </c>
      <c r="JN54" s="10" t="str">
        <f t="shared" si="241"/>
        <v>,,,;</v>
      </c>
      <c r="JO54" s="10" t="str">
        <f t="shared" si="241"/>
        <v/>
      </c>
      <c r="JP54" s="10" t="str">
        <f t="shared" si="241"/>
        <v/>
      </c>
      <c r="JQ54" s="10" t="str">
        <f t="shared" si="242"/>
        <v/>
      </c>
      <c r="JR54" s="10" t="str">
        <f t="shared" si="242"/>
        <v>,,,;</v>
      </c>
      <c r="JS54" s="10" t="str">
        <f t="shared" si="242"/>
        <v/>
      </c>
      <c r="JT54" s="10" t="str">
        <f t="shared" si="242"/>
        <v/>
      </c>
      <c r="JU54" s="10" t="str">
        <f t="shared" si="242"/>
        <v/>
      </c>
      <c r="JV54" s="10" t="str">
        <f t="shared" si="242"/>
        <v>,,,;</v>
      </c>
      <c r="JW54" s="10" t="str">
        <f t="shared" si="242"/>
        <v/>
      </c>
      <c r="JX54" s="10" t="str">
        <f t="shared" si="242"/>
        <v/>
      </c>
      <c r="JY54" s="10" t="str">
        <f t="shared" si="242"/>
        <v/>
      </c>
      <c r="JZ54" s="10" t="str">
        <f t="shared" si="242"/>
        <v>,,,;</v>
      </c>
      <c r="KA54" s="10" t="str">
        <f t="shared" si="243"/>
        <v/>
      </c>
      <c r="KB54" s="10" t="str">
        <f t="shared" si="243"/>
        <v/>
      </c>
      <c r="KC54" s="10" t="str">
        <f t="shared" si="243"/>
        <v/>
      </c>
      <c r="KD54" s="10" t="str">
        <f t="shared" si="243"/>
        <v>,,,;</v>
      </c>
      <c r="KE54" s="10" t="str">
        <f t="shared" si="243"/>
        <v/>
      </c>
      <c r="KF54" s="10" t="str">
        <f t="shared" si="243"/>
        <v/>
      </c>
      <c r="KG54" s="10" t="str">
        <f t="shared" si="243"/>
        <v/>
      </c>
      <c r="KH54" s="10" t="str">
        <f t="shared" si="243"/>
        <v>,,,;</v>
      </c>
      <c r="KI54" s="10" t="str">
        <f t="shared" si="243"/>
        <v/>
      </c>
      <c r="KJ54" s="10" t="str">
        <f t="shared" si="243"/>
        <v/>
      </c>
      <c r="KK54" s="10" t="str">
        <f t="shared" si="244"/>
        <v/>
      </c>
      <c r="KL54" s="10" t="str">
        <f t="shared" si="244"/>
        <v>,,,;</v>
      </c>
      <c r="KM54" s="10" t="str">
        <f t="shared" si="244"/>
        <v/>
      </c>
      <c r="KN54" s="10" t="str">
        <f t="shared" si="244"/>
        <v/>
      </c>
      <c r="KO54" s="10" t="str">
        <f t="shared" si="244"/>
        <v/>
      </c>
      <c r="KP54" s="10" t="str">
        <f t="shared" si="244"/>
        <v>,,,;</v>
      </c>
      <c r="KQ54" s="10" t="str">
        <f t="shared" si="244"/>
        <v/>
      </c>
      <c r="KR54" s="10" t="str">
        <f t="shared" si="244"/>
        <v/>
      </c>
      <c r="KS54" s="10" t="str">
        <f t="shared" si="244"/>
        <v/>
      </c>
      <c r="KT54" s="10" t="str">
        <f t="shared" si="244"/>
        <v>,,,;</v>
      </c>
      <c r="KU54" s="10" t="str">
        <f t="shared" si="245"/>
        <v/>
      </c>
      <c r="KV54" s="10" t="str">
        <f t="shared" si="245"/>
        <v/>
      </c>
      <c r="KW54" s="10" t="str">
        <f t="shared" si="245"/>
        <v/>
      </c>
      <c r="KX54" s="10" t="str">
        <f t="shared" si="245"/>
        <v>,,,;</v>
      </c>
      <c r="KY54" s="10" t="str">
        <f t="shared" si="245"/>
        <v/>
      </c>
      <c r="KZ54" s="10" t="str">
        <f t="shared" si="245"/>
        <v/>
      </c>
      <c r="LA54" s="10" t="str">
        <f t="shared" si="245"/>
        <v/>
      </c>
      <c r="LB54" s="10" t="str">
        <f t="shared" si="245"/>
        <v>,,,;</v>
      </c>
      <c r="LC54" s="10" t="str">
        <f t="shared" si="245"/>
        <v/>
      </c>
      <c r="LD54" s="10" t="str">
        <f t="shared" si="245"/>
        <v/>
      </c>
      <c r="LE54" s="10" t="str">
        <f t="shared" si="246"/>
        <v/>
      </c>
      <c r="LF54" s="10" t="str">
        <f t="shared" si="246"/>
        <v>,,,;</v>
      </c>
      <c r="LG54" s="10" t="str">
        <f t="shared" si="246"/>
        <v/>
      </c>
      <c r="LH54" s="10" t="str">
        <f t="shared" si="246"/>
        <v/>
      </c>
      <c r="LI54" s="10" t="str">
        <f t="shared" si="246"/>
        <v/>
      </c>
      <c r="LJ54" s="10" t="str">
        <f t="shared" si="246"/>
        <v>,,,;</v>
      </c>
      <c r="LK54" s="10" t="str">
        <f t="shared" si="246"/>
        <v/>
      </c>
      <c r="LL54" s="10" t="str">
        <f t="shared" si="246"/>
        <v/>
      </c>
      <c r="LM54" s="10" t="str">
        <f t="shared" si="246"/>
        <v/>
      </c>
      <c r="LN54" s="10" t="str">
        <f t="shared" si="246"/>
        <v>,,,;</v>
      </c>
      <c r="LO54" s="10" t="str">
        <f t="shared" si="247"/>
        <v/>
      </c>
      <c r="LP54" s="10" t="str">
        <f t="shared" si="247"/>
        <v/>
      </c>
      <c r="LQ54" s="10" t="str">
        <f t="shared" si="247"/>
        <v/>
      </c>
      <c r="LR54" s="10" t="str">
        <f t="shared" si="247"/>
        <v>,,,;</v>
      </c>
      <c r="LS54" s="10" t="str">
        <f t="shared" si="247"/>
        <v/>
      </c>
      <c r="LT54" s="10" t="str">
        <f t="shared" si="247"/>
        <v/>
      </c>
      <c r="LU54" s="10" t="str">
        <f t="shared" si="247"/>
        <v/>
      </c>
      <c r="LV54" s="10" t="str">
        <f t="shared" si="247"/>
        <v>,,,;</v>
      </c>
      <c r="LW54" s="10" t="str">
        <f t="shared" si="247"/>
        <v/>
      </c>
      <c r="LX54" s="10" t="str">
        <f t="shared" si="247"/>
        <v/>
      </c>
      <c r="LY54" s="10" t="str">
        <f t="shared" si="248"/>
        <v/>
      </c>
      <c r="LZ54" s="10" t="str">
        <f t="shared" si="248"/>
        <v>,,,;</v>
      </c>
      <c r="MA54" s="10" t="str">
        <f t="shared" si="248"/>
        <v/>
      </c>
      <c r="MB54" s="10" t="str">
        <f t="shared" si="248"/>
        <v/>
      </c>
      <c r="MC54" s="10" t="str">
        <f t="shared" si="248"/>
        <v/>
      </c>
      <c r="MD54" s="10" t="str">
        <f t="shared" si="248"/>
        <v>,,,;</v>
      </c>
      <c r="ME54" s="10" t="str">
        <f t="shared" si="248"/>
        <v/>
      </c>
      <c r="MF54" s="10" t="str">
        <f t="shared" si="248"/>
        <v/>
      </c>
      <c r="MG54" s="10" t="str">
        <f t="shared" si="248"/>
        <v/>
      </c>
      <c r="MH54" s="10" t="str">
        <f t="shared" si="248"/>
        <v>,,,</v>
      </c>
    </row>
    <row r="55" spans="1:346" x14ac:dyDescent="0.2">
      <c r="A55">
        <v>6</v>
      </c>
      <c r="C55" s="9" t="s">
        <v>65</v>
      </c>
      <c r="D55" s="9"/>
      <c r="G55" s="10" t="str">
        <f t="shared" si="210"/>
        <v>80100001,1,1,292800;</v>
      </c>
      <c r="J55" s="10" t="str">
        <f t="shared" si="211"/>
        <v/>
      </c>
      <c r="K55" s="10" t="str">
        <f t="shared" si="212"/>
        <v>80100002,1,1,179520;</v>
      </c>
      <c r="O55" s="10" t="str">
        <f t="shared" si="213"/>
        <v>80100003,1,1,120000;</v>
      </c>
      <c r="R55" s="10" t="str">
        <f t="shared" si="214"/>
        <v/>
      </c>
      <c r="S55" s="10" t="str">
        <f t="shared" si="215"/>
        <v>80100004,1,1,7200;</v>
      </c>
      <c r="W55" s="10" t="str">
        <f t="shared" si="216"/>
        <v>80100005,1,1,480;</v>
      </c>
      <c r="AA55" s="27" t="str">
        <f t="shared" ref="AA55:AA68" si="249">IF(AE9=0,IF(AA9&gt;8000000,CONCATENATE(AA9,",",AB9,",",AC9,",",AD9),""),IF(AA9&gt;8000000,CONCATENATE(AA9,",",AB9,",",AC9,",",AD9,";"),""))</f>
        <v>80100011,1,1,21622;</v>
      </c>
      <c r="AB55" s="10" t="str">
        <f t="shared" ref="AB55:AB68" si="250">IF(AF9=0,IF(AB9&gt;8000000,CONCATENATE(AB9,",",AC9,",",AD9,",",AE9),""),IF(AB9&gt;8000000,CONCATENATE(AB9,",",AC9,",",AD9,",",AE9,";"),""))</f>
        <v/>
      </c>
      <c r="AC55" s="10" t="str">
        <f t="shared" ref="AC55:AC68" si="251">IF(AG9=0,IF(AC9&gt;8000000,CONCATENATE(AC9,",",AD9,",",AE9,",",AF9),""),IF(AC9&gt;8000000,CONCATENATE(AC9,",",AD9,",",AE9,",",AF9,";"),""))</f>
        <v/>
      </c>
      <c r="AD55" s="10" t="str">
        <f t="shared" ref="AD55:AD68" si="252">IF(AH9=0,IF(AD9&gt;8000000,CONCATENATE(AD9,",",AE9,",",AF9,",",AG9),""),IF(AD9&gt;8000000,CONCATENATE(AD9,",",AE9,",",AF9,",",AG9,";"),""))</f>
        <v/>
      </c>
      <c r="AE55" s="10" t="str">
        <f t="shared" ref="AE55:AE68" si="253">IF(AI9=0,IF(AE9&gt;8000000,CONCATENATE(AE9,",",AF9,",",AG9,",",AH9),""),IF(AE9&gt;8000000,CONCATENATE(AE9,",",AF9,",",AG9,",",AH9,";"),""))</f>
        <v>80100012,1,1,17757;</v>
      </c>
      <c r="AF55" s="10" t="str">
        <f t="shared" ref="AF55:AF68" si="254">IF(AJ9=0,IF(AF9&gt;8000000,CONCATENATE(AF9,",",AG9,",",AH9,",",AI9),""),IF(AF9&gt;8000000,CONCATENATE(AF9,",",AG9,",",AH9,",",AI9,";"),""))</f>
        <v/>
      </c>
      <c r="AG55" s="10" t="str">
        <f t="shared" ref="AG55:AG68" si="255">IF(AK9=0,IF(AG9&gt;8000000,CONCATENATE(AG9,",",AH9,",",AI9,",",AJ9),""),IF(AG9&gt;8000000,CONCATENATE(AG9,",",AH9,",",AI9,",",AJ9,";"),""))</f>
        <v/>
      </c>
      <c r="AH55" s="10" t="str">
        <f t="shared" ref="AH55:AH68" si="256">IF(AL9=0,IF(AH9&gt;8000000,CONCATENATE(AH9,",",AI9,",",AJ9,",",AK9),""),IF(AH9&gt;8000000,CONCATENATE(AH9,",",AI9,",",AJ9,",",AK9,";"),""))</f>
        <v/>
      </c>
      <c r="AI55" s="10" t="str">
        <f t="shared" ref="AI55:AI68" si="257">IF(AM9=0,IF(AI9&gt;8000000,CONCATENATE(AI9,",",AJ9,",",AK9,",",AL9),""),IF(AI9&gt;8000000,CONCATENATE(AI9,",",AJ9,",",AK9,",",AL9,";"),""))</f>
        <v>80100013,1,1,4444;</v>
      </c>
      <c r="AJ55" s="10" t="str">
        <f t="shared" ref="AJ55:AJ68" si="258">IF(AN9=0,IF(AJ9&gt;8000000,CONCATENATE(AJ9,",",AK9,",",AL9,",",AM9),""),IF(AJ9&gt;8000000,CONCATENATE(AJ9,",",AK9,",",AL9,",",AM9,";"),""))</f>
        <v/>
      </c>
      <c r="AK55" s="10" t="str">
        <f t="shared" ref="AK55:AK68" si="259">IF(AO9=0,IF(AK9&gt;8000000,CONCATENATE(AK9,",",AL9,",",AM9,",",AN9),""),IF(AK9&gt;8000000,CONCATENATE(AK9,",",AL9,",",AM9,",",AN9,";"),""))</f>
        <v/>
      </c>
      <c r="AL55" s="10" t="str">
        <f t="shared" ref="AL55:AL68" si="260">IF(AP9=0,IF(AL9&gt;8000000,CONCATENATE(AL9,",",AM9,",",AN9,",",AO9),""),IF(AL9&gt;8000000,CONCATENATE(AL9,",",AM9,",",AN9,",",AO9,";"),""))</f>
        <v/>
      </c>
      <c r="AM55" s="10" t="str">
        <f t="shared" ref="AM55:AM68" si="261">IF(AQ9=0,IF(AM9&gt;8000000,CONCATENATE(AM9,",",AN9,",",AO9,",",AP9),""),IF(AM9&gt;8000000,CONCATENATE(AM9,",",AN9,",",AO9,",",AP9,";"),""))</f>
        <v>80100014,1,1,622;</v>
      </c>
      <c r="AN55" s="10" t="str">
        <f t="shared" ref="AN55:AN68" si="262">IF(AR9=0,IF(AN9&gt;8000000,CONCATENATE(AN9,",",AO9,",",AP9,",",AQ9),""),IF(AN9&gt;8000000,CONCATENATE(AN9,",",AO9,",",AP9,",",AQ9,";"),""))</f>
        <v/>
      </c>
      <c r="AO55" s="10" t="str">
        <f t="shared" ref="AO55:AO68" si="263">IF(AS9=0,IF(AO9&gt;8000000,CONCATENATE(AO9,",",AP9,",",AQ9,",",AR9),""),IF(AO9&gt;8000000,CONCATENATE(AO9,",",AP9,",",AQ9,",",AR9,";"),""))</f>
        <v/>
      </c>
      <c r="AP55" s="10" t="str">
        <f t="shared" ref="AP55:AP68" si="264">IF(AT9=0,IF(AP9&gt;8000000,CONCATENATE(AP9,",",AQ9,",",AR9,",",AS9),""),IF(AP9&gt;8000000,CONCATENATE(AP9,",",AQ9,",",AR9,",",AS9,";"),""))</f>
        <v/>
      </c>
      <c r="AQ55" s="10" t="str">
        <f t="shared" ref="AQ55:AQ68" si="265">IF(AU9=0,IF(AQ9&gt;8000000,CONCATENATE(AQ9,",",AR9,",",AS9,",",AT9),""),IF(AQ9&gt;8000000,CONCATENATE(AQ9,",",AR9,",",AS9,",",AT9,";"),""))</f>
        <v>80100015,1,1,20;</v>
      </c>
      <c r="AR55" s="10" t="str">
        <f t="shared" ref="AR55:AR68" si="266">IF(AV9=0,IF(AR9&gt;8000000,CONCATENATE(AR9,",",AS9,",",AT9,",",AU9),""),IF(AR9&gt;8000000,CONCATENATE(AR9,",",AS9,",",AT9,",",AU9,";"),""))</f>
        <v/>
      </c>
      <c r="AS55" s="10" t="str">
        <f t="shared" ref="AS55:AS68" si="267">IF(AW9=0,IF(AS9&gt;8000000,CONCATENATE(AS9,",",AT9,",",AU9,",",AV9),""),IF(AS9&gt;8000000,CONCATENATE(AS9,",",AT9,",",AU9,",",AV9,";"),""))</f>
        <v/>
      </c>
      <c r="AT55" s="10" t="str">
        <f t="shared" ref="AT55:AT68" si="268">IF(AX9=0,IF(AT9&gt;8000000,CONCATENATE(AT9,",",AU9,",",AV9,",",AW9),""),IF(AT9&gt;8000000,CONCATENATE(AT9,",",AU9,",",AV9,",",AW9,";"),""))</f>
        <v/>
      </c>
      <c r="AU55" s="10" t="str">
        <f t="shared" ref="AU55:AU68" si="269">IF(AY9=0,IF(AU9&gt;8000000,CONCATENATE(AU9,",",AV9,",",AW9,",",AX9),""),IF(AU9&gt;8000000,CONCATENATE(AU9,",",AV9,",",AW9,",",AX9,";"),""))</f>
        <v>80100031,1,1,21600;</v>
      </c>
      <c r="AV55" s="10" t="str">
        <f t="shared" ref="AV55:AV68" si="270">IF(AZ9=0,IF(AV9&gt;8000000,CONCATENATE(AV9,",",AW9,",",AX9,",",AY9),""),IF(AV9&gt;8000000,CONCATENATE(AV9,",",AW9,",",AX9,",",AY9,";"),""))</f>
        <v/>
      </c>
      <c r="AW55" s="10" t="str">
        <f t="shared" ref="AW55:AW68" si="271">IF(BA9=0,IF(AW9&gt;8000000,CONCATENATE(AW9,",",AX9,",",AY9,",",AZ9),""),IF(AW9&gt;8000000,CONCATENATE(AW9,",",AX9,",",AY9,",",AZ9,";"),""))</f>
        <v/>
      </c>
      <c r="AX55" s="10" t="str">
        <f t="shared" ref="AX55:AX68" si="272">IF(BB9=0,IF(AX9&gt;8000000,CONCATENATE(AX9,",",AY9,",",AZ9,",",BA9),""),IF(AX9&gt;8000000,CONCATENATE(AX9,",",AY9,",",AZ9,",",BA9,";"),""))</f>
        <v/>
      </c>
      <c r="AY55" s="10" t="str">
        <f t="shared" ref="AY55:AY68" si="273">IF(BC9=0,IF(AY9&gt;8000000,CONCATENATE(AY9,",",AZ9,",",BA9,",",BB9),""),IF(AY9&gt;8000000,CONCATENATE(AY9,",",AZ9,",",BA9,",",BB9,";"),""))</f>
        <v>80100032,1,1,17757;</v>
      </c>
      <c r="AZ55" s="10" t="str">
        <f t="shared" ref="AZ55:AZ68" si="274">IF(BD9=0,IF(AZ9&gt;8000000,CONCATENATE(AZ9,",",BA9,",",BB9,",",BC9),""),IF(AZ9&gt;8000000,CONCATENATE(AZ9,",",BA9,",",BB9,",",BC9,";"),""))</f>
        <v/>
      </c>
      <c r="BA55" s="10" t="str">
        <f t="shared" ref="BA55:BA68" si="275">IF(BE9=0,IF(BA9&gt;8000000,CONCATENATE(BA9,",",BB9,",",BC9,",",BD9),""),IF(BA9&gt;8000000,CONCATENATE(BA9,",",BB9,",",BC9,",",BD9,";"),""))</f>
        <v/>
      </c>
      <c r="BB55" s="10" t="str">
        <f t="shared" ref="BB55:BB68" si="276">IF(BF9=0,IF(BB9&gt;8000000,CONCATENATE(BB9,",",BC9,",",BD9,",",BE9),""),IF(BB9&gt;8000000,CONCATENATE(BB9,",",BC9,",",BD9,",",BE9,";"),""))</f>
        <v/>
      </c>
      <c r="BC55" s="10" t="str">
        <f t="shared" ref="BC55:BC68" si="277">IF(BG9=0,IF(BC9&gt;8000000,CONCATENATE(BC9,",",BD9,",",BE9,",",BF9),""),IF(BC9&gt;8000000,CONCATENATE(BC9,",",BD9,",",BE9,",",BF9,";"),""))</f>
        <v>80100033,1,1,4444;</v>
      </c>
      <c r="BD55" s="10" t="str">
        <f t="shared" ref="BD55:BD68" si="278">IF(BH9=0,IF(BD9&gt;8000000,CONCATENATE(BD9,",",BE9,",",BF9,",",BG9),""),IF(BD9&gt;8000000,CONCATENATE(BD9,",",BE9,",",BF9,",",BG9,";"),""))</f>
        <v/>
      </c>
      <c r="BE55" s="10" t="str">
        <f t="shared" ref="BE55:BE68" si="279">IF(BI9=0,IF(BE9&gt;8000000,CONCATENATE(BE9,",",BF9,",",BG9,",",BH9),""),IF(BE9&gt;8000000,CONCATENATE(BE9,",",BF9,",",BG9,",",BH9,";"),""))</f>
        <v/>
      </c>
      <c r="BF55" s="10" t="str">
        <f t="shared" ref="BF55:BF68" si="280">IF(BJ9=0,IF(BF9&gt;8000000,CONCATENATE(BF9,",",BG9,",",BH9,",",BI9),""),IF(BF9&gt;8000000,CONCATENATE(BF9,",",BG9,",",BH9,",",BI9,";"),""))</f>
        <v/>
      </c>
      <c r="BG55" s="10" t="str">
        <f t="shared" ref="BG55:BG68" si="281">IF(BK9=0,IF(BG9&gt;8000000,CONCATENATE(BG9,",",BH9,",",BI9,",",BJ9),""),IF(BG9&gt;8000000,CONCATENATE(BG9,",",BH9,",",BI9,",",BJ9,";"),""))</f>
        <v>80100034,1,1,622;</v>
      </c>
      <c r="BH55" s="10" t="str">
        <f t="shared" ref="BH55:BH68" si="282">IF(BL9=0,IF(BH9&gt;8000000,CONCATENATE(BH9,",",BI9,",",BJ9,",",BK9),""),IF(BH9&gt;8000000,CONCATENATE(BH9,",",BI9,",",BJ9,",",BK9,";"),""))</f>
        <v/>
      </c>
      <c r="BI55" s="10" t="str">
        <f t="shared" ref="BI55:BI68" si="283">IF(BM9=0,IF(BI9&gt;8000000,CONCATENATE(BI9,",",BJ9,",",BK9,",",BL9),""),IF(BI9&gt;8000000,CONCATENATE(BI9,",",BJ9,",",BK9,",",BL9,";"),""))</f>
        <v/>
      </c>
      <c r="BJ55" s="10" t="str">
        <f t="shared" ref="BJ55:BJ68" si="284">IF(BN9=0,IF(BJ9&gt;8000000,CONCATENATE(BJ9,",",BK9,",",BL9,",",BM9),""),IF(BJ9&gt;8000000,CONCATENATE(BJ9,",",BK9,",",BL9,",",BM9,";"),""))</f>
        <v/>
      </c>
      <c r="BK55" s="10" t="str">
        <f t="shared" ref="BK55:BK68" si="285">IF(BO9=0,IF(BK9&gt;8000000,CONCATENATE(BK9,",",BL9,",",BM9,",",BN9),""),IF(BK9&gt;8000000,CONCATENATE(BK9,",",BL9,",",BM9,",",BN9,";"),""))</f>
        <v>80100035,1,1,20;</v>
      </c>
      <c r="BL55" s="10" t="str">
        <f t="shared" ref="BL55:BL68" si="286">IF(BP9=0,IF(BL9&gt;8000000,CONCATENATE(BL9,",",BM9,",",BN9,",",BO9),""),IF(BL9&gt;8000000,CONCATENATE(BL9,",",BM9,",",BN9,",",BO9,";"),""))</f>
        <v/>
      </c>
      <c r="BM55" s="10" t="str">
        <f t="shared" ref="BM55:BM68" si="287">IF(BQ9=0,IF(BM9&gt;8000000,CONCATENATE(BM9,",",BN9,",",BO9,",",BP9),""),IF(BM9&gt;8000000,CONCATENATE(BM9,",",BN9,",",BO9,",",BP9,";"),""))</f>
        <v/>
      </c>
      <c r="BN55" s="10" t="str">
        <f t="shared" ref="BN55:BN68" si="288">IF(BR9=0,IF(BN9&gt;8000000,CONCATENATE(BN9,",",BO9,",",BP9,",",BQ9),""),IF(BN9&gt;8000000,CONCATENATE(BN9,",",BO9,",",BP9,",",BQ9,";"),""))</f>
        <v/>
      </c>
      <c r="BO55" s="10" t="str">
        <f t="shared" ref="BO55:BO68" si="289">IF(BS9=0,IF(BO9&gt;8000000,CONCATENATE(BO9,",",BP9,",",BQ9,",",BR9),""),IF(BO9&gt;8000000,CONCATENATE(BO9,",",BP9,",",BQ9,",",BR9,";"),""))</f>
        <v>80100041,1,1,21600;</v>
      </c>
      <c r="BP55" s="10" t="str">
        <f t="shared" ref="BP55:BP68" si="290">IF(BT9=0,IF(BP9&gt;8000000,CONCATENATE(BP9,",",BQ9,",",BR9,",",BS9),""),IF(BP9&gt;8000000,CONCATENATE(BP9,",",BQ9,",",BR9,",",BS9,";"),""))</f>
        <v/>
      </c>
      <c r="BQ55" s="10" t="str">
        <f t="shared" ref="BQ55:BQ68" si="291">IF(BU9=0,IF(BQ9&gt;8000000,CONCATENATE(BQ9,",",BR9,",",BS9,",",BT9),""),IF(BQ9&gt;8000000,CONCATENATE(BQ9,",",BR9,",",BS9,",",BT9,";"),""))</f>
        <v/>
      </c>
      <c r="BR55" s="10" t="str">
        <f t="shared" ref="BR55:BR68" si="292">IF(BV9=0,IF(BR9&gt;8000000,CONCATENATE(BR9,",",BS9,",",BT9,",",BU9),""),IF(BR9&gt;8000000,CONCATENATE(BR9,",",BS9,",",BT9,",",BU9,";"),""))</f>
        <v/>
      </c>
      <c r="BS55" s="10" t="str">
        <f t="shared" ref="BS55:BS68" si="293">IF(BW9=0,IF(BS9&gt;8000000,CONCATENATE(BS9,",",BT9,",",BU9,",",BV9),""),IF(BS9&gt;8000000,CONCATENATE(BS9,",",BT9,",",BU9,",",BV9,";"),""))</f>
        <v>80100042,1,1,17757;</v>
      </c>
      <c r="BT55" s="10" t="str">
        <f t="shared" ref="BT55:BT68" si="294">IF(BX9=0,IF(BT9&gt;8000000,CONCATENATE(BT9,",",BU9,",",BV9,",",BW9),""),IF(BT9&gt;8000000,CONCATENATE(BT9,",",BU9,",",BV9,",",BW9,";"),""))</f>
        <v/>
      </c>
      <c r="BU55" s="10" t="str">
        <f t="shared" ref="BU55:BU68" si="295">IF(BY9=0,IF(BU9&gt;8000000,CONCATENATE(BU9,",",BV9,",",BW9,",",BX9),""),IF(BU9&gt;8000000,CONCATENATE(BU9,",",BV9,",",BW9,",",BX9,";"),""))</f>
        <v/>
      </c>
      <c r="BV55" s="10" t="str">
        <f t="shared" ref="BV55:BV68" si="296">IF(BZ9=0,IF(BV9&gt;8000000,CONCATENATE(BV9,",",BW9,",",BX9,",",BY9),""),IF(BV9&gt;8000000,CONCATENATE(BV9,",",BW9,",",BX9,",",BY9,";"),""))</f>
        <v/>
      </c>
      <c r="BW55" s="10" t="str">
        <f t="shared" ref="BW55:BW68" si="297">IF(CA9=0,IF(BW9&gt;8000000,CONCATENATE(BW9,",",BX9,",",BY9,",",BZ9),""),IF(BW9&gt;8000000,CONCATENATE(BW9,",",BX9,",",BY9,",",BZ9,";"),""))</f>
        <v>80100043,1,1,4444;</v>
      </c>
      <c r="BX55" s="10" t="str">
        <f t="shared" ref="BX55:BX68" si="298">IF(CB9=0,IF(BX9&gt;8000000,CONCATENATE(BX9,",",BY9,",",BZ9,",",CA9),""),IF(BX9&gt;8000000,CONCATENATE(BX9,",",BY9,",",BZ9,",",CA9,";"),""))</f>
        <v/>
      </c>
      <c r="BY55" s="10" t="str">
        <f t="shared" ref="BY55:BY68" si="299">IF(CC9=0,IF(BY9&gt;8000000,CONCATENATE(BY9,",",BZ9,",",CA9,",",CB9),""),IF(BY9&gt;8000000,CONCATENATE(BY9,",",BZ9,",",CA9,",",CB9,";"),""))</f>
        <v/>
      </c>
      <c r="BZ55" s="10" t="str">
        <f t="shared" ref="BZ55:BZ68" si="300">IF(CD9=0,IF(BZ9&gt;8000000,CONCATENATE(BZ9,",",CA9,",",CB9,",",CC9),""),IF(BZ9&gt;8000000,CONCATENATE(BZ9,",",CA9,",",CB9,",",CC9,";"),""))</f>
        <v/>
      </c>
      <c r="CA55" s="10" t="str">
        <f t="shared" ref="CA55:CA68" si="301">IF(CE9=0,IF(CA9&gt;8000000,CONCATENATE(CA9,",",CB9,",",CC9,",",CD9),""),IF(CA9&gt;8000000,CONCATENATE(CA9,",",CB9,",",CC9,",",CD9,";"),""))</f>
        <v>80100044,1,1,622;</v>
      </c>
      <c r="CB55" s="10" t="str">
        <f t="shared" ref="CB55:CB68" si="302">IF(CF9=0,IF(CB9&gt;8000000,CONCATENATE(CB9,",",CC9,",",CD9,",",CE9),""),IF(CB9&gt;8000000,CONCATENATE(CB9,",",CC9,",",CD9,",",CE9,";"),""))</f>
        <v/>
      </c>
      <c r="CC55" s="10" t="str">
        <f t="shared" ref="CC55:CC68" si="303">IF(CG9=0,IF(CC9&gt;8000000,CONCATENATE(CC9,",",CD9,",",CE9,",",CF9),""),IF(CC9&gt;8000000,CONCATENATE(CC9,",",CD9,",",CE9,",",CF9,";"),""))</f>
        <v/>
      </c>
      <c r="CD55" s="10" t="str">
        <f t="shared" ref="CD55:CD68" si="304">IF(CH9=0,IF(CD9&gt;8000000,CONCATENATE(CD9,",",CE9,",",CF9,",",CG9),""),IF(CD9&gt;8000000,CONCATENATE(CD9,",",CE9,",",CF9,",",CG9,";"),""))</f>
        <v/>
      </c>
      <c r="CE55" s="10" t="str">
        <f t="shared" ref="CE55:CE68" si="305">IF(CI9=0,IF(CE9&gt;8000000,CONCATENATE(CE9,",",CF9,",",CG9,",",CH9),""),IF(CE9&gt;8000000,CONCATENATE(CE9,",",CF9,",",CG9,",",CH9,";"),""))</f>
        <v>80100045,1,1,20;</v>
      </c>
      <c r="CF55" s="10" t="str">
        <f t="shared" ref="CF55:CF68" si="306">IF(CJ9=0,IF(CF9&gt;8000000,CONCATENATE(CF9,",",CG9,",",CH9,",",CI9),""),IF(CF9&gt;8000000,CONCATENATE(CF9,",",CG9,",",CH9,",",CI9,";"),""))</f>
        <v/>
      </c>
      <c r="CG55" s="10" t="str">
        <f t="shared" ref="CG55:CG68" si="307">IF(CK9=0,IF(CG9&gt;8000000,CONCATENATE(CG9,",",CH9,",",CI9,",",CJ9),""),IF(CG9&gt;8000000,CONCATENATE(CG9,",",CH9,",",CI9,",",CJ9,";"),""))</f>
        <v/>
      </c>
      <c r="CH55" s="10" t="str">
        <f t="shared" ref="CH55:CH68" si="308">IF(CL9=0,IF(CH9&gt;8000000,CONCATENATE(CH9,",",CI9,",",CJ9,",",CK9),""),IF(CH9&gt;8000000,CONCATENATE(CH9,",",CI9,",",CJ9,",",CK9,";"),""))</f>
        <v/>
      </c>
      <c r="CI55" s="10" t="str">
        <f t="shared" ref="CI55:CI68" si="309">IF(CM9=0,IF(CI9&gt;8000000,CONCATENATE(CI9,",",CJ9,",",CK9,",",CL9),""),IF(CI9&gt;8000000,CONCATENATE(CI9,",",CJ9,",",CK9,",",CL9,";"),""))</f>
        <v>80100061,1,1,21600;</v>
      </c>
      <c r="CJ55" s="10" t="str">
        <f t="shared" ref="CJ55:CJ68" si="310">IF(CN9=0,IF(CJ9&gt;8000000,CONCATENATE(CJ9,",",CK9,",",CL9,",",CM9),""),IF(CJ9&gt;8000000,CONCATENATE(CJ9,",",CK9,",",CL9,",",CM9,";"),""))</f>
        <v/>
      </c>
      <c r="CK55" s="10" t="str">
        <f t="shared" ref="CK55:CK68" si="311">IF(CO9=0,IF(CK9&gt;8000000,CONCATENATE(CK9,",",CL9,",",CM9,",",CN9),""),IF(CK9&gt;8000000,CONCATENATE(CK9,",",CL9,",",CM9,",",CN9,";"),""))</f>
        <v/>
      </c>
      <c r="CL55" s="10" t="str">
        <f t="shared" ref="CL55:CL68" si="312">IF(CP9=0,IF(CL9&gt;8000000,CONCATENATE(CL9,",",CM9,",",CN9,",",CO9),""),IF(CL9&gt;8000000,CONCATENATE(CL9,",",CM9,",",CN9,",",CO9,";"),""))</f>
        <v/>
      </c>
      <c r="CM55" s="10" t="str">
        <f t="shared" ref="CM55:CM68" si="313">IF(CQ9=0,IF(CM9&gt;8000000,CONCATENATE(CM9,",",CN9,",",CO9,",",CP9),""),IF(CM9&gt;8000000,CONCATENATE(CM9,",",CN9,",",CO9,",",CP9,";"),""))</f>
        <v>80100062,1,1,17757;</v>
      </c>
      <c r="CN55" s="10" t="str">
        <f t="shared" ref="CN55:CN68" si="314">IF(CR9=0,IF(CN9&gt;8000000,CONCATENATE(CN9,",",CO9,",",CP9,",",CQ9),""),IF(CN9&gt;8000000,CONCATENATE(CN9,",",CO9,",",CP9,",",CQ9,";"),""))</f>
        <v/>
      </c>
      <c r="CO55" s="10" t="str">
        <f t="shared" ref="CO55:CO68" si="315">IF(CS9=0,IF(CO9&gt;8000000,CONCATENATE(CO9,",",CP9,",",CQ9,",",CR9),""),IF(CO9&gt;8000000,CONCATENATE(CO9,",",CP9,",",CQ9,",",CR9,";"),""))</f>
        <v/>
      </c>
      <c r="CP55" s="10" t="str">
        <f t="shared" ref="CP55:CP68" si="316">IF(CT9=0,IF(CP9&gt;8000000,CONCATENATE(CP9,",",CQ9,",",CR9,",",CS9),""),IF(CP9&gt;8000000,CONCATENATE(CP9,",",CQ9,",",CR9,",",CS9,";"),""))</f>
        <v/>
      </c>
      <c r="CQ55" s="10" t="str">
        <f t="shared" ref="CQ55:CQ68" si="317">IF(CU9=0,IF(CQ9&gt;8000000,CONCATENATE(CQ9,",",CR9,",",CS9,",",CT9),""),IF(CQ9&gt;8000000,CONCATENATE(CQ9,",",CR9,",",CS9,",",CT9,";"),""))</f>
        <v>80100063,1,1,4444;</v>
      </c>
      <c r="CR55" s="10" t="str">
        <f t="shared" ref="CR55:CR68" si="318">IF(CV9=0,IF(CR9&gt;8000000,CONCATENATE(CR9,",",CS9,",",CT9,",",CU9),""),IF(CR9&gt;8000000,CONCATENATE(CR9,",",CS9,",",CT9,",",CU9,";"),""))</f>
        <v/>
      </c>
      <c r="CS55" s="10" t="str">
        <f t="shared" ref="CS55:CS68" si="319">IF(CW9=0,IF(CS9&gt;8000000,CONCATENATE(CS9,",",CT9,",",CU9,",",CV9),""),IF(CS9&gt;8000000,CONCATENATE(CS9,",",CT9,",",CU9,",",CV9,";"),""))</f>
        <v/>
      </c>
      <c r="CT55" s="10" t="str">
        <f t="shared" ref="CT55:CT68" si="320">IF(CX9=0,IF(CT9&gt;8000000,CONCATENATE(CT9,",",CU9,",",CV9,",",CW9),""),IF(CT9&gt;8000000,CONCATENATE(CT9,",",CU9,",",CV9,",",CW9,";"),""))</f>
        <v/>
      </c>
      <c r="CU55" s="10" t="str">
        <f t="shared" ref="CU55:CU68" si="321">IF(CY9=0,IF(CU9&gt;8000000,CONCATENATE(CU9,",",CV9,",",CW9,",",CX9),""),IF(CU9&gt;8000000,CONCATENATE(CU9,",",CV9,",",CW9,",",CX9,";"),""))</f>
        <v>80100064,1,1,622;</v>
      </c>
      <c r="CV55" s="10" t="str">
        <f t="shared" ref="CV55:CV68" si="322">IF(CZ9=0,IF(CV9&gt;8000000,CONCATENATE(CV9,",",CW9,",",CX9,",",CY9),""),IF(CV9&gt;8000000,CONCATENATE(CV9,",",CW9,",",CX9,",",CY9,";"),""))</f>
        <v/>
      </c>
      <c r="CW55" s="10" t="str">
        <f t="shared" ref="CW55:CW68" si="323">IF(DA9=0,IF(CW9&gt;8000000,CONCATENATE(CW9,",",CX9,",",CY9,",",CZ9),""),IF(CW9&gt;8000000,CONCATENATE(CW9,",",CX9,",",CY9,",",CZ9,";"),""))</f>
        <v/>
      </c>
      <c r="CX55" s="10" t="str">
        <f t="shared" ref="CX55:CX68" si="324">IF(DB9=0,IF(CX9&gt;8000000,CONCATENATE(CX9,",",CY9,",",CZ9,",",DA9),""),IF(CX9&gt;8000000,CONCATENATE(CX9,",",CY9,",",CZ9,",",DA9,";"),""))</f>
        <v/>
      </c>
      <c r="CY55" s="10" t="str">
        <f t="shared" ref="CY55:CY68" si="325">IF(DC9=0,IF(CY9&gt;8000000,CONCATENATE(CY9,",",CZ9,",",DA9,",",DB9),""),IF(CY9&gt;8000000,CONCATENATE(CY9,",",CZ9,",",DA9,",",DB9,";"),""))</f>
        <v>80100065,1,1,20;</v>
      </c>
      <c r="CZ55" s="10" t="str">
        <f t="shared" ref="CZ55:CZ68" si="326">IF(DD9=0,IF(CZ9&gt;8000000,CONCATENATE(CZ9,",",DA9,",",DB9,",",DC9),""),IF(CZ9&gt;8000000,CONCATENATE(CZ9,",",DA9,",",DB9,",",DC9,";"),""))</f>
        <v/>
      </c>
      <c r="DA55" s="10" t="str">
        <f t="shared" ref="DA55:DA68" si="327">IF(DE9=0,IF(DA9&gt;8000000,CONCATENATE(DA9,",",DB9,",",DC9,",",DD9),""),IF(DA9&gt;8000000,CONCATENATE(DA9,",",DB9,",",DC9,",",DD9,";"),""))</f>
        <v/>
      </c>
      <c r="DB55" s="10" t="str">
        <f t="shared" ref="DB55:DB68" si="328">IF(DF9=0,IF(DB9&gt;8000000,CONCATENATE(DB9,",",DC9,",",DD9,",",DE9),""),IF(DB9&gt;8000000,CONCATENATE(DB9,",",DC9,",",DD9,",",DE9,";"),""))</f>
        <v/>
      </c>
      <c r="DC55" s="10" t="str">
        <f t="shared" ref="DC55:DC68" si="329">IF(DG9=0,IF(DC9&gt;8000000,CONCATENATE(DC9,",",DD9,",",DE9,",",DF9),""),IF(DC9&gt;8000000,CONCATENATE(DC9,",",DD9,",",DE9,",",DF9,";"),""))</f>
        <v>80100051,1,1,21600;</v>
      </c>
      <c r="DD55" s="10" t="str">
        <f t="shared" ref="DD55:DD68" si="330">IF(DH9=0,IF(DD9&gt;8000000,CONCATENATE(DD9,",",DE9,",",DF9,",",DG9),""),IF(DD9&gt;8000000,CONCATENATE(DD9,",",DE9,",",DF9,",",DG9,";"),""))</f>
        <v/>
      </c>
      <c r="DE55" s="10" t="str">
        <f t="shared" ref="DE55:DE68" si="331">IF(DI9=0,IF(DE9&gt;8000000,CONCATENATE(DE9,",",DF9,",",DG9,",",DH9),""),IF(DE9&gt;8000000,CONCATENATE(DE9,",",DF9,",",DG9,",",DH9,";"),""))</f>
        <v/>
      </c>
      <c r="DF55" s="10" t="str">
        <f t="shared" ref="DF55:DF68" si="332">IF(DJ9=0,IF(DF9&gt;8000000,CONCATENATE(DF9,",",DG9,",",DH9,",",DI9),""),IF(DF9&gt;8000000,CONCATENATE(DF9,",",DG9,",",DH9,",",DI9,";"),""))</f>
        <v/>
      </c>
      <c r="DG55" s="10" t="str">
        <f t="shared" ref="DG55:DG68" si="333">IF(DK9=0,IF(DG9&gt;8000000,CONCATENATE(DG9,",",DH9,",",DI9,",",DJ9),""),IF(DG9&gt;8000000,CONCATENATE(DG9,",",DH9,",",DI9,",",DJ9,";"),""))</f>
        <v>80100052,1,1,17757;</v>
      </c>
      <c r="DH55" s="10" t="str">
        <f t="shared" ref="DH55:DH68" si="334">IF(DL9=0,IF(DH9&gt;8000000,CONCATENATE(DH9,",",DI9,",",DJ9,",",DK9),""),IF(DH9&gt;8000000,CONCATENATE(DH9,",",DI9,",",DJ9,",",DK9,";"),""))</f>
        <v/>
      </c>
      <c r="DI55" s="10" t="str">
        <f t="shared" ref="DI55:DI68" si="335">IF(DM9=0,IF(DI9&gt;8000000,CONCATENATE(DI9,",",DJ9,",",DK9,",",DL9),""),IF(DI9&gt;8000000,CONCATENATE(DI9,",",DJ9,",",DK9,",",DL9,";"),""))</f>
        <v/>
      </c>
      <c r="DJ55" s="10" t="str">
        <f t="shared" ref="DJ55:DJ68" si="336">IF(DN9=0,IF(DJ9&gt;8000000,CONCATENATE(DJ9,",",DK9,",",DL9,",",DM9),""),IF(DJ9&gt;8000000,CONCATENATE(DJ9,",",DK9,",",DL9,",",DM9,";"),""))</f>
        <v/>
      </c>
      <c r="DK55" s="10" t="str">
        <f t="shared" ref="DK55:DK68" si="337">IF(DO9=0,IF(DK9&gt;8000000,CONCATENATE(DK9,",",DL9,",",DM9,",",DN9),""),IF(DK9&gt;8000000,CONCATENATE(DK9,",",DL9,",",DM9,",",DN9,";"),""))</f>
        <v>80100053,1,1,4444;</v>
      </c>
      <c r="DL55" s="10" t="str">
        <f t="shared" ref="DL55:DL68" si="338">IF(DP9=0,IF(DL9&gt;8000000,CONCATENATE(DL9,",",DM9,",",DN9,",",DO9),""),IF(DL9&gt;8000000,CONCATENATE(DL9,",",DM9,",",DN9,",",DO9,";"),""))</f>
        <v/>
      </c>
      <c r="DM55" s="10" t="str">
        <f t="shared" ref="DM55:DM68" si="339">IF(DQ9=0,IF(DM9&gt;8000000,CONCATENATE(DM9,",",DN9,",",DO9,",",DP9),""),IF(DM9&gt;8000000,CONCATENATE(DM9,",",DN9,",",DO9,",",DP9,";"),""))</f>
        <v/>
      </c>
      <c r="DN55" s="10" t="str">
        <f t="shared" ref="DN55:DN68" si="340">IF(DR9=0,IF(DN9&gt;8000000,CONCATENATE(DN9,",",DO9,",",DP9,",",DQ9),""),IF(DN9&gt;8000000,CONCATENATE(DN9,",",DO9,",",DP9,",",DQ9,";"),""))</f>
        <v/>
      </c>
      <c r="DO55" s="10" t="str">
        <f t="shared" ref="DO55:DO68" si="341">IF(DS9=0,IF(DO9&gt;8000000,CONCATENATE(DO9,",",DP9,",",DQ9,",",DR9),""),IF(DO9&gt;8000000,CONCATENATE(DO9,",",DP9,",",DQ9,",",DR9,";"),""))</f>
        <v>80100054,1,1,622;</v>
      </c>
      <c r="DP55" s="10" t="str">
        <f t="shared" ref="DP55:DP68" si="342">IF(DT9=0,IF(DP9&gt;8000000,CONCATENATE(DP9,",",DQ9,",",DR9,",",DS9),""),IF(DP9&gt;8000000,CONCATENATE(DP9,",",DQ9,",",DR9,",",DS9,";"),""))</f>
        <v/>
      </c>
      <c r="DQ55" s="10" t="str">
        <f t="shared" ref="DQ55:DQ68" si="343">IF(DU9=0,IF(DQ9&gt;8000000,CONCATENATE(DQ9,",",DR9,",",DS9,",",DT9),""),IF(DQ9&gt;8000000,CONCATENATE(DQ9,",",DR9,",",DS9,",",DT9,";"),""))</f>
        <v/>
      </c>
      <c r="DR55" s="10" t="str">
        <f t="shared" ref="DR55:DR68" si="344">IF(DV9=0,IF(DR9&gt;8000000,CONCATENATE(DR9,",",DS9,",",DT9,",",DU9),""),IF(DR9&gt;8000000,CONCATENATE(DR9,",",DS9,",",DT9,",",DU9,";"),""))</f>
        <v/>
      </c>
      <c r="DS55" s="10" t="str">
        <f t="shared" ref="DS55:DS68" si="345">IF(DW9=0,IF(DS9&gt;8000000,CONCATENATE(DS9,",",DT9,",",DU9,",",DV9),""),IF(DS9&gt;8000000,CONCATENATE(DS9,",",DT9,",",DU9,",",DV9,";"),""))</f>
        <v>80100055,1,1,20;</v>
      </c>
      <c r="DT55" s="10" t="str">
        <f t="shared" ref="DT55:DT68" si="346">IF(DX9=0,IF(DT9&gt;8000000,CONCATENATE(DT9,",",DU9,",",DV9,",",DW9),""),IF(DT9&gt;8000000,CONCATENATE(DT9,",",DU9,",",DV9,",",DW9,";"),""))</f>
        <v/>
      </c>
      <c r="DU55" s="10" t="str">
        <f t="shared" ref="DU55:DU68" si="347">IF(DY9=0,IF(DU9&gt;8000000,CONCATENATE(DU9,",",DV9,",",DW9,",",DX9),""),IF(DU9&gt;8000000,CONCATENATE(DU9,",",DV9,",",DW9,",",DX9,";"),""))</f>
        <v/>
      </c>
      <c r="DV55" s="10" t="str">
        <f t="shared" ref="DV55:DV68" si="348">IF(DZ9=0,IF(DV9&gt;8000000,CONCATENATE(DV9,",",DW9,",",DX9,",",DY9),""),IF(DV9&gt;8000000,CONCATENATE(DV9,",",DW9,",",DX9,",",DY9,";"),""))</f>
        <v/>
      </c>
      <c r="DW55" s="10" t="str">
        <f t="shared" ref="DW55:DW68" si="349">IF(EA9=0,IF(DW9&gt;8000000,CONCATENATE(DW9,",",DX9,",",DY9,",",DZ9),""),IF(DW9&gt;8000000,CONCATENATE(DW9,",",DX9,",",DY9,",",DZ9,";"),""))</f>
        <v>80100081,1,1,21600;</v>
      </c>
      <c r="DX55" s="10" t="str">
        <f t="shared" ref="DX55:DX68" si="350">IF(EB9=0,IF(DX9&gt;8000000,CONCATENATE(DX9,",",DY9,",",DZ9,",",EA9),""),IF(DX9&gt;8000000,CONCATENATE(DX9,",",DY9,",",DZ9,",",EA9,";"),""))</f>
        <v/>
      </c>
      <c r="DY55" s="10" t="str">
        <f t="shared" ref="DY55:DY68" si="351">IF(EC9=0,IF(DY9&gt;8000000,CONCATENATE(DY9,",",DZ9,",",EA9,",",EB9),""),IF(DY9&gt;8000000,CONCATENATE(DY9,",",DZ9,",",EA9,",",EB9,";"),""))</f>
        <v/>
      </c>
      <c r="DZ55" s="10" t="str">
        <f t="shared" ref="DZ55:DZ68" si="352">IF(ED9=0,IF(DZ9&gt;8000000,CONCATENATE(DZ9,",",EA9,",",EB9,",",EC9),""),IF(DZ9&gt;8000000,CONCATENATE(DZ9,",",EA9,",",EB9,",",EC9,";"),""))</f>
        <v/>
      </c>
      <c r="EA55" s="10" t="str">
        <f t="shared" ref="EA55:EA68" si="353">IF(EE9=0,IF(EA9&gt;8000000,CONCATENATE(EA9,",",EB9,",",EC9,",",ED9),""),IF(EA9&gt;8000000,CONCATENATE(EA9,",",EB9,",",EC9,",",ED9,";"),""))</f>
        <v>80100082,1,1,17757;</v>
      </c>
      <c r="EB55" s="10" t="str">
        <f t="shared" ref="EB55:EB68" si="354">IF(EF9=0,IF(EB9&gt;8000000,CONCATENATE(EB9,",",EC9,",",ED9,",",EE9),""),IF(EB9&gt;8000000,CONCATENATE(EB9,",",EC9,",",ED9,",",EE9,";"),""))</f>
        <v/>
      </c>
      <c r="EC55" s="10" t="str">
        <f t="shared" ref="EC55:EC68" si="355">IF(EG9=0,IF(EC9&gt;8000000,CONCATENATE(EC9,",",ED9,",",EE9,",",EF9),""),IF(EC9&gt;8000000,CONCATENATE(EC9,",",ED9,",",EE9,",",EF9,";"),""))</f>
        <v/>
      </c>
      <c r="ED55" s="10" t="str">
        <f t="shared" ref="ED55:ED68" si="356">IF(EH9=0,IF(ED9&gt;8000000,CONCATENATE(ED9,",",EE9,",",EF9,",",EG9),""),IF(ED9&gt;8000000,CONCATENATE(ED9,",",EE9,",",EF9,",",EG9,";"),""))</f>
        <v/>
      </c>
      <c r="EE55" s="10" t="str">
        <f t="shared" ref="EE55:EE68" si="357">IF(EI9=0,IF(EE9&gt;8000000,CONCATENATE(EE9,",",EF9,",",EG9,",",EH9),""),IF(EE9&gt;8000000,CONCATENATE(EE9,",",EF9,",",EG9,",",EH9,";"),""))</f>
        <v>80100083,1,1,4444;</v>
      </c>
      <c r="EF55" s="10" t="str">
        <f t="shared" ref="EF55:EF68" si="358">IF(EJ9=0,IF(EF9&gt;8000000,CONCATENATE(EF9,",",EG9,",",EH9,",",EI9),""),IF(EF9&gt;8000000,CONCATENATE(EF9,",",EG9,",",EH9,",",EI9,";"),""))</f>
        <v/>
      </c>
      <c r="EG55" s="10" t="str">
        <f t="shared" ref="EG55:EG68" si="359">IF(EK9=0,IF(EG9&gt;8000000,CONCATENATE(EG9,",",EH9,",",EI9,",",EJ9),""),IF(EG9&gt;8000000,CONCATENATE(EG9,",",EH9,",",EI9,",",EJ9,";"),""))</f>
        <v/>
      </c>
      <c r="EH55" s="10" t="str">
        <f t="shared" ref="EH55:EH68" si="360">IF(EL9=0,IF(EH9&gt;8000000,CONCATENATE(EH9,",",EI9,",",EJ9,",",EK9),""),IF(EH9&gt;8000000,CONCATENATE(EH9,",",EI9,",",EJ9,",",EK9,";"),""))</f>
        <v/>
      </c>
      <c r="EI55" s="10" t="str">
        <f t="shared" ref="EI55:EI68" si="361">IF(EM9=0,IF(EI9&gt;8000000,CONCATENATE(EI9,",",EJ9,",",EK9,",",EL9),""),IF(EI9&gt;8000000,CONCATENATE(EI9,",",EJ9,",",EK9,",",EL9,";"),""))</f>
        <v>80100084,1,1,622;</v>
      </c>
      <c r="EJ55" s="10" t="str">
        <f t="shared" ref="EJ55:EJ68" si="362">IF(EN9=0,IF(EJ9&gt;8000000,CONCATENATE(EJ9,",",EK9,",",EL9,",",EM9),""),IF(EJ9&gt;8000000,CONCATENATE(EJ9,",",EK9,",",EL9,",",EM9,";"),""))</f>
        <v/>
      </c>
      <c r="EK55" s="10" t="str">
        <f t="shared" ref="EK55:EK68" si="363">IF(EO9=0,IF(EK9&gt;8000000,CONCATENATE(EK9,",",EL9,",",EM9,",",EN9),""),IF(EK9&gt;8000000,CONCATENATE(EK9,",",EL9,",",EM9,",",EN9,";"),""))</f>
        <v/>
      </c>
      <c r="EL55" s="10" t="str">
        <f t="shared" ref="EL55:EL68" si="364">IF(EP9=0,IF(EL9&gt;8000000,CONCATENATE(EL9,",",EM9,",",EN9,",",EO9),""),IF(EL9&gt;8000000,CONCATENATE(EL9,",",EM9,",",EN9,",",EO9,";"),""))</f>
        <v/>
      </c>
      <c r="EM55" s="10" t="str">
        <f t="shared" ref="EM55:EM68" si="365">IF(EQ9=0,IF(EM9&gt;8000000,CONCATENATE(EM9,",",EN9,",",EO9,",",EP9),""),IF(EM9&gt;8000000,CONCATENATE(EM9,",",EN9,",",EO9,",",EP9,";"),""))</f>
        <v>80100085,1,1,20;</v>
      </c>
      <c r="EN55" s="10" t="str">
        <f t="shared" ref="EN55:EN68" si="366">IF(ER9=0,IF(EN9&gt;8000000,CONCATENATE(EN9,",",EO9,",",EP9,",",EQ9),""),IF(EN9&gt;8000000,CONCATENATE(EN9,",",EO9,",",EP9,",",EQ9,";"),""))</f>
        <v/>
      </c>
      <c r="EO55" s="10" t="str">
        <f t="shared" ref="EO55:EO68" si="367">IF(ES9=0,IF(EO9&gt;8000000,CONCATENATE(EO9,",",EP9,",",EQ9,",",ER9),""),IF(EO9&gt;8000000,CONCATENATE(EO9,",",EP9,",",EQ9,",",ER9,";"),""))</f>
        <v/>
      </c>
      <c r="EP55" s="10" t="str">
        <f t="shared" ref="EP55:EP68" si="368">IF(ET9=0,IF(EP9&gt;8000000,CONCATENATE(EP9,",",EQ9,",",ER9,",",ES9),""),IF(EP9&gt;8000000,CONCATENATE(EP9,",",EQ9,",",ER9,",",ES9,";"),""))</f>
        <v/>
      </c>
      <c r="EQ55" s="10" t="str">
        <f t="shared" ref="EQ55:EQ68" si="369">IF(EU9=0,IF(EQ9&gt;8000000,CONCATENATE(EQ9,",",ER9,",",ES9,",",ET9),""),IF(EQ9&gt;8000000,CONCATENATE(EQ9,",",ER9,",",ES9,",",ET9,";"),""))</f>
        <v>80100071,1,1,21600;</v>
      </c>
      <c r="ER55" s="10" t="str">
        <f t="shared" ref="ER55:ER68" si="370">IF(EV9=0,IF(ER9&gt;8000000,CONCATENATE(ER9,",",ES9,",",ET9,",",EU9),""),IF(ER9&gt;8000000,CONCATENATE(ER9,",",ES9,",",ET9,",",EU9,";"),""))</f>
        <v/>
      </c>
      <c r="ES55" s="10" t="str">
        <f t="shared" ref="ES55:ES68" si="371">IF(EW9=0,IF(ES9&gt;8000000,CONCATENATE(ES9,",",ET9,",",EU9,",",EV9),""),IF(ES9&gt;8000000,CONCATENATE(ES9,",",ET9,",",EU9,",",EV9,";"),""))</f>
        <v/>
      </c>
      <c r="ET55" s="10" t="str">
        <f t="shared" ref="ET55:ET68" si="372">IF(EX9=0,IF(ET9&gt;8000000,CONCATENATE(ET9,",",EU9,",",EV9,",",EW9),""),IF(ET9&gt;8000000,CONCATENATE(ET9,",",EU9,",",EV9,",",EW9,";"),""))</f>
        <v/>
      </c>
      <c r="EU55" s="10" t="str">
        <f t="shared" ref="EU55:EU68" si="373">IF(EY9=0,IF(EU9&gt;8000000,CONCATENATE(EU9,",",EV9,",",EW9,",",EX9),""),IF(EU9&gt;8000000,CONCATENATE(EU9,",",EV9,",",EW9,",",EX9,";"),""))</f>
        <v>80100072,1,1,17757;</v>
      </c>
      <c r="EV55" s="10" t="str">
        <f t="shared" ref="EV55:EV68" si="374">IF(EZ9=0,IF(EV9&gt;8000000,CONCATENATE(EV9,",",EW9,",",EX9,",",EY9),""),IF(EV9&gt;8000000,CONCATENATE(EV9,",",EW9,",",EX9,",",EY9,";"),""))</f>
        <v/>
      </c>
      <c r="EW55" s="10" t="str">
        <f t="shared" ref="EW55:EW68" si="375">IF(FA9=0,IF(EW9&gt;8000000,CONCATENATE(EW9,",",EX9,",",EY9,",",EZ9),""),IF(EW9&gt;8000000,CONCATENATE(EW9,",",EX9,",",EY9,",",EZ9,";"),""))</f>
        <v/>
      </c>
      <c r="EX55" s="10" t="str">
        <f t="shared" ref="EX55:EX68" si="376">IF(FB9=0,IF(EX9&gt;8000000,CONCATENATE(EX9,",",EY9,",",EZ9,",",FA9),""),IF(EX9&gt;8000000,CONCATENATE(EX9,",",EY9,",",EZ9,",",FA9,";"),""))</f>
        <v/>
      </c>
      <c r="EY55" s="10" t="str">
        <f t="shared" ref="EY55:EY68" si="377">IF(FC9=0,IF(EY9&gt;8000000,CONCATENATE(EY9,",",EZ9,",",FA9,",",FB9),""),IF(EY9&gt;8000000,CONCATENATE(EY9,",",EZ9,",",FA9,",",FB9,";"),""))</f>
        <v>80100073,1,1,4444;</v>
      </c>
      <c r="EZ55" s="10" t="str">
        <f t="shared" ref="EZ55:EZ68" si="378">IF(FD9=0,IF(EZ9&gt;8000000,CONCATENATE(EZ9,",",FA9,",",FB9,",",FC9),""),IF(EZ9&gt;8000000,CONCATENATE(EZ9,",",FA9,",",FB9,",",FC9,";"),""))</f>
        <v/>
      </c>
      <c r="FA55" s="10" t="str">
        <f t="shared" ref="FA55:FA68" si="379">IF(FE9=0,IF(FA9&gt;8000000,CONCATENATE(FA9,",",FB9,",",FC9,",",FD9),""),IF(FA9&gt;8000000,CONCATENATE(FA9,",",FB9,",",FC9,",",FD9,";"),""))</f>
        <v/>
      </c>
      <c r="FB55" s="10" t="str">
        <f t="shared" ref="FB55:FB68" si="380">IF(FF9=0,IF(FB9&gt;8000000,CONCATENATE(FB9,",",FC9,",",FD9,",",FE9),""),IF(FB9&gt;8000000,CONCATENATE(FB9,",",FC9,",",FD9,",",FE9,";"),""))</f>
        <v/>
      </c>
      <c r="FC55" s="10" t="str">
        <f t="shared" ref="FC55:FC68" si="381">IF(FG9=0,IF(FC9&gt;8000000,CONCATENATE(FC9,",",FD9,",",FE9,",",FF9),""),IF(FC9&gt;8000000,CONCATENATE(FC9,",",FD9,",",FE9,",",FF9,";"),""))</f>
        <v>80100074,1,1,622;</v>
      </c>
      <c r="FD55" s="10" t="str">
        <f t="shared" ref="FD55:FD68" si="382">IF(FH9=0,IF(FD9&gt;8000000,CONCATENATE(FD9,",",FE9,",",FF9,",",FG9),""),IF(FD9&gt;8000000,CONCATENATE(FD9,",",FE9,",",FF9,",",FG9,";"),""))</f>
        <v/>
      </c>
      <c r="FE55" s="10" t="str">
        <f t="shared" ref="FE55:FE68" si="383">IF(FI9=0,IF(FE9&gt;8000000,CONCATENATE(FE9,",",FF9,",",FG9,",",FH9),""),IF(FE9&gt;8000000,CONCATENATE(FE9,",",FF9,",",FG9,",",FH9,";"),""))</f>
        <v/>
      </c>
      <c r="FF55" s="10" t="str">
        <f t="shared" ref="FF55:FF68" si="384">IF(FJ9=0,IF(FF9&gt;8000000,CONCATENATE(FF9,",",FG9,",",FH9,",",FI9),""),IF(FF9&gt;8000000,CONCATENATE(FF9,",",FG9,",",FH9,",",FI9,";"),""))</f>
        <v/>
      </c>
      <c r="FG55" s="10" t="str">
        <f t="shared" ref="FG55:FG68" si="385">IF(FK9=0,IF(FG9&gt;8000000,CONCATENATE(FG9,",",FH9,",",FI9,",",FJ9),""),IF(FG9&gt;8000000,CONCATENATE(FG9,",",FH9,",",FI9,",",FJ9,";"),""))</f>
        <v>80100075,1,1,20;</v>
      </c>
      <c r="FH55" s="10" t="str">
        <f t="shared" ref="FH55:FH68" si="386">IF(FL9=0,IF(FH9&gt;8000000,CONCATENATE(FH9,",",FI9,",",FJ9,",",FK9),""),IF(FH9&gt;8000000,CONCATENATE(FH9,",",FI9,",",FJ9,",",FK9,";"),""))</f>
        <v/>
      </c>
      <c r="FI55" s="10" t="str">
        <f t="shared" ref="FI55:FI68" si="387">IF(FM9=0,IF(FI9&gt;8000000,CONCATENATE(FI9,",",FJ9,",",FK9,",",FL9),""),IF(FI9&gt;8000000,CONCATENATE(FI9,",",FJ9,",",FK9,",",FL9,";"),""))</f>
        <v/>
      </c>
      <c r="FJ55" s="10" t="str">
        <f t="shared" ref="FJ55:FJ68" si="388">IF(FN9=0,IF(FJ9&gt;8000000,CONCATENATE(FJ9,",",FK9,",",FL9,",",FM9),""),IF(FJ9&gt;8000000,CONCATENATE(FJ9,",",FK9,",",FL9,",",FM9,";"),""))</f>
        <v/>
      </c>
      <c r="FK55" s="10" t="str">
        <f t="shared" ref="FK55:FK68" si="389">IF(FO9=0,IF(FK9&gt;8000000,CONCATENATE(FK9,",",FL9,",",FM9,",",FN9),""),IF(FK9&gt;8000000,CONCATENATE(FK9,",",FL9,",",FM9,",",FN9,";"),""))</f>
        <v>80100021,1,1,21600;</v>
      </c>
      <c r="FL55" s="10" t="str">
        <f t="shared" ref="FL55:FL68" si="390">IF(FP9=0,IF(FL9&gt;8000000,CONCATENATE(FL9,",",FM9,",",FN9,",",FO9),""),IF(FL9&gt;8000000,CONCATENATE(FL9,",",FM9,",",FN9,",",FO9,";"),""))</f>
        <v/>
      </c>
      <c r="FM55" s="10" t="str">
        <f t="shared" ref="FM55:FM68" si="391">IF(FQ9=0,IF(FM9&gt;8000000,CONCATENATE(FM9,",",FN9,",",FO9,",",FP9),""),IF(FM9&gt;8000000,CONCATENATE(FM9,",",FN9,",",FO9,",",FP9,";"),""))</f>
        <v/>
      </c>
      <c r="FN55" s="10" t="str">
        <f t="shared" ref="FN55:FN68" si="392">IF(FR9=0,IF(FN9&gt;8000000,CONCATENATE(FN9,",",FO9,",",FP9,",",FQ9),""),IF(FN9&gt;8000000,CONCATENATE(FN9,",",FO9,",",FP9,",",FQ9,";"),""))</f>
        <v/>
      </c>
      <c r="FO55" s="10" t="str">
        <f t="shared" ref="FO55:FO68" si="393">IF(FS9=0,IF(FO9&gt;8000000,CONCATENATE(FO9,",",FP9,",",FQ9,",",FR9),""),IF(FO9&gt;8000000,CONCATENATE(FO9,",",FP9,",",FQ9,",",FR9,";"),""))</f>
        <v>80100022,1,1,17757;</v>
      </c>
      <c r="FP55" s="10" t="str">
        <f t="shared" ref="FP55:FP68" si="394">IF(FT9=0,IF(FP9&gt;8000000,CONCATENATE(FP9,",",FQ9,",",FR9,",",FS9),""),IF(FP9&gt;8000000,CONCATENATE(FP9,",",FQ9,",",FR9,",",FS9,";"),""))</f>
        <v/>
      </c>
      <c r="FQ55" s="10" t="str">
        <f t="shared" ref="FQ55:FQ68" si="395">IF(FU9=0,IF(FQ9&gt;8000000,CONCATENATE(FQ9,",",FR9,",",FS9,",",FT9),""),IF(FQ9&gt;8000000,CONCATENATE(FQ9,",",FR9,",",FS9,",",FT9,";"),""))</f>
        <v/>
      </c>
      <c r="FR55" s="10" t="str">
        <f t="shared" ref="FR55:FR68" si="396">IF(FV9=0,IF(FR9&gt;8000000,CONCATENATE(FR9,",",FS9,",",FT9,",",FU9),""),IF(FR9&gt;8000000,CONCATENATE(FR9,",",FS9,",",FT9,",",FU9,";"),""))</f>
        <v/>
      </c>
      <c r="FS55" s="10" t="str">
        <f t="shared" ref="FS55:FS68" si="397">IF(FW9=0,IF(FS9&gt;8000000,CONCATENATE(FS9,",",FT9,",",FU9,",",FV9),""),IF(FS9&gt;8000000,CONCATENATE(FS9,",",FT9,",",FU9,",",FV9,";"),""))</f>
        <v>80100023,1,1,4444;</v>
      </c>
      <c r="FT55" s="10" t="str">
        <f t="shared" ref="FT55:FT68" si="398">IF(FX9=0,IF(FT9&gt;8000000,CONCATENATE(FT9,",",FU9,",",FV9,",",FW9),""),IF(FT9&gt;8000000,CONCATENATE(FT9,",",FU9,",",FV9,",",FW9,";"),""))</f>
        <v/>
      </c>
      <c r="FU55" s="10" t="str">
        <f t="shared" ref="FU55:FU68" si="399">IF(FY9=0,IF(FU9&gt;8000000,CONCATENATE(FU9,",",FV9,",",FW9,",",FX9),""),IF(FU9&gt;8000000,CONCATENATE(FU9,",",FV9,",",FW9,",",FX9,";"),""))</f>
        <v/>
      </c>
      <c r="FV55" s="10" t="str">
        <f t="shared" ref="FV55:FV68" si="400">IF(FZ9=0,IF(FV9&gt;8000000,CONCATENATE(FV9,",",FW9,",",FX9,",",FY9),""),IF(FV9&gt;8000000,CONCATENATE(FV9,",",FW9,",",FX9,",",FY9,";"),""))</f>
        <v/>
      </c>
      <c r="FW55" s="10" t="str">
        <f t="shared" ref="FW55:FW68" si="401">IF(GA9=0,IF(FW9&gt;8000000,CONCATENATE(FW9,",",FX9,",",FY9,",",FZ9),""),IF(FW9&gt;8000000,CONCATENATE(FW9,",",FX9,",",FY9,",",FZ9,";"),""))</f>
        <v>80100024,1,1,622;</v>
      </c>
      <c r="FX55" s="10" t="str">
        <f t="shared" ref="FX55:FX68" si="402">IF(GB9=0,IF(FX9&gt;8000000,CONCATENATE(FX9,",",FY9,",",FZ9,",",GA9),""),IF(FX9&gt;8000000,CONCATENATE(FX9,",",FY9,",",FZ9,",",GA9,";"),""))</f>
        <v/>
      </c>
      <c r="FY55" s="10" t="str">
        <f t="shared" ref="FY55:FY68" si="403">IF(GC9=0,IF(FY9&gt;8000000,CONCATENATE(FY9,",",FZ9,",",GA9,",",GB9),""),IF(FY9&gt;8000000,CONCATENATE(FY9,",",FZ9,",",GA9,",",GB9,";"),""))</f>
        <v/>
      </c>
      <c r="FZ55" s="10" t="str">
        <f t="shared" ref="FZ55:FZ68" si="404">IF(GD9=0,IF(FZ9&gt;8000000,CONCATENATE(FZ9,",",GA9,",",GB9,",",GC9),""),IF(FZ9&gt;8000000,CONCATENATE(FZ9,",",GA9,",",GB9,",",GC9,";"),""))</f>
        <v/>
      </c>
      <c r="GA55" s="10" t="str">
        <f t="shared" ref="GA55:GA68" si="405">IF(GE9=0,IF(GA9&gt;8000000,CONCATENATE(GA9,",",GB9,",",GC9,",",GD9),""),IF(GA9&gt;8000000,CONCATENATE(GA9,",",GB9,",",GC9,",",GD9,";"),""))</f>
        <v>80100025,1,1,20;</v>
      </c>
      <c r="GB55" s="10" t="str">
        <f t="shared" ref="GB55:GB68" si="406">IF(GF9=0,IF(GB9&gt;8000000,CONCATENATE(GB9,",",GC9,",",GD9,",",GE9),""),IF(GB9&gt;8000000,CONCATENATE(GB9,",",GC9,",",GD9,",",GE9,";"),""))</f>
        <v/>
      </c>
      <c r="GC55" s="10" t="str">
        <f t="shared" ref="GC55:GC68" si="407">IF(GG9=0,IF(GC9&gt;8000000,CONCATENATE(GC9,",",GD9,",",GE9,",",GF9),""),IF(GC9&gt;8000000,CONCATENATE(GC9,",",GD9,",",GE9,",",GF9,";"),""))</f>
        <v/>
      </c>
      <c r="GD55" s="10" t="str">
        <f t="shared" ref="GD55:GD68" si="408">IF(GH9=0,IF(GD9&gt;8000000,CONCATENATE(GD9,",",GE9,",",GF9,",",GG9),""),IF(GD9&gt;8000000,CONCATENATE(GD9,",",GE9,",",GF9,",",GG9,";"),""))</f>
        <v/>
      </c>
      <c r="GE55" s="10" t="str">
        <f t="shared" ref="GE55:GE68" si="409">IF(GI9=0,IF(GE9&gt;8000000,CONCATENATE(GE9,",",GF9,",",GG9,",",GH9),""),IF(GE9&gt;8000000,CONCATENATE(GE9,",",GF9,",",GG9,",",GH9,";"),""))</f>
        <v>80100091,1,1,21600;</v>
      </c>
      <c r="GF55" s="10" t="str">
        <f t="shared" ref="GF55:GF68" si="410">IF(GJ9=0,IF(GF9&gt;8000000,CONCATENATE(GF9,",",GG9,",",GH9,",",GI9),""),IF(GF9&gt;8000000,CONCATENATE(GF9,",",GG9,",",GH9,",",GI9,";"),""))</f>
        <v/>
      </c>
      <c r="GG55" s="10" t="str">
        <f t="shared" ref="GG55:GG68" si="411">IF(GK9=0,IF(GG9&gt;8000000,CONCATENATE(GG9,",",GH9,",",GI9,",",GJ9),""),IF(GG9&gt;8000000,CONCATENATE(GG9,",",GH9,",",GI9,",",GJ9,";"),""))</f>
        <v/>
      </c>
      <c r="GH55" s="10" t="str">
        <f t="shared" ref="GH55:GH68" si="412">IF(GL9=0,IF(GH9&gt;8000000,CONCATENATE(GH9,",",GI9,",",GJ9,",",GK9),""),IF(GH9&gt;8000000,CONCATENATE(GH9,",",GI9,",",GJ9,",",GK9,";"),""))</f>
        <v/>
      </c>
      <c r="GI55" s="10" t="str">
        <f t="shared" ref="GI55:GI68" si="413">IF(GM9=0,IF(GI9&gt;8000000,CONCATENATE(GI9,",",GJ9,",",GK9,",",GL9),""),IF(GI9&gt;8000000,CONCATENATE(GI9,",",GJ9,",",GK9,",",GL9,";"),""))</f>
        <v>80100092,1,1,17757;</v>
      </c>
      <c r="GJ55" s="10" t="str">
        <f t="shared" ref="GJ55:GJ68" si="414">IF(GN9=0,IF(GJ9&gt;8000000,CONCATENATE(GJ9,",",GK9,",",GL9,",",GM9),""),IF(GJ9&gt;8000000,CONCATENATE(GJ9,",",GK9,",",GL9,",",GM9,";"),""))</f>
        <v/>
      </c>
      <c r="GK55" s="10" t="str">
        <f t="shared" ref="GK55:GK68" si="415">IF(GO9=0,IF(GK9&gt;8000000,CONCATENATE(GK9,",",GL9,",",GM9,",",GN9),""),IF(GK9&gt;8000000,CONCATENATE(GK9,",",GL9,",",GM9,",",GN9,";"),""))</f>
        <v/>
      </c>
      <c r="GL55" s="10" t="str">
        <f t="shared" ref="GL55:GL68" si="416">IF(GP9=0,IF(GL9&gt;8000000,CONCATENATE(GL9,",",GM9,",",GN9,",",GO9),""),IF(GL9&gt;8000000,CONCATENATE(GL9,",",GM9,",",GN9,",",GO9,";"),""))</f>
        <v/>
      </c>
      <c r="GM55" s="10" t="str">
        <f t="shared" ref="GM55:GM68" si="417">IF(GQ9=0,IF(GM9&gt;8000000,CONCATENATE(GM9,",",GN9,",",GO9,",",GP9),""),IF(GM9&gt;8000000,CONCATENATE(GM9,",",GN9,",",GO9,",",GP9,";"),""))</f>
        <v>80100093,1,1,4444;</v>
      </c>
      <c r="GN55" s="10" t="str">
        <f t="shared" ref="GN55:GN68" si="418">IF(GR9=0,IF(GN9&gt;8000000,CONCATENATE(GN9,",",GO9,",",GP9,",",GQ9),""),IF(GN9&gt;8000000,CONCATENATE(GN9,",",GO9,",",GP9,",",GQ9,";"),""))</f>
        <v/>
      </c>
      <c r="GO55" s="10" t="str">
        <f t="shared" ref="GO55:GO68" si="419">IF(GS9=0,IF(GO9&gt;8000000,CONCATENATE(GO9,",",GP9,",",GQ9,",",GR9),""),IF(GO9&gt;8000000,CONCATENATE(GO9,",",GP9,",",GQ9,",",GR9,";"),""))</f>
        <v/>
      </c>
      <c r="GP55" s="10" t="str">
        <f t="shared" ref="GP55:GP68" si="420">IF(GT9=0,IF(GP9&gt;8000000,CONCATENATE(GP9,",",GQ9,",",GR9,",",GS9),""),IF(GP9&gt;8000000,CONCATENATE(GP9,",",GQ9,",",GR9,",",GS9,";"),""))</f>
        <v/>
      </c>
      <c r="GQ55" s="10" t="str">
        <f t="shared" ref="GQ55:GQ68" si="421">IF(GU9=0,IF(GQ9&gt;8000000,CONCATENATE(GQ9,",",GR9,",",GS9,",",GT9),""),IF(GQ9&gt;8000000,CONCATENATE(GQ9,",",GR9,",",GS9,",",GT9,";"),""))</f>
        <v>80100094,1,1,622;</v>
      </c>
      <c r="GR55" s="10" t="str">
        <f t="shared" ref="GR55:GR68" si="422">IF(GV9=0,IF(GR9&gt;8000000,CONCATENATE(GR9,",",GS9,",",GT9,",",GU9),""),IF(GR9&gt;8000000,CONCATENATE(GR9,",",GS9,",",GT9,",",GU9,";"),""))</f>
        <v/>
      </c>
      <c r="GS55" s="10" t="str">
        <f t="shared" ref="GS55:GS68" si="423">IF(GW9=0,IF(GS9&gt;8000000,CONCATENATE(GS9,",",GT9,",",GU9,",",GV9),""),IF(GS9&gt;8000000,CONCATENATE(GS9,",",GT9,",",GU9,",",GV9,";"),""))</f>
        <v/>
      </c>
      <c r="GT55" s="10" t="str">
        <f t="shared" ref="GT55:GT68" si="424">IF(GX9=0,IF(GT9&gt;8000000,CONCATENATE(GT9,",",GU9,",",GV9,",",GW9),""),IF(GT9&gt;8000000,CONCATENATE(GT9,",",GU9,",",GV9,",",GW9,";"),""))</f>
        <v/>
      </c>
      <c r="GU55" s="10" t="str">
        <f t="shared" ref="GU55:GU68" si="425">IF(GY9=0,IF(GU9&gt;8000000,CONCATENATE(GU9,",",GV9,",",GW9,",",GX9),""),IF(GU9&gt;8000000,CONCATENATE(GU9,",",GV9,",",GW9,",",GX9,";"),""))</f>
        <v>80100095,1,1,20</v>
      </c>
      <c r="GV55" s="10" t="str">
        <f t="shared" ref="GV55:GV68" si="426">IF(GZ9=0,IF(GV9&gt;8000000,CONCATENATE(GV9,",",GW9,",",GX9,",",GY9),""),IF(GV9&gt;8000000,CONCATENATE(GV9,",",GW9,",",GX9,",",GY9,";"),""))</f>
        <v/>
      </c>
      <c r="GW55" s="10" t="str">
        <f t="shared" ref="GW55:GW68" si="427">IF(HA9=0,IF(GW9&gt;8000000,CONCATENATE(GW9,",",GX9,",",GY9,",",GZ9),""),IF(GW9&gt;8000000,CONCATENATE(GW9,",",GX9,",",GY9,",",GZ9,";"),""))</f>
        <v/>
      </c>
      <c r="GX55" s="10" t="str">
        <f t="shared" ref="GX55:GX68" si="428">IF(HB9=0,IF(GX9&gt;8000000,CONCATENATE(GX9,",",GY9,",",GZ9,",",HA9),""),IF(GX9&gt;8000000,CONCATENATE(GX9,",",GY9,",",GZ9,",",HA9,";"),""))</f>
        <v/>
      </c>
      <c r="GY55" s="10" t="str">
        <f t="shared" ref="GY55:GY68" si="429">IF(HC9=0,IF(GY9&gt;8000000,CONCATENATE(GY9,",",GZ9,",",HA9,",",HB9),""),IF(GY9&gt;8000000,CONCATENATE(GY9,",",GZ9,",",HA9,",",HB9,";"),""))</f>
        <v/>
      </c>
      <c r="GZ55" s="10" t="str">
        <f t="shared" ref="GZ55:GZ68" si="430">IF(HD9=0,IF(GZ9&gt;8000000,CONCATENATE(GZ9,",",HA9,",",HB9,",",HC9),""),IF(GZ9&gt;8000000,CONCATENATE(GZ9,",",HA9,",",HB9,",",HC9,";"),""))</f>
        <v/>
      </c>
      <c r="HA55" s="10" t="str">
        <f t="shared" ref="HA55:HA68" si="431">IF(HE9=0,IF(HA9&gt;8000000,CONCATENATE(HA9,",",HB9,",",HC9,",",HD9),""),IF(HA9&gt;8000000,CONCATENATE(HA9,",",HB9,",",HC9,",",HD9,";"),""))</f>
        <v/>
      </c>
      <c r="HB55" s="10" t="str">
        <f t="shared" ref="HB55:HB68" si="432">IF(HF9=0,IF(HB9&gt;8000000,CONCATENATE(HB9,",",HC9,",",HD9,",",HE9),""),IF(HB9&gt;8000000,CONCATENATE(HB9,",",HC9,",",HD9,",",HE9,";"),""))</f>
        <v>,,,;</v>
      </c>
      <c r="HC55" s="10" t="str">
        <f t="shared" ref="HC55:HC68" si="433">IF(HG9=0,IF(HC9&gt;8000000,CONCATENATE(HC9,",",HD9,",",HE9,",",HF9),""),IF(HC9&gt;8000000,CONCATENATE(HC9,",",HD9,",",HE9,",",HF9,";"),""))</f>
        <v/>
      </c>
      <c r="HD55" s="10" t="str">
        <f t="shared" ref="HD55:HD68" si="434">IF(HH9=0,IF(HD9&gt;8000000,CONCATENATE(HD9,",",HE9,",",HF9,",",HG9),""),IF(HD9&gt;8000000,CONCATENATE(HD9,",",HE9,",",HF9,",",HG9,";"),""))</f>
        <v/>
      </c>
      <c r="HE55" s="10" t="str">
        <f t="shared" ref="HE55:HE68" si="435">IF(HI9=0,IF(HE9&gt;8000000,CONCATENATE(HE9,",",HF9,",",HG9,",",HH9),""),IF(HE9&gt;8000000,CONCATENATE(HE9,",",HF9,",",HG9,",",HH9,";"),""))</f>
        <v/>
      </c>
      <c r="HF55" s="10" t="str">
        <f t="shared" ref="HF55:HF68" si="436">IF(HJ9=0,IF(HF9&gt;8000000,CONCATENATE(HF9,",",HG9,",",HH9,",",HI9),""),IF(HF9&gt;8000000,CONCATENATE(HF9,",",HG9,",",HH9,",",HI9,";"),""))</f>
        <v>,,,;</v>
      </c>
      <c r="HG55" s="10" t="str">
        <f t="shared" ref="HG55:HG68" si="437">IF(HK9=0,IF(HG9&gt;8000000,CONCATENATE(HG9,",",HH9,",",HI9,",",HJ9),""),IF(HG9&gt;8000000,CONCATENATE(HG9,",",HH9,",",HI9,",",HJ9,";"),""))</f>
        <v/>
      </c>
      <c r="HH55" s="10" t="str">
        <f t="shared" ref="HH55:HH68" si="438">IF(HL9=0,IF(HH9&gt;8000000,CONCATENATE(HH9,",",HI9,",",HJ9,",",HK9),""),IF(HH9&gt;8000000,CONCATENATE(HH9,",",HI9,",",HJ9,",",HK9,";"),""))</f>
        <v/>
      </c>
      <c r="HI55" s="10" t="str">
        <f t="shared" ref="HI55:HI68" si="439">IF(HM9=0,IF(HI9&gt;8000000,CONCATENATE(HI9,",",HJ9,",",HK9,",",HL9),""),IF(HI9&gt;8000000,CONCATENATE(HI9,",",HJ9,",",HK9,",",HL9,";"),""))</f>
        <v/>
      </c>
      <c r="HJ55" s="10" t="str">
        <f t="shared" ref="HJ55:HJ68" si="440">IF(HN9=0,IF(HJ9&gt;8000000,CONCATENATE(HJ9,",",HK9,",",HL9,",",HM9),""),IF(HJ9&gt;8000000,CONCATENATE(HJ9,",",HK9,",",HL9,",",HM9,";"),""))</f>
        <v>,,,;</v>
      </c>
      <c r="HK55" s="10" t="str">
        <f t="shared" ref="HK55:HK68" si="441">IF(HO9=0,IF(HK9&gt;8000000,CONCATENATE(HK9,",",HL9,",",HM9,",",HN9),""),IF(HK9&gt;8000000,CONCATENATE(HK9,",",HL9,",",HM9,",",HN9,";"),""))</f>
        <v/>
      </c>
      <c r="HL55" s="10" t="str">
        <f t="shared" ref="HL55:HL68" si="442">IF(HP9=0,IF(HL9&gt;8000000,CONCATENATE(HL9,",",HM9,",",HN9,",",HO9),""),IF(HL9&gt;8000000,CONCATENATE(HL9,",",HM9,",",HN9,",",HO9,";"),""))</f>
        <v/>
      </c>
      <c r="HM55" s="10" t="str">
        <f t="shared" ref="HM55:HM68" si="443">IF(HQ9=0,IF(HM9&gt;8000000,CONCATENATE(HM9,",",HN9,",",HO9,",",HP9),""),IF(HM9&gt;8000000,CONCATENATE(HM9,",",HN9,",",HO9,",",HP9,";"),""))</f>
        <v/>
      </c>
      <c r="HN55" s="10" t="str">
        <f t="shared" ref="HN55:HN68" si="444">IF(HR9=0,IF(HN9&gt;8000000,CONCATENATE(HN9,",",HO9,",",HP9,",",HQ9),""),IF(HN9&gt;8000000,CONCATENATE(HN9,",",HO9,",",HP9,",",HQ9,";"),""))</f>
        <v>,,,;</v>
      </c>
      <c r="HO55" s="10" t="str">
        <f t="shared" ref="HO55:HO68" si="445">IF(HS9=0,IF(HO9&gt;8000000,CONCATENATE(HO9,",",HP9,",",HQ9,",",HR9),""),IF(HO9&gt;8000000,CONCATENATE(HO9,",",HP9,",",HQ9,",",HR9,";"),""))</f>
        <v/>
      </c>
      <c r="HP55" s="10" t="str">
        <f t="shared" ref="HP55:HP68" si="446">IF(HT9=0,IF(HP9&gt;8000000,CONCATENATE(HP9,",",HQ9,",",HR9,",",HS9),""),IF(HP9&gt;8000000,CONCATENATE(HP9,",",HQ9,",",HR9,",",HS9,";"),""))</f>
        <v/>
      </c>
      <c r="HQ55" s="10" t="str">
        <f t="shared" ref="HQ55:HQ68" si="447">IF(HU9=0,IF(HQ9&gt;8000000,CONCATENATE(HQ9,",",HR9,",",HS9,",",HT9),""),IF(HQ9&gt;8000000,CONCATENATE(HQ9,",",HR9,",",HS9,",",HT9,";"),""))</f>
        <v/>
      </c>
      <c r="HR55" s="10" t="str">
        <f t="shared" ref="HR55:HR68" si="448">IF(HV9=0,IF(HR9&gt;8000000,CONCATENATE(HR9,",",HS9,",",HT9,",",HU9),""),IF(HR9&gt;8000000,CONCATENATE(HR9,",",HS9,",",HT9,",",HU9,";"),""))</f>
        <v>,,,;</v>
      </c>
      <c r="HS55" s="10" t="str">
        <f t="shared" ref="HS55:HS68" si="449">IF(HW9=0,IF(HS9&gt;8000000,CONCATENATE(HS9,",",HT9,",",HU9,",",HV9),""),IF(HS9&gt;8000000,CONCATENATE(HS9,",",HT9,",",HU9,",",HV9,";"),""))</f>
        <v/>
      </c>
      <c r="HT55" s="10" t="str">
        <f t="shared" ref="HT55:HT68" si="450">IF(HX9=0,IF(HT9&gt;8000000,CONCATENATE(HT9,",",HU9,",",HV9,",",HW9),""),IF(HT9&gt;8000000,CONCATENATE(HT9,",",HU9,",",HV9,",",HW9,";"),""))</f>
        <v/>
      </c>
      <c r="HU55" s="10" t="str">
        <f t="shared" ref="HU55:HU68" si="451">IF(HY9=0,IF(HU9&gt;8000000,CONCATENATE(HU9,",",HV9,",",HW9,",",HX9),""),IF(HU9&gt;8000000,CONCATENATE(HU9,",",HV9,",",HW9,",",HX9,";"),""))</f>
        <v/>
      </c>
      <c r="HV55" s="10" t="str">
        <f t="shared" ref="HV55:HV68" si="452">IF(HZ9=0,IF(HV9&gt;8000000,CONCATENATE(HV9,",",HW9,",",HX9,",",HY9),""),IF(HV9&gt;8000000,CONCATENATE(HV9,",",HW9,",",HX9,",",HY9,";"),""))</f>
        <v>,,,;</v>
      </c>
      <c r="HW55" s="10" t="str">
        <f t="shared" ref="HW55:HW68" si="453">IF(IA9=0,IF(HW9&gt;8000000,CONCATENATE(HW9,",",HX9,",",HY9,",",HZ9),""),IF(HW9&gt;8000000,CONCATENATE(HW9,",",HX9,",",HY9,",",HZ9,";"),""))</f>
        <v/>
      </c>
      <c r="HX55" s="10" t="str">
        <f t="shared" ref="HX55:HX68" si="454">IF(IB9=0,IF(HX9&gt;8000000,CONCATENATE(HX9,",",HY9,",",HZ9,",",IA9),""),IF(HX9&gt;8000000,CONCATENATE(HX9,",",HY9,",",HZ9,",",IA9,";"),""))</f>
        <v/>
      </c>
      <c r="HY55" s="10" t="str">
        <f t="shared" ref="HY55:HY68" si="455">IF(IC9=0,IF(HY9&gt;8000000,CONCATENATE(HY9,",",HZ9,",",IA9,",",IB9),""),IF(HY9&gt;8000000,CONCATENATE(HY9,",",HZ9,",",IA9,",",IB9,";"),""))</f>
        <v/>
      </c>
      <c r="HZ55" s="10" t="str">
        <f t="shared" ref="HZ55:HZ68" si="456">IF(ID9=0,IF(HZ9&gt;8000000,CONCATENATE(HZ9,",",IA9,",",IB9,",",IC9),""),IF(HZ9&gt;8000000,CONCATENATE(HZ9,",",IA9,",",IB9,",",IC9,";"),""))</f>
        <v>,,,;</v>
      </c>
      <c r="IA55" s="10" t="str">
        <f t="shared" ref="IA55:IA68" si="457">IF(IE9=0,IF(IA9&gt;8000000,CONCATENATE(IA9,",",IB9,",",IC9,",",ID9),""),IF(IA9&gt;8000000,CONCATENATE(IA9,",",IB9,",",IC9,",",ID9,";"),""))</f>
        <v/>
      </c>
      <c r="IB55" s="10" t="str">
        <f t="shared" ref="IB55:IB68" si="458">IF(IF9=0,IF(IB9&gt;8000000,CONCATENATE(IB9,",",IC9,",",ID9,",",IE9),""),IF(IB9&gt;8000000,CONCATENATE(IB9,",",IC9,",",ID9,",",IE9,";"),""))</f>
        <v/>
      </c>
      <c r="IC55" s="10" t="str">
        <f t="shared" ref="IC55:IC68" si="459">IF(IG9=0,IF(IC9&gt;8000000,CONCATENATE(IC9,",",ID9,",",IE9,",",IF9),""),IF(IC9&gt;8000000,CONCATENATE(IC9,",",ID9,",",IE9,",",IF9,";"),""))</f>
        <v/>
      </c>
      <c r="ID55" s="10" t="str">
        <f t="shared" ref="ID55:ID68" si="460">IF(IH9=0,IF(ID9&gt;8000000,CONCATENATE(ID9,",",IE9,",",IF9,",",IG9),""),IF(ID9&gt;8000000,CONCATENATE(ID9,",",IE9,",",IF9,",",IG9,";"),""))</f>
        <v>,,,;</v>
      </c>
      <c r="IE55" s="10" t="str">
        <f t="shared" ref="IE55:IE68" si="461">IF(II9=0,IF(IE9&gt;8000000,CONCATENATE(IE9,",",IF9,",",IG9,",",IH9),""),IF(IE9&gt;8000000,CONCATENATE(IE9,",",IF9,",",IG9,",",IH9,";"),""))</f>
        <v/>
      </c>
      <c r="IF55" s="10" t="str">
        <f t="shared" ref="IF55:IF68" si="462">IF(IJ9=0,IF(IF9&gt;8000000,CONCATENATE(IF9,",",IG9,",",IH9,",",II9),""),IF(IF9&gt;8000000,CONCATENATE(IF9,",",IG9,",",IH9,",",II9,";"),""))</f>
        <v/>
      </c>
      <c r="IG55" s="10" t="str">
        <f t="shared" ref="IG55:IG68" si="463">IF(IK9=0,IF(IG9&gt;8000000,CONCATENATE(IG9,",",IH9,",",II9,",",IJ9),""),IF(IG9&gt;8000000,CONCATENATE(IG9,",",IH9,",",II9,",",IJ9,";"),""))</f>
        <v/>
      </c>
      <c r="IH55" s="10" t="str">
        <f t="shared" ref="IH55:IH68" si="464">IF(IL9=0,IF(IH9&gt;8000000,CONCATENATE(IH9,",",II9,",",IJ9,",",IK9),""),IF(IH9&gt;8000000,CONCATENATE(IH9,",",II9,",",IJ9,",",IK9,";"),""))</f>
        <v>,,,;</v>
      </c>
      <c r="II55" s="10" t="str">
        <f t="shared" ref="II55:II68" si="465">IF(IM9=0,IF(II9&gt;8000000,CONCATENATE(II9,",",IJ9,",",IK9,",",IL9),""),IF(II9&gt;8000000,CONCATENATE(II9,",",IJ9,",",IK9,",",IL9,";"),""))</f>
        <v/>
      </c>
      <c r="IJ55" s="10" t="str">
        <f t="shared" ref="IJ55:IJ68" si="466">IF(IN9=0,IF(IJ9&gt;8000000,CONCATENATE(IJ9,",",IK9,",",IL9,",",IM9),""),IF(IJ9&gt;8000000,CONCATENATE(IJ9,",",IK9,",",IL9,",",IM9,";"),""))</f>
        <v/>
      </c>
      <c r="IK55" s="10" t="str">
        <f t="shared" ref="IK55:IK68" si="467">IF(IO9=0,IF(IK9&gt;8000000,CONCATENATE(IK9,",",IL9,",",IM9,",",IN9),""),IF(IK9&gt;8000000,CONCATENATE(IK9,",",IL9,",",IM9,",",IN9,";"),""))</f>
        <v/>
      </c>
      <c r="IL55" s="10" t="str">
        <f t="shared" ref="IL55:IL68" si="468">IF(IP9=0,IF(IL9&gt;8000000,CONCATENATE(IL9,",",IM9,",",IN9,",",IO9),""),IF(IL9&gt;8000000,CONCATENATE(IL9,",",IM9,",",IN9,",",IO9,";"),""))</f>
        <v>,,,;</v>
      </c>
      <c r="IM55" s="10" t="str">
        <f t="shared" ref="IM55:IM68" si="469">IF(IQ9=0,IF(IM9&gt;8000000,CONCATENATE(IM9,",",IN9,",",IO9,",",IP9),""),IF(IM9&gt;8000000,CONCATENATE(IM9,",",IN9,",",IO9,",",IP9,";"),""))</f>
        <v/>
      </c>
      <c r="IN55" s="10" t="str">
        <f t="shared" ref="IN55:IN68" si="470">IF(IR9=0,IF(IN9&gt;8000000,CONCATENATE(IN9,",",IO9,",",IP9,",",IQ9),""),IF(IN9&gt;8000000,CONCATENATE(IN9,",",IO9,",",IP9,",",IQ9,";"),""))</f>
        <v/>
      </c>
      <c r="IO55" s="10" t="str">
        <f t="shared" ref="IO55:IO68" si="471">IF(IS9=0,IF(IO9&gt;8000000,CONCATENATE(IO9,",",IP9,",",IQ9,",",IR9),""),IF(IO9&gt;8000000,CONCATENATE(IO9,",",IP9,",",IQ9,",",IR9,";"),""))</f>
        <v/>
      </c>
      <c r="IP55" s="10" t="str">
        <f t="shared" ref="IP55:IP68" si="472">IF(IT9=0,IF(IP9&gt;8000000,CONCATENATE(IP9,",",IQ9,",",IR9,",",IS9),""),IF(IP9&gt;8000000,CONCATENATE(IP9,",",IQ9,",",IR9,",",IS9,";"),""))</f>
        <v>,,,;</v>
      </c>
      <c r="IQ55" s="10" t="str">
        <f t="shared" ref="IQ55:IQ68" si="473">IF(IU9=0,IF(IQ9&gt;8000000,CONCATENATE(IQ9,",",IR9,",",IS9,",",IT9),""),IF(IQ9&gt;8000000,CONCATENATE(IQ9,",",IR9,",",IS9,",",IT9,";"),""))</f>
        <v/>
      </c>
      <c r="IR55" s="10" t="str">
        <f t="shared" ref="IR55:IR68" si="474">IF(IV9=0,IF(IR9&gt;8000000,CONCATENATE(IR9,",",IS9,",",IT9,",",IU9),""),IF(IR9&gt;8000000,CONCATENATE(IR9,",",IS9,",",IT9,",",IU9,";"),""))</f>
        <v/>
      </c>
      <c r="IS55" s="10" t="str">
        <f t="shared" ref="IS55:IS68" si="475">IF(IW9=0,IF(IS9&gt;8000000,CONCATENATE(IS9,",",IT9,",",IU9,",",IV9),""),IF(IS9&gt;8000000,CONCATENATE(IS9,",",IT9,",",IU9,",",IV9,";"),""))</f>
        <v/>
      </c>
      <c r="IT55" s="10" t="str">
        <f t="shared" ref="IT55:IT68" si="476">IF(IX9=0,IF(IT9&gt;8000000,CONCATENATE(IT9,",",IU9,",",IV9,",",IW9),""),IF(IT9&gt;8000000,CONCATENATE(IT9,",",IU9,",",IV9,",",IW9,";"),""))</f>
        <v>,,,;</v>
      </c>
      <c r="IU55" s="10" t="str">
        <f t="shared" ref="IU55:IU68" si="477">IF(IY9=0,IF(IU9&gt;8000000,CONCATENATE(IU9,",",IV9,",",IW9,",",IX9),""),IF(IU9&gt;8000000,CONCATENATE(IU9,",",IV9,",",IW9,",",IX9,";"),""))</f>
        <v/>
      </c>
      <c r="IV55" s="10" t="str">
        <f t="shared" ref="IV55:IV68" si="478">IF(IZ9=0,IF(IV9&gt;8000000,CONCATENATE(IV9,",",IW9,",",IX9,",",IY9),""),IF(IV9&gt;8000000,CONCATENATE(IV9,",",IW9,",",IX9,",",IY9,";"),""))</f>
        <v/>
      </c>
      <c r="IW55" s="10" t="str">
        <f t="shared" ref="IW55:IW68" si="479">IF(JA9=0,IF(IW9&gt;8000000,CONCATENATE(IW9,",",IX9,",",IY9,",",IZ9),""),IF(IW9&gt;8000000,CONCATENATE(IW9,",",IX9,",",IY9,",",IZ9,";"),""))</f>
        <v/>
      </c>
      <c r="IX55" s="10" t="str">
        <f t="shared" ref="IX55:IX68" si="480">IF(JB9=0,IF(IX9&gt;8000000,CONCATENATE(IX9,",",IY9,",",IZ9,",",JA9),""),IF(IX9&gt;8000000,CONCATENATE(IX9,",",IY9,",",IZ9,",",JA9,";"),""))</f>
        <v>,,,;</v>
      </c>
      <c r="IY55" s="10" t="str">
        <f t="shared" ref="IY55:IY68" si="481">IF(JC9=0,IF(IY9&gt;8000000,CONCATENATE(IY9,",",IZ9,",",JA9,",",JB9),""),IF(IY9&gt;8000000,CONCATENATE(IY9,",",IZ9,",",JA9,",",JB9,";"),""))</f>
        <v/>
      </c>
      <c r="IZ55" s="10" t="str">
        <f t="shared" ref="IZ55:IZ68" si="482">IF(JD9=0,IF(IZ9&gt;8000000,CONCATENATE(IZ9,",",JA9,",",JB9,",",JC9),""),IF(IZ9&gt;8000000,CONCATENATE(IZ9,",",JA9,",",JB9,",",JC9,";"),""))</f>
        <v/>
      </c>
      <c r="JA55" s="10" t="str">
        <f t="shared" ref="JA55:JA68" si="483">IF(JE9=0,IF(JA9&gt;8000000,CONCATENATE(JA9,",",JB9,",",JC9,",",JD9),""),IF(JA9&gt;8000000,CONCATENATE(JA9,",",JB9,",",JC9,",",JD9,";"),""))</f>
        <v/>
      </c>
      <c r="JB55" s="10" t="str">
        <f t="shared" ref="JB55:JB68" si="484">IF(JF9=0,IF(JB9&gt;8000000,CONCATENATE(JB9,",",JC9,",",JD9,",",JE9),""),IF(JB9&gt;8000000,CONCATENATE(JB9,",",JC9,",",JD9,",",JE9,";"),""))</f>
        <v>,,,;</v>
      </c>
      <c r="JC55" s="10" t="str">
        <f t="shared" ref="JC55:JC68" si="485">IF(JG9=0,IF(JC9&gt;8000000,CONCATENATE(JC9,",",JD9,",",JE9,",",JF9),""),IF(JC9&gt;8000000,CONCATENATE(JC9,",",JD9,",",JE9,",",JF9,";"),""))</f>
        <v/>
      </c>
      <c r="JD55" s="10" t="str">
        <f t="shared" ref="JD55:JD68" si="486">IF(JH9=0,IF(JD9&gt;8000000,CONCATENATE(JD9,",",JE9,",",JF9,",",JG9),""),IF(JD9&gt;8000000,CONCATENATE(JD9,",",JE9,",",JF9,",",JG9,";"),""))</f>
        <v/>
      </c>
      <c r="JE55" s="10" t="str">
        <f t="shared" ref="JE55:JE68" si="487">IF(JI9=0,IF(JE9&gt;8000000,CONCATENATE(JE9,",",JF9,",",JG9,",",JH9),""),IF(JE9&gt;8000000,CONCATENATE(JE9,",",JF9,",",JG9,",",JH9,";"),""))</f>
        <v/>
      </c>
      <c r="JF55" s="10" t="str">
        <f t="shared" ref="JF55:JF68" si="488">IF(JJ9=0,IF(JF9&gt;8000000,CONCATENATE(JF9,",",JG9,",",JH9,",",JI9),""),IF(JF9&gt;8000000,CONCATENATE(JF9,",",JG9,",",JH9,",",JI9,";"),""))</f>
        <v>,,,;</v>
      </c>
      <c r="JG55" s="10" t="str">
        <f t="shared" ref="JG55:JG68" si="489">IF(JK9=0,IF(JG9&gt;8000000,CONCATENATE(JG9,",",JH9,",",JI9,",",JJ9),""),IF(JG9&gt;8000000,CONCATENATE(JG9,",",JH9,",",JI9,",",JJ9,";"),""))</f>
        <v/>
      </c>
      <c r="JH55" s="10" t="str">
        <f t="shared" ref="JH55:JH68" si="490">IF(JL9=0,IF(JH9&gt;8000000,CONCATENATE(JH9,",",JI9,",",JJ9,",",JK9),""),IF(JH9&gt;8000000,CONCATENATE(JH9,",",JI9,",",JJ9,",",JK9,";"),""))</f>
        <v/>
      </c>
      <c r="JI55" s="10" t="str">
        <f t="shared" ref="JI55:JI68" si="491">IF(JM9=0,IF(JI9&gt;8000000,CONCATENATE(JI9,",",JJ9,",",JK9,",",JL9),""),IF(JI9&gt;8000000,CONCATENATE(JI9,",",JJ9,",",JK9,",",JL9,";"),""))</f>
        <v/>
      </c>
      <c r="JJ55" s="10" t="str">
        <f t="shared" ref="JJ55:JJ68" si="492">IF(JN9=0,IF(JJ9&gt;8000000,CONCATENATE(JJ9,",",JK9,",",JL9,",",JM9),""),IF(JJ9&gt;8000000,CONCATENATE(JJ9,",",JK9,",",JL9,",",JM9,";"),""))</f>
        <v>,,,;</v>
      </c>
      <c r="JK55" s="10" t="str">
        <f t="shared" ref="JK55:JK68" si="493">IF(JO9=0,IF(JK9&gt;8000000,CONCATENATE(JK9,",",JL9,",",JM9,",",JN9),""),IF(JK9&gt;8000000,CONCATENATE(JK9,",",JL9,",",JM9,",",JN9,";"),""))</f>
        <v/>
      </c>
      <c r="JL55" s="10" t="str">
        <f t="shared" ref="JL55:JL68" si="494">IF(JP9=0,IF(JL9&gt;8000000,CONCATENATE(JL9,",",JM9,",",JN9,",",JO9),""),IF(JL9&gt;8000000,CONCATENATE(JL9,",",JM9,",",JN9,",",JO9,";"),""))</f>
        <v/>
      </c>
      <c r="JM55" s="10" t="str">
        <f t="shared" ref="JM55:JM68" si="495">IF(JQ9=0,IF(JM9&gt;8000000,CONCATENATE(JM9,",",JN9,",",JO9,",",JP9),""),IF(JM9&gt;8000000,CONCATENATE(JM9,",",JN9,",",JO9,",",JP9,";"),""))</f>
        <v/>
      </c>
      <c r="JN55" s="10" t="str">
        <f t="shared" ref="JN55:JN68" si="496">IF(JR9=0,IF(JN9&gt;8000000,CONCATENATE(JN9,",",JO9,",",JP9,",",JQ9),""),IF(JN9&gt;8000000,CONCATENATE(JN9,",",JO9,",",JP9,",",JQ9,";"),""))</f>
        <v>,,,;</v>
      </c>
      <c r="JO55" s="10" t="str">
        <f t="shared" ref="JO55:JO68" si="497">IF(JS9=0,IF(JO9&gt;8000000,CONCATENATE(JO9,",",JP9,",",JQ9,",",JR9),""),IF(JO9&gt;8000000,CONCATENATE(JO9,",",JP9,",",JQ9,",",JR9,";"),""))</f>
        <v/>
      </c>
      <c r="JP55" s="10" t="str">
        <f t="shared" ref="JP55:JP68" si="498">IF(JT9=0,IF(JP9&gt;8000000,CONCATENATE(JP9,",",JQ9,",",JR9,",",JS9),""),IF(JP9&gt;8000000,CONCATENATE(JP9,",",JQ9,",",JR9,",",JS9,";"),""))</f>
        <v/>
      </c>
      <c r="JQ55" s="10" t="str">
        <f t="shared" ref="JQ55:JQ68" si="499">IF(JU9=0,IF(JQ9&gt;8000000,CONCATENATE(JQ9,",",JR9,",",JS9,",",JT9),""),IF(JQ9&gt;8000000,CONCATENATE(JQ9,",",JR9,",",JS9,",",JT9,";"),""))</f>
        <v/>
      </c>
      <c r="JR55" s="10" t="str">
        <f t="shared" ref="JR55:JR68" si="500">IF(JV9=0,IF(JR9&gt;8000000,CONCATENATE(JR9,",",JS9,",",JT9,",",JU9),""),IF(JR9&gt;8000000,CONCATENATE(JR9,",",JS9,",",JT9,",",JU9,";"),""))</f>
        <v>,,,;</v>
      </c>
      <c r="JS55" s="10" t="str">
        <f t="shared" ref="JS55:JS68" si="501">IF(JW9=0,IF(JS9&gt;8000000,CONCATENATE(JS9,",",JT9,",",JU9,",",JV9),""),IF(JS9&gt;8000000,CONCATENATE(JS9,",",JT9,",",JU9,",",JV9,";"),""))</f>
        <v/>
      </c>
      <c r="JT55" s="10" t="str">
        <f t="shared" ref="JT55:JT68" si="502">IF(JX9=0,IF(JT9&gt;8000000,CONCATENATE(JT9,",",JU9,",",JV9,",",JW9),""),IF(JT9&gt;8000000,CONCATENATE(JT9,",",JU9,",",JV9,",",JW9,";"),""))</f>
        <v/>
      </c>
      <c r="JU55" s="10" t="str">
        <f t="shared" ref="JU55:JU68" si="503">IF(JY9=0,IF(JU9&gt;8000000,CONCATENATE(JU9,",",JV9,",",JW9,",",JX9),""),IF(JU9&gt;8000000,CONCATENATE(JU9,",",JV9,",",JW9,",",JX9,";"),""))</f>
        <v/>
      </c>
      <c r="JV55" s="10" t="str">
        <f t="shared" ref="JV55:JV68" si="504">IF(JZ9=0,IF(JV9&gt;8000000,CONCATENATE(JV9,",",JW9,",",JX9,",",JY9),""),IF(JV9&gt;8000000,CONCATENATE(JV9,",",JW9,",",JX9,",",JY9,";"),""))</f>
        <v>,,,;</v>
      </c>
      <c r="JW55" s="10" t="str">
        <f t="shared" ref="JW55:JW68" si="505">IF(KA9=0,IF(JW9&gt;8000000,CONCATENATE(JW9,",",JX9,",",JY9,",",JZ9),""),IF(JW9&gt;8000000,CONCATENATE(JW9,",",JX9,",",JY9,",",JZ9,";"),""))</f>
        <v/>
      </c>
      <c r="JX55" s="10" t="str">
        <f t="shared" ref="JX55:JX68" si="506">IF(KB9=0,IF(JX9&gt;8000000,CONCATENATE(JX9,",",JY9,",",JZ9,",",KA9),""),IF(JX9&gt;8000000,CONCATENATE(JX9,",",JY9,",",JZ9,",",KA9,";"),""))</f>
        <v/>
      </c>
      <c r="JY55" s="10" t="str">
        <f t="shared" ref="JY55:JY68" si="507">IF(KC9=0,IF(JY9&gt;8000000,CONCATENATE(JY9,",",JZ9,",",KA9,",",KB9),""),IF(JY9&gt;8000000,CONCATENATE(JY9,",",JZ9,",",KA9,",",KB9,";"),""))</f>
        <v/>
      </c>
      <c r="JZ55" s="10" t="str">
        <f t="shared" ref="JZ55:JZ68" si="508">IF(KD9=0,IF(JZ9&gt;8000000,CONCATENATE(JZ9,",",KA9,",",KB9,",",KC9),""),IF(JZ9&gt;8000000,CONCATENATE(JZ9,",",KA9,",",KB9,",",KC9,";"),""))</f>
        <v>,,,;</v>
      </c>
      <c r="KA55" s="10" t="str">
        <f t="shared" ref="KA55:KA68" si="509">IF(KE9=0,IF(KA9&gt;8000000,CONCATENATE(KA9,",",KB9,",",KC9,",",KD9),""),IF(KA9&gt;8000000,CONCATENATE(KA9,",",KB9,",",KC9,",",KD9,";"),""))</f>
        <v/>
      </c>
      <c r="KB55" s="10" t="str">
        <f t="shared" ref="KB55:KB68" si="510">IF(KF9=0,IF(KB9&gt;8000000,CONCATENATE(KB9,",",KC9,",",KD9,",",KE9),""),IF(KB9&gt;8000000,CONCATENATE(KB9,",",KC9,",",KD9,",",KE9,";"),""))</f>
        <v/>
      </c>
      <c r="KC55" s="10" t="str">
        <f t="shared" ref="KC55:KC68" si="511">IF(KG9=0,IF(KC9&gt;8000000,CONCATENATE(KC9,",",KD9,",",KE9,",",KF9),""),IF(KC9&gt;8000000,CONCATENATE(KC9,",",KD9,",",KE9,",",KF9,";"),""))</f>
        <v/>
      </c>
      <c r="KD55" s="10" t="str">
        <f t="shared" ref="KD55:KD68" si="512">IF(KH9=0,IF(KD9&gt;8000000,CONCATENATE(KD9,",",KE9,",",KF9,",",KG9),""),IF(KD9&gt;8000000,CONCATENATE(KD9,",",KE9,",",KF9,",",KG9,";"),""))</f>
        <v>,,,;</v>
      </c>
      <c r="KE55" s="10" t="str">
        <f t="shared" ref="KE55:KE68" si="513">IF(KI9=0,IF(KE9&gt;8000000,CONCATENATE(KE9,",",KF9,",",KG9,",",KH9),""),IF(KE9&gt;8000000,CONCATENATE(KE9,",",KF9,",",KG9,",",KH9,";"),""))</f>
        <v/>
      </c>
      <c r="KF55" s="10" t="str">
        <f t="shared" ref="KF55:KF68" si="514">IF(KJ9=0,IF(KF9&gt;8000000,CONCATENATE(KF9,",",KG9,",",KH9,",",KI9),""),IF(KF9&gt;8000000,CONCATENATE(KF9,",",KG9,",",KH9,",",KI9,";"),""))</f>
        <v/>
      </c>
      <c r="KG55" s="10" t="str">
        <f t="shared" ref="KG55:KG68" si="515">IF(KK9=0,IF(KG9&gt;8000000,CONCATENATE(KG9,",",KH9,",",KI9,",",KJ9),""),IF(KG9&gt;8000000,CONCATENATE(KG9,",",KH9,",",KI9,",",KJ9,";"),""))</f>
        <v/>
      </c>
      <c r="KH55" s="10" t="str">
        <f t="shared" ref="KH55:KH68" si="516">IF(KL9=0,IF(KH9&gt;8000000,CONCATENATE(KH9,",",KI9,",",KJ9,",",KK9),""),IF(KH9&gt;8000000,CONCATENATE(KH9,",",KI9,",",KJ9,",",KK9,";"),""))</f>
        <v>,,,;</v>
      </c>
      <c r="KI55" s="10" t="str">
        <f t="shared" ref="KI55:KI68" si="517">IF(KM9=0,IF(KI9&gt;8000000,CONCATENATE(KI9,",",KJ9,",",KK9,",",KL9),""),IF(KI9&gt;8000000,CONCATENATE(KI9,",",KJ9,",",KK9,",",KL9,";"),""))</f>
        <v/>
      </c>
      <c r="KJ55" s="10" t="str">
        <f t="shared" ref="KJ55:KJ68" si="518">IF(KN9=0,IF(KJ9&gt;8000000,CONCATENATE(KJ9,",",KK9,",",KL9,",",KM9),""),IF(KJ9&gt;8000000,CONCATENATE(KJ9,",",KK9,",",KL9,",",KM9,";"),""))</f>
        <v/>
      </c>
      <c r="KK55" s="10" t="str">
        <f t="shared" ref="KK55:KK68" si="519">IF(KO9=0,IF(KK9&gt;8000000,CONCATENATE(KK9,",",KL9,",",KM9,",",KN9),""),IF(KK9&gt;8000000,CONCATENATE(KK9,",",KL9,",",KM9,",",KN9,";"),""))</f>
        <v/>
      </c>
      <c r="KL55" s="10" t="str">
        <f t="shared" ref="KL55:KL68" si="520">IF(KP9=0,IF(KL9&gt;8000000,CONCATENATE(KL9,",",KM9,",",KN9,",",KO9),""),IF(KL9&gt;8000000,CONCATENATE(KL9,",",KM9,",",KN9,",",KO9,";"),""))</f>
        <v>,,,;</v>
      </c>
      <c r="KM55" s="10" t="str">
        <f t="shared" ref="KM55:KM68" si="521">IF(KQ9=0,IF(KM9&gt;8000000,CONCATENATE(KM9,",",KN9,",",KO9,",",KP9),""),IF(KM9&gt;8000000,CONCATENATE(KM9,",",KN9,",",KO9,",",KP9,";"),""))</f>
        <v/>
      </c>
      <c r="KN55" s="10" t="str">
        <f t="shared" ref="KN55:KN68" si="522">IF(KR9=0,IF(KN9&gt;8000000,CONCATENATE(KN9,",",KO9,",",KP9,",",KQ9),""),IF(KN9&gt;8000000,CONCATENATE(KN9,",",KO9,",",KP9,",",KQ9,";"),""))</f>
        <v/>
      </c>
      <c r="KO55" s="10" t="str">
        <f t="shared" ref="KO55:KO68" si="523">IF(KS9=0,IF(KO9&gt;8000000,CONCATENATE(KO9,",",KP9,",",KQ9,",",KR9),""),IF(KO9&gt;8000000,CONCATENATE(KO9,",",KP9,",",KQ9,",",KR9,";"),""))</f>
        <v/>
      </c>
      <c r="KP55" s="10" t="str">
        <f t="shared" ref="KP55:KP68" si="524">IF(KT9=0,IF(KP9&gt;8000000,CONCATENATE(KP9,",",KQ9,",",KR9,",",KS9),""),IF(KP9&gt;8000000,CONCATENATE(KP9,",",KQ9,",",KR9,",",KS9,";"),""))</f>
        <v>,,,;</v>
      </c>
      <c r="KQ55" s="10" t="str">
        <f t="shared" ref="KQ55:KQ68" si="525">IF(KU9=0,IF(KQ9&gt;8000000,CONCATENATE(KQ9,",",KR9,",",KS9,",",KT9),""),IF(KQ9&gt;8000000,CONCATENATE(KQ9,",",KR9,",",KS9,",",KT9,";"),""))</f>
        <v/>
      </c>
      <c r="KR55" s="10" t="str">
        <f t="shared" ref="KR55:KR68" si="526">IF(KV9=0,IF(KR9&gt;8000000,CONCATENATE(KR9,",",KS9,",",KT9,",",KU9),""),IF(KR9&gt;8000000,CONCATENATE(KR9,",",KS9,",",KT9,",",KU9,";"),""))</f>
        <v/>
      </c>
      <c r="KS55" s="10" t="str">
        <f t="shared" ref="KS55:KS68" si="527">IF(KW9=0,IF(KS9&gt;8000000,CONCATENATE(KS9,",",KT9,",",KU9,",",KV9),""),IF(KS9&gt;8000000,CONCATENATE(KS9,",",KT9,",",KU9,",",KV9,";"),""))</f>
        <v/>
      </c>
      <c r="KT55" s="10" t="str">
        <f t="shared" ref="KT55:KT68" si="528">IF(KX9=0,IF(KT9&gt;8000000,CONCATENATE(KT9,",",KU9,",",KV9,",",KW9),""),IF(KT9&gt;8000000,CONCATENATE(KT9,",",KU9,",",KV9,",",KW9,";"),""))</f>
        <v>,,,;</v>
      </c>
      <c r="KU55" s="10" t="str">
        <f t="shared" ref="KU55:KU68" si="529">IF(KY9=0,IF(KU9&gt;8000000,CONCATENATE(KU9,",",KV9,",",KW9,",",KX9),""),IF(KU9&gt;8000000,CONCATENATE(KU9,",",KV9,",",KW9,",",KX9,";"),""))</f>
        <v/>
      </c>
      <c r="KV55" s="10" t="str">
        <f t="shared" ref="KV55:KV68" si="530">IF(KZ9=0,IF(KV9&gt;8000000,CONCATENATE(KV9,",",KW9,",",KX9,",",KY9),""),IF(KV9&gt;8000000,CONCATENATE(KV9,",",KW9,",",KX9,",",KY9,";"),""))</f>
        <v/>
      </c>
      <c r="KW55" s="10" t="str">
        <f t="shared" ref="KW55:KW68" si="531">IF(LA9=0,IF(KW9&gt;8000000,CONCATENATE(KW9,",",KX9,",",KY9,",",KZ9),""),IF(KW9&gt;8000000,CONCATENATE(KW9,",",KX9,",",KY9,",",KZ9,";"),""))</f>
        <v/>
      </c>
      <c r="KX55" s="10" t="str">
        <f t="shared" ref="KX55:KX68" si="532">IF(LB9=0,IF(KX9&gt;8000000,CONCATENATE(KX9,",",KY9,",",KZ9,",",LA9),""),IF(KX9&gt;8000000,CONCATENATE(KX9,",",KY9,",",KZ9,",",LA9,";"),""))</f>
        <v>,,,;</v>
      </c>
      <c r="KY55" s="10" t="str">
        <f t="shared" ref="KY55:KY68" si="533">IF(LC9=0,IF(KY9&gt;8000000,CONCATENATE(KY9,",",KZ9,",",LA9,",",LB9),""),IF(KY9&gt;8000000,CONCATENATE(KY9,",",KZ9,",",LA9,",",LB9,";"),""))</f>
        <v/>
      </c>
      <c r="KZ55" s="10" t="str">
        <f t="shared" ref="KZ55:KZ68" si="534">IF(LD9=0,IF(KZ9&gt;8000000,CONCATENATE(KZ9,",",LA9,",",LB9,",",LC9),""),IF(KZ9&gt;8000000,CONCATENATE(KZ9,",",LA9,",",LB9,",",LC9,";"),""))</f>
        <v/>
      </c>
      <c r="LA55" s="10" t="str">
        <f t="shared" ref="LA55:LA68" si="535">IF(LE9=0,IF(LA9&gt;8000000,CONCATENATE(LA9,",",LB9,",",LC9,",",LD9),""),IF(LA9&gt;8000000,CONCATENATE(LA9,",",LB9,",",LC9,",",LD9,";"),""))</f>
        <v/>
      </c>
      <c r="LB55" s="10" t="str">
        <f t="shared" ref="LB55:LB68" si="536">IF(LF9=0,IF(LB9&gt;8000000,CONCATENATE(LB9,",",LC9,",",LD9,",",LE9),""),IF(LB9&gt;8000000,CONCATENATE(LB9,",",LC9,",",LD9,",",LE9,";"),""))</f>
        <v>,,,;</v>
      </c>
      <c r="LC55" s="10" t="str">
        <f t="shared" ref="LC55:LC68" si="537">IF(LG9=0,IF(LC9&gt;8000000,CONCATENATE(LC9,",",LD9,",",LE9,",",LF9),""),IF(LC9&gt;8000000,CONCATENATE(LC9,",",LD9,",",LE9,",",LF9,";"),""))</f>
        <v/>
      </c>
      <c r="LD55" s="10" t="str">
        <f t="shared" ref="LD55:LD68" si="538">IF(LH9=0,IF(LD9&gt;8000000,CONCATENATE(LD9,",",LE9,",",LF9,",",LG9),""),IF(LD9&gt;8000000,CONCATENATE(LD9,",",LE9,",",LF9,",",LG9,";"),""))</f>
        <v/>
      </c>
      <c r="LE55" s="10" t="str">
        <f t="shared" ref="LE55:LE68" si="539">IF(LI9=0,IF(LE9&gt;8000000,CONCATENATE(LE9,",",LF9,",",LG9,",",LH9),""),IF(LE9&gt;8000000,CONCATENATE(LE9,",",LF9,",",LG9,",",LH9,";"),""))</f>
        <v/>
      </c>
      <c r="LF55" s="10" t="str">
        <f t="shared" ref="LF55:LF68" si="540">IF(LJ9=0,IF(LF9&gt;8000000,CONCATENATE(LF9,",",LG9,",",LH9,",",LI9),""),IF(LF9&gt;8000000,CONCATENATE(LF9,",",LG9,",",LH9,",",LI9,";"),""))</f>
        <v>,,,;</v>
      </c>
      <c r="LG55" s="10" t="str">
        <f t="shared" ref="LG55:LG68" si="541">IF(LK9=0,IF(LG9&gt;8000000,CONCATENATE(LG9,",",LH9,",",LI9,",",LJ9),""),IF(LG9&gt;8000000,CONCATENATE(LG9,",",LH9,",",LI9,",",LJ9,";"),""))</f>
        <v/>
      </c>
      <c r="LH55" s="10" t="str">
        <f t="shared" ref="LH55:LH68" si="542">IF(LL9=0,IF(LH9&gt;8000000,CONCATENATE(LH9,",",LI9,",",LJ9,",",LK9),""),IF(LH9&gt;8000000,CONCATENATE(LH9,",",LI9,",",LJ9,",",LK9,";"),""))</f>
        <v/>
      </c>
      <c r="LI55" s="10" t="str">
        <f t="shared" ref="LI55:LI68" si="543">IF(LM9=0,IF(LI9&gt;8000000,CONCATENATE(LI9,",",LJ9,",",LK9,",",LL9),""),IF(LI9&gt;8000000,CONCATENATE(LI9,",",LJ9,",",LK9,",",LL9,";"),""))</f>
        <v/>
      </c>
      <c r="LJ55" s="10" t="str">
        <f t="shared" ref="LJ55:LJ68" si="544">IF(LN9=0,IF(LJ9&gt;8000000,CONCATENATE(LJ9,",",LK9,",",LL9,",",LM9),""),IF(LJ9&gt;8000000,CONCATENATE(LJ9,",",LK9,",",LL9,",",LM9,";"),""))</f>
        <v>,,,;</v>
      </c>
      <c r="LK55" s="10" t="str">
        <f t="shared" ref="LK55:LK68" si="545">IF(LO9=0,IF(LK9&gt;8000000,CONCATENATE(LK9,",",LL9,",",LM9,",",LN9),""),IF(LK9&gt;8000000,CONCATENATE(LK9,",",LL9,",",LM9,",",LN9,";"),""))</f>
        <v/>
      </c>
      <c r="LL55" s="10" t="str">
        <f t="shared" ref="LL55:LL68" si="546">IF(LP9=0,IF(LL9&gt;8000000,CONCATENATE(LL9,",",LM9,",",LN9,",",LO9),""),IF(LL9&gt;8000000,CONCATENATE(LL9,",",LM9,",",LN9,",",LO9,";"),""))</f>
        <v/>
      </c>
      <c r="LM55" s="10" t="str">
        <f t="shared" ref="LM55:LM68" si="547">IF(LQ9=0,IF(LM9&gt;8000000,CONCATENATE(LM9,",",LN9,",",LO9,",",LP9),""),IF(LM9&gt;8000000,CONCATENATE(LM9,",",LN9,",",LO9,",",LP9,";"),""))</f>
        <v/>
      </c>
      <c r="LN55" s="10" t="str">
        <f t="shared" ref="LN55:LN68" si="548">IF(LR9=0,IF(LN9&gt;8000000,CONCATENATE(LN9,",",LO9,",",LP9,",",LQ9),""),IF(LN9&gt;8000000,CONCATENATE(LN9,",",LO9,",",LP9,",",LQ9,";"),""))</f>
        <v>,,,;</v>
      </c>
      <c r="LO55" s="10" t="str">
        <f t="shared" ref="LO55:LO68" si="549">IF(LS9=0,IF(LO9&gt;8000000,CONCATENATE(LO9,",",LP9,",",LQ9,",",LR9),""),IF(LO9&gt;8000000,CONCATENATE(LO9,",",LP9,",",LQ9,",",LR9,";"),""))</f>
        <v/>
      </c>
      <c r="LP55" s="10" t="str">
        <f t="shared" ref="LP55:LP68" si="550">IF(LT9=0,IF(LP9&gt;8000000,CONCATENATE(LP9,",",LQ9,",",LR9,",",LS9),""),IF(LP9&gt;8000000,CONCATENATE(LP9,",",LQ9,",",LR9,",",LS9,";"),""))</f>
        <v/>
      </c>
      <c r="LQ55" s="10" t="str">
        <f t="shared" ref="LQ55:LQ68" si="551">IF(LU9=0,IF(LQ9&gt;8000000,CONCATENATE(LQ9,",",LR9,",",LS9,",",LT9),""),IF(LQ9&gt;8000000,CONCATENATE(LQ9,",",LR9,",",LS9,",",LT9,";"),""))</f>
        <v/>
      </c>
      <c r="LR55" s="10" t="str">
        <f t="shared" ref="LR55:LR68" si="552">IF(LV9=0,IF(LR9&gt;8000000,CONCATENATE(LR9,",",LS9,",",LT9,",",LU9),""),IF(LR9&gt;8000000,CONCATENATE(LR9,",",LS9,",",LT9,",",LU9,";"),""))</f>
        <v>,,,;</v>
      </c>
      <c r="LS55" s="10" t="str">
        <f t="shared" ref="LS55:LS68" si="553">IF(LW9=0,IF(LS9&gt;8000000,CONCATENATE(LS9,",",LT9,",",LU9,",",LV9),""),IF(LS9&gt;8000000,CONCATENATE(LS9,",",LT9,",",LU9,",",LV9,";"),""))</f>
        <v/>
      </c>
      <c r="LT55" s="10" t="str">
        <f t="shared" ref="LT55:LT68" si="554">IF(LX9=0,IF(LT9&gt;8000000,CONCATENATE(LT9,",",LU9,",",LV9,",",LW9),""),IF(LT9&gt;8000000,CONCATENATE(LT9,",",LU9,",",LV9,",",LW9,";"),""))</f>
        <v/>
      </c>
      <c r="LU55" s="10" t="str">
        <f t="shared" ref="LU55:LU68" si="555">IF(LY9=0,IF(LU9&gt;8000000,CONCATENATE(LU9,",",LV9,",",LW9,",",LX9),""),IF(LU9&gt;8000000,CONCATENATE(LU9,",",LV9,",",LW9,",",LX9,";"),""))</f>
        <v/>
      </c>
      <c r="LV55" s="10" t="str">
        <f t="shared" ref="LV55:LV68" si="556">IF(LZ9=0,IF(LV9&gt;8000000,CONCATENATE(LV9,",",LW9,",",LX9,",",LY9),""),IF(LV9&gt;8000000,CONCATENATE(LV9,",",LW9,",",LX9,",",LY9,";"),""))</f>
        <v>,,,;</v>
      </c>
      <c r="LW55" s="10" t="str">
        <f t="shared" ref="LW55:LW68" si="557">IF(MA9=0,IF(LW9&gt;8000000,CONCATENATE(LW9,",",LX9,",",LY9,",",LZ9),""),IF(LW9&gt;8000000,CONCATENATE(LW9,",",LX9,",",LY9,",",LZ9,";"),""))</f>
        <v/>
      </c>
      <c r="LX55" s="10" t="str">
        <f t="shared" ref="LX55:LX68" si="558">IF(MB9=0,IF(LX9&gt;8000000,CONCATENATE(LX9,",",LY9,",",LZ9,",",MA9),""),IF(LX9&gt;8000000,CONCATENATE(LX9,",",LY9,",",LZ9,",",MA9,";"),""))</f>
        <v/>
      </c>
      <c r="LY55" s="10" t="str">
        <f t="shared" ref="LY55:LY68" si="559">IF(MC9=0,IF(LY9&gt;8000000,CONCATENATE(LY9,",",LZ9,",",MA9,",",MB9),""),IF(LY9&gt;8000000,CONCATENATE(LY9,",",LZ9,",",MA9,",",MB9,";"),""))</f>
        <v/>
      </c>
      <c r="LZ55" s="10" t="str">
        <f t="shared" ref="LZ55:LZ68" si="560">IF(MD9=0,IF(LZ9&gt;8000000,CONCATENATE(LZ9,",",MA9,",",MB9,",",MC9),""),IF(LZ9&gt;8000000,CONCATENATE(LZ9,",",MA9,",",MB9,",",MC9,";"),""))</f>
        <v>,,,;</v>
      </c>
      <c r="MA55" s="10" t="str">
        <f t="shared" ref="MA55:MA68" si="561">IF(ME9=0,IF(MA9&gt;8000000,CONCATENATE(MA9,",",MB9,",",MC9,",",MD9),""),IF(MA9&gt;8000000,CONCATENATE(MA9,",",MB9,",",MC9,",",MD9,";"),""))</f>
        <v/>
      </c>
      <c r="MB55" s="10" t="str">
        <f t="shared" ref="MB55:MB68" si="562">IF(MF9=0,IF(MB9&gt;8000000,CONCATENATE(MB9,",",MC9,",",MD9,",",ME9),""),IF(MB9&gt;8000000,CONCATENATE(MB9,",",MC9,",",MD9,",",ME9,";"),""))</f>
        <v/>
      </c>
      <c r="MC55" s="10" t="str">
        <f t="shared" ref="MC55:MC68" si="563">IF(MG9=0,IF(MC9&gt;8000000,CONCATENATE(MC9,",",MD9,",",ME9,",",MF9),""),IF(MC9&gt;8000000,CONCATENATE(MC9,",",MD9,",",ME9,",",MF9,";"),""))</f>
        <v/>
      </c>
      <c r="MD55" s="10" t="str">
        <f t="shared" ref="MD55:MD68" si="564">IF(MH9=0,IF(MD9&gt;8000000,CONCATENATE(MD9,",",ME9,",",MF9,",",MG9),""),IF(MD9&gt;8000000,CONCATENATE(MD9,",",ME9,",",MF9,",",MG9,";"),""))</f>
        <v>,,,;</v>
      </c>
      <c r="MF55" s="10" t="str">
        <f t="shared" ref="MF55:MF68" si="565">IF(MJ9=0,IF(MF9&gt;8000000,CONCATENATE(MF9,",",MG9,",",MH9,",",MI9),""),IF(MF9&gt;8000000,CONCATENATE(MF9,",",MG9,",",MH9,",",MI9,";"),""))</f>
        <v/>
      </c>
      <c r="MG55" s="10" t="str">
        <f t="shared" ref="MG55:MG68" si="566">IF(MK9=0,IF(MG9&gt;8000000,CONCATENATE(MG9,",",MH9,",",MI9,",",MJ9),""),IF(MG9&gt;8000000,CONCATENATE(MG9,",",MH9,",",MI9,",",MJ9,";"),""))</f>
        <v/>
      </c>
      <c r="MH55" s="10" t="str">
        <f t="shared" ref="MH55:MH68" si="567">IF(ML9=0,IF(MH9&gt;8000000,CONCATENATE(MH9,",",MI9,",",MJ9,",",MK9),""),IF(MH9&gt;8000000,CONCATENATE(MH9,",",MI9,",",MJ9,",",MK9,";"),""))</f>
        <v>,,,</v>
      </c>
    </row>
    <row r="56" spans="1:346" x14ac:dyDescent="0.2">
      <c r="A56">
        <v>7</v>
      </c>
      <c r="C56" s="9" t="s">
        <v>65</v>
      </c>
      <c r="D56" s="9"/>
      <c r="G56" s="10" t="str">
        <f t="shared" si="210"/>
        <v>80100001,1,1,292800;</v>
      </c>
      <c r="J56" s="10" t="str">
        <f t="shared" si="211"/>
        <v/>
      </c>
      <c r="K56" s="10" t="str">
        <f t="shared" si="212"/>
        <v>80100002,1,1,179520;</v>
      </c>
      <c r="O56" s="10" t="str">
        <f t="shared" si="213"/>
        <v>80100003,1,1,120000;</v>
      </c>
      <c r="R56" s="10" t="str">
        <f t="shared" si="214"/>
        <v/>
      </c>
      <c r="S56" s="10" t="str">
        <f t="shared" si="215"/>
        <v>80100004,1,1,7200;</v>
      </c>
      <c r="W56" s="10" t="str">
        <f t="shared" si="216"/>
        <v>80100005,1,1,480;</v>
      </c>
      <c r="AA56" s="27" t="str">
        <f t="shared" si="249"/>
        <v>80100011,1,1,19400;</v>
      </c>
      <c r="AB56" s="10" t="str">
        <f t="shared" si="250"/>
        <v/>
      </c>
      <c r="AC56" s="10" t="str">
        <f t="shared" si="251"/>
        <v/>
      </c>
      <c r="AD56" s="10" t="str">
        <f t="shared" si="252"/>
        <v/>
      </c>
      <c r="AE56" s="10" t="str">
        <f t="shared" si="253"/>
        <v>80100012,1,1,15980;</v>
      </c>
      <c r="AF56" s="10" t="str">
        <f t="shared" si="254"/>
        <v/>
      </c>
      <c r="AG56" s="10" t="str">
        <f t="shared" si="255"/>
        <v/>
      </c>
      <c r="AH56" s="10" t="str">
        <f t="shared" si="256"/>
        <v/>
      </c>
      <c r="AI56" s="10" t="str">
        <f t="shared" si="257"/>
        <v>80100013,1,1,4000;</v>
      </c>
      <c r="AJ56" s="10" t="str">
        <f t="shared" si="258"/>
        <v/>
      </c>
      <c r="AK56" s="10" t="str">
        <f t="shared" si="259"/>
        <v/>
      </c>
      <c r="AL56" s="10" t="str">
        <f t="shared" si="260"/>
        <v/>
      </c>
      <c r="AM56" s="10" t="str">
        <f t="shared" si="261"/>
        <v>80100014,1,1,600;</v>
      </c>
      <c r="AN56" s="10" t="str">
        <f t="shared" si="262"/>
        <v/>
      </c>
      <c r="AO56" s="10" t="str">
        <f t="shared" si="263"/>
        <v/>
      </c>
      <c r="AP56" s="10" t="str">
        <f t="shared" si="264"/>
        <v/>
      </c>
      <c r="AQ56" s="10" t="str">
        <f t="shared" si="265"/>
        <v>80100015,1,1,20;</v>
      </c>
      <c r="AR56" s="10" t="str">
        <f t="shared" si="266"/>
        <v/>
      </c>
      <c r="AS56" s="10" t="str">
        <f t="shared" si="267"/>
        <v/>
      </c>
      <c r="AT56" s="10" t="str">
        <f t="shared" si="268"/>
        <v/>
      </c>
      <c r="AU56" s="10" t="str">
        <f t="shared" si="269"/>
        <v>80100031,1,1,19400;</v>
      </c>
      <c r="AV56" s="10" t="str">
        <f t="shared" si="270"/>
        <v/>
      </c>
      <c r="AW56" s="10" t="str">
        <f t="shared" si="271"/>
        <v/>
      </c>
      <c r="AX56" s="10" t="str">
        <f t="shared" si="272"/>
        <v/>
      </c>
      <c r="AY56" s="10" t="str">
        <f t="shared" si="273"/>
        <v>80100032,1,1,15980;</v>
      </c>
      <c r="AZ56" s="10" t="str">
        <f t="shared" si="274"/>
        <v/>
      </c>
      <c r="BA56" s="10" t="str">
        <f t="shared" si="275"/>
        <v/>
      </c>
      <c r="BB56" s="10" t="str">
        <f t="shared" si="276"/>
        <v/>
      </c>
      <c r="BC56" s="10" t="str">
        <f t="shared" si="277"/>
        <v>80100033,1,1,4000;</v>
      </c>
      <c r="BD56" s="10" t="str">
        <f t="shared" si="278"/>
        <v/>
      </c>
      <c r="BE56" s="10" t="str">
        <f t="shared" si="279"/>
        <v/>
      </c>
      <c r="BF56" s="10" t="str">
        <f t="shared" si="280"/>
        <v/>
      </c>
      <c r="BG56" s="10" t="str">
        <f t="shared" si="281"/>
        <v>80100034,1,1,600;</v>
      </c>
      <c r="BH56" s="10" t="str">
        <f t="shared" si="282"/>
        <v/>
      </c>
      <c r="BI56" s="10" t="str">
        <f t="shared" si="283"/>
        <v/>
      </c>
      <c r="BJ56" s="10" t="str">
        <f t="shared" si="284"/>
        <v/>
      </c>
      <c r="BK56" s="10" t="str">
        <f t="shared" si="285"/>
        <v>80100035,1,1,20;</v>
      </c>
      <c r="BL56" s="10" t="str">
        <f t="shared" si="286"/>
        <v/>
      </c>
      <c r="BM56" s="10" t="str">
        <f t="shared" si="287"/>
        <v/>
      </c>
      <c r="BN56" s="10" t="str">
        <f t="shared" si="288"/>
        <v/>
      </c>
      <c r="BO56" s="10" t="str">
        <f t="shared" si="289"/>
        <v>80100041,1,1,19400;</v>
      </c>
      <c r="BP56" s="10" t="str">
        <f t="shared" si="290"/>
        <v/>
      </c>
      <c r="BQ56" s="10" t="str">
        <f t="shared" si="291"/>
        <v/>
      </c>
      <c r="BR56" s="10" t="str">
        <f t="shared" si="292"/>
        <v/>
      </c>
      <c r="BS56" s="10" t="str">
        <f t="shared" si="293"/>
        <v>80100042,1,1,15980;</v>
      </c>
      <c r="BT56" s="10" t="str">
        <f t="shared" si="294"/>
        <v/>
      </c>
      <c r="BU56" s="10" t="str">
        <f t="shared" si="295"/>
        <v/>
      </c>
      <c r="BV56" s="10" t="str">
        <f t="shared" si="296"/>
        <v/>
      </c>
      <c r="BW56" s="10" t="str">
        <f t="shared" si="297"/>
        <v>80100043,1,1,4000;</v>
      </c>
      <c r="BX56" s="10" t="str">
        <f t="shared" si="298"/>
        <v/>
      </c>
      <c r="BY56" s="10" t="str">
        <f t="shared" si="299"/>
        <v/>
      </c>
      <c r="BZ56" s="10" t="str">
        <f t="shared" si="300"/>
        <v/>
      </c>
      <c r="CA56" s="10" t="str">
        <f t="shared" si="301"/>
        <v>80100044,1,1,600;</v>
      </c>
      <c r="CB56" s="10" t="str">
        <f t="shared" si="302"/>
        <v/>
      </c>
      <c r="CC56" s="10" t="str">
        <f t="shared" si="303"/>
        <v/>
      </c>
      <c r="CD56" s="10" t="str">
        <f t="shared" si="304"/>
        <v/>
      </c>
      <c r="CE56" s="10" t="str">
        <f t="shared" si="305"/>
        <v>80100045,1,1,20;</v>
      </c>
      <c r="CF56" s="10" t="str">
        <f t="shared" si="306"/>
        <v/>
      </c>
      <c r="CG56" s="10" t="str">
        <f t="shared" si="307"/>
        <v/>
      </c>
      <c r="CH56" s="10" t="str">
        <f t="shared" si="308"/>
        <v/>
      </c>
      <c r="CI56" s="10" t="str">
        <f t="shared" si="309"/>
        <v>80100061,1,1,19400;</v>
      </c>
      <c r="CJ56" s="10" t="str">
        <f t="shared" si="310"/>
        <v/>
      </c>
      <c r="CK56" s="10" t="str">
        <f t="shared" si="311"/>
        <v/>
      </c>
      <c r="CL56" s="10" t="str">
        <f t="shared" si="312"/>
        <v/>
      </c>
      <c r="CM56" s="10" t="str">
        <f t="shared" si="313"/>
        <v>80100062,1,1,15980;</v>
      </c>
      <c r="CN56" s="10" t="str">
        <f t="shared" si="314"/>
        <v/>
      </c>
      <c r="CO56" s="10" t="str">
        <f t="shared" si="315"/>
        <v/>
      </c>
      <c r="CP56" s="10" t="str">
        <f t="shared" si="316"/>
        <v/>
      </c>
      <c r="CQ56" s="10" t="str">
        <f t="shared" si="317"/>
        <v>80100063,1,1,4000;</v>
      </c>
      <c r="CR56" s="10" t="str">
        <f t="shared" si="318"/>
        <v/>
      </c>
      <c r="CS56" s="10" t="str">
        <f t="shared" si="319"/>
        <v/>
      </c>
      <c r="CT56" s="10" t="str">
        <f t="shared" si="320"/>
        <v/>
      </c>
      <c r="CU56" s="10" t="str">
        <f t="shared" si="321"/>
        <v>80100064,1,1,600;</v>
      </c>
      <c r="CV56" s="10" t="str">
        <f t="shared" si="322"/>
        <v/>
      </c>
      <c r="CW56" s="10" t="str">
        <f t="shared" si="323"/>
        <v/>
      </c>
      <c r="CX56" s="10" t="str">
        <f t="shared" si="324"/>
        <v/>
      </c>
      <c r="CY56" s="10" t="str">
        <f t="shared" si="325"/>
        <v>80100065,1,1,20;</v>
      </c>
      <c r="CZ56" s="10" t="str">
        <f t="shared" si="326"/>
        <v/>
      </c>
      <c r="DA56" s="10" t="str">
        <f t="shared" si="327"/>
        <v/>
      </c>
      <c r="DB56" s="10" t="str">
        <f t="shared" si="328"/>
        <v/>
      </c>
      <c r="DC56" s="10" t="str">
        <f t="shared" si="329"/>
        <v>80100051,1,1,19400;</v>
      </c>
      <c r="DD56" s="10" t="str">
        <f t="shared" si="330"/>
        <v/>
      </c>
      <c r="DE56" s="10" t="str">
        <f t="shared" si="331"/>
        <v/>
      </c>
      <c r="DF56" s="10" t="str">
        <f t="shared" si="332"/>
        <v/>
      </c>
      <c r="DG56" s="10" t="str">
        <f t="shared" si="333"/>
        <v>80100052,1,1,15980;</v>
      </c>
      <c r="DH56" s="10" t="str">
        <f t="shared" si="334"/>
        <v/>
      </c>
      <c r="DI56" s="10" t="str">
        <f t="shared" si="335"/>
        <v/>
      </c>
      <c r="DJ56" s="10" t="str">
        <f t="shared" si="336"/>
        <v/>
      </c>
      <c r="DK56" s="10" t="str">
        <f t="shared" si="337"/>
        <v>80100053,1,1,4000;</v>
      </c>
      <c r="DL56" s="10" t="str">
        <f t="shared" si="338"/>
        <v/>
      </c>
      <c r="DM56" s="10" t="str">
        <f t="shared" si="339"/>
        <v/>
      </c>
      <c r="DN56" s="10" t="str">
        <f t="shared" si="340"/>
        <v/>
      </c>
      <c r="DO56" s="10" t="str">
        <f t="shared" si="341"/>
        <v>80100054,1,1,600;</v>
      </c>
      <c r="DP56" s="10" t="str">
        <f t="shared" si="342"/>
        <v/>
      </c>
      <c r="DQ56" s="10" t="str">
        <f t="shared" si="343"/>
        <v/>
      </c>
      <c r="DR56" s="10" t="str">
        <f t="shared" si="344"/>
        <v/>
      </c>
      <c r="DS56" s="10" t="str">
        <f t="shared" si="345"/>
        <v>80100055,1,1,20;</v>
      </c>
      <c r="DT56" s="10" t="str">
        <f t="shared" si="346"/>
        <v/>
      </c>
      <c r="DU56" s="10" t="str">
        <f t="shared" si="347"/>
        <v/>
      </c>
      <c r="DV56" s="10" t="str">
        <f t="shared" si="348"/>
        <v/>
      </c>
      <c r="DW56" s="10" t="str">
        <f t="shared" si="349"/>
        <v>80100081,1,1,19400;</v>
      </c>
      <c r="DX56" s="10" t="str">
        <f t="shared" si="350"/>
        <v/>
      </c>
      <c r="DY56" s="10" t="str">
        <f t="shared" si="351"/>
        <v/>
      </c>
      <c r="DZ56" s="10" t="str">
        <f t="shared" si="352"/>
        <v/>
      </c>
      <c r="EA56" s="10" t="str">
        <f t="shared" si="353"/>
        <v>80100082,1,1,15980;</v>
      </c>
      <c r="EB56" s="10" t="str">
        <f t="shared" si="354"/>
        <v/>
      </c>
      <c r="EC56" s="10" t="str">
        <f t="shared" si="355"/>
        <v/>
      </c>
      <c r="ED56" s="10" t="str">
        <f t="shared" si="356"/>
        <v/>
      </c>
      <c r="EE56" s="10" t="str">
        <f t="shared" si="357"/>
        <v>80100083,1,1,4000;</v>
      </c>
      <c r="EF56" s="10" t="str">
        <f t="shared" si="358"/>
        <v/>
      </c>
      <c r="EG56" s="10" t="str">
        <f t="shared" si="359"/>
        <v/>
      </c>
      <c r="EH56" s="10" t="str">
        <f t="shared" si="360"/>
        <v/>
      </c>
      <c r="EI56" s="10" t="str">
        <f t="shared" si="361"/>
        <v>80100084,1,1,600;</v>
      </c>
      <c r="EJ56" s="10" t="str">
        <f t="shared" si="362"/>
        <v/>
      </c>
      <c r="EK56" s="10" t="str">
        <f t="shared" si="363"/>
        <v/>
      </c>
      <c r="EL56" s="10" t="str">
        <f t="shared" si="364"/>
        <v/>
      </c>
      <c r="EM56" s="10" t="str">
        <f t="shared" si="365"/>
        <v>80100085,1,1,20;</v>
      </c>
      <c r="EN56" s="10" t="str">
        <f t="shared" si="366"/>
        <v/>
      </c>
      <c r="EO56" s="10" t="str">
        <f t="shared" si="367"/>
        <v/>
      </c>
      <c r="EP56" s="10" t="str">
        <f t="shared" si="368"/>
        <v/>
      </c>
      <c r="EQ56" s="10" t="str">
        <f t="shared" si="369"/>
        <v>80100071,1,1,19400;</v>
      </c>
      <c r="ER56" s="10" t="str">
        <f t="shared" si="370"/>
        <v/>
      </c>
      <c r="ES56" s="10" t="str">
        <f t="shared" si="371"/>
        <v/>
      </c>
      <c r="ET56" s="10" t="str">
        <f t="shared" si="372"/>
        <v/>
      </c>
      <c r="EU56" s="10" t="str">
        <f t="shared" si="373"/>
        <v>80100072,1,1,15980;</v>
      </c>
      <c r="EV56" s="10" t="str">
        <f t="shared" si="374"/>
        <v/>
      </c>
      <c r="EW56" s="10" t="str">
        <f t="shared" si="375"/>
        <v/>
      </c>
      <c r="EX56" s="10" t="str">
        <f t="shared" si="376"/>
        <v/>
      </c>
      <c r="EY56" s="10" t="str">
        <f t="shared" si="377"/>
        <v>80100073,1,1,4000;</v>
      </c>
      <c r="EZ56" s="10" t="str">
        <f t="shared" si="378"/>
        <v/>
      </c>
      <c r="FA56" s="10" t="str">
        <f t="shared" si="379"/>
        <v/>
      </c>
      <c r="FB56" s="10" t="str">
        <f t="shared" si="380"/>
        <v/>
      </c>
      <c r="FC56" s="10" t="str">
        <f t="shared" si="381"/>
        <v>80100074,1,1,600;</v>
      </c>
      <c r="FD56" s="10" t="str">
        <f t="shared" si="382"/>
        <v/>
      </c>
      <c r="FE56" s="10" t="str">
        <f t="shared" si="383"/>
        <v/>
      </c>
      <c r="FF56" s="10" t="str">
        <f t="shared" si="384"/>
        <v/>
      </c>
      <c r="FG56" s="10" t="str">
        <f t="shared" si="385"/>
        <v>80100075,1,1,20;</v>
      </c>
      <c r="FH56" s="10" t="str">
        <f t="shared" si="386"/>
        <v/>
      </c>
      <c r="FI56" s="10" t="str">
        <f t="shared" si="387"/>
        <v/>
      </c>
      <c r="FJ56" s="10" t="str">
        <f t="shared" si="388"/>
        <v/>
      </c>
      <c r="FK56" s="10" t="str">
        <f t="shared" si="389"/>
        <v>80100021,1,1,19400;</v>
      </c>
      <c r="FL56" s="10" t="str">
        <f t="shared" si="390"/>
        <v/>
      </c>
      <c r="FM56" s="10" t="str">
        <f t="shared" si="391"/>
        <v/>
      </c>
      <c r="FN56" s="10" t="str">
        <f t="shared" si="392"/>
        <v/>
      </c>
      <c r="FO56" s="10" t="str">
        <f t="shared" si="393"/>
        <v>80100022,1,1,15980;</v>
      </c>
      <c r="FP56" s="10" t="str">
        <f t="shared" si="394"/>
        <v/>
      </c>
      <c r="FQ56" s="10" t="str">
        <f t="shared" si="395"/>
        <v/>
      </c>
      <c r="FR56" s="10" t="str">
        <f t="shared" si="396"/>
        <v/>
      </c>
      <c r="FS56" s="10" t="str">
        <f t="shared" si="397"/>
        <v>80100023,1,1,4000;</v>
      </c>
      <c r="FT56" s="10" t="str">
        <f t="shared" si="398"/>
        <v/>
      </c>
      <c r="FU56" s="10" t="str">
        <f t="shared" si="399"/>
        <v/>
      </c>
      <c r="FV56" s="10" t="str">
        <f t="shared" si="400"/>
        <v/>
      </c>
      <c r="FW56" s="10" t="str">
        <f t="shared" si="401"/>
        <v>80100024,1,1,600;</v>
      </c>
      <c r="FX56" s="10" t="str">
        <f t="shared" si="402"/>
        <v/>
      </c>
      <c r="FY56" s="10" t="str">
        <f t="shared" si="403"/>
        <v/>
      </c>
      <c r="FZ56" s="10" t="str">
        <f t="shared" si="404"/>
        <v/>
      </c>
      <c r="GA56" s="10" t="str">
        <f t="shared" si="405"/>
        <v>80100025,1,1,20;</v>
      </c>
      <c r="GB56" s="10" t="str">
        <f t="shared" si="406"/>
        <v/>
      </c>
      <c r="GC56" s="10" t="str">
        <f t="shared" si="407"/>
        <v/>
      </c>
      <c r="GD56" s="10" t="str">
        <f t="shared" si="408"/>
        <v/>
      </c>
      <c r="GE56" s="10" t="str">
        <f t="shared" si="409"/>
        <v>80100091,1,1,19400;</v>
      </c>
      <c r="GF56" s="10" t="str">
        <f t="shared" si="410"/>
        <v/>
      </c>
      <c r="GG56" s="10" t="str">
        <f t="shared" si="411"/>
        <v/>
      </c>
      <c r="GH56" s="10" t="str">
        <f t="shared" si="412"/>
        <v/>
      </c>
      <c r="GI56" s="10" t="str">
        <f t="shared" si="413"/>
        <v>80100092,1,1,15980;</v>
      </c>
      <c r="GJ56" s="10" t="str">
        <f t="shared" si="414"/>
        <v/>
      </c>
      <c r="GK56" s="10" t="str">
        <f t="shared" si="415"/>
        <v/>
      </c>
      <c r="GL56" s="10" t="str">
        <f t="shared" si="416"/>
        <v/>
      </c>
      <c r="GM56" s="10" t="str">
        <f t="shared" si="417"/>
        <v>80100093,1,1,4000;</v>
      </c>
      <c r="GN56" s="10" t="str">
        <f t="shared" si="418"/>
        <v/>
      </c>
      <c r="GO56" s="10" t="str">
        <f t="shared" si="419"/>
        <v/>
      </c>
      <c r="GP56" s="10" t="str">
        <f t="shared" si="420"/>
        <v/>
      </c>
      <c r="GQ56" s="10" t="str">
        <f t="shared" si="421"/>
        <v>80100094,1,1,600;</v>
      </c>
      <c r="GR56" s="10" t="str">
        <f t="shared" si="422"/>
        <v/>
      </c>
      <c r="GS56" s="10" t="str">
        <f t="shared" si="423"/>
        <v/>
      </c>
      <c r="GT56" s="10" t="str">
        <f t="shared" si="424"/>
        <v/>
      </c>
      <c r="GU56" s="10" t="str">
        <f t="shared" si="425"/>
        <v>80100095,1,1,20;</v>
      </c>
      <c r="GV56" s="10" t="str">
        <f t="shared" si="426"/>
        <v/>
      </c>
      <c r="GW56" s="10" t="str">
        <f t="shared" si="427"/>
        <v/>
      </c>
      <c r="GX56" s="10" t="str">
        <f t="shared" si="428"/>
        <v/>
      </c>
      <c r="GY56" s="10" t="str">
        <f t="shared" si="429"/>
        <v>80100101,1,1,19400;</v>
      </c>
      <c r="GZ56" s="10" t="str">
        <f t="shared" si="430"/>
        <v/>
      </c>
      <c r="HA56" s="10" t="str">
        <f t="shared" si="431"/>
        <v/>
      </c>
      <c r="HB56" s="10" t="str">
        <f t="shared" si="432"/>
        <v/>
      </c>
      <c r="HC56" s="10" t="str">
        <f t="shared" si="433"/>
        <v>80100102,1,1,15980;</v>
      </c>
      <c r="HD56" s="10" t="str">
        <f t="shared" si="434"/>
        <v/>
      </c>
      <c r="HE56" s="10" t="str">
        <f t="shared" si="435"/>
        <v/>
      </c>
      <c r="HF56" s="10" t="str">
        <f t="shared" si="436"/>
        <v/>
      </c>
      <c r="HG56" s="10" t="str">
        <f t="shared" si="437"/>
        <v>80100103,1,1,4000;</v>
      </c>
      <c r="HH56" s="10" t="str">
        <f t="shared" si="438"/>
        <v/>
      </c>
      <c r="HI56" s="10" t="str">
        <f t="shared" si="439"/>
        <v/>
      </c>
      <c r="HJ56" s="10" t="str">
        <f t="shared" si="440"/>
        <v/>
      </c>
      <c r="HK56" s="10" t="str">
        <f t="shared" si="441"/>
        <v>80100104,1,1,600;</v>
      </c>
      <c r="HL56" s="10" t="str">
        <f t="shared" si="442"/>
        <v/>
      </c>
      <c r="HM56" s="10" t="str">
        <f t="shared" si="443"/>
        <v/>
      </c>
      <c r="HN56" s="10" t="str">
        <f t="shared" si="444"/>
        <v/>
      </c>
      <c r="HO56" s="10" t="str">
        <f t="shared" si="445"/>
        <v>80100105,1,1,20</v>
      </c>
      <c r="HP56" s="10" t="str">
        <f t="shared" si="446"/>
        <v/>
      </c>
      <c r="HQ56" s="10" t="str">
        <f t="shared" si="447"/>
        <v/>
      </c>
      <c r="HR56" s="10" t="str">
        <f t="shared" si="448"/>
        <v/>
      </c>
      <c r="HS56" s="10" t="str">
        <f t="shared" si="449"/>
        <v/>
      </c>
      <c r="HT56" s="10" t="str">
        <f t="shared" si="450"/>
        <v/>
      </c>
      <c r="HU56" s="10" t="str">
        <f t="shared" si="451"/>
        <v/>
      </c>
      <c r="HV56" s="10" t="str">
        <f t="shared" si="452"/>
        <v>,,,;</v>
      </c>
      <c r="HW56" s="10" t="str">
        <f t="shared" si="453"/>
        <v/>
      </c>
      <c r="HX56" s="10" t="str">
        <f t="shared" si="454"/>
        <v/>
      </c>
      <c r="HY56" s="10" t="str">
        <f t="shared" si="455"/>
        <v/>
      </c>
      <c r="HZ56" s="10" t="str">
        <f t="shared" si="456"/>
        <v>,,,;</v>
      </c>
      <c r="IA56" s="10" t="str">
        <f t="shared" si="457"/>
        <v/>
      </c>
      <c r="IB56" s="10" t="str">
        <f t="shared" si="458"/>
        <v/>
      </c>
      <c r="IC56" s="10" t="str">
        <f t="shared" si="459"/>
        <v/>
      </c>
      <c r="ID56" s="10" t="str">
        <f t="shared" si="460"/>
        <v>,,,;</v>
      </c>
      <c r="IE56" s="10" t="str">
        <f t="shared" si="461"/>
        <v/>
      </c>
      <c r="IF56" s="10" t="str">
        <f t="shared" si="462"/>
        <v/>
      </c>
      <c r="IG56" s="10" t="str">
        <f t="shared" si="463"/>
        <v/>
      </c>
      <c r="IH56" s="10" t="str">
        <f t="shared" si="464"/>
        <v>,,,;</v>
      </c>
      <c r="II56" s="10" t="str">
        <f t="shared" si="465"/>
        <v/>
      </c>
      <c r="IJ56" s="10" t="str">
        <f t="shared" si="466"/>
        <v/>
      </c>
      <c r="IK56" s="10" t="str">
        <f t="shared" si="467"/>
        <v/>
      </c>
      <c r="IL56" s="10" t="str">
        <f t="shared" si="468"/>
        <v>,,,;</v>
      </c>
      <c r="IM56" s="10" t="str">
        <f t="shared" si="469"/>
        <v/>
      </c>
      <c r="IN56" s="10" t="str">
        <f t="shared" si="470"/>
        <v/>
      </c>
      <c r="IO56" s="10" t="str">
        <f t="shared" si="471"/>
        <v/>
      </c>
      <c r="IP56" s="10" t="str">
        <f t="shared" si="472"/>
        <v>,,,;</v>
      </c>
      <c r="IQ56" s="10" t="str">
        <f t="shared" si="473"/>
        <v/>
      </c>
      <c r="IR56" s="10" t="str">
        <f t="shared" si="474"/>
        <v/>
      </c>
      <c r="IS56" s="10" t="str">
        <f t="shared" si="475"/>
        <v/>
      </c>
      <c r="IT56" s="10" t="str">
        <f t="shared" si="476"/>
        <v>,,,;</v>
      </c>
      <c r="IU56" s="10" t="str">
        <f t="shared" si="477"/>
        <v/>
      </c>
      <c r="IV56" s="10" t="str">
        <f t="shared" si="478"/>
        <v/>
      </c>
      <c r="IW56" s="10" t="str">
        <f t="shared" si="479"/>
        <v/>
      </c>
      <c r="IX56" s="10" t="str">
        <f t="shared" si="480"/>
        <v>,,,;</v>
      </c>
      <c r="IY56" s="10" t="str">
        <f t="shared" si="481"/>
        <v/>
      </c>
      <c r="IZ56" s="10" t="str">
        <f t="shared" si="482"/>
        <v/>
      </c>
      <c r="JA56" s="10" t="str">
        <f t="shared" si="483"/>
        <v/>
      </c>
      <c r="JB56" s="10" t="str">
        <f t="shared" si="484"/>
        <v>,,,;</v>
      </c>
      <c r="JC56" s="10" t="str">
        <f t="shared" si="485"/>
        <v/>
      </c>
      <c r="JD56" s="10" t="str">
        <f t="shared" si="486"/>
        <v/>
      </c>
      <c r="JE56" s="10" t="str">
        <f t="shared" si="487"/>
        <v/>
      </c>
      <c r="JF56" s="10" t="str">
        <f t="shared" si="488"/>
        <v>,,,;</v>
      </c>
      <c r="JG56" s="10" t="str">
        <f t="shared" si="489"/>
        <v/>
      </c>
      <c r="JH56" s="10" t="str">
        <f t="shared" si="490"/>
        <v/>
      </c>
      <c r="JI56" s="10" t="str">
        <f t="shared" si="491"/>
        <v/>
      </c>
      <c r="JJ56" s="10" t="str">
        <f t="shared" si="492"/>
        <v>,,,;</v>
      </c>
      <c r="JK56" s="10" t="str">
        <f t="shared" si="493"/>
        <v/>
      </c>
      <c r="JL56" s="10" t="str">
        <f t="shared" si="494"/>
        <v/>
      </c>
      <c r="JM56" s="10" t="str">
        <f t="shared" si="495"/>
        <v/>
      </c>
      <c r="JN56" s="10" t="str">
        <f t="shared" si="496"/>
        <v>,,,;</v>
      </c>
      <c r="JO56" s="10" t="str">
        <f t="shared" si="497"/>
        <v/>
      </c>
      <c r="JP56" s="10" t="str">
        <f t="shared" si="498"/>
        <v/>
      </c>
      <c r="JQ56" s="10" t="str">
        <f t="shared" si="499"/>
        <v/>
      </c>
      <c r="JR56" s="10" t="str">
        <f t="shared" si="500"/>
        <v>,,,;</v>
      </c>
      <c r="JS56" s="10" t="str">
        <f t="shared" si="501"/>
        <v/>
      </c>
      <c r="JT56" s="10" t="str">
        <f t="shared" si="502"/>
        <v/>
      </c>
      <c r="JU56" s="10" t="str">
        <f t="shared" si="503"/>
        <v/>
      </c>
      <c r="JV56" s="10" t="str">
        <f t="shared" si="504"/>
        <v>,,,;</v>
      </c>
      <c r="JW56" s="10" t="str">
        <f t="shared" si="505"/>
        <v/>
      </c>
      <c r="JX56" s="10" t="str">
        <f t="shared" si="506"/>
        <v/>
      </c>
      <c r="JY56" s="10" t="str">
        <f t="shared" si="507"/>
        <v/>
      </c>
      <c r="JZ56" s="10" t="str">
        <f t="shared" si="508"/>
        <v>,,,;</v>
      </c>
      <c r="KA56" s="10" t="str">
        <f t="shared" si="509"/>
        <v/>
      </c>
      <c r="KB56" s="10" t="str">
        <f t="shared" si="510"/>
        <v/>
      </c>
      <c r="KC56" s="10" t="str">
        <f t="shared" si="511"/>
        <v/>
      </c>
      <c r="KD56" s="10" t="str">
        <f t="shared" si="512"/>
        <v>,,,;</v>
      </c>
      <c r="KE56" s="10" t="str">
        <f t="shared" si="513"/>
        <v/>
      </c>
      <c r="KF56" s="10" t="str">
        <f t="shared" si="514"/>
        <v/>
      </c>
      <c r="KG56" s="10" t="str">
        <f t="shared" si="515"/>
        <v/>
      </c>
      <c r="KH56" s="10" t="str">
        <f t="shared" si="516"/>
        <v>,,,;</v>
      </c>
      <c r="KI56" s="10" t="str">
        <f t="shared" si="517"/>
        <v/>
      </c>
      <c r="KJ56" s="10" t="str">
        <f t="shared" si="518"/>
        <v/>
      </c>
      <c r="KK56" s="10" t="str">
        <f t="shared" si="519"/>
        <v/>
      </c>
      <c r="KL56" s="10" t="str">
        <f t="shared" si="520"/>
        <v>,,,;</v>
      </c>
      <c r="KM56" s="10" t="str">
        <f t="shared" si="521"/>
        <v/>
      </c>
      <c r="KN56" s="10" t="str">
        <f t="shared" si="522"/>
        <v/>
      </c>
      <c r="KO56" s="10" t="str">
        <f t="shared" si="523"/>
        <v/>
      </c>
      <c r="KP56" s="10" t="str">
        <f t="shared" si="524"/>
        <v>,,,;</v>
      </c>
      <c r="KQ56" s="10" t="str">
        <f t="shared" si="525"/>
        <v/>
      </c>
      <c r="KR56" s="10" t="str">
        <f t="shared" si="526"/>
        <v/>
      </c>
      <c r="KS56" s="10" t="str">
        <f t="shared" si="527"/>
        <v/>
      </c>
      <c r="KT56" s="10" t="str">
        <f t="shared" si="528"/>
        <v>,,,;</v>
      </c>
      <c r="KU56" s="10" t="str">
        <f t="shared" si="529"/>
        <v/>
      </c>
      <c r="KV56" s="10" t="str">
        <f t="shared" si="530"/>
        <v/>
      </c>
      <c r="KW56" s="10" t="str">
        <f t="shared" si="531"/>
        <v/>
      </c>
      <c r="KX56" s="10" t="str">
        <f t="shared" si="532"/>
        <v>,,,;</v>
      </c>
      <c r="KY56" s="10" t="str">
        <f t="shared" si="533"/>
        <v/>
      </c>
      <c r="KZ56" s="10" t="str">
        <f t="shared" si="534"/>
        <v/>
      </c>
      <c r="LA56" s="10" t="str">
        <f t="shared" si="535"/>
        <v/>
      </c>
      <c r="LB56" s="10" t="str">
        <f t="shared" si="536"/>
        <v>,,,;</v>
      </c>
      <c r="LC56" s="10" t="str">
        <f t="shared" si="537"/>
        <v/>
      </c>
      <c r="LD56" s="10" t="str">
        <f t="shared" si="538"/>
        <v/>
      </c>
      <c r="LE56" s="10" t="str">
        <f t="shared" si="539"/>
        <v/>
      </c>
      <c r="LF56" s="10" t="str">
        <f t="shared" si="540"/>
        <v>,,,;</v>
      </c>
      <c r="LG56" s="10" t="str">
        <f t="shared" si="541"/>
        <v/>
      </c>
      <c r="LH56" s="10" t="str">
        <f t="shared" si="542"/>
        <v/>
      </c>
      <c r="LI56" s="10" t="str">
        <f t="shared" si="543"/>
        <v/>
      </c>
      <c r="LJ56" s="10" t="str">
        <f t="shared" si="544"/>
        <v>,,,;</v>
      </c>
      <c r="LK56" s="10" t="str">
        <f t="shared" si="545"/>
        <v/>
      </c>
      <c r="LL56" s="10" t="str">
        <f t="shared" si="546"/>
        <v/>
      </c>
      <c r="LM56" s="10" t="str">
        <f t="shared" si="547"/>
        <v/>
      </c>
      <c r="LN56" s="10" t="str">
        <f t="shared" si="548"/>
        <v>,,,;</v>
      </c>
      <c r="LO56" s="10" t="str">
        <f t="shared" si="549"/>
        <v/>
      </c>
      <c r="LP56" s="10" t="str">
        <f t="shared" si="550"/>
        <v/>
      </c>
      <c r="LQ56" s="10" t="str">
        <f t="shared" si="551"/>
        <v/>
      </c>
      <c r="LR56" s="10" t="str">
        <f t="shared" si="552"/>
        <v>,,,;</v>
      </c>
      <c r="LS56" s="10" t="str">
        <f t="shared" si="553"/>
        <v/>
      </c>
      <c r="LT56" s="10" t="str">
        <f t="shared" si="554"/>
        <v/>
      </c>
      <c r="LU56" s="10" t="str">
        <f t="shared" si="555"/>
        <v/>
      </c>
      <c r="LV56" s="10" t="str">
        <f t="shared" si="556"/>
        <v>,,,;</v>
      </c>
      <c r="LW56" s="10" t="str">
        <f t="shared" si="557"/>
        <v/>
      </c>
      <c r="LX56" s="10" t="str">
        <f t="shared" si="558"/>
        <v/>
      </c>
      <c r="LY56" s="10" t="str">
        <f t="shared" si="559"/>
        <v/>
      </c>
      <c r="LZ56" s="10" t="str">
        <f t="shared" si="560"/>
        <v>,,,;</v>
      </c>
      <c r="MA56" s="10" t="str">
        <f t="shared" si="561"/>
        <v/>
      </c>
      <c r="MB56" s="10" t="str">
        <f t="shared" si="562"/>
        <v/>
      </c>
      <c r="MC56" s="10" t="str">
        <f t="shared" si="563"/>
        <v/>
      </c>
      <c r="MD56" s="10" t="str">
        <f t="shared" si="564"/>
        <v>,,,;</v>
      </c>
      <c r="ME56" s="10" t="str">
        <f t="shared" ref="ME56:ME68" si="568">IF(MI10=0,IF(ME10&gt;8000000,CONCATENATE(ME10,",",MF10,",",MG10,",",MH10),""),IF(ME10&gt;8000000,CONCATENATE(ME10,",",MF10,",",MG10,",",MH10,";"),""))</f>
        <v/>
      </c>
      <c r="MF56" s="10" t="str">
        <f t="shared" si="565"/>
        <v/>
      </c>
      <c r="MG56" s="10" t="str">
        <f t="shared" si="566"/>
        <v/>
      </c>
      <c r="MH56" s="10" t="str">
        <f t="shared" si="567"/>
        <v>,,,</v>
      </c>
    </row>
    <row r="57" spans="1:346" x14ac:dyDescent="0.2">
      <c r="A57">
        <v>8</v>
      </c>
      <c r="C57" s="9" t="s">
        <v>65</v>
      </c>
      <c r="D57" s="9"/>
      <c r="G57" s="10" t="str">
        <f t="shared" si="210"/>
        <v>80100001,1,1,292800;</v>
      </c>
      <c r="J57" s="10" t="str">
        <f t="shared" si="211"/>
        <v/>
      </c>
      <c r="K57" s="10" t="str">
        <f t="shared" si="212"/>
        <v>80100002,1,1,179520;</v>
      </c>
      <c r="O57" s="10" t="str">
        <f t="shared" si="213"/>
        <v>80100003,1,1,120000;</v>
      </c>
      <c r="R57" s="10" t="str">
        <f t="shared" si="214"/>
        <v/>
      </c>
      <c r="S57" s="10" t="str">
        <f t="shared" si="215"/>
        <v>80100004,1,1,7200;</v>
      </c>
      <c r="W57" s="10" t="str">
        <f t="shared" si="216"/>
        <v>80100005,1,1,480;</v>
      </c>
      <c r="AA57" s="27" t="str">
        <f t="shared" si="249"/>
        <v>80100011,1,1,17618;</v>
      </c>
      <c r="AB57" s="10" t="str">
        <f t="shared" si="250"/>
        <v/>
      </c>
      <c r="AC57" s="10" t="str">
        <f t="shared" si="251"/>
        <v/>
      </c>
      <c r="AD57" s="10" t="str">
        <f t="shared" si="252"/>
        <v/>
      </c>
      <c r="AE57" s="10" t="str">
        <f t="shared" si="253"/>
        <v>80100012,1,1,14525;</v>
      </c>
      <c r="AF57" s="10" t="str">
        <f t="shared" si="254"/>
        <v/>
      </c>
      <c r="AG57" s="10" t="str">
        <f t="shared" si="255"/>
        <v/>
      </c>
      <c r="AH57" s="10" t="str">
        <f t="shared" si="256"/>
        <v/>
      </c>
      <c r="AI57" s="10" t="str">
        <f t="shared" si="257"/>
        <v>80100013,1,1,3636;</v>
      </c>
      <c r="AJ57" s="10" t="str">
        <f t="shared" si="258"/>
        <v/>
      </c>
      <c r="AK57" s="10" t="str">
        <f t="shared" si="259"/>
        <v/>
      </c>
      <c r="AL57" s="10" t="str">
        <f t="shared" si="260"/>
        <v/>
      </c>
      <c r="AM57" s="10" t="str">
        <f t="shared" si="261"/>
        <v>80100014,1,1,581;</v>
      </c>
      <c r="AN57" s="10" t="str">
        <f t="shared" si="262"/>
        <v/>
      </c>
      <c r="AO57" s="10" t="str">
        <f t="shared" si="263"/>
        <v/>
      </c>
      <c r="AP57" s="10" t="str">
        <f t="shared" si="264"/>
        <v/>
      </c>
      <c r="AQ57" s="10" t="str">
        <f t="shared" si="265"/>
        <v>80100015,1,1,20;</v>
      </c>
      <c r="AR57" s="10" t="str">
        <f t="shared" si="266"/>
        <v/>
      </c>
      <c r="AS57" s="10" t="str">
        <f t="shared" si="267"/>
        <v/>
      </c>
      <c r="AT57" s="10" t="str">
        <f t="shared" si="268"/>
        <v/>
      </c>
      <c r="AU57" s="10" t="str">
        <f t="shared" si="269"/>
        <v>80100031,1,1,17600;</v>
      </c>
      <c r="AV57" s="10" t="str">
        <f t="shared" si="270"/>
        <v/>
      </c>
      <c r="AW57" s="10" t="str">
        <f t="shared" si="271"/>
        <v/>
      </c>
      <c r="AX57" s="10" t="str">
        <f t="shared" si="272"/>
        <v/>
      </c>
      <c r="AY57" s="10" t="str">
        <f t="shared" si="273"/>
        <v>80100032,1,1,14525;</v>
      </c>
      <c r="AZ57" s="10" t="str">
        <f t="shared" si="274"/>
        <v/>
      </c>
      <c r="BA57" s="10" t="str">
        <f t="shared" si="275"/>
        <v/>
      </c>
      <c r="BB57" s="10" t="str">
        <f t="shared" si="276"/>
        <v/>
      </c>
      <c r="BC57" s="10" t="str">
        <f t="shared" si="277"/>
        <v>80100033,1,1,3636;</v>
      </c>
      <c r="BD57" s="10" t="str">
        <f t="shared" si="278"/>
        <v/>
      </c>
      <c r="BE57" s="10" t="str">
        <f t="shared" si="279"/>
        <v/>
      </c>
      <c r="BF57" s="10" t="str">
        <f t="shared" si="280"/>
        <v/>
      </c>
      <c r="BG57" s="10" t="str">
        <f t="shared" si="281"/>
        <v>80100034,1,1,581;</v>
      </c>
      <c r="BH57" s="10" t="str">
        <f t="shared" si="282"/>
        <v/>
      </c>
      <c r="BI57" s="10" t="str">
        <f t="shared" si="283"/>
        <v/>
      </c>
      <c r="BJ57" s="10" t="str">
        <f t="shared" si="284"/>
        <v/>
      </c>
      <c r="BK57" s="10" t="str">
        <f t="shared" si="285"/>
        <v>80100035,1,1,20;</v>
      </c>
      <c r="BL57" s="10" t="str">
        <f t="shared" si="286"/>
        <v/>
      </c>
      <c r="BM57" s="10" t="str">
        <f t="shared" si="287"/>
        <v/>
      </c>
      <c r="BN57" s="10" t="str">
        <f t="shared" si="288"/>
        <v/>
      </c>
      <c r="BO57" s="10" t="str">
        <f t="shared" si="289"/>
        <v>80100041,1,1,17600;</v>
      </c>
      <c r="BP57" s="10" t="str">
        <f t="shared" si="290"/>
        <v/>
      </c>
      <c r="BQ57" s="10" t="str">
        <f t="shared" si="291"/>
        <v/>
      </c>
      <c r="BR57" s="10" t="str">
        <f t="shared" si="292"/>
        <v/>
      </c>
      <c r="BS57" s="10" t="str">
        <f t="shared" si="293"/>
        <v>80100042,1,1,14525;</v>
      </c>
      <c r="BT57" s="10" t="str">
        <f t="shared" si="294"/>
        <v/>
      </c>
      <c r="BU57" s="10" t="str">
        <f t="shared" si="295"/>
        <v/>
      </c>
      <c r="BV57" s="10" t="str">
        <f t="shared" si="296"/>
        <v/>
      </c>
      <c r="BW57" s="10" t="str">
        <f t="shared" si="297"/>
        <v>80100043,1,1,3636;</v>
      </c>
      <c r="BX57" s="10" t="str">
        <f t="shared" si="298"/>
        <v/>
      </c>
      <c r="BY57" s="10" t="str">
        <f t="shared" si="299"/>
        <v/>
      </c>
      <c r="BZ57" s="10" t="str">
        <f t="shared" si="300"/>
        <v/>
      </c>
      <c r="CA57" s="10" t="str">
        <f t="shared" si="301"/>
        <v>80100044,1,1,581;</v>
      </c>
      <c r="CB57" s="10" t="str">
        <f t="shared" si="302"/>
        <v/>
      </c>
      <c r="CC57" s="10" t="str">
        <f t="shared" si="303"/>
        <v/>
      </c>
      <c r="CD57" s="10" t="str">
        <f t="shared" si="304"/>
        <v/>
      </c>
      <c r="CE57" s="10" t="str">
        <f t="shared" si="305"/>
        <v>80100045,1,1,20;</v>
      </c>
      <c r="CF57" s="10" t="str">
        <f t="shared" si="306"/>
        <v/>
      </c>
      <c r="CG57" s="10" t="str">
        <f t="shared" si="307"/>
        <v/>
      </c>
      <c r="CH57" s="10" t="str">
        <f t="shared" si="308"/>
        <v/>
      </c>
      <c r="CI57" s="10" t="str">
        <f t="shared" si="309"/>
        <v>80100061,1,1,17600;</v>
      </c>
      <c r="CJ57" s="10" t="str">
        <f t="shared" si="310"/>
        <v/>
      </c>
      <c r="CK57" s="10" t="str">
        <f t="shared" si="311"/>
        <v/>
      </c>
      <c r="CL57" s="10" t="str">
        <f t="shared" si="312"/>
        <v/>
      </c>
      <c r="CM57" s="10" t="str">
        <f t="shared" si="313"/>
        <v>80100062,1,1,14525;</v>
      </c>
      <c r="CN57" s="10" t="str">
        <f t="shared" si="314"/>
        <v/>
      </c>
      <c r="CO57" s="10" t="str">
        <f t="shared" si="315"/>
        <v/>
      </c>
      <c r="CP57" s="10" t="str">
        <f t="shared" si="316"/>
        <v/>
      </c>
      <c r="CQ57" s="10" t="str">
        <f t="shared" si="317"/>
        <v>80100063,1,1,3636;</v>
      </c>
      <c r="CR57" s="10" t="str">
        <f t="shared" si="318"/>
        <v/>
      </c>
      <c r="CS57" s="10" t="str">
        <f t="shared" si="319"/>
        <v/>
      </c>
      <c r="CT57" s="10" t="str">
        <f t="shared" si="320"/>
        <v/>
      </c>
      <c r="CU57" s="10" t="str">
        <f t="shared" si="321"/>
        <v>80100064,1,1,581;</v>
      </c>
      <c r="CV57" s="10" t="str">
        <f t="shared" si="322"/>
        <v/>
      </c>
      <c r="CW57" s="10" t="str">
        <f t="shared" si="323"/>
        <v/>
      </c>
      <c r="CX57" s="10" t="str">
        <f t="shared" si="324"/>
        <v/>
      </c>
      <c r="CY57" s="10" t="str">
        <f t="shared" si="325"/>
        <v>80100065,1,1,20;</v>
      </c>
      <c r="CZ57" s="10" t="str">
        <f t="shared" si="326"/>
        <v/>
      </c>
      <c r="DA57" s="10" t="str">
        <f t="shared" si="327"/>
        <v/>
      </c>
      <c r="DB57" s="10" t="str">
        <f t="shared" si="328"/>
        <v/>
      </c>
      <c r="DC57" s="10" t="str">
        <f t="shared" si="329"/>
        <v>80100051,1,1,17600;</v>
      </c>
      <c r="DD57" s="10" t="str">
        <f t="shared" si="330"/>
        <v/>
      </c>
      <c r="DE57" s="10" t="str">
        <f t="shared" si="331"/>
        <v/>
      </c>
      <c r="DF57" s="10" t="str">
        <f t="shared" si="332"/>
        <v/>
      </c>
      <c r="DG57" s="10" t="str">
        <f t="shared" si="333"/>
        <v>80100052,1,1,14525;</v>
      </c>
      <c r="DH57" s="10" t="str">
        <f t="shared" si="334"/>
        <v/>
      </c>
      <c r="DI57" s="10" t="str">
        <f t="shared" si="335"/>
        <v/>
      </c>
      <c r="DJ57" s="10" t="str">
        <f t="shared" si="336"/>
        <v/>
      </c>
      <c r="DK57" s="10" t="str">
        <f t="shared" si="337"/>
        <v>80100053,1,1,3636;</v>
      </c>
      <c r="DL57" s="10" t="str">
        <f t="shared" si="338"/>
        <v/>
      </c>
      <c r="DM57" s="10" t="str">
        <f t="shared" si="339"/>
        <v/>
      </c>
      <c r="DN57" s="10" t="str">
        <f t="shared" si="340"/>
        <v/>
      </c>
      <c r="DO57" s="10" t="str">
        <f t="shared" si="341"/>
        <v>80100054,1,1,581;</v>
      </c>
      <c r="DP57" s="10" t="str">
        <f t="shared" si="342"/>
        <v/>
      </c>
      <c r="DQ57" s="10" t="str">
        <f t="shared" si="343"/>
        <v/>
      </c>
      <c r="DR57" s="10" t="str">
        <f t="shared" si="344"/>
        <v/>
      </c>
      <c r="DS57" s="10" t="str">
        <f t="shared" si="345"/>
        <v>80100055,1,1,20;</v>
      </c>
      <c r="DT57" s="10" t="str">
        <f t="shared" si="346"/>
        <v/>
      </c>
      <c r="DU57" s="10" t="str">
        <f t="shared" si="347"/>
        <v/>
      </c>
      <c r="DV57" s="10" t="str">
        <f t="shared" si="348"/>
        <v/>
      </c>
      <c r="DW57" s="10" t="str">
        <f t="shared" si="349"/>
        <v>80100081,1,1,17600;</v>
      </c>
      <c r="DX57" s="10" t="str">
        <f t="shared" si="350"/>
        <v/>
      </c>
      <c r="DY57" s="10" t="str">
        <f t="shared" si="351"/>
        <v/>
      </c>
      <c r="DZ57" s="10" t="str">
        <f t="shared" si="352"/>
        <v/>
      </c>
      <c r="EA57" s="10" t="str">
        <f t="shared" si="353"/>
        <v>80100082,1,1,14525;</v>
      </c>
      <c r="EB57" s="10" t="str">
        <f t="shared" si="354"/>
        <v/>
      </c>
      <c r="EC57" s="10" t="str">
        <f t="shared" si="355"/>
        <v/>
      </c>
      <c r="ED57" s="10" t="str">
        <f t="shared" si="356"/>
        <v/>
      </c>
      <c r="EE57" s="10" t="str">
        <f t="shared" si="357"/>
        <v>80100083,1,1,3636;</v>
      </c>
      <c r="EF57" s="10" t="str">
        <f t="shared" si="358"/>
        <v/>
      </c>
      <c r="EG57" s="10" t="str">
        <f t="shared" si="359"/>
        <v/>
      </c>
      <c r="EH57" s="10" t="str">
        <f t="shared" si="360"/>
        <v/>
      </c>
      <c r="EI57" s="10" t="str">
        <f t="shared" si="361"/>
        <v>80100084,1,1,581;</v>
      </c>
      <c r="EJ57" s="10" t="str">
        <f t="shared" si="362"/>
        <v/>
      </c>
      <c r="EK57" s="10" t="str">
        <f t="shared" si="363"/>
        <v/>
      </c>
      <c r="EL57" s="10" t="str">
        <f t="shared" si="364"/>
        <v/>
      </c>
      <c r="EM57" s="10" t="str">
        <f t="shared" si="365"/>
        <v>80100085,1,1,20;</v>
      </c>
      <c r="EN57" s="10" t="str">
        <f t="shared" si="366"/>
        <v/>
      </c>
      <c r="EO57" s="10" t="str">
        <f t="shared" si="367"/>
        <v/>
      </c>
      <c r="EP57" s="10" t="str">
        <f t="shared" si="368"/>
        <v/>
      </c>
      <c r="EQ57" s="10" t="str">
        <f t="shared" si="369"/>
        <v>80100071,1,1,17600;</v>
      </c>
      <c r="ER57" s="10" t="str">
        <f t="shared" si="370"/>
        <v/>
      </c>
      <c r="ES57" s="10" t="str">
        <f t="shared" si="371"/>
        <v/>
      </c>
      <c r="ET57" s="10" t="str">
        <f t="shared" si="372"/>
        <v/>
      </c>
      <c r="EU57" s="10" t="str">
        <f t="shared" si="373"/>
        <v>80100072,1,1,14525;</v>
      </c>
      <c r="EV57" s="10" t="str">
        <f t="shared" si="374"/>
        <v/>
      </c>
      <c r="EW57" s="10" t="str">
        <f t="shared" si="375"/>
        <v/>
      </c>
      <c r="EX57" s="10" t="str">
        <f t="shared" si="376"/>
        <v/>
      </c>
      <c r="EY57" s="10" t="str">
        <f t="shared" si="377"/>
        <v>80100073,1,1,3636;</v>
      </c>
      <c r="EZ57" s="10" t="str">
        <f t="shared" si="378"/>
        <v/>
      </c>
      <c r="FA57" s="10" t="str">
        <f t="shared" si="379"/>
        <v/>
      </c>
      <c r="FB57" s="10" t="str">
        <f t="shared" si="380"/>
        <v/>
      </c>
      <c r="FC57" s="10" t="str">
        <f t="shared" si="381"/>
        <v>80100074,1,1,581;</v>
      </c>
      <c r="FD57" s="10" t="str">
        <f t="shared" si="382"/>
        <v/>
      </c>
      <c r="FE57" s="10" t="str">
        <f t="shared" si="383"/>
        <v/>
      </c>
      <c r="FF57" s="10" t="str">
        <f t="shared" si="384"/>
        <v/>
      </c>
      <c r="FG57" s="10" t="str">
        <f t="shared" si="385"/>
        <v>80100075,1,1,20;</v>
      </c>
      <c r="FH57" s="10" t="str">
        <f t="shared" si="386"/>
        <v/>
      </c>
      <c r="FI57" s="10" t="str">
        <f t="shared" si="387"/>
        <v/>
      </c>
      <c r="FJ57" s="10" t="str">
        <f t="shared" si="388"/>
        <v/>
      </c>
      <c r="FK57" s="10" t="str">
        <f t="shared" si="389"/>
        <v>80100021,1,1,17600;</v>
      </c>
      <c r="FL57" s="10" t="str">
        <f t="shared" si="390"/>
        <v/>
      </c>
      <c r="FM57" s="10" t="str">
        <f t="shared" si="391"/>
        <v/>
      </c>
      <c r="FN57" s="10" t="str">
        <f t="shared" si="392"/>
        <v/>
      </c>
      <c r="FO57" s="10" t="str">
        <f t="shared" si="393"/>
        <v>80100022,1,1,14525;</v>
      </c>
      <c r="FP57" s="10" t="str">
        <f t="shared" si="394"/>
        <v/>
      </c>
      <c r="FQ57" s="10" t="str">
        <f t="shared" si="395"/>
        <v/>
      </c>
      <c r="FR57" s="10" t="str">
        <f t="shared" si="396"/>
        <v/>
      </c>
      <c r="FS57" s="10" t="str">
        <f t="shared" si="397"/>
        <v>80100023,1,1,3636;</v>
      </c>
      <c r="FT57" s="10" t="str">
        <f t="shared" si="398"/>
        <v/>
      </c>
      <c r="FU57" s="10" t="str">
        <f t="shared" si="399"/>
        <v/>
      </c>
      <c r="FV57" s="10" t="str">
        <f t="shared" si="400"/>
        <v/>
      </c>
      <c r="FW57" s="10" t="str">
        <f t="shared" si="401"/>
        <v>80100024,1,1,581;</v>
      </c>
      <c r="FX57" s="10" t="str">
        <f t="shared" si="402"/>
        <v/>
      </c>
      <c r="FY57" s="10" t="str">
        <f t="shared" si="403"/>
        <v/>
      </c>
      <c r="FZ57" s="10" t="str">
        <f t="shared" si="404"/>
        <v/>
      </c>
      <c r="GA57" s="10" t="str">
        <f t="shared" si="405"/>
        <v>80100025,1,1,20;</v>
      </c>
      <c r="GB57" s="10" t="str">
        <f t="shared" si="406"/>
        <v/>
      </c>
      <c r="GC57" s="10" t="str">
        <f t="shared" si="407"/>
        <v/>
      </c>
      <c r="GD57" s="10" t="str">
        <f t="shared" si="408"/>
        <v/>
      </c>
      <c r="GE57" s="10" t="str">
        <f t="shared" si="409"/>
        <v>80100091,1,1,17600;</v>
      </c>
      <c r="GF57" s="10" t="str">
        <f t="shared" si="410"/>
        <v/>
      </c>
      <c r="GG57" s="10" t="str">
        <f t="shared" si="411"/>
        <v/>
      </c>
      <c r="GH57" s="10" t="str">
        <f t="shared" si="412"/>
        <v/>
      </c>
      <c r="GI57" s="10" t="str">
        <f t="shared" si="413"/>
        <v>80100092,1,1,14525;</v>
      </c>
      <c r="GJ57" s="10" t="str">
        <f t="shared" si="414"/>
        <v/>
      </c>
      <c r="GK57" s="10" t="str">
        <f t="shared" si="415"/>
        <v/>
      </c>
      <c r="GL57" s="10" t="str">
        <f t="shared" si="416"/>
        <v/>
      </c>
      <c r="GM57" s="10" t="str">
        <f t="shared" si="417"/>
        <v>80100093,1,1,3636;</v>
      </c>
      <c r="GN57" s="10" t="str">
        <f t="shared" si="418"/>
        <v/>
      </c>
      <c r="GO57" s="10" t="str">
        <f t="shared" si="419"/>
        <v/>
      </c>
      <c r="GP57" s="10" t="str">
        <f t="shared" si="420"/>
        <v/>
      </c>
      <c r="GQ57" s="10" t="str">
        <f t="shared" si="421"/>
        <v>80100094,1,1,581;</v>
      </c>
      <c r="GR57" s="10" t="str">
        <f t="shared" si="422"/>
        <v/>
      </c>
      <c r="GS57" s="10" t="str">
        <f t="shared" si="423"/>
        <v/>
      </c>
      <c r="GT57" s="10" t="str">
        <f t="shared" si="424"/>
        <v/>
      </c>
      <c r="GU57" s="10" t="str">
        <f t="shared" si="425"/>
        <v>80100095,1,1,20;</v>
      </c>
      <c r="GV57" s="10" t="str">
        <f t="shared" si="426"/>
        <v/>
      </c>
      <c r="GW57" s="10" t="str">
        <f t="shared" si="427"/>
        <v/>
      </c>
      <c r="GX57" s="10" t="str">
        <f t="shared" si="428"/>
        <v/>
      </c>
      <c r="GY57" s="10" t="str">
        <f t="shared" si="429"/>
        <v>80100101,1,1,17600;</v>
      </c>
      <c r="GZ57" s="10" t="str">
        <f t="shared" si="430"/>
        <v/>
      </c>
      <c r="HA57" s="10" t="str">
        <f t="shared" si="431"/>
        <v/>
      </c>
      <c r="HB57" s="10" t="str">
        <f t="shared" si="432"/>
        <v/>
      </c>
      <c r="HC57" s="10" t="str">
        <f t="shared" si="433"/>
        <v>80100102,1,1,14525;</v>
      </c>
      <c r="HD57" s="10" t="str">
        <f t="shared" si="434"/>
        <v/>
      </c>
      <c r="HE57" s="10" t="str">
        <f t="shared" si="435"/>
        <v/>
      </c>
      <c r="HF57" s="10" t="str">
        <f t="shared" si="436"/>
        <v/>
      </c>
      <c r="HG57" s="10" t="str">
        <f t="shared" si="437"/>
        <v>80100103,1,1,3636;</v>
      </c>
      <c r="HH57" s="10" t="str">
        <f t="shared" si="438"/>
        <v/>
      </c>
      <c r="HI57" s="10" t="str">
        <f t="shared" si="439"/>
        <v/>
      </c>
      <c r="HJ57" s="10" t="str">
        <f t="shared" si="440"/>
        <v/>
      </c>
      <c r="HK57" s="10" t="str">
        <f t="shared" si="441"/>
        <v>80100104,1,1,581;</v>
      </c>
      <c r="HL57" s="10" t="str">
        <f t="shared" si="442"/>
        <v/>
      </c>
      <c r="HM57" s="10" t="str">
        <f t="shared" si="443"/>
        <v/>
      </c>
      <c r="HN57" s="10" t="str">
        <f t="shared" si="444"/>
        <v/>
      </c>
      <c r="HO57" s="10" t="str">
        <f t="shared" si="445"/>
        <v>80100105,1,1,20;</v>
      </c>
      <c r="HP57" s="10" t="str">
        <f t="shared" si="446"/>
        <v/>
      </c>
      <c r="HQ57" s="10" t="str">
        <f t="shared" si="447"/>
        <v/>
      </c>
      <c r="HR57" s="10" t="str">
        <f t="shared" si="448"/>
        <v/>
      </c>
      <c r="HS57" s="10" t="str">
        <f t="shared" si="449"/>
        <v>80100111,1,1,17600;</v>
      </c>
      <c r="HT57" s="10" t="str">
        <f t="shared" si="450"/>
        <v/>
      </c>
      <c r="HU57" s="10" t="str">
        <f t="shared" si="451"/>
        <v/>
      </c>
      <c r="HV57" s="10" t="str">
        <f t="shared" si="452"/>
        <v/>
      </c>
      <c r="HW57" s="10" t="str">
        <f t="shared" si="453"/>
        <v>80100112,1,1,14525;</v>
      </c>
      <c r="HX57" s="10" t="str">
        <f t="shared" si="454"/>
        <v/>
      </c>
      <c r="HY57" s="10" t="str">
        <f t="shared" si="455"/>
        <v/>
      </c>
      <c r="HZ57" s="10" t="str">
        <f t="shared" si="456"/>
        <v/>
      </c>
      <c r="IA57" s="10" t="str">
        <f t="shared" si="457"/>
        <v>80100113,1,1,3636;</v>
      </c>
      <c r="IB57" s="10" t="str">
        <f t="shared" si="458"/>
        <v/>
      </c>
      <c r="IC57" s="10" t="str">
        <f t="shared" si="459"/>
        <v/>
      </c>
      <c r="ID57" s="10" t="str">
        <f t="shared" si="460"/>
        <v/>
      </c>
      <c r="IE57" s="10" t="str">
        <f t="shared" si="461"/>
        <v>80100114,1,1,581;</v>
      </c>
      <c r="IF57" s="10" t="str">
        <f t="shared" si="462"/>
        <v/>
      </c>
      <c r="IG57" s="10" t="str">
        <f t="shared" si="463"/>
        <v/>
      </c>
      <c r="IH57" s="10" t="str">
        <f t="shared" si="464"/>
        <v/>
      </c>
      <c r="II57" s="10" t="str">
        <f t="shared" si="465"/>
        <v>80100115,1,1,20</v>
      </c>
      <c r="IJ57" s="10" t="str">
        <f t="shared" si="466"/>
        <v/>
      </c>
      <c r="IK57" s="10" t="str">
        <f t="shared" si="467"/>
        <v/>
      </c>
      <c r="IL57" s="10" t="str">
        <f t="shared" si="468"/>
        <v/>
      </c>
      <c r="IM57" s="10" t="str">
        <f t="shared" si="469"/>
        <v/>
      </c>
      <c r="IN57" s="10" t="str">
        <f t="shared" si="470"/>
        <v/>
      </c>
      <c r="IO57" s="10" t="str">
        <f t="shared" si="471"/>
        <v/>
      </c>
      <c r="IP57" s="10" t="str">
        <f t="shared" si="472"/>
        <v>,,,;</v>
      </c>
      <c r="IQ57" s="10" t="str">
        <f t="shared" si="473"/>
        <v/>
      </c>
      <c r="IR57" s="10" t="str">
        <f t="shared" si="474"/>
        <v/>
      </c>
      <c r="IS57" s="10" t="str">
        <f t="shared" si="475"/>
        <v/>
      </c>
      <c r="IT57" s="10" t="str">
        <f t="shared" si="476"/>
        <v>,,,;</v>
      </c>
      <c r="IU57" s="10" t="str">
        <f t="shared" si="477"/>
        <v/>
      </c>
      <c r="IV57" s="10" t="str">
        <f t="shared" si="478"/>
        <v/>
      </c>
      <c r="IW57" s="10" t="str">
        <f t="shared" si="479"/>
        <v/>
      </c>
      <c r="IX57" s="10" t="str">
        <f t="shared" si="480"/>
        <v>,,,;</v>
      </c>
      <c r="IY57" s="10" t="str">
        <f t="shared" si="481"/>
        <v/>
      </c>
      <c r="IZ57" s="10" t="str">
        <f t="shared" si="482"/>
        <v/>
      </c>
      <c r="JA57" s="10" t="str">
        <f t="shared" si="483"/>
        <v/>
      </c>
      <c r="JB57" s="10" t="str">
        <f t="shared" si="484"/>
        <v>,,,;</v>
      </c>
      <c r="JC57" s="10" t="str">
        <f t="shared" si="485"/>
        <v/>
      </c>
      <c r="JD57" s="10" t="str">
        <f t="shared" si="486"/>
        <v/>
      </c>
      <c r="JE57" s="10" t="str">
        <f t="shared" si="487"/>
        <v/>
      </c>
      <c r="JF57" s="10" t="str">
        <f t="shared" si="488"/>
        <v>,,,;</v>
      </c>
      <c r="JG57" s="10" t="str">
        <f t="shared" si="489"/>
        <v/>
      </c>
      <c r="JH57" s="10" t="str">
        <f t="shared" si="490"/>
        <v/>
      </c>
      <c r="JI57" s="10" t="str">
        <f t="shared" si="491"/>
        <v/>
      </c>
      <c r="JJ57" s="10" t="str">
        <f t="shared" si="492"/>
        <v>,,,;</v>
      </c>
      <c r="JK57" s="10" t="str">
        <f t="shared" si="493"/>
        <v/>
      </c>
      <c r="JL57" s="10" t="str">
        <f t="shared" si="494"/>
        <v/>
      </c>
      <c r="JM57" s="10" t="str">
        <f t="shared" si="495"/>
        <v/>
      </c>
      <c r="JN57" s="10" t="str">
        <f t="shared" si="496"/>
        <v>,,,;</v>
      </c>
      <c r="JO57" s="10" t="str">
        <f t="shared" si="497"/>
        <v/>
      </c>
      <c r="JP57" s="10" t="str">
        <f t="shared" si="498"/>
        <v/>
      </c>
      <c r="JQ57" s="10" t="str">
        <f t="shared" si="499"/>
        <v/>
      </c>
      <c r="JR57" s="10" t="str">
        <f t="shared" si="500"/>
        <v>,,,;</v>
      </c>
      <c r="JS57" s="10" t="str">
        <f t="shared" si="501"/>
        <v/>
      </c>
      <c r="JT57" s="10" t="str">
        <f t="shared" si="502"/>
        <v/>
      </c>
      <c r="JU57" s="10" t="str">
        <f t="shared" si="503"/>
        <v/>
      </c>
      <c r="JV57" s="10" t="str">
        <f t="shared" si="504"/>
        <v>,,,;</v>
      </c>
      <c r="JW57" s="10" t="str">
        <f t="shared" si="505"/>
        <v/>
      </c>
      <c r="JX57" s="10" t="str">
        <f t="shared" si="506"/>
        <v/>
      </c>
      <c r="JY57" s="10" t="str">
        <f t="shared" si="507"/>
        <v/>
      </c>
      <c r="JZ57" s="10" t="str">
        <f t="shared" si="508"/>
        <v>,,,;</v>
      </c>
      <c r="KA57" s="10" t="str">
        <f t="shared" si="509"/>
        <v/>
      </c>
      <c r="KB57" s="10" t="str">
        <f t="shared" si="510"/>
        <v/>
      </c>
      <c r="KC57" s="10" t="str">
        <f t="shared" si="511"/>
        <v/>
      </c>
      <c r="KD57" s="10" t="str">
        <f t="shared" si="512"/>
        <v>,,,;</v>
      </c>
      <c r="KE57" s="10" t="str">
        <f t="shared" si="513"/>
        <v/>
      </c>
      <c r="KF57" s="10" t="str">
        <f t="shared" si="514"/>
        <v/>
      </c>
      <c r="KG57" s="10" t="str">
        <f t="shared" si="515"/>
        <v/>
      </c>
      <c r="KH57" s="10" t="str">
        <f t="shared" si="516"/>
        <v>,,,;</v>
      </c>
      <c r="KI57" s="10" t="str">
        <f t="shared" si="517"/>
        <v/>
      </c>
      <c r="KJ57" s="10" t="str">
        <f t="shared" si="518"/>
        <v/>
      </c>
      <c r="KK57" s="10" t="str">
        <f t="shared" si="519"/>
        <v/>
      </c>
      <c r="KL57" s="10" t="str">
        <f t="shared" si="520"/>
        <v>,,,;</v>
      </c>
      <c r="KM57" s="10" t="str">
        <f t="shared" si="521"/>
        <v/>
      </c>
      <c r="KN57" s="10" t="str">
        <f t="shared" si="522"/>
        <v/>
      </c>
      <c r="KO57" s="10" t="str">
        <f t="shared" si="523"/>
        <v/>
      </c>
      <c r="KP57" s="10" t="str">
        <f t="shared" si="524"/>
        <v>,,,;</v>
      </c>
      <c r="KQ57" s="10" t="str">
        <f t="shared" si="525"/>
        <v/>
      </c>
      <c r="KR57" s="10" t="str">
        <f t="shared" si="526"/>
        <v/>
      </c>
      <c r="KS57" s="10" t="str">
        <f t="shared" si="527"/>
        <v/>
      </c>
      <c r="KT57" s="10" t="str">
        <f t="shared" si="528"/>
        <v>,,,;</v>
      </c>
      <c r="KU57" s="10" t="str">
        <f t="shared" si="529"/>
        <v/>
      </c>
      <c r="KV57" s="10" t="str">
        <f t="shared" si="530"/>
        <v/>
      </c>
      <c r="KW57" s="10" t="str">
        <f t="shared" si="531"/>
        <v/>
      </c>
      <c r="KX57" s="10" t="str">
        <f t="shared" si="532"/>
        <v>,,,;</v>
      </c>
      <c r="KY57" s="10" t="str">
        <f t="shared" si="533"/>
        <v/>
      </c>
      <c r="KZ57" s="10" t="str">
        <f t="shared" si="534"/>
        <v/>
      </c>
      <c r="LA57" s="10" t="str">
        <f t="shared" si="535"/>
        <v/>
      </c>
      <c r="LB57" s="10" t="str">
        <f t="shared" si="536"/>
        <v>,,,;</v>
      </c>
      <c r="LC57" s="10" t="str">
        <f t="shared" si="537"/>
        <v/>
      </c>
      <c r="LD57" s="10" t="str">
        <f t="shared" si="538"/>
        <v/>
      </c>
      <c r="LE57" s="10" t="str">
        <f t="shared" si="539"/>
        <v/>
      </c>
      <c r="LF57" s="10" t="str">
        <f t="shared" si="540"/>
        <v>,,,;</v>
      </c>
      <c r="LG57" s="10" t="str">
        <f t="shared" si="541"/>
        <v/>
      </c>
      <c r="LH57" s="10" t="str">
        <f t="shared" si="542"/>
        <v/>
      </c>
      <c r="LI57" s="10" t="str">
        <f t="shared" si="543"/>
        <v/>
      </c>
      <c r="LJ57" s="10" t="str">
        <f t="shared" si="544"/>
        <v>,,,;</v>
      </c>
      <c r="LK57" s="10" t="str">
        <f t="shared" si="545"/>
        <v/>
      </c>
      <c r="LL57" s="10" t="str">
        <f t="shared" si="546"/>
        <v/>
      </c>
      <c r="LM57" s="10" t="str">
        <f t="shared" si="547"/>
        <v/>
      </c>
      <c r="LN57" s="10" t="str">
        <f t="shared" si="548"/>
        <v>,,,;</v>
      </c>
      <c r="LO57" s="10" t="str">
        <f t="shared" si="549"/>
        <v/>
      </c>
      <c r="LP57" s="10" t="str">
        <f t="shared" si="550"/>
        <v/>
      </c>
      <c r="LQ57" s="10" t="str">
        <f t="shared" si="551"/>
        <v/>
      </c>
      <c r="LR57" s="10" t="str">
        <f t="shared" si="552"/>
        <v>,,,;</v>
      </c>
      <c r="LS57" s="10" t="str">
        <f t="shared" si="553"/>
        <v/>
      </c>
      <c r="LT57" s="10" t="str">
        <f t="shared" si="554"/>
        <v/>
      </c>
      <c r="LU57" s="10" t="str">
        <f t="shared" si="555"/>
        <v/>
      </c>
      <c r="LV57" s="10" t="str">
        <f t="shared" si="556"/>
        <v>,,,;</v>
      </c>
      <c r="LW57" s="10" t="str">
        <f t="shared" si="557"/>
        <v/>
      </c>
      <c r="LX57" s="10" t="str">
        <f t="shared" si="558"/>
        <v/>
      </c>
      <c r="LY57" s="10" t="str">
        <f t="shared" si="559"/>
        <v/>
      </c>
      <c r="LZ57" s="10" t="str">
        <f t="shared" si="560"/>
        <v>,,,;</v>
      </c>
      <c r="MA57" s="10" t="str">
        <f t="shared" si="561"/>
        <v/>
      </c>
      <c r="MB57" s="10" t="str">
        <f t="shared" si="562"/>
        <v/>
      </c>
      <c r="MC57" s="10" t="str">
        <f t="shared" si="563"/>
        <v/>
      </c>
      <c r="MD57" s="10" t="str">
        <f t="shared" si="564"/>
        <v>,,,;</v>
      </c>
      <c r="ME57" s="10" t="str">
        <f t="shared" si="568"/>
        <v/>
      </c>
      <c r="MF57" s="10" t="str">
        <f t="shared" si="565"/>
        <v/>
      </c>
      <c r="MG57" s="10" t="str">
        <f t="shared" si="566"/>
        <v/>
      </c>
      <c r="MH57" s="10" t="str">
        <f t="shared" si="567"/>
        <v>,,,</v>
      </c>
    </row>
    <row r="58" spans="1:346" x14ac:dyDescent="0.2">
      <c r="A58">
        <v>9</v>
      </c>
      <c r="C58" s="9" t="s">
        <v>65</v>
      </c>
      <c r="D58" s="9"/>
      <c r="G58" s="10" t="str">
        <f t="shared" si="210"/>
        <v>80100001,1,1,289200;</v>
      </c>
      <c r="J58" s="10" t="str">
        <f t="shared" si="211"/>
        <v/>
      </c>
      <c r="K58" s="10" t="str">
        <f t="shared" si="212"/>
        <v>80100002,1,1,179280;</v>
      </c>
      <c r="O58" s="10" t="str">
        <f t="shared" si="213"/>
        <v>80100003,1,1,120000;</v>
      </c>
      <c r="R58" s="10" t="str">
        <f t="shared" si="214"/>
        <v/>
      </c>
      <c r="S58" s="10" t="str">
        <f t="shared" si="215"/>
        <v>80100004,1,1,10800;</v>
      </c>
      <c r="W58" s="10" t="str">
        <f t="shared" si="216"/>
        <v>80100005,1,1,720;</v>
      </c>
      <c r="AA58" s="27" t="str">
        <f t="shared" si="249"/>
        <v>80100011,1,1,16104;</v>
      </c>
      <c r="AB58" s="10" t="str">
        <f t="shared" si="250"/>
        <v/>
      </c>
      <c r="AC58" s="10" t="str">
        <f t="shared" si="251"/>
        <v/>
      </c>
      <c r="AD58" s="10" t="str">
        <f t="shared" si="252"/>
        <v/>
      </c>
      <c r="AE58" s="10" t="str">
        <f t="shared" si="253"/>
        <v>80100012,1,1,13313;</v>
      </c>
      <c r="AF58" s="10" t="str">
        <f t="shared" si="254"/>
        <v/>
      </c>
      <c r="AG58" s="10" t="str">
        <f t="shared" si="255"/>
        <v/>
      </c>
      <c r="AH58" s="10" t="str">
        <f t="shared" si="256"/>
        <v/>
      </c>
      <c r="AI58" s="10" t="str">
        <f t="shared" si="257"/>
        <v>80100013,1,1,3333;</v>
      </c>
      <c r="AJ58" s="10" t="str">
        <f t="shared" si="258"/>
        <v/>
      </c>
      <c r="AK58" s="10" t="str">
        <f t="shared" si="259"/>
        <v/>
      </c>
      <c r="AL58" s="10" t="str">
        <f t="shared" si="260"/>
        <v/>
      </c>
      <c r="AM58" s="10" t="str">
        <f t="shared" si="261"/>
        <v>80100014,1,1,566;</v>
      </c>
      <c r="AN58" s="10" t="str">
        <f t="shared" si="262"/>
        <v/>
      </c>
      <c r="AO58" s="10" t="str">
        <f t="shared" si="263"/>
        <v/>
      </c>
      <c r="AP58" s="10" t="str">
        <f t="shared" si="264"/>
        <v/>
      </c>
      <c r="AQ58" s="10" t="str">
        <f t="shared" si="265"/>
        <v>80100015,1,1,20;</v>
      </c>
      <c r="AR58" s="10" t="str">
        <f t="shared" si="266"/>
        <v/>
      </c>
      <c r="AS58" s="10" t="str">
        <f t="shared" si="267"/>
        <v/>
      </c>
      <c r="AT58" s="10" t="str">
        <f t="shared" si="268"/>
        <v/>
      </c>
      <c r="AU58" s="10" t="str">
        <f t="shared" si="269"/>
        <v>80100031,1,1,16100;</v>
      </c>
      <c r="AV58" s="10" t="str">
        <f t="shared" si="270"/>
        <v/>
      </c>
      <c r="AW58" s="10" t="str">
        <f t="shared" si="271"/>
        <v/>
      </c>
      <c r="AX58" s="10" t="str">
        <f t="shared" si="272"/>
        <v/>
      </c>
      <c r="AY58" s="10" t="str">
        <f t="shared" si="273"/>
        <v>80100032,1,1,13313;</v>
      </c>
      <c r="AZ58" s="10" t="str">
        <f t="shared" si="274"/>
        <v/>
      </c>
      <c r="BA58" s="10" t="str">
        <f t="shared" si="275"/>
        <v/>
      </c>
      <c r="BB58" s="10" t="str">
        <f t="shared" si="276"/>
        <v/>
      </c>
      <c r="BC58" s="10" t="str">
        <f t="shared" si="277"/>
        <v>80100033,1,1,3333;</v>
      </c>
      <c r="BD58" s="10" t="str">
        <f t="shared" si="278"/>
        <v/>
      </c>
      <c r="BE58" s="10" t="str">
        <f t="shared" si="279"/>
        <v/>
      </c>
      <c r="BF58" s="10" t="str">
        <f t="shared" si="280"/>
        <v/>
      </c>
      <c r="BG58" s="10" t="str">
        <f t="shared" si="281"/>
        <v>80100034,1,1,566;</v>
      </c>
      <c r="BH58" s="10" t="str">
        <f t="shared" si="282"/>
        <v/>
      </c>
      <c r="BI58" s="10" t="str">
        <f t="shared" si="283"/>
        <v/>
      </c>
      <c r="BJ58" s="10" t="str">
        <f t="shared" si="284"/>
        <v/>
      </c>
      <c r="BK58" s="10" t="str">
        <f t="shared" si="285"/>
        <v>80100035,1,1,20;</v>
      </c>
      <c r="BL58" s="10" t="str">
        <f t="shared" si="286"/>
        <v/>
      </c>
      <c r="BM58" s="10" t="str">
        <f t="shared" si="287"/>
        <v/>
      </c>
      <c r="BN58" s="10" t="str">
        <f t="shared" si="288"/>
        <v/>
      </c>
      <c r="BO58" s="10" t="str">
        <f t="shared" si="289"/>
        <v>80100041,1,1,16100;</v>
      </c>
      <c r="BP58" s="10" t="str">
        <f t="shared" si="290"/>
        <v/>
      </c>
      <c r="BQ58" s="10" t="str">
        <f t="shared" si="291"/>
        <v/>
      </c>
      <c r="BR58" s="10" t="str">
        <f t="shared" si="292"/>
        <v/>
      </c>
      <c r="BS58" s="10" t="str">
        <f t="shared" si="293"/>
        <v>80100042,1,1,13313;</v>
      </c>
      <c r="BT58" s="10" t="str">
        <f t="shared" si="294"/>
        <v/>
      </c>
      <c r="BU58" s="10" t="str">
        <f t="shared" si="295"/>
        <v/>
      </c>
      <c r="BV58" s="10" t="str">
        <f t="shared" si="296"/>
        <v/>
      </c>
      <c r="BW58" s="10" t="str">
        <f t="shared" si="297"/>
        <v>80100043,1,1,3333;</v>
      </c>
      <c r="BX58" s="10" t="str">
        <f t="shared" si="298"/>
        <v/>
      </c>
      <c r="BY58" s="10" t="str">
        <f t="shared" si="299"/>
        <v/>
      </c>
      <c r="BZ58" s="10" t="str">
        <f t="shared" si="300"/>
        <v/>
      </c>
      <c r="CA58" s="10" t="str">
        <f t="shared" si="301"/>
        <v>80100044,1,1,566;</v>
      </c>
      <c r="CB58" s="10" t="str">
        <f t="shared" si="302"/>
        <v/>
      </c>
      <c r="CC58" s="10" t="str">
        <f t="shared" si="303"/>
        <v/>
      </c>
      <c r="CD58" s="10" t="str">
        <f t="shared" si="304"/>
        <v/>
      </c>
      <c r="CE58" s="10" t="str">
        <f t="shared" si="305"/>
        <v>80100045,1,1,20;</v>
      </c>
      <c r="CF58" s="10" t="str">
        <f t="shared" si="306"/>
        <v/>
      </c>
      <c r="CG58" s="10" t="str">
        <f t="shared" si="307"/>
        <v/>
      </c>
      <c r="CH58" s="10" t="str">
        <f t="shared" si="308"/>
        <v/>
      </c>
      <c r="CI58" s="10" t="str">
        <f t="shared" si="309"/>
        <v>80100061,1,1,16100;</v>
      </c>
      <c r="CJ58" s="10" t="str">
        <f t="shared" si="310"/>
        <v/>
      </c>
      <c r="CK58" s="10" t="str">
        <f t="shared" si="311"/>
        <v/>
      </c>
      <c r="CL58" s="10" t="str">
        <f t="shared" si="312"/>
        <v/>
      </c>
      <c r="CM58" s="10" t="str">
        <f t="shared" si="313"/>
        <v>80100062,1,1,13313;</v>
      </c>
      <c r="CN58" s="10" t="str">
        <f t="shared" si="314"/>
        <v/>
      </c>
      <c r="CO58" s="10" t="str">
        <f t="shared" si="315"/>
        <v/>
      </c>
      <c r="CP58" s="10" t="str">
        <f t="shared" si="316"/>
        <v/>
      </c>
      <c r="CQ58" s="10" t="str">
        <f t="shared" si="317"/>
        <v>80100063,1,1,3333;</v>
      </c>
      <c r="CR58" s="10" t="str">
        <f t="shared" si="318"/>
        <v/>
      </c>
      <c r="CS58" s="10" t="str">
        <f t="shared" si="319"/>
        <v/>
      </c>
      <c r="CT58" s="10" t="str">
        <f t="shared" si="320"/>
        <v/>
      </c>
      <c r="CU58" s="10" t="str">
        <f t="shared" si="321"/>
        <v>80100064,1,1,566;</v>
      </c>
      <c r="CV58" s="10" t="str">
        <f t="shared" si="322"/>
        <v/>
      </c>
      <c r="CW58" s="10" t="str">
        <f t="shared" si="323"/>
        <v/>
      </c>
      <c r="CX58" s="10" t="str">
        <f t="shared" si="324"/>
        <v/>
      </c>
      <c r="CY58" s="10" t="str">
        <f t="shared" si="325"/>
        <v>80100065,1,1,20;</v>
      </c>
      <c r="CZ58" s="10" t="str">
        <f t="shared" si="326"/>
        <v/>
      </c>
      <c r="DA58" s="10" t="str">
        <f t="shared" si="327"/>
        <v/>
      </c>
      <c r="DB58" s="10" t="str">
        <f t="shared" si="328"/>
        <v/>
      </c>
      <c r="DC58" s="10" t="str">
        <f t="shared" si="329"/>
        <v>80100051,1,1,16100;</v>
      </c>
      <c r="DD58" s="10" t="str">
        <f t="shared" si="330"/>
        <v/>
      </c>
      <c r="DE58" s="10" t="str">
        <f t="shared" si="331"/>
        <v/>
      </c>
      <c r="DF58" s="10" t="str">
        <f t="shared" si="332"/>
        <v/>
      </c>
      <c r="DG58" s="10" t="str">
        <f t="shared" si="333"/>
        <v>80100052,1,1,13313;</v>
      </c>
      <c r="DH58" s="10" t="str">
        <f t="shared" si="334"/>
        <v/>
      </c>
      <c r="DI58" s="10" t="str">
        <f t="shared" si="335"/>
        <v/>
      </c>
      <c r="DJ58" s="10" t="str">
        <f t="shared" si="336"/>
        <v/>
      </c>
      <c r="DK58" s="10" t="str">
        <f t="shared" si="337"/>
        <v>80100053,1,1,3333;</v>
      </c>
      <c r="DL58" s="10" t="str">
        <f t="shared" si="338"/>
        <v/>
      </c>
      <c r="DM58" s="10" t="str">
        <f t="shared" si="339"/>
        <v/>
      </c>
      <c r="DN58" s="10" t="str">
        <f t="shared" si="340"/>
        <v/>
      </c>
      <c r="DO58" s="10" t="str">
        <f t="shared" si="341"/>
        <v>80100054,1,1,566;</v>
      </c>
      <c r="DP58" s="10" t="str">
        <f t="shared" si="342"/>
        <v/>
      </c>
      <c r="DQ58" s="10" t="str">
        <f t="shared" si="343"/>
        <v/>
      </c>
      <c r="DR58" s="10" t="str">
        <f t="shared" si="344"/>
        <v/>
      </c>
      <c r="DS58" s="10" t="str">
        <f t="shared" si="345"/>
        <v>80100055,1,1,20;</v>
      </c>
      <c r="DT58" s="10" t="str">
        <f t="shared" si="346"/>
        <v/>
      </c>
      <c r="DU58" s="10" t="str">
        <f t="shared" si="347"/>
        <v/>
      </c>
      <c r="DV58" s="10" t="str">
        <f t="shared" si="348"/>
        <v/>
      </c>
      <c r="DW58" s="10" t="str">
        <f t="shared" si="349"/>
        <v>80100081,1,1,16100;</v>
      </c>
      <c r="DX58" s="10" t="str">
        <f t="shared" si="350"/>
        <v/>
      </c>
      <c r="DY58" s="10" t="str">
        <f t="shared" si="351"/>
        <v/>
      </c>
      <c r="DZ58" s="10" t="str">
        <f t="shared" si="352"/>
        <v/>
      </c>
      <c r="EA58" s="10" t="str">
        <f t="shared" si="353"/>
        <v>80100082,1,1,13313;</v>
      </c>
      <c r="EB58" s="10" t="str">
        <f t="shared" si="354"/>
        <v/>
      </c>
      <c r="EC58" s="10" t="str">
        <f t="shared" si="355"/>
        <v/>
      </c>
      <c r="ED58" s="10" t="str">
        <f t="shared" si="356"/>
        <v/>
      </c>
      <c r="EE58" s="10" t="str">
        <f t="shared" si="357"/>
        <v>80100083,1,1,3333;</v>
      </c>
      <c r="EF58" s="10" t="str">
        <f t="shared" si="358"/>
        <v/>
      </c>
      <c r="EG58" s="10" t="str">
        <f t="shared" si="359"/>
        <v/>
      </c>
      <c r="EH58" s="10" t="str">
        <f t="shared" si="360"/>
        <v/>
      </c>
      <c r="EI58" s="10" t="str">
        <f t="shared" si="361"/>
        <v>80100084,1,1,566;</v>
      </c>
      <c r="EJ58" s="10" t="str">
        <f t="shared" si="362"/>
        <v/>
      </c>
      <c r="EK58" s="10" t="str">
        <f t="shared" si="363"/>
        <v/>
      </c>
      <c r="EL58" s="10" t="str">
        <f t="shared" si="364"/>
        <v/>
      </c>
      <c r="EM58" s="10" t="str">
        <f t="shared" si="365"/>
        <v>80100085,1,1,20;</v>
      </c>
      <c r="EN58" s="10" t="str">
        <f t="shared" si="366"/>
        <v/>
      </c>
      <c r="EO58" s="10" t="str">
        <f t="shared" si="367"/>
        <v/>
      </c>
      <c r="EP58" s="10" t="str">
        <f t="shared" si="368"/>
        <v/>
      </c>
      <c r="EQ58" s="10" t="str">
        <f t="shared" si="369"/>
        <v>80100071,1,1,16100;</v>
      </c>
      <c r="ER58" s="10" t="str">
        <f t="shared" si="370"/>
        <v/>
      </c>
      <c r="ES58" s="10" t="str">
        <f t="shared" si="371"/>
        <v/>
      </c>
      <c r="ET58" s="10" t="str">
        <f t="shared" si="372"/>
        <v/>
      </c>
      <c r="EU58" s="10" t="str">
        <f t="shared" si="373"/>
        <v>80100072,1,1,13313;</v>
      </c>
      <c r="EV58" s="10" t="str">
        <f t="shared" si="374"/>
        <v/>
      </c>
      <c r="EW58" s="10" t="str">
        <f t="shared" si="375"/>
        <v/>
      </c>
      <c r="EX58" s="10" t="str">
        <f t="shared" si="376"/>
        <v/>
      </c>
      <c r="EY58" s="10" t="str">
        <f t="shared" si="377"/>
        <v>80100073,1,1,3333;</v>
      </c>
      <c r="EZ58" s="10" t="str">
        <f t="shared" si="378"/>
        <v/>
      </c>
      <c r="FA58" s="10" t="str">
        <f t="shared" si="379"/>
        <v/>
      </c>
      <c r="FB58" s="10" t="str">
        <f t="shared" si="380"/>
        <v/>
      </c>
      <c r="FC58" s="10" t="str">
        <f t="shared" si="381"/>
        <v>80100074,1,1,566;</v>
      </c>
      <c r="FD58" s="10" t="str">
        <f t="shared" si="382"/>
        <v/>
      </c>
      <c r="FE58" s="10" t="str">
        <f t="shared" si="383"/>
        <v/>
      </c>
      <c r="FF58" s="10" t="str">
        <f t="shared" si="384"/>
        <v/>
      </c>
      <c r="FG58" s="10" t="str">
        <f t="shared" si="385"/>
        <v>80100075,1,1,20;</v>
      </c>
      <c r="FH58" s="10" t="str">
        <f t="shared" si="386"/>
        <v/>
      </c>
      <c r="FI58" s="10" t="str">
        <f t="shared" si="387"/>
        <v/>
      </c>
      <c r="FJ58" s="10" t="str">
        <f t="shared" si="388"/>
        <v/>
      </c>
      <c r="FK58" s="10" t="str">
        <f t="shared" si="389"/>
        <v>80100021,1,1,16100;</v>
      </c>
      <c r="FL58" s="10" t="str">
        <f t="shared" si="390"/>
        <v/>
      </c>
      <c r="FM58" s="10" t="str">
        <f t="shared" si="391"/>
        <v/>
      </c>
      <c r="FN58" s="10" t="str">
        <f t="shared" si="392"/>
        <v/>
      </c>
      <c r="FO58" s="10" t="str">
        <f t="shared" si="393"/>
        <v>80100022,1,1,13313;</v>
      </c>
      <c r="FP58" s="10" t="str">
        <f t="shared" si="394"/>
        <v/>
      </c>
      <c r="FQ58" s="10" t="str">
        <f t="shared" si="395"/>
        <v/>
      </c>
      <c r="FR58" s="10" t="str">
        <f t="shared" si="396"/>
        <v/>
      </c>
      <c r="FS58" s="10" t="str">
        <f t="shared" si="397"/>
        <v>80100023,1,1,3333;</v>
      </c>
      <c r="FT58" s="10" t="str">
        <f t="shared" si="398"/>
        <v/>
      </c>
      <c r="FU58" s="10" t="str">
        <f t="shared" si="399"/>
        <v/>
      </c>
      <c r="FV58" s="10" t="str">
        <f t="shared" si="400"/>
        <v/>
      </c>
      <c r="FW58" s="10" t="str">
        <f t="shared" si="401"/>
        <v>80100024,1,1,566;</v>
      </c>
      <c r="FX58" s="10" t="str">
        <f t="shared" si="402"/>
        <v/>
      </c>
      <c r="FY58" s="10" t="str">
        <f t="shared" si="403"/>
        <v/>
      </c>
      <c r="FZ58" s="10" t="str">
        <f t="shared" si="404"/>
        <v/>
      </c>
      <c r="GA58" s="10" t="str">
        <f t="shared" si="405"/>
        <v>80100025,1,1,20;</v>
      </c>
      <c r="GB58" s="10" t="str">
        <f t="shared" si="406"/>
        <v/>
      </c>
      <c r="GC58" s="10" t="str">
        <f t="shared" si="407"/>
        <v/>
      </c>
      <c r="GD58" s="10" t="str">
        <f t="shared" si="408"/>
        <v/>
      </c>
      <c r="GE58" s="10" t="str">
        <f t="shared" si="409"/>
        <v>80100091,1,1,16100;</v>
      </c>
      <c r="GF58" s="10" t="str">
        <f t="shared" si="410"/>
        <v/>
      </c>
      <c r="GG58" s="10" t="str">
        <f t="shared" si="411"/>
        <v/>
      </c>
      <c r="GH58" s="10" t="str">
        <f t="shared" si="412"/>
        <v/>
      </c>
      <c r="GI58" s="10" t="str">
        <f t="shared" si="413"/>
        <v>80100092,1,1,13313;</v>
      </c>
      <c r="GJ58" s="10" t="str">
        <f t="shared" si="414"/>
        <v/>
      </c>
      <c r="GK58" s="10" t="str">
        <f t="shared" si="415"/>
        <v/>
      </c>
      <c r="GL58" s="10" t="str">
        <f t="shared" si="416"/>
        <v/>
      </c>
      <c r="GM58" s="10" t="str">
        <f t="shared" si="417"/>
        <v>80100093,1,1,3333;</v>
      </c>
      <c r="GN58" s="10" t="str">
        <f t="shared" si="418"/>
        <v/>
      </c>
      <c r="GO58" s="10" t="str">
        <f t="shared" si="419"/>
        <v/>
      </c>
      <c r="GP58" s="10" t="str">
        <f t="shared" si="420"/>
        <v/>
      </c>
      <c r="GQ58" s="10" t="str">
        <f t="shared" si="421"/>
        <v>80100094,1,1,566;</v>
      </c>
      <c r="GR58" s="10" t="str">
        <f t="shared" si="422"/>
        <v/>
      </c>
      <c r="GS58" s="10" t="str">
        <f t="shared" si="423"/>
        <v/>
      </c>
      <c r="GT58" s="10" t="str">
        <f t="shared" si="424"/>
        <v/>
      </c>
      <c r="GU58" s="10" t="str">
        <f t="shared" si="425"/>
        <v>80100095,1,1,20;</v>
      </c>
      <c r="GV58" s="10" t="str">
        <f t="shared" si="426"/>
        <v/>
      </c>
      <c r="GW58" s="10" t="str">
        <f t="shared" si="427"/>
        <v/>
      </c>
      <c r="GX58" s="10" t="str">
        <f t="shared" si="428"/>
        <v/>
      </c>
      <c r="GY58" s="10" t="str">
        <f t="shared" si="429"/>
        <v>80100101,1,1,16100;</v>
      </c>
      <c r="GZ58" s="10" t="str">
        <f t="shared" si="430"/>
        <v/>
      </c>
      <c r="HA58" s="10" t="str">
        <f t="shared" si="431"/>
        <v/>
      </c>
      <c r="HB58" s="10" t="str">
        <f t="shared" si="432"/>
        <v/>
      </c>
      <c r="HC58" s="10" t="str">
        <f t="shared" si="433"/>
        <v>80100102,1,1,13313;</v>
      </c>
      <c r="HD58" s="10" t="str">
        <f t="shared" si="434"/>
        <v/>
      </c>
      <c r="HE58" s="10" t="str">
        <f t="shared" si="435"/>
        <v/>
      </c>
      <c r="HF58" s="10" t="str">
        <f t="shared" si="436"/>
        <v/>
      </c>
      <c r="HG58" s="10" t="str">
        <f t="shared" si="437"/>
        <v>80100103,1,1,3333;</v>
      </c>
      <c r="HH58" s="10" t="str">
        <f t="shared" si="438"/>
        <v/>
      </c>
      <c r="HI58" s="10" t="str">
        <f t="shared" si="439"/>
        <v/>
      </c>
      <c r="HJ58" s="10" t="str">
        <f t="shared" si="440"/>
        <v/>
      </c>
      <c r="HK58" s="10" t="str">
        <f t="shared" si="441"/>
        <v>80100104,1,1,566;</v>
      </c>
      <c r="HL58" s="10" t="str">
        <f t="shared" si="442"/>
        <v/>
      </c>
      <c r="HM58" s="10" t="str">
        <f t="shared" si="443"/>
        <v/>
      </c>
      <c r="HN58" s="10" t="str">
        <f t="shared" si="444"/>
        <v/>
      </c>
      <c r="HO58" s="10" t="str">
        <f t="shared" si="445"/>
        <v>80100105,1,1,20;</v>
      </c>
      <c r="HP58" s="10" t="str">
        <f t="shared" si="446"/>
        <v/>
      </c>
      <c r="HQ58" s="10" t="str">
        <f t="shared" si="447"/>
        <v/>
      </c>
      <c r="HR58" s="10" t="str">
        <f t="shared" si="448"/>
        <v/>
      </c>
      <c r="HS58" s="10" t="str">
        <f t="shared" si="449"/>
        <v>80100111,1,1,16100;</v>
      </c>
      <c r="HT58" s="10" t="str">
        <f t="shared" si="450"/>
        <v/>
      </c>
      <c r="HU58" s="10" t="str">
        <f t="shared" si="451"/>
        <v/>
      </c>
      <c r="HV58" s="10" t="str">
        <f t="shared" si="452"/>
        <v/>
      </c>
      <c r="HW58" s="10" t="str">
        <f t="shared" si="453"/>
        <v>80100112,1,1,13313;</v>
      </c>
      <c r="HX58" s="10" t="str">
        <f t="shared" si="454"/>
        <v/>
      </c>
      <c r="HY58" s="10" t="str">
        <f t="shared" si="455"/>
        <v/>
      </c>
      <c r="HZ58" s="10" t="str">
        <f t="shared" si="456"/>
        <v/>
      </c>
      <c r="IA58" s="10" t="str">
        <f t="shared" si="457"/>
        <v>80100113,1,1,3333;</v>
      </c>
      <c r="IB58" s="10" t="str">
        <f t="shared" si="458"/>
        <v/>
      </c>
      <c r="IC58" s="10" t="str">
        <f t="shared" si="459"/>
        <v/>
      </c>
      <c r="ID58" s="10" t="str">
        <f t="shared" si="460"/>
        <v/>
      </c>
      <c r="IE58" s="10" t="str">
        <f t="shared" si="461"/>
        <v>80100114,1,1,566;</v>
      </c>
      <c r="IF58" s="10" t="str">
        <f t="shared" si="462"/>
        <v/>
      </c>
      <c r="IG58" s="10" t="str">
        <f t="shared" si="463"/>
        <v/>
      </c>
      <c r="IH58" s="10" t="str">
        <f t="shared" si="464"/>
        <v/>
      </c>
      <c r="II58" s="10" t="str">
        <f t="shared" si="465"/>
        <v>80100115,1,1,20;</v>
      </c>
      <c r="IJ58" s="10" t="str">
        <f t="shared" si="466"/>
        <v/>
      </c>
      <c r="IK58" s="10" t="str">
        <f t="shared" si="467"/>
        <v/>
      </c>
      <c r="IL58" s="10" t="str">
        <f t="shared" si="468"/>
        <v/>
      </c>
      <c r="IM58" s="10" t="str">
        <f t="shared" si="469"/>
        <v>80100121,1,1,16100;</v>
      </c>
      <c r="IN58" s="10" t="str">
        <f t="shared" si="470"/>
        <v/>
      </c>
      <c r="IO58" s="10" t="str">
        <f t="shared" si="471"/>
        <v/>
      </c>
      <c r="IP58" s="10" t="str">
        <f t="shared" si="472"/>
        <v/>
      </c>
      <c r="IQ58" s="10" t="str">
        <f t="shared" si="473"/>
        <v>80100122,1,1,13313;</v>
      </c>
      <c r="IR58" s="10" t="str">
        <f t="shared" si="474"/>
        <v/>
      </c>
      <c r="IS58" s="10" t="str">
        <f t="shared" si="475"/>
        <v/>
      </c>
      <c r="IT58" s="10" t="str">
        <f t="shared" si="476"/>
        <v/>
      </c>
      <c r="IU58" s="10" t="str">
        <f t="shared" si="477"/>
        <v>80100123,1,1,3333;</v>
      </c>
      <c r="IV58" s="10" t="str">
        <f t="shared" si="478"/>
        <v/>
      </c>
      <c r="IW58" s="10" t="str">
        <f t="shared" si="479"/>
        <v/>
      </c>
      <c r="IX58" s="10" t="str">
        <f t="shared" si="480"/>
        <v/>
      </c>
      <c r="IY58" s="10" t="str">
        <f t="shared" si="481"/>
        <v>80100124,1,1,566;</v>
      </c>
      <c r="IZ58" s="10" t="str">
        <f t="shared" si="482"/>
        <v/>
      </c>
      <c r="JA58" s="10" t="str">
        <f t="shared" si="483"/>
        <v/>
      </c>
      <c r="JB58" s="10" t="str">
        <f t="shared" si="484"/>
        <v/>
      </c>
      <c r="JC58" s="10" t="str">
        <f t="shared" si="485"/>
        <v>80100125,1,1,20</v>
      </c>
      <c r="JD58" s="10" t="str">
        <f t="shared" si="486"/>
        <v/>
      </c>
      <c r="JE58" s="10" t="str">
        <f t="shared" si="487"/>
        <v/>
      </c>
      <c r="JF58" s="10" t="str">
        <f t="shared" si="488"/>
        <v/>
      </c>
      <c r="JG58" s="10" t="str">
        <f t="shared" si="489"/>
        <v/>
      </c>
      <c r="JH58" s="10" t="str">
        <f t="shared" si="490"/>
        <v/>
      </c>
      <c r="JI58" s="10" t="str">
        <f t="shared" si="491"/>
        <v/>
      </c>
      <c r="JJ58" s="10" t="str">
        <f t="shared" si="492"/>
        <v>,,,;</v>
      </c>
      <c r="JK58" s="10" t="str">
        <f t="shared" si="493"/>
        <v/>
      </c>
      <c r="JL58" s="10" t="str">
        <f t="shared" si="494"/>
        <v/>
      </c>
      <c r="JM58" s="10" t="str">
        <f t="shared" si="495"/>
        <v/>
      </c>
      <c r="JN58" s="10" t="str">
        <f t="shared" si="496"/>
        <v>,,,;</v>
      </c>
      <c r="JO58" s="10" t="str">
        <f t="shared" si="497"/>
        <v/>
      </c>
      <c r="JP58" s="10" t="str">
        <f t="shared" si="498"/>
        <v/>
      </c>
      <c r="JQ58" s="10" t="str">
        <f t="shared" si="499"/>
        <v/>
      </c>
      <c r="JR58" s="10" t="str">
        <f t="shared" si="500"/>
        <v>,,,;</v>
      </c>
      <c r="JS58" s="10" t="str">
        <f t="shared" si="501"/>
        <v/>
      </c>
      <c r="JT58" s="10" t="str">
        <f t="shared" si="502"/>
        <v/>
      </c>
      <c r="JU58" s="10" t="str">
        <f t="shared" si="503"/>
        <v/>
      </c>
      <c r="JV58" s="10" t="str">
        <f t="shared" si="504"/>
        <v>,,,;</v>
      </c>
      <c r="JW58" s="10" t="str">
        <f t="shared" si="505"/>
        <v/>
      </c>
      <c r="JX58" s="10" t="str">
        <f t="shared" si="506"/>
        <v/>
      </c>
      <c r="JY58" s="10" t="str">
        <f t="shared" si="507"/>
        <v/>
      </c>
      <c r="JZ58" s="10" t="str">
        <f t="shared" si="508"/>
        <v>,,,;</v>
      </c>
      <c r="KA58" s="10" t="str">
        <f t="shared" si="509"/>
        <v/>
      </c>
      <c r="KB58" s="10" t="str">
        <f t="shared" si="510"/>
        <v/>
      </c>
      <c r="KC58" s="10" t="str">
        <f t="shared" si="511"/>
        <v/>
      </c>
      <c r="KD58" s="10" t="str">
        <f t="shared" si="512"/>
        <v>,,,;</v>
      </c>
      <c r="KE58" s="10" t="str">
        <f t="shared" si="513"/>
        <v/>
      </c>
      <c r="KF58" s="10" t="str">
        <f t="shared" si="514"/>
        <v/>
      </c>
      <c r="KG58" s="10" t="str">
        <f t="shared" si="515"/>
        <v/>
      </c>
      <c r="KH58" s="10" t="str">
        <f t="shared" si="516"/>
        <v>,,,;</v>
      </c>
      <c r="KI58" s="10" t="str">
        <f t="shared" si="517"/>
        <v/>
      </c>
      <c r="KJ58" s="10" t="str">
        <f t="shared" si="518"/>
        <v/>
      </c>
      <c r="KK58" s="10" t="str">
        <f t="shared" si="519"/>
        <v/>
      </c>
      <c r="KL58" s="10" t="str">
        <f t="shared" si="520"/>
        <v>,,,;</v>
      </c>
      <c r="KM58" s="10" t="str">
        <f t="shared" si="521"/>
        <v/>
      </c>
      <c r="KN58" s="10" t="str">
        <f t="shared" si="522"/>
        <v/>
      </c>
      <c r="KO58" s="10" t="str">
        <f t="shared" si="523"/>
        <v/>
      </c>
      <c r="KP58" s="10" t="str">
        <f t="shared" si="524"/>
        <v>,,,;</v>
      </c>
      <c r="KQ58" s="10" t="str">
        <f t="shared" si="525"/>
        <v/>
      </c>
      <c r="KR58" s="10" t="str">
        <f t="shared" si="526"/>
        <v/>
      </c>
      <c r="KS58" s="10" t="str">
        <f t="shared" si="527"/>
        <v/>
      </c>
      <c r="KT58" s="10" t="str">
        <f t="shared" si="528"/>
        <v>,,,;</v>
      </c>
      <c r="KU58" s="10" t="str">
        <f t="shared" si="529"/>
        <v/>
      </c>
      <c r="KV58" s="10" t="str">
        <f t="shared" si="530"/>
        <v/>
      </c>
      <c r="KW58" s="10" t="str">
        <f t="shared" si="531"/>
        <v/>
      </c>
      <c r="KX58" s="10" t="str">
        <f t="shared" si="532"/>
        <v>,,,;</v>
      </c>
      <c r="KY58" s="10" t="str">
        <f t="shared" si="533"/>
        <v/>
      </c>
      <c r="KZ58" s="10" t="str">
        <f t="shared" si="534"/>
        <v/>
      </c>
      <c r="LA58" s="10" t="str">
        <f t="shared" si="535"/>
        <v/>
      </c>
      <c r="LB58" s="10" t="str">
        <f t="shared" si="536"/>
        <v>,,,;</v>
      </c>
      <c r="LC58" s="10" t="str">
        <f t="shared" si="537"/>
        <v/>
      </c>
      <c r="LD58" s="10" t="str">
        <f t="shared" si="538"/>
        <v/>
      </c>
      <c r="LE58" s="10" t="str">
        <f t="shared" si="539"/>
        <v/>
      </c>
      <c r="LF58" s="10" t="str">
        <f t="shared" si="540"/>
        <v>,,,;</v>
      </c>
      <c r="LG58" s="10" t="str">
        <f t="shared" si="541"/>
        <v/>
      </c>
      <c r="LH58" s="10" t="str">
        <f t="shared" si="542"/>
        <v/>
      </c>
      <c r="LI58" s="10" t="str">
        <f t="shared" si="543"/>
        <v/>
      </c>
      <c r="LJ58" s="10" t="str">
        <f t="shared" si="544"/>
        <v>,,,;</v>
      </c>
      <c r="LK58" s="10" t="str">
        <f t="shared" si="545"/>
        <v/>
      </c>
      <c r="LL58" s="10" t="str">
        <f t="shared" si="546"/>
        <v/>
      </c>
      <c r="LM58" s="10" t="str">
        <f t="shared" si="547"/>
        <v/>
      </c>
      <c r="LN58" s="10" t="str">
        <f t="shared" si="548"/>
        <v>,,,;</v>
      </c>
      <c r="LO58" s="10" t="str">
        <f t="shared" si="549"/>
        <v/>
      </c>
      <c r="LP58" s="10" t="str">
        <f t="shared" si="550"/>
        <v/>
      </c>
      <c r="LQ58" s="10" t="str">
        <f t="shared" si="551"/>
        <v/>
      </c>
      <c r="LR58" s="10" t="str">
        <f t="shared" si="552"/>
        <v>,,,;</v>
      </c>
      <c r="LS58" s="10" t="str">
        <f t="shared" si="553"/>
        <v/>
      </c>
      <c r="LT58" s="10" t="str">
        <f t="shared" si="554"/>
        <v/>
      </c>
      <c r="LU58" s="10" t="str">
        <f t="shared" si="555"/>
        <v/>
      </c>
      <c r="LV58" s="10" t="str">
        <f t="shared" si="556"/>
        <v>,,,;</v>
      </c>
      <c r="LW58" s="10" t="str">
        <f t="shared" si="557"/>
        <v/>
      </c>
      <c r="LX58" s="10" t="str">
        <f t="shared" si="558"/>
        <v/>
      </c>
      <c r="LY58" s="10" t="str">
        <f t="shared" si="559"/>
        <v/>
      </c>
      <c r="LZ58" s="10" t="str">
        <f t="shared" si="560"/>
        <v>,,,;</v>
      </c>
      <c r="MA58" s="10" t="str">
        <f t="shared" si="561"/>
        <v/>
      </c>
      <c r="MB58" s="10" t="str">
        <f t="shared" si="562"/>
        <v/>
      </c>
      <c r="MC58" s="10" t="str">
        <f t="shared" si="563"/>
        <v/>
      </c>
      <c r="MD58" s="10" t="str">
        <f t="shared" si="564"/>
        <v>,,,;</v>
      </c>
      <c r="ME58" s="10" t="str">
        <f t="shared" si="568"/>
        <v/>
      </c>
      <c r="MF58" s="10" t="str">
        <f t="shared" si="565"/>
        <v/>
      </c>
      <c r="MG58" s="10" t="str">
        <f t="shared" si="566"/>
        <v/>
      </c>
      <c r="MH58" s="10" t="str">
        <f t="shared" si="567"/>
        <v>,,,</v>
      </c>
    </row>
    <row r="59" spans="1:346" x14ac:dyDescent="0.2">
      <c r="A59">
        <v>10</v>
      </c>
      <c r="C59" s="9" t="s">
        <v>65</v>
      </c>
      <c r="D59" s="9"/>
      <c r="G59" s="10" t="str">
        <f t="shared" si="210"/>
        <v>80100001,1,1,289200;</v>
      </c>
      <c r="J59" s="10" t="str">
        <f t="shared" si="211"/>
        <v/>
      </c>
      <c r="K59" s="10" t="str">
        <f t="shared" si="212"/>
        <v>80100002,1,1,179280;</v>
      </c>
      <c r="O59" s="10" t="str">
        <f t="shared" si="213"/>
        <v>80100003,1,1,120000;</v>
      </c>
      <c r="R59" s="10" t="str">
        <f t="shared" si="214"/>
        <v/>
      </c>
      <c r="S59" s="10" t="str">
        <f t="shared" si="215"/>
        <v>80100004,1,1,10800;</v>
      </c>
      <c r="W59" s="10" t="str">
        <f t="shared" si="216"/>
        <v>80100005,1,1,720;</v>
      </c>
      <c r="AA59" s="27" t="str">
        <f t="shared" si="249"/>
        <v>80100011,1,1,14846;</v>
      </c>
      <c r="AB59" s="10" t="str">
        <f t="shared" si="250"/>
        <v/>
      </c>
      <c r="AC59" s="10" t="str">
        <f t="shared" si="251"/>
        <v/>
      </c>
      <c r="AD59" s="10" t="str">
        <f t="shared" si="252"/>
        <v/>
      </c>
      <c r="AE59" s="10" t="str">
        <f t="shared" si="253"/>
        <v>80100012,1,1,12287;</v>
      </c>
      <c r="AF59" s="10" t="str">
        <f t="shared" si="254"/>
        <v/>
      </c>
      <c r="AG59" s="10" t="str">
        <f t="shared" si="255"/>
        <v/>
      </c>
      <c r="AH59" s="10" t="str">
        <f t="shared" si="256"/>
        <v/>
      </c>
      <c r="AI59" s="10" t="str">
        <f t="shared" si="257"/>
        <v>80100013,1,1,3076;</v>
      </c>
      <c r="AJ59" s="10" t="str">
        <f t="shared" si="258"/>
        <v/>
      </c>
      <c r="AK59" s="10" t="str">
        <f t="shared" si="259"/>
        <v/>
      </c>
      <c r="AL59" s="10" t="str">
        <f t="shared" si="260"/>
        <v/>
      </c>
      <c r="AM59" s="10" t="str">
        <f t="shared" si="261"/>
        <v>80100014,1,1,553;</v>
      </c>
      <c r="AN59" s="10" t="str">
        <f t="shared" si="262"/>
        <v/>
      </c>
      <c r="AO59" s="10" t="str">
        <f t="shared" si="263"/>
        <v/>
      </c>
      <c r="AP59" s="10" t="str">
        <f t="shared" si="264"/>
        <v/>
      </c>
      <c r="AQ59" s="10" t="str">
        <f t="shared" si="265"/>
        <v>80100015,1,1,20;</v>
      </c>
      <c r="AR59" s="10" t="str">
        <f t="shared" si="266"/>
        <v/>
      </c>
      <c r="AS59" s="10" t="str">
        <f t="shared" si="267"/>
        <v/>
      </c>
      <c r="AT59" s="10" t="str">
        <f t="shared" si="268"/>
        <v/>
      </c>
      <c r="AU59" s="10" t="str">
        <f t="shared" si="269"/>
        <v>80100031,1,1,14830;</v>
      </c>
      <c r="AV59" s="10" t="str">
        <f t="shared" si="270"/>
        <v/>
      </c>
      <c r="AW59" s="10" t="str">
        <f t="shared" si="271"/>
        <v/>
      </c>
      <c r="AX59" s="10" t="str">
        <f t="shared" si="272"/>
        <v/>
      </c>
      <c r="AY59" s="10" t="str">
        <f t="shared" si="273"/>
        <v>80100032,1,1,12287;</v>
      </c>
      <c r="AZ59" s="10" t="str">
        <f t="shared" si="274"/>
        <v/>
      </c>
      <c r="BA59" s="10" t="str">
        <f t="shared" si="275"/>
        <v/>
      </c>
      <c r="BB59" s="10" t="str">
        <f t="shared" si="276"/>
        <v/>
      </c>
      <c r="BC59" s="10" t="str">
        <f t="shared" si="277"/>
        <v>80100033,1,1,3076;</v>
      </c>
      <c r="BD59" s="10" t="str">
        <f t="shared" si="278"/>
        <v/>
      </c>
      <c r="BE59" s="10" t="str">
        <f t="shared" si="279"/>
        <v/>
      </c>
      <c r="BF59" s="10" t="str">
        <f t="shared" si="280"/>
        <v/>
      </c>
      <c r="BG59" s="10" t="str">
        <f t="shared" si="281"/>
        <v>80100034,1,1,553;</v>
      </c>
      <c r="BH59" s="10" t="str">
        <f t="shared" si="282"/>
        <v/>
      </c>
      <c r="BI59" s="10" t="str">
        <f t="shared" si="283"/>
        <v/>
      </c>
      <c r="BJ59" s="10" t="str">
        <f t="shared" si="284"/>
        <v/>
      </c>
      <c r="BK59" s="10" t="str">
        <f t="shared" si="285"/>
        <v>80100035,1,1,20;</v>
      </c>
      <c r="BL59" s="10" t="str">
        <f t="shared" si="286"/>
        <v/>
      </c>
      <c r="BM59" s="10" t="str">
        <f t="shared" si="287"/>
        <v/>
      </c>
      <c r="BN59" s="10" t="str">
        <f t="shared" si="288"/>
        <v/>
      </c>
      <c r="BO59" s="10" t="str">
        <f t="shared" si="289"/>
        <v>80100041,1,1,14830;</v>
      </c>
      <c r="BP59" s="10" t="str">
        <f t="shared" si="290"/>
        <v/>
      </c>
      <c r="BQ59" s="10" t="str">
        <f t="shared" si="291"/>
        <v/>
      </c>
      <c r="BR59" s="10" t="str">
        <f t="shared" si="292"/>
        <v/>
      </c>
      <c r="BS59" s="10" t="str">
        <f t="shared" si="293"/>
        <v>80100042,1,1,12287;</v>
      </c>
      <c r="BT59" s="10" t="str">
        <f t="shared" si="294"/>
        <v/>
      </c>
      <c r="BU59" s="10" t="str">
        <f t="shared" si="295"/>
        <v/>
      </c>
      <c r="BV59" s="10" t="str">
        <f t="shared" si="296"/>
        <v/>
      </c>
      <c r="BW59" s="10" t="str">
        <f t="shared" si="297"/>
        <v>80100043,1,1,3076;</v>
      </c>
      <c r="BX59" s="10" t="str">
        <f t="shared" si="298"/>
        <v/>
      </c>
      <c r="BY59" s="10" t="str">
        <f t="shared" si="299"/>
        <v/>
      </c>
      <c r="BZ59" s="10" t="str">
        <f t="shared" si="300"/>
        <v/>
      </c>
      <c r="CA59" s="10" t="str">
        <f t="shared" si="301"/>
        <v>80100044,1,1,553;</v>
      </c>
      <c r="CB59" s="10" t="str">
        <f t="shared" si="302"/>
        <v/>
      </c>
      <c r="CC59" s="10" t="str">
        <f t="shared" si="303"/>
        <v/>
      </c>
      <c r="CD59" s="10" t="str">
        <f t="shared" si="304"/>
        <v/>
      </c>
      <c r="CE59" s="10" t="str">
        <f t="shared" si="305"/>
        <v>80100045,1,1,20;</v>
      </c>
      <c r="CF59" s="10" t="str">
        <f t="shared" si="306"/>
        <v/>
      </c>
      <c r="CG59" s="10" t="str">
        <f t="shared" si="307"/>
        <v/>
      </c>
      <c r="CH59" s="10" t="str">
        <f t="shared" si="308"/>
        <v/>
      </c>
      <c r="CI59" s="10" t="str">
        <f t="shared" si="309"/>
        <v>80100061,1,1,14830;</v>
      </c>
      <c r="CJ59" s="10" t="str">
        <f t="shared" si="310"/>
        <v/>
      </c>
      <c r="CK59" s="10" t="str">
        <f t="shared" si="311"/>
        <v/>
      </c>
      <c r="CL59" s="10" t="str">
        <f t="shared" si="312"/>
        <v/>
      </c>
      <c r="CM59" s="10" t="str">
        <f t="shared" si="313"/>
        <v>80100062,1,1,12287;</v>
      </c>
      <c r="CN59" s="10" t="str">
        <f t="shared" si="314"/>
        <v/>
      </c>
      <c r="CO59" s="10" t="str">
        <f t="shared" si="315"/>
        <v/>
      </c>
      <c r="CP59" s="10" t="str">
        <f t="shared" si="316"/>
        <v/>
      </c>
      <c r="CQ59" s="10" t="str">
        <f t="shared" si="317"/>
        <v>80100063,1,1,3076;</v>
      </c>
      <c r="CR59" s="10" t="str">
        <f t="shared" si="318"/>
        <v/>
      </c>
      <c r="CS59" s="10" t="str">
        <f t="shared" si="319"/>
        <v/>
      </c>
      <c r="CT59" s="10" t="str">
        <f t="shared" si="320"/>
        <v/>
      </c>
      <c r="CU59" s="10" t="str">
        <f t="shared" si="321"/>
        <v>80100064,1,1,553;</v>
      </c>
      <c r="CV59" s="10" t="str">
        <f t="shared" si="322"/>
        <v/>
      </c>
      <c r="CW59" s="10" t="str">
        <f t="shared" si="323"/>
        <v/>
      </c>
      <c r="CX59" s="10" t="str">
        <f t="shared" si="324"/>
        <v/>
      </c>
      <c r="CY59" s="10" t="str">
        <f t="shared" si="325"/>
        <v>80100065,1,1,20;</v>
      </c>
      <c r="CZ59" s="10" t="str">
        <f t="shared" si="326"/>
        <v/>
      </c>
      <c r="DA59" s="10" t="str">
        <f t="shared" si="327"/>
        <v/>
      </c>
      <c r="DB59" s="10" t="str">
        <f t="shared" si="328"/>
        <v/>
      </c>
      <c r="DC59" s="10" t="str">
        <f t="shared" si="329"/>
        <v>80100051,1,1,14830;</v>
      </c>
      <c r="DD59" s="10" t="str">
        <f t="shared" si="330"/>
        <v/>
      </c>
      <c r="DE59" s="10" t="str">
        <f t="shared" si="331"/>
        <v/>
      </c>
      <c r="DF59" s="10" t="str">
        <f t="shared" si="332"/>
        <v/>
      </c>
      <c r="DG59" s="10" t="str">
        <f t="shared" si="333"/>
        <v>80100052,1,1,12287;</v>
      </c>
      <c r="DH59" s="10" t="str">
        <f t="shared" si="334"/>
        <v/>
      </c>
      <c r="DI59" s="10" t="str">
        <f t="shared" si="335"/>
        <v/>
      </c>
      <c r="DJ59" s="10" t="str">
        <f t="shared" si="336"/>
        <v/>
      </c>
      <c r="DK59" s="10" t="str">
        <f t="shared" si="337"/>
        <v>80100053,1,1,3076;</v>
      </c>
      <c r="DL59" s="10" t="str">
        <f t="shared" si="338"/>
        <v/>
      </c>
      <c r="DM59" s="10" t="str">
        <f t="shared" si="339"/>
        <v/>
      </c>
      <c r="DN59" s="10" t="str">
        <f t="shared" si="340"/>
        <v/>
      </c>
      <c r="DO59" s="10" t="str">
        <f t="shared" si="341"/>
        <v>80100054,1,1,553;</v>
      </c>
      <c r="DP59" s="10" t="str">
        <f t="shared" si="342"/>
        <v/>
      </c>
      <c r="DQ59" s="10" t="str">
        <f t="shared" si="343"/>
        <v/>
      </c>
      <c r="DR59" s="10" t="str">
        <f t="shared" si="344"/>
        <v/>
      </c>
      <c r="DS59" s="10" t="str">
        <f t="shared" si="345"/>
        <v>80100055,1,1,20;</v>
      </c>
      <c r="DT59" s="10" t="str">
        <f t="shared" si="346"/>
        <v/>
      </c>
      <c r="DU59" s="10" t="str">
        <f t="shared" si="347"/>
        <v/>
      </c>
      <c r="DV59" s="10" t="str">
        <f t="shared" si="348"/>
        <v/>
      </c>
      <c r="DW59" s="10" t="str">
        <f t="shared" si="349"/>
        <v>80100081,1,1,14830;</v>
      </c>
      <c r="DX59" s="10" t="str">
        <f t="shared" si="350"/>
        <v/>
      </c>
      <c r="DY59" s="10" t="str">
        <f t="shared" si="351"/>
        <v/>
      </c>
      <c r="DZ59" s="10" t="str">
        <f t="shared" si="352"/>
        <v/>
      </c>
      <c r="EA59" s="10" t="str">
        <f t="shared" si="353"/>
        <v>80100082,1,1,12287;</v>
      </c>
      <c r="EB59" s="10" t="str">
        <f t="shared" si="354"/>
        <v/>
      </c>
      <c r="EC59" s="10" t="str">
        <f t="shared" si="355"/>
        <v/>
      </c>
      <c r="ED59" s="10" t="str">
        <f t="shared" si="356"/>
        <v/>
      </c>
      <c r="EE59" s="10" t="str">
        <f t="shared" si="357"/>
        <v>80100083,1,1,3076;</v>
      </c>
      <c r="EF59" s="10" t="str">
        <f t="shared" si="358"/>
        <v/>
      </c>
      <c r="EG59" s="10" t="str">
        <f t="shared" si="359"/>
        <v/>
      </c>
      <c r="EH59" s="10" t="str">
        <f t="shared" si="360"/>
        <v/>
      </c>
      <c r="EI59" s="10" t="str">
        <f t="shared" si="361"/>
        <v>80100084,1,1,553;</v>
      </c>
      <c r="EJ59" s="10" t="str">
        <f t="shared" si="362"/>
        <v/>
      </c>
      <c r="EK59" s="10" t="str">
        <f t="shared" si="363"/>
        <v/>
      </c>
      <c r="EL59" s="10" t="str">
        <f t="shared" si="364"/>
        <v/>
      </c>
      <c r="EM59" s="10" t="str">
        <f t="shared" si="365"/>
        <v>80100085,1,1,20;</v>
      </c>
      <c r="EN59" s="10" t="str">
        <f t="shared" si="366"/>
        <v/>
      </c>
      <c r="EO59" s="10" t="str">
        <f t="shared" si="367"/>
        <v/>
      </c>
      <c r="EP59" s="10" t="str">
        <f t="shared" si="368"/>
        <v/>
      </c>
      <c r="EQ59" s="10" t="str">
        <f t="shared" si="369"/>
        <v>80100071,1,1,14830;</v>
      </c>
      <c r="ER59" s="10" t="str">
        <f t="shared" si="370"/>
        <v/>
      </c>
      <c r="ES59" s="10" t="str">
        <f t="shared" si="371"/>
        <v/>
      </c>
      <c r="ET59" s="10" t="str">
        <f t="shared" si="372"/>
        <v/>
      </c>
      <c r="EU59" s="10" t="str">
        <f t="shared" si="373"/>
        <v>80100072,1,1,12287;</v>
      </c>
      <c r="EV59" s="10" t="str">
        <f t="shared" si="374"/>
        <v/>
      </c>
      <c r="EW59" s="10" t="str">
        <f t="shared" si="375"/>
        <v/>
      </c>
      <c r="EX59" s="10" t="str">
        <f t="shared" si="376"/>
        <v/>
      </c>
      <c r="EY59" s="10" t="str">
        <f t="shared" si="377"/>
        <v>80100073,1,1,3076;</v>
      </c>
      <c r="EZ59" s="10" t="str">
        <f t="shared" si="378"/>
        <v/>
      </c>
      <c r="FA59" s="10" t="str">
        <f t="shared" si="379"/>
        <v/>
      </c>
      <c r="FB59" s="10" t="str">
        <f t="shared" si="380"/>
        <v/>
      </c>
      <c r="FC59" s="10" t="str">
        <f t="shared" si="381"/>
        <v>80100074,1,1,553;</v>
      </c>
      <c r="FD59" s="10" t="str">
        <f t="shared" si="382"/>
        <v/>
      </c>
      <c r="FE59" s="10" t="str">
        <f t="shared" si="383"/>
        <v/>
      </c>
      <c r="FF59" s="10" t="str">
        <f t="shared" si="384"/>
        <v/>
      </c>
      <c r="FG59" s="10" t="str">
        <f t="shared" si="385"/>
        <v>80100075,1,1,20;</v>
      </c>
      <c r="FH59" s="10" t="str">
        <f t="shared" si="386"/>
        <v/>
      </c>
      <c r="FI59" s="10" t="str">
        <f t="shared" si="387"/>
        <v/>
      </c>
      <c r="FJ59" s="10" t="str">
        <f t="shared" si="388"/>
        <v/>
      </c>
      <c r="FK59" s="10" t="str">
        <f t="shared" si="389"/>
        <v>80100021,1,1,14830;</v>
      </c>
      <c r="FL59" s="10" t="str">
        <f t="shared" si="390"/>
        <v/>
      </c>
      <c r="FM59" s="10" t="str">
        <f t="shared" si="391"/>
        <v/>
      </c>
      <c r="FN59" s="10" t="str">
        <f t="shared" si="392"/>
        <v/>
      </c>
      <c r="FO59" s="10" t="str">
        <f t="shared" si="393"/>
        <v>80100022,1,1,12287;</v>
      </c>
      <c r="FP59" s="10" t="str">
        <f t="shared" si="394"/>
        <v/>
      </c>
      <c r="FQ59" s="10" t="str">
        <f t="shared" si="395"/>
        <v/>
      </c>
      <c r="FR59" s="10" t="str">
        <f t="shared" si="396"/>
        <v/>
      </c>
      <c r="FS59" s="10" t="str">
        <f t="shared" si="397"/>
        <v>80100023,1,1,3076;</v>
      </c>
      <c r="FT59" s="10" t="str">
        <f t="shared" si="398"/>
        <v/>
      </c>
      <c r="FU59" s="10" t="str">
        <f t="shared" si="399"/>
        <v/>
      </c>
      <c r="FV59" s="10" t="str">
        <f t="shared" si="400"/>
        <v/>
      </c>
      <c r="FW59" s="10" t="str">
        <f t="shared" si="401"/>
        <v>80100024,1,1,553;</v>
      </c>
      <c r="FX59" s="10" t="str">
        <f t="shared" si="402"/>
        <v/>
      </c>
      <c r="FY59" s="10" t="str">
        <f t="shared" si="403"/>
        <v/>
      </c>
      <c r="FZ59" s="10" t="str">
        <f t="shared" si="404"/>
        <v/>
      </c>
      <c r="GA59" s="10" t="str">
        <f t="shared" si="405"/>
        <v>80100025,1,1,20;</v>
      </c>
      <c r="GB59" s="10" t="str">
        <f t="shared" si="406"/>
        <v/>
      </c>
      <c r="GC59" s="10" t="str">
        <f t="shared" si="407"/>
        <v/>
      </c>
      <c r="GD59" s="10" t="str">
        <f t="shared" si="408"/>
        <v/>
      </c>
      <c r="GE59" s="10" t="str">
        <f t="shared" si="409"/>
        <v>80100091,1,1,14830;</v>
      </c>
      <c r="GF59" s="10" t="str">
        <f t="shared" si="410"/>
        <v/>
      </c>
      <c r="GG59" s="10" t="str">
        <f t="shared" si="411"/>
        <v/>
      </c>
      <c r="GH59" s="10" t="str">
        <f t="shared" si="412"/>
        <v/>
      </c>
      <c r="GI59" s="10" t="str">
        <f t="shared" si="413"/>
        <v>80100092,1,1,12287;</v>
      </c>
      <c r="GJ59" s="10" t="str">
        <f t="shared" si="414"/>
        <v/>
      </c>
      <c r="GK59" s="10" t="str">
        <f t="shared" si="415"/>
        <v/>
      </c>
      <c r="GL59" s="10" t="str">
        <f t="shared" si="416"/>
        <v/>
      </c>
      <c r="GM59" s="10" t="str">
        <f t="shared" si="417"/>
        <v>80100093,1,1,3076;</v>
      </c>
      <c r="GN59" s="10" t="str">
        <f t="shared" si="418"/>
        <v/>
      </c>
      <c r="GO59" s="10" t="str">
        <f t="shared" si="419"/>
        <v/>
      </c>
      <c r="GP59" s="10" t="str">
        <f t="shared" si="420"/>
        <v/>
      </c>
      <c r="GQ59" s="10" t="str">
        <f t="shared" si="421"/>
        <v>80100094,1,1,553;</v>
      </c>
      <c r="GR59" s="10" t="str">
        <f t="shared" si="422"/>
        <v/>
      </c>
      <c r="GS59" s="10" t="str">
        <f t="shared" si="423"/>
        <v/>
      </c>
      <c r="GT59" s="10" t="str">
        <f t="shared" si="424"/>
        <v/>
      </c>
      <c r="GU59" s="10" t="str">
        <f t="shared" si="425"/>
        <v>80100095,1,1,20;</v>
      </c>
      <c r="GV59" s="10" t="str">
        <f t="shared" si="426"/>
        <v/>
      </c>
      <c r="GW59" s="10" t="str">
        <f t="shared" si="427"/>
        <v/>
      </c>
      <c r="GX59" s="10" t="str">
        <f t="shared" si="428"/>
        <v/>
      </c>
      <c r="GY59" s="10" t="str">
        <f t="shared" si="429"/>
        <v>80100101,1,1,14830;</v>
      </c>
      <c r="GZ59" s="10" t="str">
        <f t="shared" si="430"/>
        <v/>
      </c>
      <c r="HA59" s="10" t="str">
        <f t="shared" si="431"/>
        <v/>
      </c>
      <c r="HB59" s="10" t="str">
        <f t="shared" si="432"/>
        <v/>
      </c>
      <c r="HC59" s="10" t="str">
        <f t="shared" si="433"/>
        <v>80100102,1,1,12287;</v>
      </c>
      <c r="HD59" s="10" t="str">
        <f t="shared" si="434"/>
        <v/>
      </c>
      <c r="HE59" s="10" t="str">
        <f t="shared" si="435"/>
        <v/>
      </c>
      <c r="HF59" s="10" t="str">
        <f t="shared" si="436"/>
        <v/>
      </c>
      <c r="HG59" s="10" t="str">
        <f t="shared" si="437"/>
        <v>80100103,1,1,3076;</v>
      </c>
      <c r="HH59" s="10" t="str">
        <f t="shared" si="438"/>
        <v/>
      </c>
      <c r="HI59" s="10" t="str">
        <f t="shared" si="439"/>
        <v/>
      </c>
      <c r="HJ59" s="10" t="str">
        <f t="shared" si="440"/>
        <v/>
      </c>
      <c r="HK59" s="10" t="str">
        <f t="shared" si="441"/>
        <v>80100104,1,1,553;</v>
      </c>
      <c r="HL59" s="10" t="str">
        <f t="shared" si="442"/>
        <v/>
      </c>
      <c r="HM59" s="10" t="str">
        <f t="shared" si="443"/>
        <v/>
      </c>
      <c r="HN59" s="10" t="str">
        <f t="shared" si="444"/>
        <v/>
      </c>
      <c r="HO59" s="10" t="str">
        <f t="shared" si="445"/>
        <v>80100105,1,1,20;</v>
      </c>
      <c r="HP59" s="10" t="str">
        <f t="shared" si="446"/>
        <v/>
      </c>
      <c r="HQ59" s="10" t="str">
        <f t="shared" si="447"/>
        <v/>
      </c>
      <c r="HR59" s="10" t="str">
        <f t="shared" si="448"/>
        <v/>
      </c>
      <c r="HS59" s="10" t="str">
        <f t="shared" si="449"/>
        <v>80100111,1,1,14830;</v>
      </c>
      <c r="HT59" s="10" t="str">
        <f t="shared" si="450"/>
        <v/>
      </c>
      <c r="HU59" s="10" t="str">
        <f t="shared" si="451"/>
        <v/>
      </c>
      <c r="HV59" s="10" t="str">
        <f t="shared" si="452"/>
        <v/>
      </c>
      <c r="HW59" s="10" t="str">
        <f t="shared" si="453"/>
        <v>80100112,1,1,12287;</v>
      </c>
      <c r="HX59" s="10" t="str">
        <f t="shared" si="454"/>
        <v/>
      </c>
      <c r="HY59" s="10" t="str">
        <f t="shared" si="455"/>
        <v/>
      </c>
      <c r="HZ59" s="10" t="str">
        <f t="shared" si="456"/>
        <v/>
      </c>
      <c r="IA59" s="10" t="str">
        <f t="shared" si="457"/>
        <v>80100113,1,1,3076;</v>
      </c>
      <c r="IB59" s="10" t="str">
        <f t="shared" si="458"/>
        <v/>
      </c>
      <c r="IC59" s="10" t="str">
        <f t="shared" si="459"/>
        <v/>
      </c>
      <c r="ID59" s="10" t="str">
        <f t="shared" si="460"/>
        <v/>
      </c>
      <c r="IE59" s="10" t="str">
        <f t="shared" si="461"/>
        <v>80100114,1,1,553;</v>
      </c>
      <c r="IF59" s="10" t="str">
        <f t="shared" si="462"/>
        <v/>
      </c>
      <c r="IG59" s="10" t="str">
        <f t="shared" si="463"/>
        <v/>
      </c>
      <c r="IH59" s="10" t="str">
        <f t="shared" si="464"/>
        <v/>
      </c>
      <c r="II59" s="10" t="str">
        <f t="shared" si="465"/>
        <v>80100115,1,1,20;</v>
      </c>
      <c r="IJ59" s="10" t="str">
        <f t="shared" si="466"/>
        <v/>
      </c>
      <c r="IK59" s="10" t="str">
        <f t="shared" si="467"/>
        <v/>
      </c>
      <c r="IL59" s="10" t="str">
        <f t="shared" si="468"/>
        <v/>
      </c>
      <c r="IM59" s="10" t="str">
        <f t="shared" si="469"/>
        <v>80100121,1,1,14830;</v>
      </c>
      <c r="IN59" s="10" t="str">
        <f t="shared" si="470"/>
        <v/>
      </c>
      <c r="IO59" s="10" t="str">
        <f t="shared" si="471"/>
        <v/>
      </c>
      <c r="IP59" s="10" t="str">
        <f t="shared" si="472"/>
        <v/>
      </c>
      <c r="IQ59" s="10" t="str">
        <f t="shared" si="473"/>
        <v>80100122,1,1,12287;</v>
      </c>
      <c r="IR59" s="10" t="str">
        <f t="shared" si="474"/>
        <v/>
      </c>
      <c r="IS59" s="10" t="str">
        <f t="shared" si="475"/>
        <v/>
      </c>
      <c r="IT59" s="10" t="str">
        <f t="shared" si="476"/>
        <v/>
      </c>
      <c r="IU59" s="10" t="str">
        <f t="shared" si="477"/>
        <v>80100123,1,1,3076;</v>
      </c>
      <c r="IV59" s="10" t="str">
        <f t="shared" si="478"/>
        <v/>
      </c>
      <c r="IW59" s="10" t="str">
        <f t="shared" si="479"/>
        <v/>
      </c>
      <c r="IX59" s="10" t="str">
        <f t="shared" si="480"/>
        <v/>
      </c>
      <c r="IY59" s="10" t="str">
        <f t="shared" si="481"/>
        <v>80100124,1,1,553;</v>
      </c>
      <c r="IZ59" s="10" t="str">
        <f t="shared" si="482"/>
        <v/>
      </c>
      <c r="JA59" s="10" t="str">
        <f t="shared" si="483"/>
        <v/>
      </c>
      <c r="JB59" s="10" t="str">
        <f t="shared" si="484"/>
        <v/>
      </c>
      <c r="JC59" s="10" t="str">
        <f t="shared" si="485"/>
        <v>80100125,1,1,20;</v>
      </c>
      <c r="JD59" s="10" t="str">
        <f t="shared" si="486"/>
        <v/>
      </c>
      <c r="JE59" s="10" t="str">
        <f t="shared" si="487"/>
        <v/>
      </c>
      <c r="JF59" s="10" t="str">
        <f t="shared" si="488"/>
        <v/>
      </c>
      <c r="JG59" s="10" t="str">
        <f t="shared" si="489"/>
        <v>80100131,1,1,14830;</v>
      </c>
      <c r="JH59" s="10" t="str">
        <f t="shared" si="490"/>
        <v/>
      </c>
      <c r="JI59" s="10" t="str">
        <f t="shared" si="491"/>
        <v/>
      </c>
      <c r="JJ59" s="10" t="str">
        <f t="shared" si="492"/>
        <v/>
      </c>
      <c r="JK59" s="10" t="str">
        <f t="shared" si="493"/>
        <v>80100132,1,1,12287;</v>
      </c>
      <c r="JL59" s="10" t="str">
        <f t="shared" si="494"/>
        <v/>
      </c>
      <c r="JM59" s="10" t="str">
        <f t="shared" si="495"/>
        <v/>
      </c>
      <c r="JN59" s="10" t="str">
        <f t="shared" si="496"/>
        <v/>
      </c>
      <c r="JO59" s="10" t="str">
        <f t="shared" si="497"/>
        <v>80100133,1,1,3076;</v>
      </c>
      <c r="JP59" s="10" t="str">
        <f t="shared" si="498"/>
        <v/>
      </c>
      <c r="JQ59" s="10" t="str">
        <f t="shared" si="499"/>
        <v/>
      </c>
      <c r="JR59" s="10" t="str">
        <f t="shared" si="500"/>
        <v/>
      </c>
      <c r="JS59" s="10" t="str">
        <f t="shared" si="501"/>
        <v>80100134,1,1,553;</v>
      </c>
      <c r="JT59" s="10" t="str">
        <f t="shared" si="502"/>
        <v/>
      </c>
      <c r="JU59" s="10" t="str">
        <f t="shared" si="503"/>
        <v/>
      </c>
      <c r="JV59" s="10" t="str">
        <f t="shared" si="504"/>
        <v/>
      </c>
      <c r="JW59" s="10" t="str">
        <f t="shared" si="505"/>
        <v>80100135,1,1,20</v>
      </c>
      <c r="JX59" s="10" t="str">
        <f t="shared" si="506"/>
        <v/>
      </c>
      <c r="JY59" s="10" t="str">
        <f t="shared" si="507"/>
        <v/>
      </c>
      <c r="JZ59" s="10" t="str">
        <f t="shared" si="508"/>
        <v/>
      </c>
      <c r="KA59" s="10" t="str">
        <f t="shared" si="509"/>
        <v/>
      </c>
      <c r="KB59" s="10" t="str">
        <f t="shared" si="510"/>
        <v/>
      </c>
      <c r="KC59" s="10" t="str">
        <f t="shared" si="511"/>
        <v/>
      </c>
      <c r="KD59" s="10" t="str">
        <f t="shared" si="512"/>
        <v>,,,;</v>
      </c>
      <c r="KE59" s="10" t="str">
        <f t="shared" si="513"/>
        <v/>
      </c>
      <c r="KF59" s="10" t="str">
        <f t="shared" si="514"/>
        <v/>
      </c>
      <c r="KG59" s="10" t="str">
        <f t="shared" si="515"/>
        <v/>
      </c>
      <c r="KH59" s="10" t="str">
        <f t="shared" si="516"/>
        <v>,,,;</v>
      </c>
      <c r="KI59" s="10" t="str">
        <f t="shared" si="517"/>
        <v/>
      </c>
      <c r="KJ59" s="10" t="str">
        <f t="shared" si="518"/>
        <v/>
      </c>
      <c r="KK59" s="10" t="str">
        <f t="shared" si="519"/>
        <v/>
      </c>
      <c r="KL59" s="10" t="str">
        <f t="shared" si="520"/>
        <v>,,,;</v>
      </c>
      <c r="KM59" s="10" t="str">
        <f t="shared" si="521"/>
        <v/>
      </c>
      <c r="KN59" s="10" t="str">
        <f t="shared" si="522"/>
        <v/>
      </c>
      <c r="KO59" s="10" t="str">
        <f t="shared" si="523"/>
        <v/>
      </c>
      <c r="KP59" s="10" t="str">
        <f t="shared" si="524"/>
        <v>,,,;</v>
      </c>
      <c r="KQ59" s="10" t="str">
        <f t="shared" si="525"/>
        <v/>
      </c>
      <c r="KR59" s="10" t="str">
        <f t="shared" si="526"/>
        <v/>
      </c>
      <c r="KS59" s="10" t="str">
        <f t="shared" si="527"/>
        <v/>
      </c>
      <c r="KT59" s="10" t="str">
        <f t="shared" si="528"/>
        <v>,,,;</v>
      </c>
      <c r="KU59" s="10" t="str">
        <f t="shared" si="529"/>
        <v/>
      </c>
      <c r="KV59" s="10" t="str">
        <f t="shared" si="530"/>
        <v/>
      </c>
      <c r="KW59" s="10" t="str">
        <f t="shared" si="531"/>
        <v/>
      </c>
      <c r="KX59" s="10" t="str">
        <f t="shared" si="532"/>
        <v>,,,;</v>
      </c>
      <c r="KY59" s="10" t="str">
        <f t="shared" si="533"/>
        <v/>
      </c>
      <c r="KZ59" s="10" t="str">
        <f t="shared" si="534"/>
        <v/>
      </c>
      <c r="LA59" s="10" t="str">
        <f t="shared" si="535"/>
        <v/>
      </c>
      <c r="LB59" s="10" t="str">
        <f t="shared" si="536"/>
        <v>,,,;</v>
      </c>
      <c r="LC59" s="10" t="str">
        <f t="shared" si="537"/>
        <v/>
      </c>
      <c r="LD59" s="10" t="str">
        <f t="shared" si="538"/>
        <v/>
      </c>
      <c r="LE59" s="10" t="str">
        <f t="shared" si="539"/>
        <v/>
      </c>
      <c r="LF59" s="10" t="str">
        <f t="shared" si="540"/>
        <v>,,,;</v>
      </c>
      <c r="LG59" s="10" t="str">
        <f t="shared" si="541"/>
        <v/>
      </c>
      <c r="LH59" s="10" t="str">
        <f t="shared" si="542"/>
        <v/>
      </c>
      <c r="LI59" s="10" t="str">
        <f t="shared" si="543"/>
        <v/>
      </c>
      <c r="LJ59" s="10" t="str">
        <f t="shared" si="544"/>
        <v>,,,;</v>
      </c>
      <c r="LK59" s="10" t="str">
        <f t="shared" si="545"/>
        <v/>
      </c>
      <c r="LL59" s="10" t="str">
        <f t="shared" si="546"/>
        <v/>
      </c>
      <c r="LM59" s="10" t="str">
        <f t="shared" si="547"/>
        <v/>
      </c>
      <c r="LN59" s="10" t="str">
        <f t="shared" si="548"/>
        <v>,,,;</v>
      </c>
      <c r="LO59" s="10" t="str">
        <f t="shared" si="549"/>
        <v/>
      </c>
      <c r="LP59" s="10" t="str">
        <f t="shared" si="550"/>
        <v/>
      </c>
      <c r="LQ59" s="10" t="str">
        <f t="shared" si="551"/>
        <v/>
      </c>
      <c r="LR59" s="10" t="str">
        <f t="shared" si="552"/>
        <v>,,,;</v>
      </c>
      <c r="LS59" s="10" t="str">
        <f t="shared" si="553"/>
        <v/>
      </c>
      <c r="LT59" s="10" t="str">
        <f t="shared" si="554"/>
        <v/>
      </c>
      <c r="LU59" s="10" t="str">
        <f t="shared" si="555"/>
        <v/>
      </c>
      <c r="LV59" s="10" t="str">
        <f t="shared" si="556"/>
        <v>,,,;</v>
      </c>
      <c r="LW59" s="10" t="str">
        <f t="shared" si="557"/>
        <v/>
      </c>
      <c r="LX59" s="10" t="str">
        <f t="shared" si="558"/>
        <v/>
      </c>
      <c r="LY59" s="10" t="str">
        <f t="shared" si="559"/>
        <v/>
      </c>
      <c r="LZ59" s="10" t="str">
        <f t="shared" si="560"/>
        <v>,,,;</v>
      </c>
      <c r="MA59" s="10" t="str">
        <f t="shared" si="561"/>
        <v/>
      </c>
      <c r="MB59" s="10" t="str">
        <f t="shared" si="562"/>
        <v/>
      </c>
      <c r="MC59" s="10" t="str">
        <f t="shared" si="563"/>
        <v/>
      </c>
      <c r="MD59" s="10" t="str">
        <f t="shared" si="564"/>
        <v>,,,;</v>
      </c>
      <c r="ME59" s="10" t="str">
        <f t="shared" si="568"/>
        <v/>
      </c>
      <c r="MF59" s="10" t="str">
        <f t="shared" si="565"/>
        <v/>
      </c>
      <c r="MG59" s="10" t="str">
        <f t="shared" si="566"/>
        <v/>
      </c>
      <c r="MH59" s="10" t="str">
        <f t="shared" si="567"/>
        <v>,,,</v>
      </c>
    </row>
    <row r="60" spans="1:346" x14ac:dyDescent="0.2">
      <c r="A60">
        <v>11</v>
      </c>
      <c r="C60" s="9" t="s">
        <v>65</v>
      </c>
      <c r="D60" s="9"/>
      <c r="G60" s="10" t="str">
        <f t="shared" si="210"/>
        <v>80100001,1,1,289200;</v>
      </c>
      <c r="J60" s="10" t="str">
        <f t="shared" si="211"/>
        <v/>
      </c>
      <c r="K60" s="10" t="str">
        <f t="shared" si="212"/>
        <v>80100002,1,1,179280;</v>
      </c>
      <c r="O60" s="10" t="str">
        <f t="shared" si="213"/>
        <v>80100003,1,1,120000;</v>
      </c>
      <c r="R60" s="10" t="str">
        <f t="shared" si="214"/>
        <v/>
      </c>
      <c r="S60" s="10" t="str">
        <f t="shared" si="215"/>
        <v>80100004,1,1,10800;</v>
      </c>
      <c r="W60" s="10" t="str">
        <f t="shared" si="216"/>
        <v>80100005,1,1,720;</v>
      </c>
      <c r="AA60" s="27" t="str">
        <f t="shared" si="249"/>
        <v>80100011,1,1,13762;</v>
      </c>
      <c r="AB60" s="10" t="str">
        <f t="shared" si="250"/>
        <v/>
      </c>
      <c r="AC60" s="10" t="str">
        <f t="shared" si="251"/>
        <v/>
      </c>
      <c r="AD60" s="10" t="str">
        <f t="shared" si="252"/>
        <v/>
      </c>
      <c r="AE60" s="10" t="str">
        <f t="shared" si="253"/>
        <v>80100012,1,1,11408;</v>
      </c>
      <c r="AF60" s="10" t="str">
        <f t="shared" si="254"/>
        <v/>
      </c>
      <c r="AG60" s="10" t="str">
        <f t="shared" si="255"/>
        <v/>
      </c>
      <c r="AH60" s="10" t="str">
        <f t="shared" si="256"/>
        <v/>
      </c>
      <c r="AI60" s="10" t="str">
        <f t="shared" si="257"/>
        <v>80100013,1,1,2857;</v>
      </c>
      <c r="AJ60" s="10" t="str">
        <f t="shared" si="258"/>
        <v/>
      </c>
      <c r="AK60" s="10" t="str">
        <f t="shared" si="259"/>
        <v/>
      </c>
      <c r="AL60" s="10" t="str">
        <f t="shared" si="260"/>
        <v/>
      </c>
      <c r="AM60" s="10" t="str">
        <f t="shared" si="261"/>
        <v>80100014,1,1,542;</v>
      </c>
      <c r="AN60" s="10" t="str">
        <f t="shared" si="262"/>
        <v/>
      </c>
      <c r="AO60" s="10" t="str">
        <f t="shared" si="263"/>
        <v/>
      </c>
      <c r="AP60" s="10" t="str">
        <f t="shared" si="264"/>
        <v/>
      </c>
      <c r="AQ60" s="10" t="str">
        <f t="shared" si="265"/>
        <v>80100015,1,1,20;</v>
      </c>
      <c r="AR60" s="10" t="str">
        <f t="shared" si="266"/>
        <v/>
      </c>
      <c r="AS60" s="10" t="str">
        <f t="shared" si="267"/>
        <v/>
      </c>
      <c r="AT60" s="10" t="str">
        <f t="shared" si="268"/>
        <v/>
      </c>
      <c r="AU60" s="10" t="str">
        <f t="shared" si="269"/>
        <v>80100031,1,1,13742;</v>
      </c>
      <c r="AV60" s="10" t="str">
        <f t="shared" si="270"/>
        <v/>
      </c>
      <c r="AW60" s="10" t="str">
        <f t="shared" si="271"/>
        <v/>
      </c>
      <c r="AX60" s="10" t="str">
        <f t="shared" si="272"/>
        <v/>
      </c>
      <c r="AY60" s="10" t="str">
        <f t="shared" si="273"/>
        <v>80100032,1,1,11408;</v>
      </c>
      <c r="AZ60" s="10" t="str">
        <f t="shared" si="274"/>
        <v/>
      </c>
      <c r="BA60" s="10" t="str">
        <f t="shared" si="275"/>
        <v/>
      </c>
      <c r="BB60" s="10" t="str">
        <f t="shared" si="276"/>
        <v/>
      </c>
      <c r="BC60" s="10" t="str">
        <f t="shared" si="277"/>
        <v>80100033,1,1,2857;</v>
      </c>
      <c r="BD60" s="10" t="str">
        <f t="shared" si="278"/>
        <v/>
      </c>
      <c r="BE60" s="10" t="str">
        <f t="shared" si="279"/>
        <v/>
      </c>
      <c r="BF60" s="10" t="str">
        <f t="shared" si="280"/>
        <v/>
      </c>
      <c r="BG60" s="10" t="str">
        <f t="shared" si="281"/>
        <v>80100034,1,1,542;</v>
      </c>
      <c r="BH60" s="10" t="str">
        <f t="shared" si="282"/>
        <v/>
      </c>
      <c r="BI60" s="10" t="str">
        <f t="shared" si="283"/>
        <v/>
      </c>
      <c r="BJ60" s="10" t="str">
        <f t="shared" si="284"/>
        <v/>
      </c>
      <c r="BK60" s="10" t="str">
        <f t="shared" si="285"/>
        <v>80100035,1,1,20;</v>
      </c>
      <c r="BL60" s="10" t="str">
        <f t="shared" si="286"/>
        <v/>
      </c>
      <c r="BM60" s="10" t="str">
        <f t="shared" si="287"/>
        <v/>
      </c>
      <c r="BN60" s="10" t="str">
        <f t="shared" si="288"/>
        <v/>
      </c>
      <c r="BO60" s="10" t="str">
        <f t="shared" si="289"/>
        <v>80100041,1,1,13742;</v>
      </c>
      <c r="BP60" s="10" t="str">
        <f t="shared" si="290"/>
        <v/>
      </c>
      <c r="BQ60" s="10" t="str">
        <f t="shared" si="291"/>
        <v/>
      </c>
      <c r="BR60" s="10" t="str">
        <f t="shared" si="292"/>
        <v/>
      </c>
      <c r="BS60" s="10" t="str">
        <f t="shared" si="293"/>
        <v>80100042,1,1,11408;</v>
      </c>
      <c r="BT60" s="10" t="str">
        <f t="shared" si="294"/>
        <v/>
      </c>
      <c r="BU60" s="10" t="str">
        <f t="shared" si="295"/>
        <v/>
      </c>
      <c r="BV60" s="10" t="str">
        <f t="shared" si="296"/>
        <v/>
      </c>
      <c r="BW60" s="10" t="str">
        <f t="shared" si="297"/>
        <v>80100043,1,1,2857;</v>
      </c>
      <c r="BX60" s="10" t="str">
        <f t="shared" si="298"/>
        <v/>
      </c>
      <c r="BY60" s="10" t="str">
        <f t="shared" si="299"/>
        <v/>
      </c>
      <c r="BZ60" s="10" t="str">
        <f t="shared" si="300"/>
        <v/>
      </c>
      <c r="CA60" s="10" t="str">
        <f t="shared" si="301"/>
        <v>80100044,1,1,542;</v>
      </c>
      <c r="CB60" s="10" t="str">
        <f t="shared" si="302"/>
        <v/>
      </c>
      <c r="CC60" s="10" t="str">
        <f t="shared" si="303"/>
        <v/>
      </c>
      <c r="CD60" s="10" t="str">
        <f t="shared" si="304"/>
        <v/>
      </c>
      <c r="CE60" s="10" t="str">
        <f t="shared" si="305"/>
        <v>80100045,1,1,20;</v>
      </c>
      <c r="CF60" s="10" t="str">
        <f t="shared" si="306"/>
        <v/>
      </c>
      <c r="CG60" s="10" t="str">
        <f t="shared" si="307"/>
        <v/>
      </c>
      <c r="CH60" s="10" t="str">
        <f t="shared" si="308"/>
        <v/>
      </c>
      <c r="CI60" s="10" t="str">
        <f t="shared" si="309"/>
        <v>80100061,1,1,13742;</v>
      </c>
      <c r="CJ60" s="10" t="str">
        <f t="shared" si="310"/>
        <v/>
      </c>
      <c r="CK60" s="10" t="str">
        <f t="shared" si="311"/>
        <v/>
      </c>
      <c r="CL60" s="10" t="str">
        <f t="shared" si="312"/>
        <v/>
      </c>
      <c r="CM60" s="10" t="str">
        <f t="shared" si="313"/>
        <v>80100062,1,1,11408;</v>
      </c>
      <c r="CN60" s="10" t="str">
        <f t="shared" si="314"/>
        <v/>
      </c>
      <c r="CO60" s="10" t="str">
        <f t="shared" si="315"/>
        <v/>
      </c>
      <c r="CP60" s="10" t="str">
        <f t="shared" si="316"/>
        <v/>
      </c>
      <c r="CQ60" s="10" t="str">
        <f t="shared" si="317"/>
        <v>80100063,1,1,2857;</v>
      </c>
      <c r="CR60" s="10" t="str">
        <f t="shared" si="318"/>
        <v/>
      </c>
      <c r="CS60" s="10" t="str">
        <f t="shared" si="319"/>
        <v/>
      </c>
      <c r="CT60" s="10" t="str">
        <f t="shared" si="320"/>
        <v/>
      </c>
      <c r="CU60" s="10" t="str">
        <f t="shared" si="321"/>
        <v>80100064,1,1,542;</v>
      </c>
      <c r="CV60" s="10" t="str">
        <f t="shared" si="322"/>
        <v/>
      </c>
      <c r="CW60" s="10" t="str">
        <f t="shared" si="323"/>
        <v/>
      </c>
      <c r="CX60" s="10" t="str">
        <f t="shared" si="324"/>
        <v/>
      </c>
      <c r="CY60" s="10" t="str">
        <f t="shared" si="325"/>
        <v>80100065,1,1,20;</v>
      </c>
      <c r="CZ60" s="10" t="str">
        <f t="shared" si="326"/>
        <v/>
      </c>
      <c r="DA60" s="10" t="str">
        <f t="shared" si="327"/>
        <v/>
      </c>
      <c r="DB60" s="10" t="str">
        <f t="shared" si="328"/>
        <v/>
      </c>
      <c r="DC60" s="10" t="str">
        <f t="shared" si="329"/>
        <v>80100051,1,1,13742;</v>
      </c>
      <c r="DD60" s="10" t="str">
        <f t="shared" si="330"/>
        <v/>
      </c>
      <c r="DE60" s="10" t="str">
        <f t="shared" si="331"/>
        <v/>
      </c>
      <c r="DF60" s="10" t="str">
        <f t="shared" si="332"/>
        <v/>
      </c>
      <c r="DG60" s="10" t="str">
        <f t="shared" si="333"/>
        <v>80100052,1,1,11408;</v>
      </c>
      <c r="DH60" s="10" t="str">
        <f t="shared" si="334"/>
        <v/>
      </c>
      <c r="DI60" s="10" t="str">
        <f t="shared" si="335"/>
        <v/>
      </c>
      <c r="DJ60" s="10" t="str">
        <f t="shared" si="336"/>
        <v/>
      </c>
      <c r="DK60" s="10" t="str">
        <f t="shared" si="337"/>
        <v>80100053,1,1,2857;</v>
      </c>
      <c r="DL60" s="10" t="str">
        <f t="shared" si="338"/>
        <v/>
      </c>
      <c r="DM60" s="10" t="str">
        <f t="shared" si="339"/>
        <v/>
      </c>
      <c r="DN60" s="10" t="str">
        <f t="shared" si="340"/>
        <v/>
      </c>
      <c r="DO60" s="10" t="str">
        <f t="shared" si="341"/>
        <v>80100054,1,1,542;</v>
      </c>
      <c r="DP60" s="10" t="str">
        <f t="shared" si="342"/>
        <v/>
      </c>
      <c r="DQ60" s="10" t="str">
        <f t="shared" si="343"/>
        <v/>
      </c>
      <c r="DR60" s="10" t="str">
        <f t="shared" si="344"/>
        <v/>
      </c>
      <c r="DS60" s="10" t="str">
        <f t="shared" si="345"/>
        <v>80100055,1,1,20;</v>
      </c>
      <c r="DT60" s="10" t="str">
        <f t="shared" si="346"/>
        <v/>
      </c>
      <c r="DU60" s="10" t="str">
        <f t="shared" si="347"/>
        <v/>
      </c>
      <c r="DV60" s="10" t="str">
        <f t="shared" si="348"/>
        <v/>
      </c>
      <c r="DW60" s="10" t="str">
        <f t="shared" si="349"/>
        <v>80100081,1,1,13742;</v>
      </c>
      <c r="DX60" s="10" t="str">
        <f t="shared" si="350"/>
        <v/>
      </c>
      <c r="DY60" s="10" t="str">
        <f t="shared" si="351"/>
        <v/>
      </c>
      <c r="DZ60" s="10" t="str">
        <f t="shared" si="352"/>
        <v/>
      </c>
      <c r="EA60" s="10" t="str">
        <f t="shared" si="353"/>
        <v>80100082,1,1,11408;</v>
      </c>
      <c r="EB60" s="10" t="str">
        <f t="shared" si="354"/>
        <v/>
      </c>
      <c r="EC60" s="10" t="str">
        <f t="shared" si="355"/>
        <v/>
      </c>
      <c r="ED60" s="10" t="str">
        <f t="shared" si="356"/>
        <v/>
      </c>
      <c r="EE60" s="10" t="str">
        <f t="shared" si="357"/>
        <v>80100083,1,1,2857;</v>
      </c>
      <c r="EF60" s="10" t="str">
        <f t="shared" si="358"/>
        <v/>
      </c>
      <c r="EG60" s="10" t="str">
        <f t="shared" si="359"/>
        <v/>
      </c>
      <c r="EH60" s="10" t="str">
        <f t="shared" si="360"/>
        <v/>
      </c>
      <c r="EI60" s="10" t="str">
        <f t="shared" si="361"/>
        <v>80100084,1,1,542;</v>
      </c>
      <c r="EJ60" s="10" t="str">
        <f t="shared" si="362"/>
        <v/>
      </c>
      <c r="EK60" s="10" t="str">
        <f t="shared" si="363"/>
        <v/>
      </c>
      <c r="EL60" s="10" t="str">
        <f t="shared" si="364"/>
        <v/>
      </c>
      <c r="EM60" s="10" t="str">
        <f t="shared" si="365"/>
        <v>80100085,1,1,20;</v>
      </c>
      <c r="EN60" s="10" t="str">
        <f t="shared" si="366"/>
        <v/>
      </c>
      <c r="EO60" s="10" t="str">
        <f t="shared" si="367"/>
        <v/>
      </c>
      <c r="EP60" s="10" t="str">
        <f t="shared" si="368"/>
        <v/>
      </c>
      <c r="EQ60" s="10" t="str">
        <f t="shared" si="369"/>
        <v>80100071,1,1,13742;</v>
      </c>
      <c r="ER60" s="10" t="str">
        <f t="shared" si="370"/>
        <v/>
      </c>
      <c r="ES60" s="10" t="str">
        <f t="shared" si="371"/>
        <v/>
      </c>
      <c r="ET60" s="10" t="str">
        <f t="shared" si="372"/>
        <v/>
      </c>
      <c r="EU60" s="10" t="str">
        <f t="shared" si="373"/>
        <v>80100072,1,1,11408;</v>
      </c>
      <c r="EV60" s="10" t="str">
        <f t="shared" si="374"/>
        <v/>
      </c>
      <c r="EW60" s="10" t="str">
        <f t="shared" si="375"/>
        <v/>
      </c>
      <c r="EX60" s="10" t="str">
        <f t="shared" si="376"/>
        <v/>
      </c>
      <c r="EY60" s="10" t="str">
        <f t="shared" si="377"/>
        <v>80100073,1,1,2857;</v>
      </c>
      <c r="EZ60" s="10" t="str">
        <f t="shared" si="378"/>
        <v/>
      </c>
      <c r="FA60" s="10" t="str">
        <f t="shared" si="379"/>
        <v/>
      </c>
      <c r="FB60" s="10" t="str">
        <f t="shared" si="380"/>
        <v/>
      </c>
      <c r="FC60" s="10" t="str">
        <f t="shared" si="381"/>
        <v>80100074,1,1,542;</v>
      </c>
      <c r="FD60" s="10" t="str">
        <f t="shared" si="382"/>
        <v/>
      </c>
      <c r="FE60" s="10" t="str">
        <f t="shared" si="383"/>
        <v/>
      </c>
      <c r="FF60" s="10" t="str">
        <f t="shared" si="384"/>
        <v/>
      </c>
      <c r="FG60" s="10" t="str">
        <f t="shared" si="385"/>
        <v>80100075,1,1,20;</v>
      </c>
      <c r="FH60" s="10" t="str">
        <f t="shared" si="386"/>
        <v/>
      </c>
      <c r="FI60" s="10" t="str">
        <f t="shared" si="387"/>
        <v/>
      </c>
      <c r="FJ60" s="10" t="str">
        <f t="shared" si="388"/>
        <v/>
      </c>
      <c r="FK60" s="10" t="str">
        <f t="shared" si="389"/>
        <v>80100021,1,1,13742;</v>
      </c>
      <c r="FL60" s="10" t="str">
        <f t="shared" si="390"/>
        <v/>
      </c>
      <c r="FM60" s="10" t="str">
        <f t="shared" si="391"/>
        <v/>
      </c>
      <c r="FN60" s="10" t="str">
        <f t="shared" si="392"/>
        <v/>
      </c>
      <c r="FO60" s="10" t="str">
        <f t="shared" si="393"/>
        <v>80100022,1,1,11408;</v>
      </c>
      <c r="FP60" s="10" t="str">
        <f t="shared" si="394"/>
        <v/>
      </c>
      <c r="FQ60" s="10" t="str">
        <f t="shared" si="395"/>
        <v/>
      </c>
      <c r="FR60" s="10" t="str">
        <f t="shared" si="396"/>
        <v/>
      </c>
      <c r="FS60" s="10" t="str">
        <f t="shared" si="397"/>
        <v>80100023,1,1,2857;</v>
      </c>
      <c r="FT60" s="10" t="str">
        <f t="shared" si="398"/>
        <v/>
      </c>
      <c r="FU60" s="10" t="str">
        <f t="shared" si="399"/>
        <v/>
      </c>
      <c r="FV60" s="10" t="str">
        <f t="shared" si="400"/>
        <v/>
      </c>
      <c r="FW60" s="10" t="str">
        <f t="shared" si="401"/>
        <v>80100024,1,1,542;</v>
      </c>
      <c r="FX60" s="10" t="str">
        <f t="shared" si="402"/>
        <v/>
      </c>
      <c r="FY60" s="10" t="str">
        <f t="shared" si="403"/>
        <v/>
      </c>
      <c r="FZ60" s="10" t="str">
        <f t="shared" si="404"/>
        <v/>
      </c>
      <c r="GA60" s="10" t="str">
        <f t="shared" si="405"/>
        <v>80100025,1,1,20;</v>
      </c>
      <c r="GB60" s="10" t="str">
        <f t="shared" si="406"/>
        <v/>
      </c>
      <c r="GC60" s="10" t="str">
        <f t="shared" si="407"/>
        <v/>
      </c>
      <c r="GD60" s="10" t="str">
        <f t="shared" si="408"/>
        <v/>
      </c>
      <c r="GE60" s="10" t="str">
        <f t="shared" si="409"/>
        <v>80100091,1,1,13742;</v>
      </c>
      <c r="GF60" s="10" t="str">
        <f t="shared" si="410"/>
        <v/>
      </c>
      <c r="GG60" s="10" t="str">
        <f t="shared" si="411"/>
        <v/>
      </c>
      <c r="GH60" s="10" t="str">
        <f t="shared" si="412"/>
        <v/>
      </c>
      <c r="GI60" s="10" t="str">
        <f t="shared" si="413"/>
        <v>80100092,1,1,11408;</v>
      </c>
      <c r="GJ60" s="10" t="str">
        <f t="shared" si="414"/>
        <v/>
      </c>
      <c r="GK60" s="10" t="str">
        <f t="shared" si="415"/>
        <v/>
      </c>
      <c r="GL60" s="10" t="str">
        <f t="shared" si="416"/>
        <v/>
      </c>
      <c r="GM60" s="10" t="str">
        <f t="shared" si="417"/>
        <v>80100093,1,1,2857;</v>
      </c>
      <c r="GN60" s="10" t="str">
        <f t="shared" si="418"/>
        <v/>
      </c>
      <c r="GO60" s="10" t="str">
        <f t="shared" si="419"/>
        <v/>
      </c>
      <c r="GP60" s="10" t="str">
        <f t="shared" si="420"/>
        <v/>
      </c>
      <c r="GQ60" s="10" t="str">
        <f t="shared" si="421"/>
        <v>80100094,1,1,542;</v>
      </c>
      <c r="GR60" s="10" t="str">
        <f t="shared" si="422"/>
        <v/>
      </c>
      <c r="GS60" s="10" t="str">
        <f t="shared" si="423"/>
        <v/>
      </c>
      <c r="GT60" s="10" t="str">
        <f t="shared" si="424"/>
        <v/>
      </c>
      <c r="GU60" s="10" t="str">
        <f t="shared" si="425"/>
        <v>80100095,1,1,20;</v>
      </c>
      <c r="GV60" s="10" t="str">
        <f t="shared" si="426"/>
        <v/>
      </c>
      <c r="GW60" s="10" t="str">
        <f t="shared" si="427"/>
        <v/>
      </c>
      <c r="GX60" s="10" t="str">
        <f t="shared" si="428"/>
        <v/>
      </c>
      <c r="GY60" s="10" t="str">
        <f t="shared" si="429"/>
        <v>80100101,1,1,13742;</v>
      </c>
      <c r="GZ60" s="10" t="str">
        <f t="shared" si="430"/>
        <v/>
      </c>
      <c r="HA60" s="10" t="str">
        <f t="shared" si="431"/>
        <v/>
      </c>
      <c r="HB60" s="10" t="str">
        <f t="shared" si="432"/>
        <v/>
      </c>
      <c r="HC60" s="10" t="str">
        <f t="shared" si="433"/>
        <v>80100102,1,1,11408;</v>
      </c>
      <c r="HD60" s="10" t="str">
        <f t="shared" si="434"/>
        <v/>
      </c>
      <c r="HE60" s="10" t="str">
        <f t="shared" si="435"/>
        <v/>
      </c>
      <c r="HF60" s="10" t="str">
        <f t="shared" si="436"/>
        <v/>
      </c>
      <c r="HG60" s="10" t="str">
        <f t="shared" si="437"/>
        <v>80100103,1,1,2857;</v>
      </c>
      <c r="HH60" s="10" t="str">
        <f t="shared" si="438"/>
        <v/>
      </c>
      <c r="HI60" s="10" t="str">
        <f t="shared" si="439"/>
        <v/>
      </c>
      <c r="HJ60" s="10" t="str">
        <f t="shared" si="440"/>
        <v/>
      </c>
      <c r="HK60" s="10" t="str">
        <f t="shared" si="441"/>
        <v>80100104,1,1,542;</v>
      </c>
      <c r="HL60" s="10" t="str">
        <f t="shared" si="442"/>
        <v/>
      </c>
      <c r="HM60" s="10" t="str">
        <f t="shared" si="443"/>
        <v/>
      </c>
      <c r="HN60" s="10" t="str">
        <f t="shared" si="444"/>
        <v/>
      </c>
      <c r="HO60" s="10" t="str">
        <f t="shared" si="445"/>
        <v>80100105,1,1,20;</v>
      </c>
      <c r="HP60" s="10" t="str">
        <f t="shared" si="446"/>
        <v/>
      </c>
      <c r="HQ60" s="10" t="str">
        <f t="shared" si="447"/>
        <v/>
      </c>
      <c r="HR60" s="10" t="str">
        <f t="shared" si="448"/>
        <v/>
      </c>
      <c r="HS60" s="10" t="str">
        <f t="shared" si="449"/>
        <v>80100111,1,1,13742;</v>
      </c>
      <c r="HT60" s="10" t="str">
        <f t="shared" si="450"/>
        <v/>
      </c>
      <c r="HU60" s="10" t="str">
        <f t="shared" si="451"/>
        <v/>
      </c>
      <c r="HV60" s="10" t="str">
        <f t="shared" si="452"/>
        <v/>
      </c>
      <c r="HW60" s="10" t="str">
        <f t="shared" si="453"/>
        <v>80100112,1,1,11408;</v>
      </c>
      <c r="HX60" s="10" t="str">
        <f t="shared" si="454"/>
        <v/>
      </c>
      <c r="HY60" s="10" t="str">
        <f t="shared" si="455"/>
        <v/>
      </c>
      <c r="HZ60" s="10" t="str">
        <f t="shared" si="456"/>
        <v/>
      </c>
      <c r="IA60" s="10" t="str">
        <f t="shared" si="457"/>
        <v>80100113,1,1,2857;</v>
      </c>
      <c r="IB60" s="10" t="str">
        <f t="shared" si="458"/>
        <v/>
      </c>
      <c r="IC60" s="10" t="str">
        <f t="shared" si="459"/>
        <v/>
      </c>
      <c r="ID60" s="10" t="str">
        <f t="shared" si="460"/>
        <v/>
      </c>
      <c r="IE60" s="10" t="str">
        <f t="shared" si="461"/>
        <v>80100114,1,1,542;</v>
      </c>
      <c r="IF60" s="10" t="str">
        <f t="shared" si="462"/>
        <v/>
      </c>
      <c r="IG60" s="10" t="str">
        <f t="shared" si="463"/>
        <v/>
      </c>
      <c r="IH60" s="10" t="str">
        <f t="shared" si="464"/>
        <v/>
      </c>
      <c r="II60" s="10" t="str">
        <f t="shared" si="465"/>
        <v>80100115,1,1,20;</v>
      </c>
      <c r="IJ60" s="10" t="str">
        <f t="shared" si="466"/>
        <v/>
      </c>
      <c r="IK60" s="10" t="str">
        <f t="shared" si="467"/>
        <v/>
      </c>
      <c r="IL60" s="10" t="str">
        <f t="shared" si="468"/>
        <v/>
      </c>
      <c r="IM60" s="10" t="str">
        <f t="shared" si="469"/>
        <v>80100121,1,1,13742;</v>
      </c>
      <c r="IN60" s="10" t="str">
        <f t="shared" si="470"/>
        <v/>
      </c>
      <c r="IO60" s="10" t="str">
        <f t="shared" si="471"/>
        <v/>
      </c>
      <c r="IP60" s="10" t="str">
        <f t="shared" si="472"/>
        <v/>
      </c>
      <c r="IQ60" s="10" t="str">
        <f t="shared" si="473"/>
        <v>80100122,1,1,11408;</v>
      </c>
      <c r="IR60" s="10" t="str">
        <f t="shared" si="474"/>
        <v/>
      </c>
      <c r="IS60" s="10" t="str">
        <f t="shared" si="475"/>
        <v/>
      </c>
      <c r="IT60" s="10" t="str">
        <f t="shared" si="476"/>
        <v/>
      </c>
      <c r="IU60" s="10" t="str">
        <f t="shared" si="477"/>
        <v>80100123,1,1,2857;</v>
      </c>
      <c r="IV60" s="10" t="str">
        <f t="shared" si="478"/>
        <v/>
      </c>
      <c r="IW60" s="10" t="str">
        <f t="shared" si="479"/>
        <v/>
      </c>
      <c r="IX60" s="10" t="str">
        <f t="shared" si="480"/>
        <v/>
      </c>
      <c r="IY60" s="10" t="str">
        <f t="shared" si="481"/>
        <v>80100124,1,1,542;</v>
      </c>
      <c r="IZ60" s="10" t="str">
        <f t="shared" si="482"/>
        <v/>
      </c>
      <c r="JA60" s="10" t="str">
        <f t="shared" si="483"/>
        <v/>
      </c>
      <c r="JB60" s="10" t="str">
        <f t="shared" si="484"/>
        <v/>
      </c>
      <c r="JC60" s="10" t="str">
        <f t="shared" si="485"/>
        <v>80100125,1,1,20;</v>
      </c>
      <c r="JD60" s="10" t="str">
        <f t="shared" si="486"/>
        <v/>
      </c>
      <c r="JE60" s="10" t="str">
        <f t="shared" si="487"/>
        <v/>
      </c>
      <c r="JF60" s="10" t="str">
        <f t="shared" si="488"/>
        <v/>
      </c>
      <c r="JG60" s="10" t="str">
        <f t="shared" si="489"/>
        <v>80100131,1,1,13742;</v>
      </c>
      <c r="JH60" s="10" t="str">
        <f t="shared" si="490"/>
        <v/>
      </c>
      <c r="JI60" s="10" t="str">
        <f t="shared" si="491"/>
        <v/>
      </c>
      <c r="JJ60" s="10" t="str">
        <f t="shared" si="492"/>
        <v/>
      </c>
      <c r="JK60" s="10" t="str">
        <f t="shared" si="493"/>
        <v>80100132,1,1,11408;</v>
      </c>
      <c r="JL60" s="10" t="str">
        <f t="shared" si="494"/>
        <v/>
      </c>
      <c r="JM60" s="10" t="str">
        <f t="shared" si="495"/>
        <v/>
      </c>
      <c r="JN60" s="10" t="str">
        <f t="shared" si="496"/>
        <v/>
      </c>
      <c r="JO60" s="10" t="str">
        <f t="shared" si="497"/>
        <v>80100133,1,1,2857;</v>
      </c>
      <c r="JP60" s="10" t="str">
        <f t="shared" si="498"/>
        <v/>
      </c>
      <c r="JQ60" s="10" t="str">
        <f t="shared" si="499"/>
        <v/>
      </c>
      <c r="JR60" s="10" t="str">
        <f t="shared" si="500"/>
        <v/>
      </c>
      <c r="JS60" s="10" t="str">
        <f t="shared" si="501"/>
        <v>80100134,1,1,542;</v>
      </c>
      <c r="JT60" s="10" t="str">
        <f t="shared" si="502"/>
        <v/>
      </c>
      <c r="JU60" s="10" t="str">
        <f t="shared" si="503"/>
        <v/>
      </c>
      <c r="JV60" s="10" t="str">
        <f t="shared" si="504"/>
        <v/>
      </c>
      <c r="JW60" s="10" t="str">
        <f t="shared" si="505"/>
        <v>80100135,1,1,20;</v>
      </c>
      <c r="JX60" s="10" t="str">
        <f t="shared" si="506"/>
        <v/>
      </c>
      <c r="JY60" s="10" t="str">
        <f t="shared" si="507"/>
        <v/>
      </c>
      <c r="JZ60" s="10" t="str">
        <f t="shared" si="508"/>
        <v/>
      </c>
      <c r="KA60" s="10" t="str">
        <f t="shared" si="509"/>
        <v>80100141,1,1,13742;</v>
      </c>
      <c r="KB60" s="10" t="str">
        <f t="shared" si="510"/>
        <v/>
      </c>
      <c r="KC60" s="10" t="str">
        <f t="shared" si="511"/>
        <v/>
      </c>
      <c r="KD60" s="10" t="str">
        <f t="shared" si="512"/>
        <v/>
      </c>
      <c r="KE60" s="10" t="str">
        <f t="shared" si="513"/>
        <v>80100142,1,1,11408;</v>
      </c>
      <c r="KF60" s="10" t="str">
        <f t="shared" si="514"/>
        <v/>
      </c>
      <c r="KG60" s="10" t="str">
        <f t="shared" si="515"/>
        <v/>
      </c>
      <c r="KH60" s="10" t="str">
        <f t="shared" si="516"/>
        <v/>
      </c>
      <c r="KI60" s="10" t="str">
        <f t="shared" si="517"/>
        <v>80100143,1,1,2857;</v>
      </c>
      <c r="KJ60" s="10" t="str">
        <f t="shared" si="518"/>
        <v/>
      </c>
      <c r="KK60" s="10" t="str">
        <f t="shared" si="519"/>
        <v/>
      </c>
      <c r="KL60" s="10" t="str">
        <f t="shared" si="520"/>
        <v/>
      </c>
      <c r="KM60" s="10" t="str">
        <f t="shared" si="521"/>
        <v>80100144,1,1,542;</v>
      </c>
      <c r="KN60" s="10" t="str">
        <f t="shared" si="522"/>
        <v/>
      </c>
      <c r="KO60" s="10" t="str">
        <f t="shared" si="523"/>
        <v/>
      </c>
      <c r="KP60" s="10" t="str">
        <f t="shared" si="524"/>
        <v/>
      </c>
      <c r="KQ60" s="10" t="str">
        <f t="shared" si="525"/>
        <v>80100145,1,1,20</v>
      </c>
      <c r="KR60" s="10" t="str">
        <f t="shared" si="526"/>
        <v/>
      </c>
      <c r="KS60" s="10" t="str">
        <f t="shared" si="527"/>
        <v/>
      </c>
      <c r="KT60" s="10" t="str">
        <f t="shared" si="528"/>
        <v/>
      </c>
      <c r="KU60" s="10" t="str">
        <f t="shared" si="529"/>
        <v/>
      </c>
      <c r="KV60" s="10" t="str">
        <f t="shared" si="530"/>
        <v/>
      </c>
      <c r="KW60" s="10" t="str">
        <f t="shared" si="531"/>
        <v/>
      </c>
      <c r="KX60" s="10" t="str">
        <f t="shared" si="532"/>
        <v>,,,;</v>
      </c>
      <c r="KY60" s="10" t="str">
        <f t="shared" si="533"/>
        <v/>
      </c>
      <c r="KZ60" s="10" t="str">
        <f t="shared" si="534"/>
        <v/>
      </c>
      <c r="LA60" s="10" t="str">
        <f t="shared" si="535"/>
        <v/>
      </c>
      <c r="LB60" s="10" t="str">
        <f t="shared" si="536"/>
        <v>,,,;</v>
      </c>
      <c r="LC60" s="10" t="str">
        <f t="shared" si="537"/>
        <v/>
      </c>
      <c r="LD60" s="10" t="str">
        <f t="shared" si="538"/>
        <v/>
      </c>
      <c r="LE60" s="10" t="str">
        <f t="shared" si="539"/>
        <v/>
      </c>
      <c r="LF60" s="10" t="str">
        <f t="shared" si="540"/>
        <v>,,,;</v>
      </c>
      <c r="LG60" s="10" t="str">
        <f t="shared" si="541"/>
        <v/>
      </c>
      <c r="LH60" s="10" t="str">
        <f t="shared" si="542"/>
        <v/>
      </c>
      <c r="LI60" s="10" t="str">
        <f t="shared" si="543"/>
        <v/>
      </c>
      <c r="LJ60" s="10" t="str">
        <f t="shared" si="544"/>
        <v>,,,;</v>
      </c>
      <c r="LK60" s="10" t="str">
        <f t="shared" si="545"/>
        <v/>
      </c>
      <c r="LL60" s="10" t="str">
        <f t="shared" si="546"/>
        <v/>
      </c>
      <c r="LM60" s="10" t="str">
        <f t="shared" si="547"/>
        <v/>
      </c>
      <c r="LN60" s="10" t="str">
        <f t="shared" si="548"/>
        <v>,,,;</v>
      </c>
      <c r="LO60" s="10" t="str">
        <f t="shared" si="549"/>
        <v/>
      </c>
      <c r="LP60" s="10" t="str">
        <f t="shared" si="550"/>
        <v/>
      </c>
      <c r="LQ60" s="10" t="str">
        <f t="shared" si="551"/>
        <v/>
      </c>
      <c r="LR60" s="10" t="str">
        <f t="shared" si="552"/>
        <v>,,,;</v>
      </c>
      <c r="LS60" s="10" t="str">
        <f t="shared" si="553"/>
        <v/>
      </c>
      <c r="LT60" s="10" t="str">
        <f t="shared" si="554"/>
        <v/>
      </c>
      <c r="LU60" s="10" t="str">
        <f t="shared" si="555"/>
        <v/>
      </c>
      <c r="LV60" s="10" t="str">
        <f t="shared" si="556"/>
        <v>,,,;</v>
      </c>
      <c r="LW60" s="10" t="str">
        <f t="shared" si="557"/>
        <v/>
      </c>
      <c r="LX60" s="10" t="str">
        <f t="shared" si="558"/>
        <v/>
      </c>
      <c r="LY60" s="10" t="str">
        <f t="shared" si="559"/>
        <v/>
      </c>
      <c r="LZ60" s="10" t="str">
        <f t="shared" si="560"/>
        <v>,,,;</v>
      </c>
      <c r="MA60" s="10" t="str">
        <f t="shared" si="561"/>
        <v/>
      </c>
      <c r="MB60" s="10" t="str">
        <f t="shared" si="562"/>
        <v/>
      </c>
      <c r="MC60" s="10" t="str">
        <f t="shared" si="563"/>
        <v/>
      </c>
      <c r="MD60" s="10" t="str">
        <f t="shared" si="564"/>
        <v>,,,;</v>
      </c>
      <c r="ME60" s="10" t="str">
        <f t="shared" si="568"/>
        <v/>
      </c>
      <c r="MF60" s="10" t="str">
        <f t="shared" si="565"/>
        <v/>
      </c>
      <c r="MG60" s="10" t="str">
        <f t="shared" si="566"/>
        <v/>
      </c>
      <c r="MH60" s="10" t="str">
        <f t="shared" si="567"/>
        <v>,,,</v>
      </c>
    </row>
    <row r="61" spans="1:346" x14ac:dyDescent="0.2">
      <c r="A61">
        <v>12</v>
      </c>
      <c r="C61" s="9" t="s">
        <v>65</v>
      </c>
      <c r="D61" s="9"/>
      <c r="G61" s="10" t="str">
        <f t="shared" si="210"/>
        <v>80100001,1,1,285600;</v>
      </c>
      <c r="J61" s="10" t="str">
        <f t="shared" si="211"/>
        <v/>
      </c>
      <c r="K61" s="10" t="str">
        <f t="shared" si="212"/>
        <v>80100002,1,1,179040;</v>
      </c>
      <c r="O61" s="10" t="str">
        <f t="shared" si="213"/>
        <v>80100003,1,1,120000;</v>
      </c>
      <c r="R61" s="10" t="str">
        <f t="shared" si="214"/>
        <v/>
      </c>
      <c r="S61" s="10" t="str">
        <f t="shared" si="215"/>
        <v>80100004,1,1,14400;</v>
      </c>
      <c r="W61" s="10" t="str">
        <f t="shared" si="216"/>
        <v>80100005,1,1,960;</v>
      </c>
      <c r="AA61" s="27" t="str">
        <f t="shared" si="249"/>
        <v>80100011,1,1,12810;</v>
      </c>
      <c r="AB61" s="10" t="str">
        <f t="shared" si="250"/>
        <v/>
      </c>
      <c r="AC61" s="10" t="str">
        <f t="shared" si="251"/>
        <v/>
      </c>
      <c r="AD61" s="10" t="str">
        <f t="shared" si="252"/>
        <v/>
      </c>
      <c r="AE61" s="10" t="str">
        <f t="shared" si="253"/>
        <v>80100012,1,1,10646;</v>
      </c>
      <c r="AF61" s="10" t="str">
        <f t="shared" si="254"/>
        <v/>
      </c>
      <c r="AG61" s="10" t="str">
        <f t="shared" si="255"/>
        <v/>
      </c>
      <c r="AH61" s="10" t="str">
        <f t="shared" si="256"/>
        <v/>
      </c>
      <c r="AI61" s="10" t="str">
        <f t="shared" si="257"/>
        <v>80100013,1,1,2666;</v>
      </c>
      <c r="AJ61" s="10" t="str">
        <f t="shared" si="258"/>
        <v/>
      </c>
      <c r="AK61" s="10" t="str">
        <f t="shared" si="259"/>
        <v/>
      </c>
      <c r="AL61" s="10" t="str">
        <f t="shared" si="260"/>
        <v/>
      </c>
      <c r="AM61" s="10" t="str">
        <f t="shared" si="261"/>
        <v>80100014,1,1,533;</v>
      </c>
      <c r="AN61" s="10" t="str">
        <f t="shared" si="262"/>
        <v/>
      </c>
      <c r="AO61" s="10" t="str">
        <f t="shared" si="263"/>
        <v/>
      </c>
      <c r="AP61" s="10" t="str">
        <f t="shared" si="264"/>
        <v/>
      </c>
      <c r="AQ61" s="10" t="str">
        <f t="shared" si="265"/>
        <v>80100015,1,1,20;</v>
      </c>
      <c r="AR61" s="10" t="str">
        <f t="shared" si="266"/>
        <v/>
      </c>
      <c r="AS61" s="10" t="str">
        <f t="shared" si="267"/>
        <v/>
      </c>
      <c r="AT61" s="10" t="str">
        <f t="shared" si="268"/>
        <v/>
      </c>
      <c r="AU61" s="10" t="str">
        <f t="shared" si="269"/>
        <v>80100031,1,1,12800;</v>
      </c>
      <c r="AV61" s="10" t="str">
        <f t="shared" si="270"/>
        <v/>
      </c>
      <c r="AW61" s="10" t="str">
        <f t="shared" si="271"/>
        <v/>
      </c>
      <c r="AX61" s="10" t="str">
        <f t="shared" si="272"/>
        <v/>
      </c>
      <c r="AY61" s="10" t="str">
        <f t="shared" si="273"/>
        <v>80100032,1,1,10646;</v>
      </c>
      <c r="AZ61" s="10" t="str">
        <f t="shared" si="274"/>
        <v/>
      </c>
      <c r="BA61" s="10" t="str">
        <f t="shared" si="275"/>
        <v/>
      </c>
      <c r="BB61" s="10" t="str">
        <f t="shared" si="276"/>
        <v/>
      </c>
      <c r="BC61" s="10" t="str">
        <f t="shared" si="277"/>
        <v>80100033,1,1,2666;</v>
      </c>
      <c r="BD61" s="10" t="str">
        <f t="shared" si="278"/>
        <v/>
      </c>
      <c r="BE61" s="10" t="str">
        <f t="shared" si="279"/>
        <v/>
      </c>
      <c r="BF61" s="10" t="str">
        <f t="shared" si="280"/>
        <v/>
      </c>
      <c r="BG61" s="10" t="str">
        <f t="shared" si="281"/>
        <v>80100034,1,1,533;</v>
      </c>
      <c r="BH61" s="10" t="str">
        <f t="shared" si="282"/>
        <v/>
      </c>
      <c r="BI61" s="10" t="str">
        <f t="shared" si="283"/>
        <v/>
      </c>
      <c r="BJ61" s="10" t="str">
        <f t="shared" si="284"/>
        <v/>
      </c>
      <c r="BK61" s="10" t="str">
        <f t="shared" si="285"/>
        <v>80100035,1,1,20;</v>
      </c>
      <c r="BL61" s="10" t="str">
        <f t="shared" si="286"/>
        <v/>
      </c>
      <c r="BM61" s="10" t="str">
        <f t="shared" si="287"/>
        <v/>
      </c>
      <c r="BN61" s="10" t="str">
        <f t="shared" si="288"/>
        <v/>
      </c>
      <c r="BO61" s="10" t="str">
        <f t="shared" si="289"/>
        <v>80100041,1,1,12800;</v>
      </c>
      <c r="BP61" s="10" t="str">
        <f t="shared" si="290"/>
        <v/>
      </c>
      <c r="BQ61" s="10" t="str">
        <f t="shared" si="291"/>
        <v/>
      </c>
      <c r="BR61" s="10" t="str">
        <f t="shared" si="292"/>
        <v/>
      </c>
      <c r="BS61" s="10" t="str">
        <f t="shared" si="293"/>
        <v>80100042,1,1,10646;</v>
      </c>
      <c r="BT61" s="10" t="str">
        <f t="shared" si="294"/>
        <v/>
      </c>
      <c r="BU61" s="10" t="str">
        <f t="shared" si="295"/>
        <v/>
      </c>
      <c r="BV61" s="10" t="str">
        <f t="shared" si="296"/>
        <v/>
      </c>
      <c r="BW61" s="10" t="str">
        <f t="shared" si="297"/>
        <v>80100043,1,1,2666;</v>
      </c>
      <c r="BX61" s="10" t="str">
        <f t="shared" si="298"/>
        <v/>
      </c>
      <c r="BY61" s="10" t="str">
        <f t="shared" si="299"/>
        <v/>
      </c>
      <c r="BZ61" s="10" t="str">
        <f t="shared" si="300"/>
        <v/>
      </c>
      <c r="CA61" s="10" t="str">
        <f t="shared" si="301"/>
        <v>80100044,1,1,533;</v>
      </c>
      <c r="CB61" s="10" t="str">
        <f t="shared" si="302"/>
        <v/>
      </c>
      <c r="CC61" s="10" t="str">
        <f t="shared" si="303"/>
        <v/>
      </c>
      <c r="CD61" s="10" t="str">
        <f t="shared" si="304"/>
        <v/>
      </c>
      <c r="CE61" s="10" t="str">
        <f t="shared" si="305"/>
        <v>80100045,1,1,20;</v>
      </c>
      <c r="CF61" s="10" t="str">
        <f t="shared" si="306"/>
        <v/>
      </c>
      <c r="CG61" s="10" t="str">
        <f t="shared" si="307"/>
        <v/>
      </c>
      <c r="CH61" s="10" t="str">
        <f t="shared" si="308"/>
        <v/>
      </c>
      <c r="CI61" s="10" t="str">
        <f t="shared" si="309"/>
        <v>80100061,1,1,12800;</v>
      </c>
      <c r="CJ61" s="10" t="str">
        <f t="shared" si="310"/>
        <v/>
      </c>
      <c r="CK61" s="10" t="str">
        <f t="shared" si="311"/>
        <v/>
      </c>
      <c r="CL61" s="10" t="str">
        <f t="shared" si="312"/>
        <v/>
      </c>
      <c r="CM61" s="10" t="str">
        <f t="shared" si="313"/>
        <v>80100062,1,1,10646;</v>
      </c>
      <c r="CN61" s="10" t="str">
        <f t="shared" si="314"/>
        <v/>
      </c>
      <c r="CO61" s="10" t="str">
        <f t="shared" si="315"/>
        <v/>
      </c>
      <c r="CP61" s="10" t="str">
        <f t="shared" si="316"/>
        <v/>
      </c>
      <c r="CQ61" s="10" t="str">
        <f t="shared" si="317"/>
        <v>80100063,1,1,2666;</v>
      </c>
      <c r="CR61" s="10" t="str">
        <f t="shared" si="318"/>
        <v/>
      </c>
      <c r="CS61" s="10" t="str">
        <f t="shared" si="319"/>
        <v/>
      </c>
      <c r="CT61" s="10" t="str">
        <f t="shared" si="320"/>
        <v/>
      </c>
      <c r="CU61" s="10" t="str">
        <f t="shared" si="321"/>
        <v>80100064,1,1,533;</v>
      </c>
      <c r="CV61" s="10" t="str">
        <f t="shared" si="322"/>
        <v/>
      </c>
      <c r="CW61" s="10" t="str">
        <f t="shared" si="323"/>
        <v/>
      </c>
      <c r="CX61" s="10" t="str">
        <f t="shared" si="324"/>
        <v/>
      </c>
      <c r="CY61" s="10" t="str">
        <f t="shared" si="325"/>
        <v>80100065,1,1,20;</v>
      </c>
      <c r="CZ61" s="10" t="str">
        <f t="shared" si="326"/>
        <v/>
      </c>
      <c r="DA61" s="10" t="str">
        <f t="shared" si="327"/>
        <v/>
      </c>
      <c r="DB61" s="10" t="str">
        <f t="shared" si="328"/>
        <v/>
      </c>
      <c r="DC61" s="10" t="str">
        <f t="shared" si="329"/>
        <v>80100051,1,1,12800;</v>
      </c>
      <c r="DD61" s="10" t="str">
        <f t="shared" si="330"/>
        <v/>
      </c>
      <c r="DE61" s="10" t="str">
        <f t="shared" si="331"/>
        <v/>
      </c>
      <c r="DF61" s="10" t="str">
        <f t="shared" si="332"/>
        <v/>
      </c>
      <c r="DG61" s="10" t="str">
        <f t="shared" si="333"/>
        <v>80100052,1,1,10646;</v>
      </c>
      <c r="DH61" s="10" t="str">
        <f t="shared" si="334"/>
        <v/>
      </c>
      <c r="DI61" s="10" t="str">
        <f t="shared" si="335"/>
        <v/>
      </c>
      <c r="DJ61" s="10" t="str">
        <f t="shared" si="336"/>
        <v/>
      </c>
      <c r="DK61" s="10" t="str">
        <f t="shared" si="337"/>
        <v>80100053,1,1,2666;</v>
      </c>
      <c r="DL61" s="10" t="str">
        <f t="shared" si="338"/>
        <v/>
      </c>
      <c r="DM61" s="10" t="str">
        <f t="shared" si="339"/>
        <v/>
      </c>
      <c r="DN61" s="10" t="str">
        <f t="shared" si="340"/>
        <v/>
      </c>
      <c r="DO61" s="10" t="str">
        <f t="shared" si="341"/>
        <v>80100054,1,1,533;</v>
      </c>
      <c r="DP61" s="10" t="str">
        <f t="shared" si="342"/>
        <v/>
      </c>
      <c r="DQ61" s="10" t="str">
        <f t="shared" si="343"/>
        <v/>
      </c>
      <c r="DR61" s="10" t="str">
        <f t="shared" si="344"/>
        <v/>
      </c>
      <c r="DS61" s="10" t="str">
        <f t="shared" si="345"/>
        <v>80100055,1,1,20;</v>
      </c>
      <c r="DT61" s="10" t="str">
        <f t="shared" si="346"/>
        <v/>
      </c>
      <c r="DU61" s="10" t="str">
        <f t="shared" si="347"/>
        <v/>
      </c>
      <c r="DV61" s="10" t="str">
        <f t="shared" si="348"/>
        <v/>
      </c>
      <c r="DW61" s="10" t="str">
        <f t="shared" si="349"/>
        <v>80100081,1,1,12800;</v>
      </c>
      <c r="DX61" s="10" t="str">
        <f t="shared" si="350"/>
        <v/>
      </c>
      <c r="DY61" s="10" t="str">
        <f t="shared" si="351"/>
        <v/>
      </c>
      <c r="DZ61" s="10" t="str">
        <f t="shared" si="352"/>
        <v/>
      </c>
      <c r="EA61" s="10" t="str">
        <f t="shared" si="353"/>
        <v>80100082,1,1,10646;</v>
      </c>
      <c r="EB61" s="10" t="str">
        <f t="shared" si="354"/>
        <v/>
      </c>
      <c r="EC61" s="10" t="str">
        <f t="shared" si="355"/>
        <v/>
      </c>
      <c r="ED61" s="10" t="str">
        <f t="shared" si="356"/>
        <v/>
      </c>
      <c r="EE61" s="10" t="str">
        <f t="shared" si="357"/>
        <v>80100083,1,1,2666;</v>
      </c>
      <c r="EF61" s="10" t="str">
        <f t="shared" si="358"/>
        <v/>
      </c>
      <c r="EG61" s="10" t="str">
        <f t="shared" si="359"/>
        <v/>
      </c>
      <c r="EH61" s="10" t="str">
        <f t="shared" si="360"/>
        <v/>
      </c>
      <c r="EI61" s="10" t="str">
        <f t="shared" si="361"/>
        <v>80100084,1,1,533;</v>
      </c>
      <c r="EJ61" s="10" t="str">
        <f t="shared" si="362"/>
        <v/>
      </c>
      <c r="EK61" s="10" t="str">
        <f t="shared" si="363"/>
        <v/>
      </c>
      <c r="EL61" s="10" t="str">
        <f t="shared" si="364"/>
        <v/>
      </c>
      <c r="EM61" s="10" t="str">
        <f t="shared" si="365"/>
        <v>80100085,1,1,20;</v>
      </c>
      <c r="EN61" s="10" t="str">
        <f t="shared" si="366"/>
        <v/>
      </c>
      <c r="EO61" s="10" t="str">
        <f t="shared" si="367"/>
        <v/>
      </c>
      <c r="EP61" s="10" t="str">
        <f t="shared" si="368"/>
        <v/>
      </c>
      <c r="EQ61" s="10" t="str">
        <f t="shared" si="369"/>
        <v>80100071,1,1,12800;</v>
      </c>
      <c r="ER61" s="10" t="str">
        <f t="shared" si="370"/>
        <v/>
      </c>
      <c r="ES61" s="10" t="str">
        <f t="shared" si="371"/>
        <v/>
      </c>
      <c r="ET61" s="10" t="str">
        <f t="shared" si="372"/>
        <v/>
      </c>
      <c r="EU61" s="10" t="str">
        <f t="shared" si="373"/>
        <v>80100072,1,1,10646;</v>
      </c>
      <c r="EV61" s="10" t="str">
        <f t="shared" si="374"/>
        <v/>
      </c>
      <c r="EW61" s="10" t="str">
        <f t="shared" si="375"/>
        <v/>
      </c>
      <c r="EX61" s="10" t="str">
        <f t="shared" si="376"/>
        <v/>
      </c>
      <c r="EY61" s="10" t="str">
        <f t="shared" si="377"/>
        <v>80100073,1,1,2666;</v>
      </c>
      <c r="EZ61" s="10" t="str">
        <f t="shared" si="378"/>
        <v/>
      </c>
      <c r="FA61" s="10" t="str">
        <f t="shared" si="379"/>
        <v/>
      </c>
      <c r="FB61" s="10" t="str">
        <f t="shared" si="380"/>
        <v/>
      </c>
      <c r="FC61" s="10" t="str">
        <f t="shared" si="381"/>
        <v>80100074,1,1,533;</v>
      </c>
      <c r="FD61" s="10" t="str">
        <f t="shared" si="382"/>
        <v/>
      </c>
      <c r="FE61" s="10" t="str">
        <f t="shared" si="383"/>
        <v/>
      </c>
      <c r="FF61" s="10" t="str">
        <f t="shared" si="384"/>
        <v/>
      </c>
      <c r="FG61" s="10" t="str">
        <f t="shared" si="385"/>
        <v>80100075,1,1,20;</v>
      </c>
      <c r="FH61" s="10" t="str">
        <f t="shared" si="386"/>
        <v/>
      </c>
      <c r="FI61" s="10" t="str">
        <f t="shared" si="387"/>
        <v/>
      </c>
      <c r="FJ61" s="10" t="str">
        <f t="shared" si="388"/>
        <v/>
      </c>
      <c r="FK61" s="10" t="str">
        <f t="shared" si="389"/>
        <v>80100021,1,1,12800;</v>
      </c>
      <c r="FL61" s="10" t="str">
        <f t="shared" si="390"/>
        <v/>
      </c>
      <c r="FM61" s="10" t="str">
        <f t="shared" si="391"/>
        <v/>
      </c>
      <c r="FN61" s="10" t="str">
        <f t="shared" si="392"/>
        <v/>
      </c>
      <c r="FO61" s="10" t="str">
        <f t="shared" si="393"/>
        <v>80100022,1,1,10646;</v>
      </c>
      <c r="FP61" s="10" t="str">
        <f t="shared" si="394"/>
        <v/>
      </c>
      <c r="FQ61" s="10" t="str">
        <f t="shared" si="395"/>
        <v/>
      </c>
      <c r="FR61" s="10" t="str">
        <f t="shared" si="396"/>
        <v/>
      </c>
      <c r="FS61" s="10" t="str">
        <f t="shared" si="397"/>
        <v>80100023,1,1,2666;</v>
      </c>
      <c r="FT61" s="10" t="str">
        <f t="shared" si="398"/>
        <v/>
      </c>
      <c r="FU61" s="10" t="str">
        <f t="shared" si="399"/>
        <v/>
      </c>
      <c r="FV61" s="10" t="str">
        <f t="shared" si="400"/>
        <v/>
      </c>
      <c r="FW61" s="10" t="str">
        <f t="shared" si="401"/>
        <v>80100024,1,1,533;</v>
      </c>
      <c r="FX61" s="10" t="str">
        <f t="shared" si="402"/>
        <v/>
      </c>
      <c r="FY61" s="10" t="str">
        <f t="shared" si="403"/>
        <v/>
      </c>
      <c r="FZ61" s="10" t="str">
        <f t="shared" si="404"/>
        <v/>
      </c>
      <c r="GA61" s="10" t="str">
        <f t="shared" si="405"/>
        <v>80100025,1,1,20;</v>
      </c>
      <c r="GB61" s="10" t="str">
        <f t="shared" si="406"/>
        <v/>
      </c>
      <c r="GC61" s="10" t="str">
        <f t="shared" si="407"/>
        <v/>
      </c>
      <c r="GD61" s="10" t="str">
        <f t="shared" si="408"/>
        <v/>
      </c>
      <c r="GE61" s="10" t="str">
        <f t="shared" si="409"/>
        <v>80100091,1,1,12800;</v>
      </c>
      <c r="GF61" s="10" t="str">
        <f t="shared" si="410"/>
        <v/>
      </c>
      <c r="GG61" s="10" t="str">
        <f t="shared" si="411"/>
        <v/>
      </c>
      <c r="GH61" s="10" t="str">
        <f t="shared" si="412"/>
        <v/>
      </c>
      <c r="GI61" s="10" t="str">
        <f t="shared" si="413"/>
        <v>80100092,1,1,10646;</v>
      </c>
      <c r="GJ61" s="10" t="str">
        <f t="shared" si="414"/>
        <v/>
      </c>
      <c r="GK61" s="10" t="str">
        <f t="shared" si="415"/>
        <v/>
      </c>
      <c r="GL61" s="10" t="str">
        <f t="shared" si="416"/>
        <v/>
      </c>
      <c r="GM61" s="10" t="str">
        <f t="shared" si="417"/>
        <v>80100093,1,1,2666;</v>
      </c>
      <c r="GN61" s="10" t="str">
        <f t="shared" si="418"/>
        <v/>
      </c>
      <c r="GO61" s="10" t="str">
        <f t="shared" si="419"/>
        <v/>
      </c>
      <c r="GP61" s="10" t="str">
        <f t="shared" si="420"/>
        <v/>
      </c>
      <c r="GQ61" s="10" t="str">
        <f t="shared" si="421"/>
        <v>80100094,1,1,533;</v>
      </c>
      <c r="GR61" s="10" t="str">
        <f t="shared" si="422"/>
        <v/>
      </c>
      <c r="GS61" s="10" t="str">
        <f t="shared" si="423"/>
        <v/>
      </c>
      <c r="GT61" s="10" t="str">
        <f t="shared" si="424"/>
        <v/>
      </c>
      <c r="GU61" s="10" t="str">
        <f t="shared" si="425"/>
        <v>80100095,1,1,20;</v>
      </c>
      <c r="GV61" s="10" t="str">
        <f t="shared" si="426"/>
        <v/>
      </c>
      <c r="GW61" s="10" t="str">
        <f t="shared" si="427"/>
        <v/>
      </c>
      <c r="GX61" s="10" t="str">
        <f t="shared" si="428"/>
        <v/>
      </c>
      <c r="GY61" s="10" t="str">
        <f t="shared" si="429"/>
        <v>80100101,1,1,12800;</v>
      </c>
      <c r="GZ61" s="10" t="str">
        <f t="shared" si="430"/>
        <v/>
      </c>
      <c r="HA61" s="10" t="str">
        <f t="shared" si="431"/>
        <v/>
      </c>
      <c r="HB61" s="10" t="str">
        <f t="shared" si="432"/>
        <v/>
      </c>
      <c r="HC61" s="10" t="str">
        <f t="shared" si="433"/>
        <v>80100102,1,1,10646;</v>
      </c>
      <c r="HD61" s="10" t="str">
        <f t="shared" si="434"/>
        <v/>
      </c>
      <c r="HE61" s="10" t="str">
        <f t="shared" si="435"/>
        <v/>
      </c>
      <c r="HF61" s="10" t="str">
        <f t="shared" si="436"/>
        <v/>
      </c>
      <c r="HG61" s="10" t="str">
        <f t="shared" si="437"/>
        <v>80100103,1,1,2666;</v>
      </c>
      <c r="HH61" s="10" t="str">
        <f t="shared" si="438"/>
        <v/>
      </c>
      <c r="HI61" s="10" t="str">
        <f t="shared" si="439"/>
        <v/>
      </c>
      <c r="HJ61" s="10" t="str">
        <f t="shared" si="440"/>
        <v/>
      </c>
      <c r="HK61" s="10" t="str">
        <f t="shared" si="441"/>
        <v>80100104,1,1,533;</v>
      </c>
      <c r="HL61" s="10" t="str">
        <f t="shared" si="442"/>
        <v/>
      </c>
      <c r="HM61" s="10" t="str">
        <f t="shared" si="443"/>
        <v/>
      </c>
      <c r="HN61" s="10" t="str">
        <f t="shared" si="444"/>
        <v/>
      </c>
      <c r="HO61" s="10" t="str">
        <f t="shared" si="445"/>
        <v>80100105,1,1,20;</v>
      </c>
      <c r="HP61" s="10" t="str">
        <f t="shared" si="446"/>
        <v/>
      </c>
      <c r="HQ61" s="10" t="str">
        <f t="shared" si="447"/>
        <v/>
      </c>
      <c r="HR61" s="10" t="str">
        <f t="shared" si="448"/>
        <v/>
      </c>
      <c r="HS61" s="10" t="str">
        <f t="shared" si="449"/>
        <v>80100111,1,1,12800;</v>
      </c>
      <c r="HT61" s="10" t="str">
        <f t="shared" si="450"/>
        <v/>
      </c>
      <c r="HU61" s="10" t="str">
        <f t="shared" si="451"/>
        <v/>
      </c>
      <c r="HV61" s="10" t="str">
        <f t="shared" si="452"/>
        <v/>
      </c>
      <c r="HW61" s="10" t="str">
        <f t="shared" si="453"/>
        <v>80100112,1,1,10646;</v>
      </c>
      <c r="HX61" s="10" t="str">
        <f t="shared" si="454"/>
        <v/>
      </c>
      <c r="HY61" s="10" t="str">
        <f t="shared" si="455"/>
        <v/>
      </c>
      <c r="HZ61" s="10" t="str">
        <f t="shared" si="456"/>
        <v/>
      </c>
      <c r="IA61" s="10" t="str">
        <f t="shared" si="457"/>
        <v>80100113,1,1,2666;</v>
      </c>
      <c r="IB61" s="10" t="str">
        <f t="shared" si="458"/>
        <v/>
      </c>
      <c r="IC61" s="10" t="str">
        <f t="shared" si="459"/>
        <v/>
      </c>
      <c r="ID61" s="10" t="str">
        <f t="shared" si="460"/>
        <v/>
      </c>
      <c r="IE61" s="10" t="str">
        <f t="shared" si="461"/>
        <v>80100114,1,1,533;</v>
      </c>
      <c r="IF61" s="10" t="str">
        <f t="shared" si="462"/>
        <v/>
      </c>
      <c r="IG61" s="10" t="str">
        <f t="shared" si="463"/>
        <v/>
      </c>
      <c r="IH61" s="10" t="str">
        <f t="shared" si="464"/>
        <v/>
      </c>
      <c r="II61" s="10" t="str">
        <f t="shared" si="465"/>
        <v>80100115,1,1,20;</v>
      </c>
      <c r="IJ61" s="10" t="str">
        <f t="shared" si="466"/>
        <v/>
      </c>
      <c r="IK61" s="10" t="str">
        <f t="shared" si="467"/>
        <v/>
      </c>
      <c r="IL61" s="10" t="str">
        <f t="shared" si="468"/>
        <v/>
      </c>
      <c r="IM61" s="10" t="str">
        <f t="shared" si="469"/>
        <v>80100121,1,1,12800;</v>
      </c>
      <c r="IN61" s="10" t="str">
        <f t="shared" si="470"/>
        <v/>
      </c>
      <c r="IO61" s="10" t="str">
        <f t="shared" si="471"/>
        <v/>
      </c>
      <c r="IP61" s="10" t="str">
        <f t="shared" si="472"/>
        <v/>
      </c>
      <c r="IQ61" s="10" t="str">
        <f t="shared" si="473"/>
        <v>80100122,1,1,10646;</v>
      </c>
      <c r="IR61" s="10" t="str">
        <f t="shared" si="474"/>
        <v/>
      </c>
      <c r="IS61" s="10" t="str">
        <f t="shared" si="475"/>
        <v/>
      </c>
      <c r="IT61" s="10" t="str">
        <f t="shared" si="476"/>
        <v/>
      </c>
      <c r="IU61" s="10" t="str">
        <f t="shared" si="477"/>
        <v>80100123,1,1,2666;</v>
      </c>
      <c r="IV61" s="10" t="str">
        <f t="shared" si="478"/>
        <v/>
      </c>
      <c r="IW61" s="10" t="str">
        <f t="shared" si="479"/>
        <v/>
      </c>
      <c r="IX61" s="10" t="str">
        <f t="shared" si="480"/>
        <v/>
      </c>
      <c r="IY61" s="10" t="str">
        <f t="shared" si="481"/>
        <v>80100124,1,1,533;</v>
      </c>
      <c r="IZ61" s="10" t="str">
        <f t="shared" si="482"/>
        <v/>
      </c>
      <c r="JA61" s="10" t="str">
        <f t="shared" si="483"/>
        <v/>
      </c>
      <c r="JB61" s="10" t="str">
        <f t="shared" si="484"/>
        <v/>
      </c>
      <c r="JC61" s="10" t="str">
        <f t="shared" si="485"/>
        <v>80100125,1,1,20;</v>
      </c>
      <c r="JD61" s="10" t="str">
        <f t="shared" si="486"/>
        <v/>
      </c>
      <c r="JE61" s="10" t="str">
        <f t="shared" si="487"/>
        <v/>
      </c>
      <c r="JF61" s="10" t="str">
        <f t="shared" si="488"/>
        <v/>
      </c>
      <c r="JG61" s="10" t="str">
        <f t="shared" si="489"/>
        <v>80100131,1,1,12800;</v>
      </c>
      <c r="JH61" s="10" t="str">
        <f t="shared" si="490"/>
        <v/>
      </c>
      <c r="JI61" s="10" t="str">
        <f t="shared" si="491"/>
        <v/>
      </c>
      <c r="JJ61" s="10" t="str">
        <f t="shared" si="492"/>
        <v/>
      </c>
      <c r="JK61" s="10" t="str">
        <f t="shared" si="493"/>
        <v>80100132,1,1,10646;</v>
      </c>
      <c r="JL61" s="10" t="str">
        <f t="shared" si="494"/>
        <v/>
      </c>
      <c r="JM61" s="10" t="str">
        <f t="shared" si="495"/>
        <v/>
      </c>
      <c r="JN61" s="10" t="str">
        <f t="shared" si="496"/>
        <v/>
      </c>
      <c r="JO61" s="10" t="str">
        <f t="shared" si="497"/>
        <v>80100133,1,1,2666;</v>
      </c>
      <c r="JP61" s="10" t="str">
        <f t="shared" si="498"/>
        <v/>
      </c>
      <c r="JQ61" s="10" t="str">
        <f t="shared" si="499"/>
        <v/>
      </c>
      <c r="JR61" s="10" t="str">
        <f t="shared" si="500"/>
        <v/>
      </c>
      <c r="JS61" s="10" t="str">
        <f t="shared" si="501"/>
        <v>80100134,1,1,533;</v>
      </c>
      <c r="JT61" s="10" t="str">
        <f t="shared" si="502"/>
        <v/>
      </c>
      <c r="JU61" s="10" t="str">
        <f t="shared" si="503"/>
        <v/>
      </c>
      <c r="JV61" s="10" t="str">
        <f t="shared" si="504"/>
        <v/>
      </c>
      <c r="JW61" s="10" t="str">
        <f t="shared" si="505"/>
        <v>80100135,1,1,20;</v>
      </c>
      <c r="JX61" s="10" t="str">
        <f t="shared" si="506"/>
        <v/>
      </c>
      <c r="JY61" s="10" t="str">
        <f t="shared" si="507"/>
        <v/>
      </c>
      <c r="JZ61" s="10" t="str">
        <f t="shared" si="508"/>
        <v/>
      </c>
      <c r="KA61" s="10" t="str">
        <f t="shared" si="509"/>
        <v>80100141,1,1,12800;</v>
      </c>
      <c r="KB61" s="10" t="str">
        <f t="shared" si="510"/>
        <v/>
      </c>
      <c r="KC61" s="10" t="str">
        <f t="shared" si="511"/>
        <v/>
      </c>
      <c r="KD61" s="10" t="str">
        <f t="shared" si="512"/>
        <v/>
      </c>
      <c r="KE61" s="10" t="str">
        <f t="shared" si="513"/>
        <v>80100142,1,1,10646;</v>
      </c>
      <c r="KF61" s="10" t="str">
        <f t="shared" si="514"/>
        <v/>
      </c>
      <c r="KG61" s="10" t="str">
        <f t="shared" si="515"/>
        <v/>
      </c>
      <c r="KH61" s="10" t="str">
        <f t="shared" si="516"/>
        <v/>
      </c>
      <c r="KI61" s="10" t="str">
        <f t="shared" si="517"/>
        <v>80100143,1,1,2666;</v>
      </c>
      <c r="KJ61" s="10" t="str">
        <f t="shared" si="518"/>
        <v/>
      </c>
      <c r="KK61" s="10" t="str">
        <f t="shared" si="519"/>
        <v/>
      </c>
      <c r="KL61" s="10" t="str">
        <f t="shared" si="520"/>
        <v/>
      </c>
      <c r="KM61" s="10" t="str">
        <f t="shared" si="521"/>
        <v>80100144,1,1,533;</v>
      </c>
      <c r="KN61" s="10" t="str">
        <f t="shared" si="522"/>
        <v/>
      </c>
      <c r="KO61" s="10" t="str">
        <f t="shared" si="523"/>
        <v/>
      </c>
      <c r="KP61" s="10" t="str">
        <f t="shared" si="524"/>
        <v/>
      </c>
      <c r="KQ61" s="10" t="str">
        <f t="shared" si="525"/>
        <v>80100145,1,1,20;</v>
      </c>
      <c r="KR61" s="10" t="str">
        <f t="shared" si="526"/>
        <v/>
      </c>
      <c r="KS61" s="10" t="str">
        <f t="shared" si="527"/>
        <v/>
      </c>
      <c r="KT61" s="10" t="str">
        <f t="shared" si="528"/>
        <v/>
      </c>
      <c r="KU61" s="10" t="str">
        <f t="shared" si="529"/>
        <v>80100151,1,1,12800;</v>
      </c>
      <c r="KV61" s="10" t="str">
        <f t="shared" si="530"/>
        <v/>
      </c>
      <c r="KW61" s="10" t="str">
        <f t="shared" si="531"/>
        <v/>
      </c>
      <c r="KX61" s="10" t="str">
        <f t="shared" si="532"/>
        <v/>
      </c>
      <c r="KY61" s="10" t="str">
        <f t="shared" si="533"/>
        <v>80100152,1,1,10646;</v>
      </c>
      <c r="KZ61" s="10" t="str">
        <f t="shared" si="534"/>
        <v/>
      </c>
      <c r="LA61" s="10" t="str">
        <f t="shared" si="535"/>
        <v/>
      </c>
      <c r="LB61" s="10" t="str">
        <f t="shared" si="536"/>
        <v/>
      </c>
      <c r="LC61" s="10" t="str">
        <f t="shared" si="537"/>
        <v>80100153,1,1,2666;</v>
      </c>
      <c r="LD61" s="10" t="str">
        <f t="shared" si="538"/>
        <v/>
      </c>
      <c r="LE61" s="10" t="str">
        <f t="shared" si="539"/>
        <v/>
      </c>
      <c r="LF61" s="10" t="str">
        <f t="shared" si="540"/>
        <v/>
      </c>
      <c r="LG61" s="10" t="str">
        <f t="shared" si="541"/>
        <v>80100154,1,1,533;</v>
      </c>
      <c r="LH61" s="10" t="str">
        <f t="shared" si="542"/>
        <v/>
      </c>
      <c r="LI61" s="10" t="str">
        <f t="shared" si="543"/>
        <v/>
      </c>
      <c r="LJ61" s="10" t="str">
        <f t="shared" si="544"/>
        <v/>
      </c>
      <c r="LK61" s="10" t="str">
        <f t="shared" si="545"/>
        <v>80100155,1,1,20</v>
      </c>
      <c r="LL61" s="10" t="str">
        <f t="shared" si="546"/>
        <v/>
      </c>
      <c r="LM61" s="10" t="str">
        <f t="shared" si="547"/>
        <v/>
      </c>
      <c r="LN61" s="10" t="str">
        <f t="shared" si="548"/>
        <v/>
      </c>
      <c r="LO61" s="10" t="str">
        <f t="shared" si="549"/>
        <v/>
      </c>
      <c r="LP61" s="10" t="str">
        <f t="shared" si="550"/>
        <v/>
      </c>
      <c r="LQ61" s="10" t="str">
        <f t="shared" si="551"/>
        <v/>
      </c>
      <c r="LR61" s="10" t="str">
        <f t="shared" si="552"/>
        <v>,,,;</v>
      </c>
      <c r="LS61" s="10" t="str">
        <f t="shared" si="553"/>
        <v/>
      </c>
      <c r="LT61" s="10" t="str">
        <f t="shared" si="554"/>
        <v/>
      </c>
      <c r="LU61" s="10" t="str">
        <f t="shared" si="555"/>
        <v/>
      </c>
      <c r="LV61" s="10" t="str">
        <f t="shared" si="556"/>
        <v>,,,;</v>
      </c>
      <c r="LW61" s="10" t="str">
        <f t="shared" si="557"/>
        <v/>
      </c>
      <c r="LX61" s="10" t="str">
        <f t="shared" si="558"/>
        <v/>
      </c>
      <c r="LY61" s="10" t="str">
        <f t="shared" si="559"/>
        <v/>
      </c>
      <c r="LZ61" s="10" t="str">
        <f t="shared" si="560"/>
        <v>,,,;</v>
      </c>
      <c r="MA61" s="10" t="str">
        <f t="shared" si="561"/>
        <v/>
      </c>
      <c r="MB61" s="10" t="str">
        <f t="shared" si="562"/>
        <v/>
      </c>
      <c r="MC61" s="10" t="str">
        <f t="shared" si="563"/>
        <v/>
      </c>
      <c r="MD61" s="10" t="str">
        <f t="shared" si="564"/>
        <v>,,,;</v>
      </c>
      <c r="ME61" s="10" t="str">
        <f t="shared" si="568"/>
        <v/>
      </c>
      <c r="MF61" s="10" t="str">
        <f t="shared" si="565"/>
        <v/>
      </c>
      <c r="MG61" s="10" t="str">
        <f t="shared" si="566"/>
        <v/>
      </c>
      <c r="MH61" s="10" t="str">
        <f t="shared" si="567"/>
        <v>,,,</v>
      </c>
    </row>
    <row r="62" spans="1:346" x14ac:dyDescent="0.2">
      <c r="A62">
        <v>13</v>
      </c>
      <c r="C62" s="9" t="s">
        <v>65</v>
      </c>
      <c r="D62" s="9"/>
      <c r="G62" s="10" t="str">
        <f t="shared" si="210"/>
        <v>80100001,1,1,285600;</v>
      </c>
      <c r="J62" s="10" t="str">
        <f t="shared" si="211"/>
        <v/>
      </c>
      <c r="K62" s="10" t="str">
        <f t="shared" si="212"/>
        <v>80100002,1,1,179040;</v>
      </c>
      <c r="O62" s="10" t="str">
        <f t="shared" si="213"/>
        <v>80100003,1,1,120000;</v>
      </c>
      <c r="R62" s="10" t="str">
        <f t="shared" si="214"/>
        <v/>
      </c>
      <c r="S62" s="10" t="str">
        <f t="shared" si="215"/>
        <v>80100004,1,1,14400;</v>
      </c>
      <c r="W62" s="10" t="str">
        <f t="shared" si="216"/>
        <v>80100005,1,1,960;</v>
      </c>
      <c r="AA62" s="27" t="str">
        <f t="shared" si="249"/>
        <v>80100011,1,1,11975;</v>
      </c>
      <c r="AB62" s="10" t="str">
        <f t="shared" si="250"/>
        <v/>
      </c>
      <c r="AC62" s="10" t="str">
        <f t="shared" si="251"/>
        <v/>
      </c>
      <c r="AD62" s="10" t="str">
        <f t="shared" si="252"/>
        <v/>
      </c>
      <c r="AE62" s="10" t="str">
        <f t="shared" si="253"/>
        <v>80100012,1,1,9980;</v>
      </c>
      <c r="AF62" s="10" t="str">
        <f t="shared" si="254"/>
        <v/>
      </c>
      <c r="AG62" s="10" t="str">
        <f t="shared" si="255"/>
        <v/>
      </c>
      <c r="AH62" s="10" t="str">
        <f t="shared" si="256"/>
        <v/>
      </c>
      <c r="AI62" s="10" t="str">
        <f t="shared" si="257"/>
        <v>80100013,1,1,2500;</v>
      </c>
      <c r="AJ62" s="10" t="str">
        <f t="shared" si="258"/>
        <v/>
      </c>
      <c r="AK62" s="10" t="str">
        <f t="shared" si="259"/>
        <v/>
      </c>
      <c r="AL62" s="10" t="str">
        <f t="shared" si="260"/>
        <v/>
      </c>
      <c r="AM62" s="10" t="str">
        <f t="shared" si="261"/>
        <v>80100014,1,1,525;</v>
      </c>
      <c r="AN62" s="10" t="str">
        <f t="shared" si="262"/>
        <v/>
      </c>
      <c r="AO62" s="10" t="str">
        <f t="shared" si="263"/>
        <v/>
      </c>
      <c r="AP62" s="10" t="str">
        <f t="shared" si="264"/>
        <v/>
      </c>
      <c r="AQ62" s="10" t="str">
        <f t="shared" si="265"/>
        <v>80100015,1,1,20;</v>
      </c>
      <c r="AR62" s="10" t="str">
        <f t="shared" si="266"/>
        <v/>
      </c>
      <c r="AS62" s="10" t="str">
        <f t="shared" si="267"/>
        <v/>
      </c>
      <c r="AT62" s="10" t="str">
        <f t="shared" si="268"/>
        <v/>
      </c>
      <c r="AU62" s="10" t="str">
        <f t="shared" si="269"/>
        <v>80100031,1,1,11975;</v>
      </c>
      <c r="AV62" s="10" t="str">
        <f t="shared" si="270"/>
        <v/>
      </c>
      <c r="AW62" s="10" t="str">
        <f t="shared" si="271"/>
        <v/>
      </c>
      <c r="AX62" s="10" t="str">
        <f t="shared" si="272"/>
        <v/>
      </c>
      <c r="AY62" s="10" t="str">
        <f t="shared" si="273"/>
        <v>80100032,1,1,9980;</v>
      </c>
      <c r="AZ62" s="10" t="str">
        <f t="shared" si="274"/>
        <v/>
      </c>
      <c r="BA62" s="10" t="str">
        <f t="shared" si="275"/>
        <v/>
      </c>
      <c r="BB62" s="10" t="str">
        <f t="shared" si="276"/>
        <v/>
      </c>
      <c r="BC62" s="10" t="str">
        <f t="shared" si="277"/>
        <v>80100033,1,1,2500;</v>
      </c>
      <c r="BD62" s="10" t="str">
        <f t="shared" si="278"/>
        <v/>
      </c>
      <c r="BE62" s="10" t="str">
        <f t="shared" si="279"/>
        <v/>
      </c>
      <c r="BF62" s="10" t="str">
        <f t="shared" si="280"/>
        <v/>
      </c>
      <c r="BG62" s="10" t="str">
        <f t="shared" si="281"/>
        <v>80100034,1,1,525;</v>
      </c>
      <c r="BH62" s="10" t="str">
        <f t="shared" si="282"/>
        <v/>
      </c>
      <c r="BI62" s="10" t="str">
        <f t="shared" si="283"/>
        <v/>
      </c>
      <c r="BJ62" s="10" t="str">
        <f t="shared" si="284"/>
        <v/>
      </c>
      <c r="BK62" s="10" t="str">
        <f t="shared" si="285"/>
        <v>80100035,1,1,20;</v>
      </c>
      <c r="BL62" s="10" t="str">
        <f t="shared" si="286"/>
        <v/>
      </c>
      <c r="BM62" s="10" t="str">
        <f t="shared" si="287"/>
        <v/>
      </c>
      <c r="BN62" s="10" t="str">
        <f t="shared" si="288"/>
        <v/>
      </c>
      <c r="BO62" s="10" t="str">
        <f t="shared" si="289"/>
        <v>80100041,1,1,11975;</v>
      </c>
      <c r="BP62" s="10" t="str">
        <f t="shared" si="290"/>
        <v/>
      </c>
      <c r="BQ62" s="10" t="str">
        <f t="shared" si="291"/>
        <v/>
      </c>
      <c r="BR62" s="10" t="str">
        <f t="shared" si="292"/>
        <v/>
      </c>
      <c r="BS62" s="10" t="str">
        <f t="shared" si="293"/>
        <v>80100042,1,1,9980;</v>
      </c>
      <c r="BT62" s="10" t="str">
        <f t="shared" si="294"/>
        <v/>
      </c>
      <c r="BU62" s="10" t="str">
        <f t="shared" si="295"/>
        <v/>
      </c>
      <c r="BV62" s="10" t="str">
        <f t="shared" si="296"/>
        <v/>
      </c>
      <c r="BW62" s="10" t="str">
        <f t="shared" si="297"/>
        <v>80100043,1,1,2500;</v>
      </c>
      <c r="BX62" s="10" t="str">
        <f t="shared" si="298"/>
        <v/>
      </c>
      <c r="BY62" s="10" t="str">
        <f t="shared" si="299"/>
        <v/>
      </c>
      <c r="BZ62" s="10" t="str">
        <f t="shared" si="300"/>
        <v/>
      </c>
      <c r="CA62" s="10" t="str">
        <f t="shared" si="301"/>
        <v>80100044,1,1,525;</v>
      </c>
      <c r="CB62" s="10" t="str">
        <f t="shared" si="302"/>
        <v/>
      </c>
      <c r="CC62" s="10" t="str">
        <f t="shared" si="303"/>
        <v/>
      </c>
      <c r="CD62" s="10" t="str">
        <f t="shared" si="304"/>
        <v/>
      </c>
      <c r="CE62" s="10" t="str">
        <f t="shared" si="305"/>
        <v>80100045,1,1,20;</v>
      </c>
      <c r="CF62" s="10" t="str">
        <f t="shared" si="306"/>
        <v/>
      </c>
      <c r="CG62" s="10" t="str">
        <f t="shared" si="307"/>
        <v/>
      </c>
      <c r="CH62" s="10" t="str">
        <f t="shared" si="308"/>
        <v/>
      </c>
      <c r="CI62" s="10" t="str">
        <f t="shared" si="309"/>
        <v>80100061,1,1,11975;</v>
      </c>
      <c r="CJ62" s="10" t="str">
        <f t="shared" si="310"/>
        <v/>
      </c>
      <c r="CK62" s="10" t="str">
        <f t="shared" si="311"/>
        <v/>
      </c>
      <c r="CL62" s="10" t="str">
        <f t="shared" si="312"/>
        <v/>
      </c>
      <c r="CM62" s="10" t="str">
        <f t="shared" si="313"/>
        <v>80100062,1,1,9980;</v>
      </c>
      <c r="CN62" s="10" t="str">
        <f t="shared" si="314"/>
        <v/>
      </c>
      <c r="CO62" s="10" t="str">
        <f t="shared" si="315"/>
        <v/>
      </c>
      <c r="CP62" s="10" t="str">
        <f t="shared" si="316"/>
        <v/>
      </c>
      <c r="CQ62" s="10" t="str">
        <f t="shared" si="317"/>
        <v>80100063,1,1,2500;</v>
      </c>
      <c r="CR62" s="10" t="str">
        <f t="shared" si="318"/>
        <v/>
      </c>
      <c r="CS62" s="10" t="str">
        <f t="shared" si="319"/>
        <v/>
      </c>
      <c r="CT62" s="10" t="str">
        <f t="shared" si="320"/>
        <v/>
      </c>
      <c r="CU62" s="10" t="str">
        <f t="shared" si="321"/>
        <v>80100064,1,1,525;</v>
      </c>
      <c r="CV62" s="10" t="str">
        <f t="shared" si="322"/>
        <v/>
      </c>
      <c r="CW62" s="10" t="str">
        <f t="shared" si="323"/>
        <v/>
      </c>
      <c r="CX62" s="10" t="str">
        <f t="shared" si="324"/>
        <v/>
      </c>
      <c r="CY62" s="10" t="str">
        <f t="shared" si="325"/>
        <v>80100065,1,1,20;</v>
      </c>
      <c r="CZ62" s="10" t="str">
        <f t="shared" si="326"/>
        <v/>
      </c>
      <c r="DA62" s="10" t="str">
        <f t="shared" si="327"/>
        <v/>
      </c>
      <c r="DB62" s="10" t="str">
        <f t="shared" si="328"/>
        <v/>
      </c>
      <c r="DC62" s="10" t="str">
        <f t="shared" si="329"/>
        <v>80100051,1,1,11975;</v>
      </c>
      <c r="DD62" s="10" t="str">
        <f t="shared" si="330"/>
        <v/>
      </c>
      <c r="DE62" s="10" t="str">
        <f t="shared" si="331"/>
        <v/>
      </c>
      <c r="DF62" s="10" t="str">
        <f t="shared" si="332"/>
        <v/>
      </c>
      <c r="DG62" s="10" t="str">
        <f t="shared" si="333"/>
        <v>80100052,1,1,9980;</v>
      </c>
      <c r="DH62" s="10" t="str">
        <f t="shared" si="334"/>
        <v/>
      </c>
      <c r="DI62" s="10" t="str">
        <f t="shared" si="335"/>
        <v/>
      </c>
      <c r="DJ62" s="10" t="str">
        <f t="shared" si="336"/>
        <v/>
      </c>
      <c r="DK62" s="10" t="str">
        <f t="shared" si="337"/>
        <v>80100053,1,1,2500;</v>
      </c>
      <c r="DL62" s="10" t="str">
        <f t="shared" si="338"/>
        <v/>
      </c>
      <c r="DM62" s="10" t="str">
        <f t="shared" si="339"/>
        <v/>
      </c>
      <c r="DN62" s="10" t="str">
        <f t="shared" si="340"/>
        <v/>
      </c>
      <c r="DO62" s="10" t="str">
        <f t="shared" si="341"/>
        <v>80100054,1,1,525;</v>
      </c>
      <c r="DP62" s="10" t="str">
        <f t="shared" si="342"/>
        <v/>
      </c>
      <c r="DQ62" s="10" t="str">
        <f t="shared" si="343"/>
        <v/>
      </c>
      <c r="DR62" s="10" t="str">
        <f t="shared" si="344"/>
        <v/>
      </c>
      <c r="DS62" s="10" t="str">
        <f t="shared" si="345"/>
        <v>80100055,1,1,20;</v>
      </c>
      <c r="DT62" s="10" t="str">
        <f t="shared" si="346"/>
        <v/>
      </c>
      <c r="DU62" s="10" t="str">
        <f t="shared" si="347"/>
        <v/>
      </c>
      <c r="DV62" s="10" t="str">
        <f t="shared" si="348"/>
        <v/>
      </c>
      <c r="DW62" s="10" t="str">
        <f t="shared" si="349"/>
        <v>80100081,1,1,11975;</v>
      </c>
      <c r="DX62" s="10" t="str">
        <f t="shared" si="350"/>
        <v/>
      </c>
      <c r="DY62" s="10" t="str">
        <f t="shared" si="351"/>
        <v/>
      </c>
      <c r="DZ62" s="10" t="str">
        <f t="shared" si="352"/>
        <v/>
      </c>
      <c r="EA62" s="10" t="str">
        <f t="shared" si="353"/>
        <v>80100082,1,1,9980;</v>
      </c>
      <c r="EB62" s="10" t="str">
        <f t="shared" si="354"/>
        <v/>
      </c>
      <c r="EC62" s="10" t="str">
        <f t="shared" si="355"/>
        <v/>
      </c>
      <c r="ED62" s="10" t="str">
        <f t="shared" si="356"/>
        <v/>
      </c>
      <c r="EE62" s="10" t="str">
        <f t="shared" si="357"/>
        <v>80100083,1,1,2500;</v>
      </c>
      <c r="EF62" s="10" t="str">
        <f t="shared" si="358"/>
        <v/>
      </c>
      <c r="EG62" s="10" t="str">
        <f t="shared" si="359"/>
        <v/>
      </c>
      <c r="EH62" s="10" t="str">
        <f t="shared" si="360"/>
        <v/>
      </c>
      <c r="EI62" s="10" t="str">
        <f t="shared" si="361"/>
        <v>80100084,1,1,525;</v>
      </c>
      <c r="EJ62" s="10" t="str">
        <f t="shared" si="362"/>
        <v/>
      </c>
      <c r="EK62" s="10" t="str">
        <f t="shared" si="363"/>
        <v/>
      </c>
      <c r="EL62" s="10" t="str">
        <f t="shared" si="364"/>
        <v/>
      </c>
      <c r="EM62" s="10" t="str">
        <f t="shared" si="365"/>
        <v>80100085,1,1,20;</v>
      </c>
      <c r="EN62" s="10" t="str">
        <f t="shared" si="366"/>
        <v/>
      </c>
      <c r="EO62" s="10" t="str">
        <f t="shared" si="367"/>
        <v/>
      </c>
      <c r="EP62" s="10" t="str">
        <f t="shared" si="368"/>
        <v/>
      </c>
      <c r="EQ62" s="10" t="str">
        <f t="shared" si="369"/>
        <v>80100071,1,1,11975;</v>
      </c>
      <c r="ER62" s="10" t="str">
        <f t="shared" si="370"/>
        <v/>
      </c>
      <c r="ES62" s="10" t="str">
        <f t="shared" si="371"/>
        <v/>
      </c>
      <c r="ET62" s="10" t="str">
        <f t="shared" si="372"/>
        <v/>
      </c>
      <c r="EU62" s="10" t="str">
        <f t="shared" si="373"/>
        <v>80100072,1,1,9980;</v>
      </c>
      <c r="EV62" s="10" t="str">
        <f t="shared" si="374"/>
        <v/>
      </c>
      <c r="EW62" s="10" t="str">
        <f t="shared" si="375"/>
        <v/>
      </c>
      <c r="EX62" s="10" t="str">
        <f t="shared" si="376"/>
        <v/>
      </c>
      <c r="EY62" s="10" t="str">
        <f t="shared" si="377"/>
        <v>80100073,1,1,2500;</v>
      </c>
      <c r="EZ62" s="10" t="str">
        <f t="shared" si="378"/>
        <v/>
      </c>
      <c r="FA62" s="10" t="str">
        <f t="shared" si="379"/>
        <v/>
      </c>
      <c r="FB62" s="10" t="str">
        <f t="shared" si="380"/>
        <v/>
      </c>
      <c r="FC62" s="10" t="str">
        <f t="shared" si="381"/>
        <v>80100074,1,1,525;</v>
      </c>
      <c r="FD62" s="10" t="str">
        <f t="shared" si="382"/>
        <v/>
      </c>
      <c r="FE62" s="10" t="str">
        <f t="shared" si="383"/>
        <v/>
      </c>
      <c r="FF62" s="10" t="str">
        <f t="shared" si="384"/>
        <v/>
      </c>
      <c r="FG62" s="10" t="str">
        <f t="shared" si="385"/>
        <v>80100075,1,1,20;</v>
      </c>
      <c r="FH62" s="10" t="str">
        <f t="shared" si="386"/>
        <v/>
      </c>
      <c r="FI62" s="10" t="str">
        <f t="shared" si="387"/>
        <v/>
      </c>
      <c r="FJ62" s="10" t="str">
        <f t="shared" si="388"/>
        <v/>
      </c>
      <c r="FK62" s="10" t="str">
        <f t="shared" si="389"/>
        <v>80100021,1,1,11975;</v>
      </c>
      <c r="FL62" s="10" t="str">
        <f t="shared" si="390"/>
        <v/>
      </c>
      <c r="FM62" s="10" t="str">
        <f t="shared" si="391"/>
        <v/>
      </c>
      <c r="FN62" s="10" t="str">
        <f t="shared" si="392"/>
        <v/>
      </c>
      <c r="FO62" s="10" t="str">
        <f t="shared" si="393"/>
        <v>80100022,1,1,9980;</v>
      </c>
      <c r="FP62" s="10" t="str">
        <f t="shared" si="394"/>
        <v/>
      </c>
      <c r="FQ62" s="10" t="str">
        <f t="shared" si="395"/>
        <v/>
      </c>
      <c r="FR62" s="10" t="str">
        <f t="shared" si="396"/>
        <v/>
      </c>
      <c r="FS62" s="10" t="str">
        <f t="shared" si="397"/>
        <v>80100023,1,1,2500;</v>
      </c>
      <c r="FT62" s="10" t="str">
        <f t="shared" si="398"/>
        <v/>
      </c>
      <c r="FU62" s="10" t="str">
        <f t="shared" si="399"/>
        <v/>
      </c>
      <c r="FV62" s="10" t="str">
        <f t="shared" si="400"/>
        <v/>
      </c>
      <c r="FW62" s="10" t="str">
        <f t="shared" si="401"/>
        <v>80100024,1,1,525;</v>
      </c>
      <c r="FX62" s="10" t="str">
        <f t="shared" si="402"/>
        <v/>
      </c>
      <c r="FY62" s="10" t="str">
        <f t="shared" si="403"/>
        <v/>
      </c>
      <c r="FZ62" s="10" t="str">
        <f t="shared" si="404"/>
        <v/>
      </c>
      <c r="GA62" s="10" t="str">
        <f t="shared" si="405"/>
        <v>80100025,1,1,20;</v>
      </c>
      <c r="GB62" s="10" t="str">
        <f t="shared" si="406"/>
        <v/>
      </c>
      <c r="GC62" s="10" t="str">
        <f t="shared" si="407"/>
        <v/>
      </c>
      <c r="GD62" s="10" t="str">
        <f t="shared" si="408"/>
        <v/>
      </c>
      <c r="GE62" s="10" t="str">
        <f t="shared" si="409"/>
        <v>80100091,1,1,11975;</v>
      </c>
      <c r="GF62" s="10" t="str">
        <f t="shared" si="410"/>
        <v/>
      </c>
      <c r="GG62" s="10" t="str">
        <f t="shared" si="411"/>
        <v/>
      </c>
      <c r="GH62" s="10" t="str">
        <f t="shared" si="412"/>
        <v/>
      </c>
      <c r="GI62" s="10" t="str">
        <f t="shared" si="413"/>
        <v>80100092,1,1,9980;</v>
      </c>
      <c r="GJ62" s="10" t="str">
        <f t="shared" si="414"/>
        <v/>
      </c>
      <c r="GK62" s="10" t="str">
        <f t="shared" si="415"/>
        <v/>
      </c>
      <c r="GL62" s="10" t="str">
        <f t="shared" si="416"/>
        <v/>
      </c>
      <c r="GM62" s="10" t="str">
        <f t="shared" si="417"/>
        <v>80100093,1,1,2500;</v>
      </c>
      <c r="GN62" s="10" t="str">
        <f t="shared" si="418"/>
        <v/>
      </c>
      <c r="GO62" s="10" t="str">
        <f t="shared" si="419"/>
        <v/>
      </c>
      <c r="GP62" s="10" t="str">
        <f t="shared" si="420"/>
        <v/>
      </c>
      <c r="GQ62" s="10" t="str">
        <f t="shared" si="421"/>
        <v>80100094,1,1,525;</v>
      </c>
      <c r="GR62" s="10" t="str">
        <f t="shared" si="422"/>
        <v/>
      </c>
      <c r="GS62" s="10" t="str">
        <f t="shared" si="423"/>
        <v/>
      </c>
      <c r="GT62" s="10" t="str">
        <f t="shared" si="424"/>
        <v/>
      </c>
      <c r="GU62" s="10" t="str">
        <f t="shared" si="425"/>
        <v>80100095,1,1,20;</v>
      </c>
      <c r="GV62" s="10" t="str">
        <f t="shared" si="426"/>
        <v/>
      </c>
      <c r="GW62" s="10" t="str">
        <f t="shared" si="427"/>
        <v/>
      </c>
      <c r="GX62" s="10" t="str">
        <f t="shared" si="428"/>
        <v/>
      </c>
      <c r="GY62" s="10" t="str">
        <f t="shared" si="429"/>
        <v>80100101,1,1,11975;</v>
      </c>
      <c r="GZ62" s="10" t="str">
        <f t="shared" si="430"/>
        <v/>
      </c>
      <c r="HA62" s="10" t="str">
        <f t="shared" si="431"/>
        <v/>
      </c>
      <c r="HB62" s="10" t="str">
        <f t="shared" si="432"/>
        <v/>
      </c>
      <c r="HC62" s="10" t="str">
        <f t="shared" si="433"/>
        <v>80100102,1,1,9980;</v>
      </c>
      <c r="HD62" s="10" t="str">
        <f t="shared" si="434"/>
        <v/>
      </c>
      <c r="HE62" s="10" t="str">
        <f t="shared" si="435"/>
        <v/>
      </c>
      <c r="HF62" s="10" t="str">
        <f t="shared" si="436"/>
        <v/>
      </c>
      <c r="HG62" s="10" t="str">
        <f t="shared" si="437"/>
        <v>80100103,1,1,2500;</v>
      </c>
      <c r="HH62" s="10" t="str">
        <f t="shared" si="438"/>
        <v/>
      </c>
      <c r="HI62" s="10" t="str">
        <f t="shared" si="439"/>
        <v/>
      </c>
      <c r="HJ62" s="10" t="str">
        <f t="shared" si="440"/>
        <v/>
      </c>
      <c r="HK62" s="10" t="str">
        <f t="shared" si="441"/>
        <v>80100104,1,1,525;</v>
      </c>
      <c r="HL62" s="10" t="str">
        <f t="shared" si="442"/>
        <v/>
      </c>
      <c r="HM62" s="10" t="str">
        <f t="shared" si="443"/>
        <v/>
      </c>
      <c r="HN62" s="10" t="str">
        <f t="shared" si="444"/>
        <v/>
      </c>
      <c r="HO62" s="10" t="str">
        <f t="shared" si="445"/>
        <v>80100105,1,1,20;</v>
      </c>
      <c r="HP62" s="10" t="str">
        <f t="shared" si="446"/>
        <v/>
      </c>
      <c r="HQ62" s="10" t="str">
        <f t="shared" si="447"/>
        <v/>
      </c>
      <c r="HR62" s="10" t="str">
        <f t="shared" si="448"/>
        <v/>
      </c>
      <c r="HS62" s="10" t="str">
        <f t="shared" si="449"/>
        <v>80100111,1,1,11975;</v>
      </c>
      <c r="HT62" s="10" t="str">
        <f t="shared" si="450"/>
        <v/>
      </c>
      <c r="HU62" s="10" t="str">
        <f t="shared" si="451"/>
        <v/>
      </c>
      <c r="HV62" s="10" t="str">
        <f t="shared" si="452"/>
        <v/>
      </c>
      <c r="HW62" s="10" t="str">
        <f t="shared" si="453"/>
        <v>80100112,1,1,9980;</v>
      </c>
      <c r="HX62" s="10" t="str">
        <f t="shared" si="454"/>
        <v/>
      </c>
      <c r="HY62" s="10" t="str">
        <f t="shared" si="455"/>
        <v/>
      </c>
      <c r="HZ62" s="10" t="str">
        <f t="shared" si="456"/>
        <v/>
      </c>
      <c r="IA62" s="10" t="str">
        <f t="shared" si="457"/>
        <v>80100113,1,1,2500;</v>
      </c>
      <c r="IB62" s="10" t="str">
        <f t="shared" si="458"/>
        <v/>
      </c>
      <c r="IC62" s="10" t="str">
        <f t="shared" si="459"/>
        <v/>
      </c>
      <c r="ID62" s="10" t="str">
        <f t="shared" si="460"/>
        <v/>
      </c>
      <c r="IE62" s="10" t="str">
        <f t="shared" si="461"/>
        <v>80100114,1,1,525;</v>
      </c>
      <c r="IF62" s="10" t="str">
        <f t="shared" si="462"/>
        <v/>
      </c>
      <c r="IG62" s="10" t="str">
        <f t="shared" si="463"/>
        <v/>
      </c>
      <c r="IH62" s="10" t="str">
        <f t="shared" si="464"/>
        <v/>
      </c>
      <c r="II62" s="10" t="str">
        <f t="shared" si="465"/>
        <v>80100115,1,1,20;</v>
      </c>
      <c r="IJ62" s="10" t="str">
        <f t="shared" si="466"/>
        <v/>
      </c>
      <c r="IK62" s="10" t="str">
        <f t="shared" si="467"/>
        <v/>
      </c>
      <c r="IL62" s="10" t="str">
        <f t="shared" si="468"/>
        <v/>
      </c>
      <c r="IM62" s="10" t="str">
        <f t="shared" si="469"/>
        <v>80100121,1,1,11975;</v>
      </c>
      <c r="IN62" s="10" t="str">
        <f t="shared" si="470"/>
        <v/>
      </c>
      <c r="IO62" s="10" t="str">
        <f t="shared" si="471"/>
        <v/>
      </c>
      <c r="IP62" s="10" t="str">
        <f t="shared" si="472"/>
        <v/>
      </c>
      <c r="IQ62" s="10" t="str">
        <f t="shared" si="473"/>
        <v>80100122,1,1,9980;</v>
      </c>
      <c r="IR62" s="10" t="str">
        <f t="shared" si="474"/>
        <v/>
      </c>
      <c r="IS62" s="10" t="str">
        <f t="shared" si="475"/>
        <v/>
      </c>
      <c r="IT62" s="10" t="str">
        <f t="shared" si="476"/>
        <v/>
      </c>
      <c r="IU62" s="10" t="str">
        <f t="shared" si="477"/>
        <v>80100123,1,1,2500;</v>
      </c>
      <c r="IV62" s="10" t="str">
        <f t="shared" si="478"/>
        <v/>
      </c>
      <c r="IW62" s="10" t="str">
        <f t="shared" si="479"/>
        <v/>
      </c>
      <c r="IX62" s="10" t="str">
        <f t="shared" si="480"/>
        <v/>
      </c>
      <c r="IY62" s="10" t="str">
        <f t="shared" si="481"/>
        <v>80100124,1,1,525;</v>
      </c>
      <c r="IZ62" s="10" t="str">
        <f t="shared" si="482"/>
        <v/>
      </c>
      <c r="JA62" s="10" t="str">
        <f t="shared" si="483"/>
        <v/>
      </c>
      <c r="JB62" s="10" t="str">
        <f t="shared" si="484"/>
        <v/>
      </c>
      <c r="JC62" s="10" t="str">
        <f t="shared" si="485"/>
        <v>80100125,1,1,20;</v>
      </c>
      <c r="JD62" s="10" t="str">
        <f t="shared" si="486"/>
        <v/>
      </c>
      <c r="JE62" s="10" t="str">
        <f t="shared" si="487"/>
        <v/>
      </c>
      <c r="JF62" s="10" t="str">
        <f t="shared" si="488"/>
        <v/>
      </c>
      <c r="JG62" s="10" t="str">
        <f t="shared" si="489"/>
        <v>80100131,1,1,11975;</v>
      </c>
      <c r="JH62" s="10" t="str">
        <f t="shared" si="490"/>
        <v/>
      </c>
      <c r="JI62" s="10" t="str">
        <f t="shared" si="491"/>
        <v/>
      </c>
      <c r="JJ62" s="10" t="str">
        <f t="shared" si="492"/>
        <v/>
      </c>
      <c r="JK62" s="10" t="str">
        <f t="shared" si="493"/>
        <v>80100132,1,1,9980;</v>
      </c>
      <c r="JL62" s="10" t="str">
        <f t="shared" si="494"/>
        <v/>
      </c>
      <c r="JM62" s="10" t="str">
        <f t="shared" si="495"/>
        <v/>
      </c>
      <c r="JN62" s="10" t="str">
        <f t="shared" si="496"/>
        <v/>
      </c>
      <c r="JO62" s="10" t="str">
        <f t="shared" si="497"/>
        <v>80100133,1,1,2500;</v>
      </c>
      <c r="JP62" s="10" t="str">
        <f t="shared" si="498"/>
        <v/>
      </c>
      <c r="JQ62" s="10" t="str">
        <f t="shared" si="499"/>
        <v/>
      </c>
      <c r="JR62" s="10" t="str">
        <f t="shared" si="500"/>
        <v/>
      </c>
      <c r="JS62" s="10" t="str">
        <f t="shared" si="501"/>
        <v>80100134,1,1,525;</v>
      </c>
      <c r="JT62" s="10" t="str">
        <f t="shared" si="502"/>
        <v/>
      </c>
      <c r="JU62" s="10" t="str">
        <f t="shared" si="503"/>
        <v/>
      </c>
      <c r="JV62" s="10" t="str">
        <f t="shared" si="504"/>
        <v/>
      </c>
      <c r="JW62" s="10" t="str">
        <f t="shared" si="505"/>
        <v>80100135,1,1,20;</v>
      </c>
      <c r="JX62" s="10" t="str">
        <f t="shared" si="506"/>
        <v/>
      </c>
      <c r="JY62" s="10" t="str">
        <f t="shared" si="507"/>
        <v/>
      </c>
      <c r="JZ62" s="10" t="str">
        <f t="shared" si="508"/>
        <v/>
      </c>
      <c r="KA62" s="10" t="str">
        <f t="shared" si="509"/>
        <v>80100141,1,1,11975;</v>
      </c>
      <c r="KB62" s="10" t="str">
        <f t="shared" si="510"/>
        <v/>
      </c>
      <c r="KC62" s="10" t="str">
        <f t="shared" si="511"/>
        <v/>
      </c>
      <c r="KD62" s="10" t="str">
        <f t="shared" si="512"/>
        <v/>
      </c>
      <c r="KE62" s="10" t="str">
        <f t="shared" si="513"/>
        <v>80100142,1,1,9980;</v>
      </c>
      <c r="KF62" s="10" t="str">
        <f t="shared" si="514"/>
        <v/>
      </c>
      <c r="KG62" s="10" t="str">
        <f t="shared" si="515"/>
        <v/>
      </c>
      <c r="KH62" s="10" t="str">
        <f t="shared" si="516"/>
        <v/>
      </c>
      <c r="KI62" s="10" t="str">
        <f t="shared" si="517"/>
        <v>80100143,1,1,2500;</v>
      </c>
      <c r="KJ62" s="10" t="str">
        <f t="shared" si="518"/>
        <v/>
      </c>
      <c r="KK62" s="10" t="str">
        <f t="shared" si="519"/>
        <v/>
      </c>
      <c r="KL62" s="10" t="str">
        <f t="shared" si="520"/>
        <v/>
      </c>
      <c r="KM62" s="10" t="str">
        <f t="shared" si="521"/>
        <v>80100144,1,1,525;</v>
      </c>
      <c r="KN62" s="10" t="str">
        <f t="shared" si="522"/>
        <v/>
      </c>
      <c r="KO62" s="10" t="str">
        <f t="shared" si="523"/>
        <v/>
      </c>
      <c r="KP62" s="10" t="str">
        <f t="shared" si="524"/>
        <v/>
      </c>
      <c r="KQ62" s="10" t="str">
        <f t="shared" si="525"/>
        <v>80100145,1,1,20;</v>
      </c>
      <c r="KR62" s="10" t="str">
        <f t="shared" si="526"/>
        <v/>
      </c>
      <c r="KS62" s="10" t="str">
        <f t="shared" si="527"/>
        <v/>
      </c>
      <c r="KT62" s="10" t="str">
        <f t="shared" si="528"/>
        <v/>
      </c>
      <c r="KU62" s="10" t="str">
        <f t="shared" si="529"/>
        <v>80100151,1,1,11975;</v>
      </c>
      <c r="KV62" s="10" t="str">
        <f t="shared" si="530"/>
        <v/>
      </c>
      <c r="KW62" s="10" t="str">
        <f t="shared" si="531"/>
        <v/>
      </c>
      <c r="KX62" s="10" t="str">
        <f t="shared" si="532"/>
        <v/>
      </c>
      <c r="KY62" s="10" t="str">
        <f t="shared" si="533"/>
        <v>80100152,1,1,9980;</v>
      </c>
      <c r="KZ62" s="10" t="str">
        <f t="shared" si="534"/>
        <v/>
      </c>
      <c r="LA62" s="10" t="str">
        <f t="shared" si="535"/>
        <v/>
      </c>
      <c r="LB62" s="10" t="str">
        <f t="shared" si="536"/>
        <v/>
      </c>
      <c r="LC62" s="10" t="str">
        <f t="shared" si="537"/>
        <v>80100153,1,1,2500;</v>
      </c>
      <c r="LD62" s="10" t="str">
        <f t="shared" si="538"/>
        <v/>
      </c>
      <c r="LE62" s="10" t="str">
        <f t="shared" si="539"/>
        <v/>
      </c>
      <c r="LF62" s="10" t="str">
        <f t="shared" si="540"/>
        <v/>
      </c>
      <c r="LG62" s="10" t="str">
        <f t="shared" si="541"/>
        <v>80100154,1,1,525;</v>
      </c>
      <c r="LH62" s="10" t="str">
        <f t="shared" si="542"/>
        <v/>
      </c>
      <c r="LI62" s="10" t="str">
        <f t="shared" si="543"/>
        <v/>
      </c>
      <c r="LJ62" s="10" t="str">
        <f t="shared" si="544"/>
        <v/>
      </c>
      <c r="LK62" s="10" t="str">
        <f t="shared" si="545"/>
        <v>80100155,1,1,20;</v>
      </c>
      <c r="LL62" s="10" t="str">
        <f t="shared" si="546"/>
        <v/>
      </c>
      <c r="LM62" s="10" t="str">
        <f t="shared" si="547"/>
        <v/>
      </c>
      <c r="LN62" s="10" t="str">
        <f t="shared" si="548"/>
        <v/>
      </c>
      <c r="LO62" s="10" t="str">
        <f t="shared" si="549"/>
        <v>80100161,1,1,11975;</v>
      </c>
      <c r="LP62" s="10" t="str">
        <f t="shared" si="550"/>
        <v/>
      </c>
      <c r="LQ62" s="10" t="str">
        <f t="shared" si="551"/>
        <v/>
      </c>
      <c r="LR62" s="10" t="str">
        <f t="shared" si="552"/>
        <v/>
      </c>
      <c r="LS62" s="10" t="str">
        <f t="shared" si="553"/>
        <v>80100162,1,1,9980;</v>
      </c>
      <c r="LT62" s="10" t="str">
        <f t="shared" si="554"/>
        <v/>
      </c>
      <c r="LU62" s="10" t="str">
        <f t="shared" si="555"/>
        <v/>
      </c>
      <c r="LV62" s="10" t="str">
        <f t="shared" si="556"/>
        <v/>
      </c>
      <c r="LW62" s="10" t="str">
        <f t="shared" si="557"/>
        <v>80100163,1,1,2500;</v>
      </c>
      <c r="LX62" s="10" t="str">
        <f t="shared" si="558"/>
        <v/>
      </c>
      <c r="LY62" s="10" t="str">
        <f t="shared" si="559"/>
        <v/>
      </c>
      <c r="LZ62" s="10" t="str">
        <f t="shared" si="560"/>
        <v/>
      </c>
      <c r="MA62" s="10" t="str">
        <f t="shared" si="561"/>
        <v>80100164,1,1,525;</v>
      </c>
      <c r="MB62" s="10" t="str">
        <f t="shared" si="562"/>
        <v/>
      </c>
      <c r="MC62" s="10" t="str">
        <f t="shared" si="563"/>
        <v/>
      </c>
      <c r="MD62" s="10" t="str">
        <f t="shared" si="564"/>
        <v/>
      </c>
      <c r="ME62" s="10" t="str">
        <f t="shared" si="568"/>
        <v>80100165,1,1,20</v>
      </c>
      <c r="MF62" s="10" t="str">
        <f t="shared" si="565"/>
        <v/>
      </c>
      <c r="MG62" s="10" t="str">
        <f t="shared" si="566"/>
        <v/>
      </c>
      <c r="MH62" s="10" t="str">
        <f t="shared" si="567"/>
        <v/>
      </c>
    </row>
    <row r="63" spans="1:346" x14ac:dyDescent="0.2">
      <c r="A63">
        <v>14</v>
      </c>
      <c r="C63" s="9" t="s">
        <v>65</v>
      </c>
      <c r="D63" s="9"/>
      <c r="G63" s="10" t="str">
        <f t="shared" si="210"/>
        <v>80100001,1,1,285600;</v>
      </c>
      <c r="J63" s="10" t="str">
        <f t="shared" si="211"/>
        <v/>
      </c>
      <c r="K63" s="10" t="str">
        <f t="shared" si="212"/>
        <v>80100002,1,1,179040;</v>
      </c>
      <c r="O63" s="10" t="str">
        <f t="shared" si="213"/>
        <v>80100003,1,1,120000;</v>
      </c>
      <c r="R63" s="10" t="str">
        <f t="shared" si="214"/>
        <v/>
      </c>
      <c r="S63" s="10" t="str">
        <f t="shared" si="215"/>
        <v>80100004,1,1,14400;</v>
      </c>
      <c r="W63" s="10" t="str">
        <f t="shared" si="216"/>
        <v>80100005,1,1,960;</v>
      </c>
      <c r="AA63" s="27" t="str">
        <f t="shared" si="249"/>
        <v>80100011,1,1,11975;</v>
      </c>
      <c r="AB63" s="10" t="str">
        <f t="shared" si="250"/>
        <v/>
      </c>
      <c r="AC63" s="10" t="str">
        <f t="shared" si="251"/>
        <v/>
      </c>
      <c r="AD63" s="10" t="str">
        <f t="shared" si="252"/>
        <v/>
      </c>
      <c r="AE63" s="10" t="str">
        <f t="shared" si="253"/>
        <v>80100012,1,1,9980;</v>
      </c>
      <c r="AF63" s="10" t="str">
        <f t="shared" si="254"/>
        <v/>
      </c>
      <c r="AG63" s="10" t="str">
        <f t="shared" si="255"/>
        <v/>
      </c>
      <c r="AH63" s="10" t="str">
        <f t="shared" si="256"/>
        <v/>
      </c>
      <c r="AI63" s="10" t="str">
        <f t="shared" si="257"/>
        <v>80100013,1,1,2500;</v>
      </c>
      <c r="AJ63" s="10" t="str">
        <f t="shared" si="258"/>
        <v/>
      </c>
      <c r="AK63" s="10" t="str">
        <f t="shared" si="259"/>
        <v/>
      </c>
      <c r="AL63" s="10" t="str">
        <f t="shared" si="260"/>
        <v/>
      </c>
      <c r="AM63" s="10" t="str">
        <f t="shared" si="261"/>
        <v>80100014,1,1,525;</v>
      </c>
      <c r="AN63" s="10" t="str">
        <f t="shared" si="262"/>
        <v/>
      </c>
      <c r="AO63" s="10" t="str">
        <f t="shared" si="263"/>
        <v/>
      </c>
      <c r="AP63" s="10" t="str">
        <f t="shared" si="264"/>
        <v/>
      </c>
      <c r="AQ63" s="10" t="str">
        <f t="shared" si="265"/>
        <v>80100015,1,1,20;</v>
      </c>
      <c r="AR63" s="10" t="str">
        <f t="shared" si="266"/>
        <v/>
      </c>
      <c r="AS63" s="10" t="str">
        <f t="shared" si="267"/>
        <v/>
      </c>
      <c r="AT63" s="10" t="str">
        <f t="shared" si="268"/>
        <v/>
      </c>
      <c r="AU63" s="10" t="str">
        <f t="shared" si="269"/>
        <v>80100031,1,1,11975;</v>
      </c>
      <c r="AV63" s="10" t="str">
        <f t="shared" si="270"/>
        <v/>
      </c>
      <c r="AW63" s="10" t="str">
        <f t="shared" si="271"/>
        <v/>
      </c>
      <c r="AX63" s="10" t="str">
        <f t="shared" si="272"/>
        <v/>
      </c>
      <c r="AY63" s="10" t="str">
        <f t="shared" si="273"/>
        <v>80100032,1,1,9980;</v>
      </c>
      <c r="AZ63" s="10" t="str">
        <f t="shared" si="274"/>
        <v/>
      </c>
      <c r="BA63" s="10" t="str">
        <f t="shared" si="275"/>
        <v/>
      </c>
      <c r="BB63" s="10" t="str">
        <f t="shared" si="276"/>
        <v/>
      </c>
      <c r="BC63" s="10" t="str">
        <f t="shared" si="277"/>
        <v>80100033,1,1,2500;</v>
      </c>
      <c r="BD63" s="10" t="str">
        <f t="shared" si="278"/>
        <v/>
      </c>
      <c r="BE63" s="10" t="str">
        <f t="shared" si="279"/>
        <v/>
      </c>
      <c r="BF63" s="10" t="str">
        <f t="shared" si="280"/>
        <v/>
      </c>
      <c r="BG63" s="10" t="str">
        <f t="shared" si="281"/>
        <v>80100034,1,1,525;</v>
      </c>
      <c r="BH63" s="10" t="str">
        <f t="shared" si="282"/>
        <v/>
      </c>
      <c r="BI63" s="10" t="str">
        <f t="shared" si="283"/>
        <v/>
      </c>
      <c r="BJ63" s="10" t="str">
        <f t="shared" si="284"/>
        <v/>
      </c>
      <c r="BK63" s="10" t="str">
        <f t="shared" si="285"/>
        <v>80100035,1,1,20;</v>
      </c>
      <c r="BL63" s="10" t="str">
        <f t="shared" si="286"/>
        <v/>
      </c>
      <c r="BM63" s="10" t="str">
        <f t="shared" si="287"/>
        <v/>
      </c>
      <c r="BN63" s="10" t="str">
        <f t="shared" si="288"/>
        <v/>
      </c>
      <c r="BO63" s="10" t="str">
        <f t="shared" si="289"/>
        <v>80100041,1,1,11975;</v>
      </c>
      <c r="BP63" s="10" t="str">
        <f t="shared" si="290"/>
        <v/>
      </c>
      <c r="BQ63" s="10" t="str">
        <f t="shared" si="291"/>
        <v/>
      </c>
      <c r="BR63" s="10" t="str">
        <f t="shared" si="292"/>
        <v/>
      </c>
      <c r="BS63" s="10" t="str">
        <f t="shared" si="293"/>
        <v>80100042,1,1,9980;</v>
      </c>
      <c r="BT63" s="10" t="str">
        <f t="shared" si="294"/>
        <v/>
      </c>
      <c r="BU63" s="10" t="str">
        <f t="shared" si="295"/>
        <v/>
      </c>
      <c r="BV63" s="10" t="str">
        <f t="shared" si="296"/>
        <v/>
      </c>
      <c r="BW63" s="10" t="str">
        <f t="shared" si="297"/>
        <v>80100043,1,1,2500;</v>
      </c>
      <c r="BX63" s="10" t="str">
        <f t="shared" si="298"/>
        <v/>
      </c>
      <c r="BY63" s="10" t="str">
        <f t="shared" si="299"/>
        <v/>
      </c>
      <c r="BZ63" s="10" t="str">
        <f t="shared" si="300"/>
        <v/>
      </c>
      <c r="CA63" s="10" t="str">
        <f t="shared" si="301"/>
        <v>80100044,1,1,525;</v>
      </c>
      <c r="CB63" s="10" t="str">
        <f t="shared" si="302"/>
        <v/>
      </c>
      <c r="CC63" s="10" t="str">
        <f t="shared" si="303"/>
        <v/>
      </c>
      <c r="CD63" s="10" t="str">
        <f t="shared" si="304"/>
        <v/>
      </c>
      <c r="CE63" s="10" t="str">
        <f t="shared" si="305"/>
        <v>80100045,1,1,20;</v>
      </c>
      <c r="CF63" s="10" t="str">
        <f t="shared" si="306"/>
        <v/>
      </c>
      <c r="CG63" s="10" t="str">
        <f t="shared" si="307"/>
        <v/>
      </c>
      <c r="CH63" s="10" t="str">
        <f t="shared" si="308"/>
        <v/>
      </c>
      <c r="CI63" s="10" t="str">
        <f t="shared" si="309"/>
        <v>80100061,1,1,11975;</v>
      </c>
      <c r="CJ63" s="10" t="str">
        <f t="shared" si="310"/>
        <v/>
      </c>
      <c r="CK63" s="10" t="str">
        <f t="shared" si="311"/>
        <v/>
      </c>
      <c r="CL63" s="10" t="str">
        <f t="shared" si="312"/>
        <v/>
      </c>
      <c r="CM63" s="10" t="str">
        <f t="shared" si="313"/>
        <v>80100062,1,1,9980;</v>
      </c>
      <c r="CN63" s="10" t="str">
        <f t="shared" si="314"/>
        <v/>
      </c>
      <c r="CO63" s="10" t="str">
        <f t="shared" si="315"/>
        <v/>
      </c>
      <c r="CP63" s="10" t="str">
        <f t="shared" si="316"/>
        <v/>
      </c>
      <c r="CQ63" s="10" t="str">
        <f t="shared" si="317"/>
        <v>80100063,1,1,2500;</v>
      </c>
      <c r="CR63" s="10" t="str">
        <f t="shared" si="318"/>
        <v/>
      </c>
      <c r="CS63" s="10" t="str">
        <f t="shared" si="319"/>
        <v/>
      </c>
      <c r="CT63" s="10" t="str">
        <f t="shared" si="320"/>
        <v/>
      </c>
      <c r="CU63" s="10" t="str">
        <f t="shared" si="321"/>
        <v>80100064,1,1,525;</v>
      </c>
      <c r="CV63" s="10" t="str">
        <f t="shared" si="322"/>
        <v/>
      </c>
      <c r="CW63" s="10" t="str">
        <f t="shared" si="323"/>
        <v/>
      </c>
      <c r="CX63" s="10" t="str">
        <f t="shared" si="324"/>
        <v/>
      </c>
      <c r="CY63" s="10" t="str">
        <f t="shared" si="325"/>
        <v>80100065,1,1,20;</v>
      </c>
      <c r="CZ63" s="10" t="str">
        <f t="shared" si="326"/>
        <v/>
      </c>
      <c r="DA63" s="10" t="str">
        <f t="shared" si="327"/>
        <v/>
      </c>
      <c r="DB63" s="10" t="str">
        <f t="shared" si="328"/>
        <v/>
      </c>
      <c r="DC63" s="10" t="str">
        <f t="shared" si="329"/>
        <v>80100051,1,1,11975;</v>
      </c>
      <c r="DD63" s="10" t="str">
        <f t="shared" si="330"/>
        <v/>
      </c>
      <c r="DE63" s="10" t="str">
        <f t="shared" si="331"/>
        <v/>
      </c>
      <c r="DF63" s="10" t="str">
        <f t="shared" si="332"/>
        <v/>
      </c>
      <c r="DG63" s="10" t="str">
        <f t="shared" si="333"/>
        <v>80100052,1,1,9980;</v>
      </c>
      <c r="DH63" s="10" t="str">
        <f t="shared" si="334"/>
        <v/>
      </c>
      <c r="DI63" s="10" t="str">
        <f t="shared" si="335"/>
        <v/>
      </c>
      <c r="DJ63" s="10" t="str">
        <f t="shared" si="336"/>
        <v/>
      </c>
      <c r="DK63" s="10" t="str">
        <f t="shared" si="337"/>
        <v>80100053,1,1,2500;</v>
      </c>
      <c r="DL63" s="10" t="str">
        <f t="shared" si="338"/>
        <v/>
      </c>
      <c r="DM63" s="10" t="str">
        <f t="shared" si="339"/>
        <v/>
      </c>
      <c r="DN63" s="10" t="str">
        <f t="shared" si="340"/>
        <v/>
      </c>
      <c r="DO63" s="10" t="str">
        <f t="shared" si="341"/>
        <v>80100054,1,1,525;</v>
      </c>
      <c r="DP63" s="10" t="str">
        <f t="shared" si="342"/>
        <v/>
      </c>
      <c r="DQ63" s="10" t="str">
        <f t="shared" si="343"/>
        <v/>
      </c>
      <c r="DR63" s="10" t="str">
        <f t="shared" si="344"/>
        <v/>
      </c>
      <c r="DS63" s="10" t="str">
        <f t="shared" si="345"/>
        <v>80100055,1,1,20;</v>
      </c>
      <c r="DT63" s="10" t="str">
        <f t="shared" si="346"/>
        <v/>
      </c>
      <c r="DU63" s="10" t="str">
        <f t="shared" si="347"/>
        <v/>
      </c>
      <c r="DV63" s="10" t="str">
        <f t="shared" si="348"/>
        <v/>
      </c>
      <c r="DW63" s="10" t="str">
        <f t="shared" si="349"/>
        <v>80100081,1,1,11975;</v>
      </c>
      <c r="DX63" s="10" t="str">
        <f t="shared" si="350"/>
        <v/>
      </c>
      <c r="DY63" s="10" t="str">
        <f t="shared" si="351"/>
        <v/>
      </c>
      <c r="DZ63" s="10" t="str">
        <f t="shared" si="352"/>
        <v/>
      </c>
      <c r="EA63" s="10" t="str">
        <f t="shared" si="353"/>
        <v>80100082,1,1,9980;</v>
      </c>
      <c r="EB63" s="10" t="str">
        <f t="shared" si="354"/>
        <v/>
      </c>
      <c r="EC63" s="10" t="str">
        <f t="shared" si="355"/>
        <v/>
      </c>
      <c r="ED63" s="10" t="str">
        <f t="shared" si="356"/>
        <v/>
      </c>
      <c r="EE63" s="10" t="str">
        <f t="shared" si="357"/>
        <v>80100083,1,1,2500;</v>
      </c>
      <c r="EF63" s="10" t="str">
        <f t="shared" si="358"/>
        <v/>
      </c>
      <c r="EG63" s="10" t="str">
        <f t="shared" si="359"/>
        <v/>
      </c>
      <c r="EH63" s="10" t="str">
        <f t="shared" si="360"/>
        <v/>
      </c>
      <c r="EI63" s="10" t="str">
        <f t="shared" si="361"/>
        <v>80100084,1,1,525;</v>
      </c>
      <c r="EJ63" s="10" t="str">
        <f t="shared" si="362"/>
        <v/>
      </c>
      <c r="EK63" s="10" t="str">
        <f t="shared" si="363"/>
        <v/>
      </c>
      <c r="EL63" s="10" t="str">
        <f t="shared" si="364"/>
        <v/>
      </c>
      <c r="EM63" s="10" t="str">
        <f t="shared" si="365"/>
        <v>80100085,1,1,20;</v>
      </c>
      <c r="EN63" s="10" t="str">
        <f t="shared" si="366"/>
        <v/>
      </c>
      <c r="EO63" s="10" t="str">
        <f t="shared" si="367"/>
        <v/>
      </c>
      <c r="EP63" s="10" t="str">
        <f t="shared" si="368"/>
        <v/>
      </c>
      <c r="EQ63" s="10" t="str">
        <f t="shared" si="369"/>
        <v>80100071,1,1,11975;</v>
      </c>
      <c r="ER63" s="10" t="str">
        <f t="shared" si="370"/>
        <v/>
      </c>
      <c r="ES63" s="10" t="str">
        <f t="shared" si="371"/>
        <v/>
      </c>
      <c r="ET63" s="10" t="str">
        <f t="shared" si="372"/>
        <v/>
      </c>
      <c r="EU63" s="10" t="str">
        <f t="shared" si="373"/>
        <v>80100072,1,1,9980;</v>
      </c>
      <c r="EV63" s="10" t="str">
        <f t="shared" si="374"/>
        <v/>
      </c>
      <c r="EW63" s="10" t="str">
        <f t="shared" si="375"/>
        <v/>
      </c>
      <c r="EX63" s="10" t="str">
        <f t="shared" si="376"/>
        <v/>
      </c>
      <c r="EY63" s="10" t="str">
        <f t="shared" si="377"/>
        <v>80100073,1,1,2500;</v>
      </c>
      <c r="EZ63" s="10" t="str">
        <f t="shared" si="378"/>
        <v/>
      </c>
      <c r="FA63" s="10" t="str">
        <f t="shared" si="379"/>
        <v/>
      </c>
      <c r="FB63" s="10" t="str">
        <f t="shared" si="380"/>
        <v/>
      </c>
      <c r="FC63" s="10" t="str">
        <f t="shared" si="381"/>
        <v>80100074,1,1,525;</v>
      </c>
      <c r="FD63" s="10" t="str">
        <f t="shared" si="382"/>
        <v/>
      </c>
      <c r="FE63" s="10" t="str">
        <f t="shared" si="383"/>
        <v/>
      </c>
      <c r="FF63" s="10" t="str">
        <f t="shared" si="384"/>
        <v/>
      </c>
      <c r="FG63" s="10" t="str">
        <f t="shared" si="385"/>
        <v>80100075,1,1,20;</v>
      </c>
      <c r="FH63" s="10" t="str">
        <f t="shared" si="386"/>
        <v/>
      </c>
      <c r="FI63" s="10" t="str">
        <f t="shared" si="387"/>
        <v/>
      </c>
      <c r="FJ63" s="10" t="str">
        <f t="shared" si="388"/>
        <v/>
      </c>
      <c r="FK63" s="10" t="str">
        <f t="shared" si="389"/>
        <v>80100021,1,1,11975;</v>
      </c>
      <c r="FL63" s="10" t="str">
        <f t="shared" si="390"/>
        <v/>
      </c>
      <c r="FM63" s="10" t="str">
        <f t="shared" si="391"/>
        <v/>
      </c>
      <c r="FN63" s="10" t="str">
        <f t="shared" si="392"/>
        <v/>
      </c>
      <c r="FO63" s="10" t="str">
        <f t="shared" si="393"/>
        <v>80100022,1,1,9980;</v>
      </c>
      <c r="FP63" s="10" t="str">
        <f t="shared" si="394"/>
        <v/>
      </c>
      <c r="FQ63" s="10" t="str">
        <f t="shared" si="395"/>
        <v/>
      </c>
      <c r="FR63" s="10" t="str">
        <f t="shared" si="396"/>
        <v/>
      </c>
      <c r="FS63" s="10" t="str">
        <f t="shared" si="397"/>
        <v>80100023,1,1,2500;</v>
      </c>
      <c r="FT63" s="10" t="str">
        <f t="shared" si="398"/>
        <v/>
      </c>
      <c r="FU63" s="10" t="str">
        <f t="shared" si="399"/>
        <v/>
      </c>
      <c r="FV63" s="10" t="str">
        <f t="shared" si="400"/>
        <v/>
      </c>
      <c r="FW63" s="10" t="str">
        <f t="shared" si="401"/>
        <v>80100024,1,1,525;</v>
      </c>
      <c r="FX63" s="10" t="str">
        <f t="shared" si="402"/>
        <v/>
      </c>
      <c r="FY63" s="10" t="str">
        <f t="shared" si="403"/>
        <v/>
      </c>
      <c r="FZ63" s="10" t="str">
        <f t="shared" si="404"/>
        <v/>
      </c>
      <c r="GA63" s="10" t="str">
        <f t="shared" si="405"/>
        <v>80100025,1,1,20;</v>
      </c>
      <c r="GB63" s="10" t="str">
        <f t="shared" si="406"/>
        <v/>
      </c>
      <c r="GC63" s="10" t="str">
        <f t="shared" si="407"/>
        <v/>
      </c>
      <c r="GD63" s="10" t="str">
        <f t="shared" si="408"/>
        <v/>
      </c>
      <c r="GE63" s="10" t="str">
        <f t="shared" si="409"/>
        <v>80100091,1,1,11975;</v>
      </c>
      <c r="GF63" s="10" t="str">
        <f t="shared" si="410"/>
        <v/>
      </c>
      <c r="GG63" s="10" t="str">
        <f t="shared" si="411"/>
        <v/>
      </c>
      <c r="GH63" s="10" t="str">
        <f t="shared" si="412"/>
        <v/>
      </c>
      <c r="GI63" s="10" t="str">
        <f t="shared" si="413"/>
        <v>80100092,1,1,9980;</v>
      </c>
      <c r="GJ63" s="10" t="str">
        <f t="shared" si="414"/>
        <v/>
      </c>
      <c r="GK63" s="10" t="str">
        <f t="shared" si="415"/>
        <v/>
      </c>
      <c r="GL63" s="10" t="str">
        <f t="shared" si="416"/>
        <v/>
      </c>
      <c r="GM63" s="10" t="str">
        <f t="shared" si="417"/>
        <v>80100093,1,1,2500;</v>
      </c>
      <c r="GN63" s="10" t="str">
        <f t="shared" si="418"/>
        <v/>
      </c>
      <c r="GO63" s="10" t="str">
        <f t="shared" si="419"/>
        <v/>
      </c>
      <c r="GP63" s="10" t="str">
        <f t="shared" si="420"/>
        <v/>
      </c>
      <c r="GQ63" s="10" t="str">
        <f t="shared" si="421"/>
        <v>80100094,1,1,525;</v>
      </c>
      <c r="GR63" s="10" t="str">
        <f t="shared" si="422"/>
        <v/>
      </c>
      <c r="GS63" s="10" t="str">
        <f t="shared" si="423"/>
        <v/>
      </c>
      <c r="GT63" s="10" t="str">
        <f t="shared" si="424"/>
        <v/>
      </c>
      <c r="GU63" s="10" t="str">
        <f t="shared" si="425"/>
        <v>80100095,1,1,20;</v>
      </c>
      <c r="GV63" s="10" t="str">
        <f t="shared" si="426"/>
        <v/>
      </c>
      <c r="GW63" s="10" t="str">
        <f t="shared" si="427"/>
        <v/>
      </c>
      <c r="GX63" s="10" t="str">
        <f t="shared" si="428"/>
        <v/>
      </c>
      <c r="GY63" s="10" t="str">
        <f t="shared" si="429"/>
        <v>80100101,1,1,11975;</v>
      </c>
      <c r="GZ63" s="10" t="str">
        <f t="shared" si="430"/>
        <v/>
      </c>
      <c r="HA63" s="10" t="str">
        <f t="shared" si="431"/>
        <v/>
      </c>
      <c r="HB63" s="10" t="str">
        <f t="shared" si="432"/>
        <v/>
      </c>
      <c r="HC63" s="10" t="str">
        <f t="shared" si="433"/>
        <v>80100102,1,1,9980;</v>
      </c>
      <c r="HD63" s="10" t="str">
        <f t="shared" si="434"/>
        <v/>
      </c>
      <c r="HE63" s="10" t="str">
        <f t="shared" si="435"/>
        <v/>
      </c>
      <c r="HF63" s="10" t="str">
        <f t="shared" si="436"/>
        <v/>
      </c>
      <c r="HG63" s="10" t="str">
        <f t="shared" si="437"/>
        <v>80100103,1,1,2500;</v>
      </c>
      <c r="HH63" s="10" t="str">
        <f t="shared" si="438"/>
        <v/>
      </c>
      <c r="HI63" s="10" t="str">
        <f t="shared" si="439"/>
        <v/>
      </c>
      <c r="HJ63" s="10" t="str">
        <f t="shared" si="440"/>
        <v/>
      </c>
      <c r="HK63" s="10" t="str">
        <f t="shared" si="441"/>
        <v>80100104,1,1,525;</v>
      </c>
      <c r="HL63" s="10" t="str">
        <f t="shared" si="442"/>
        <v/>
      </c>
      <c r="HM63" s="10" t="str">
        <f t="shared" si="443"/>
        <v/>
      </c>
      <c r="HN63" s="10" t="str">
        <f t="shared" si="444"/>
        <v/>
      </c>
      <c r="HO63" s="10" t="str">
        <f t="shared" si="445"/>
        <v>80100105,1,1,20;</v>
      </c>
      <c r="HP63" s="10" t="str">
        <f t="shared" si="446"/>
        <v/>
      </c>
      <c r="HQ63" s="10" t="str">
        <f t="shared" si="447"/>
        <v/>
      </c>
      <c r="HR63" s="10" t="str">
        <f t="shared" si="448"/>
        <v/>
      </c>
      <c r="HS63" s="10" t="str">
        <f t="shared" si="449"/>
        <v>80100111,1,1,11975;</v>
      </c>
      <c r="HT63" s="10" t="str">
        <f t="shared" si="450"/>
        <v/>
      </c>
      <c r="HU63" s="10" t="str">
        <f t="shared" si="451"/>
        <v/>
      </c>
      <c r="HV63" s="10" t="str">
        <f t="shared" si="452"/>
        <v/>
      </c>
      <c r="HW63" s="10" t="str">
        <f t="shared" si="453"/>
        <v>80100112,1,1,9980;</v>
      </c>
      <c r="HX63" s="10" t="str">
        <f t="shared" si="454"/>
        <v/>
      </c>
      <c r="HY63" s="10" t="str">
        <f t="shared" si="455"/>
        <v/>
      </c>
      <c r="HZ63" s="10" t="str">
        <f t="shared" si="456"/>
        <v/>
      </c>
      <c r="IA63" s="10" t="str">
        <f t="shared" si="457"/>
        <v>80100113,1,1,2500;</v>
      </c>
      <c r="IB63" s="10" t="str">
        <f t="shared" si="458"/>
        <v/>
      </c>
      <c r="IC63" s="10" t="str">
        <f t="shared" si="459"/>
        <v/>
      </c>
      <c r="ID63" s="10" t="str">
        <f t="shared" si="460"/>
        <v/>
      </c>
      <c r="IE63" s="10" t="str">
        <f t="shared" si="461"/>
        <v>80100114,1,1,525;</v>
      </c>
      <c r="IF63" s="10" t="str">
        <f t="shared" si="462"/>
        <v/>
      </c>
      <c r="IG63" s="10" t="str">
        <f t="shared" si="463"/>
        <v/>
      </c>
      <c r="IH63" s="10" t="str">
        <f t="shared" si="464"/>
        <v/>
      </c>
      <c r="II63" s="10" t="str">
        <f t="shared" si="465"/>
        <v>80100115,1,1,20;</v>
      </c>
      <c r="IJ63" s="10" t="str">
        <f t="shared" si="466"/>
        <v/>
      </c>
      <c r="IK63" s="10" t="str">
        <f t="shared" si="467"/>
        <v/>
      </c>
      <c r="IL63" s="10" t="str">
        <f t="shared" si="468"/>
        <v/>
      </c>
      <c r="IM63" s="10" t="str">
        <f t="shared" si="469"/>
        <v>80100121,1,1,11975;</v>
      </c>
      <c r="IN63" s="10" t="str">
        <f t="shared" si="470"/>
        <v/>
      </c>
      <c r="IO63" s="10" t="str">
        <f t="shared" si="471"/>
        <v/>
      </c>
      <c r="IP63" s="10" t="str">
        <f t="shared" si="472"/>
        <v/>
      </c>
      <c r="IQ63" s="10" t="str">
        <f t="shared" si="473"/>
        <v>80100122,1,1,9980;</v>
      </c>
      <c r="IR63" s="10" t="str">
        <f t="shared" si="474"/>
        <v/>
      </c>
      <c r="IS63" s="10" t="str">
        <f t="shared" si="475"/>
        <v/>
      </c>
      <c r="IT63" s="10" t="str">
        <f t="shared" si="476"/>
        <v/>
      </c>
      <c r="IU63" s="10" t="str">
        <f t="shared" si="477"/>
        <v>80100123,1,1,2500;</v>
      </c>
      <c r="IV63" s="10" t="str">
        <f t="shared" si="478"/>
        <v/>
      </c>
      <c r="IW63" s="10" t="str">
        <f t="shared" si="479"/>
        <v/>
      </c>
      <c r="IX63" s="10" t="str">
        <f t="shared" si="480"/>
        <v/>
      </c>
      <c r="IY63" s="10" t="str">
        <f t="shared" si="481"/>
        <v>80100124,1,1,525;</v>
      </c>
      <c r="IZ63" s="10" t="str">
        <f t="shared" si="482"/>
        <v/>
      </c>
      <c r="JA63" s="10" t="str">
        <f t="shared" si="483"/>
        <v/>
      </c>
      <c r="JB63" s="10" t="str">
        <f t="shared" si="484"/>
        <v/>
      </c>
      <c r="JC63" s="10" t="str">
        <f t="shared" si="485"/>
        <v>80100125,1,1,20;</v>
      </c>
      <c r="JD63" s="10" t="str">
        <f t="shared" si="486"/>
        <v/>
      </c>
      <c r="JE63" s="10" t="str">
        <f t="shared" si="487"/>
        <v/>
      </c>
      <c r="JF63" s="10" t="str">
        <f t="shared" si="488"/>
        <v/>
      </c>
      <c r="JG63" s="10" t="str">
        <f t="shared" si="489"/>
        <v>80100131,1,1,11975;</v>
      </c>
      <c r="JH63" s="10" t="str">
        <f t="shared" si="490"/>
        <v/>
      </c>
      <c r="JI63" s="10" t="str">
        <f t="shared" si="491"/>
        <v/>
      </c>
      <c r="JJ63" s="10" t="str">
        <f t="shared" si="492"/>
        <v/>
      </c>
      <c r="JK63" s="10" t="str">
        <f t="shared" si="493"/>
        <v>80100132,1,1,9980;</v>
      </c>
      <c r="JL63" s="10" t="str">
        <f t="shared" si="494"/>
        <v/>
      </c>
      <c r="JM63" s="10" t="str">
        <f t="shared" si="495"/>
        <v/>
      </c>
      <c r="JN63" s="10" t="str">
        <f t="shared" si="496"/>
        <v/>
      </c>
      <c r="JO63" s="10" t="str">
        <f t="shared" si="497"/>
        <v>80100133,1,1,2500;</v>
      </c>
      <c r="JP63" s="10" t="str">
        <f t="shared" si="498"/>
        <v/>
      </c>
      <c r="JQ63" s="10" t="str">
        <f t="shared" si="499"/>
        <v/>
      </c>
      <c r="JR63" s="10" t="str">
        <f t="shared" si="500"/>
        <v/>
      </c>
      <c r="JS63" s="10" t="str">
        <f t="shared" si="501"/>
        <v>80100134,1,1,525;</v>
      </c>
      <c r="JT63" s="10" t="str">
        <f t="shared" si="502"/>
        <v/>
      </c>
      <c r="JU63" s="10" t="str">
        <f t="shared" si="503"/>
        <v/>
      </c>
      <c r="JV63" s="10" t="str">
        <f t="shared" si="504"/>
        <v/>
      </c>
      <c r="JW63" s="10" t="str">
        <f t="shared" si="505"/>
        <v>80100135,1,1,20;</v>
      </c>
      <c r="JX63" s="10" t="str">
        <f t="shared" si="506"/>
        <v/>
      </c>
      <c r="JY63" s="10" t="str">
        <f t="shared" si="507"/>
        <v/>
      </c>
      <c r="JZ63" s="10" t="str">
        <f t="shared" si="508"/>
        <v/>
      </c>
      <c r="KA63" s="10" t="str">
        <f t="shared" si="509"/>
        <v>80100141,1,1,11975;</v>
      </c>
      <c r="KB63" s="10" t="str">
        <f t="shared" si="510"/>
        <v/>
      </c>
      <c r="KC63" s="10" t="str">
        <f t="shared" si="511"/>
        <v/>
      </c>
      <c r="KD63" s="10" t="str">
        <f t="shared" si="512"/>
        <v/>
      </c>
      <c r="KE63" s="10" t="str">
        <f t="shared" si="513"/>
        <v>80100142,1,1,9980;</v>
      </c>
      <c r="KF63" s="10" t="str">
        <f t="shared" si="514"/>
        <v/>
      </c>
      <c r="KG63" s="10" t="str">
        <f t="shared" si="515"/>
        <v/>
      </c>
      <c r="KH63" s="10" t="str">
        <f t="shared" si="516"/>
        <v/>
      </c>
      <c r="KI63" s="10" t="str">
        <f t="shared" si="517"/>
        <v>80100143,1,1,2500;</v>
      </c>
      <c r="KJ63" s="10" t="str">
        <f t="shared" si="518"/>
        <v/>
      </c>
      <c r="KK63" s="10" t="str">
        <f t="shared" si="519"/>
        <v/>
      </c>
      <c r="KL63" s="10" t="str">
        <f t="shared" si="520"/>
        <v/>
      </c>
      <c r="KM63" s="10" t="str">
        <f t="shared" si="521"/>
        <v>80100144,1,1,525;</v>
      </c>
      <c r="KN63" s="10" t="str">
        <f t="shared" si="522"/>
        <v/>
      </c>
      <c r="KO63" s="10" t="str">
        <f t="shared" si="523"/>
        <v/>
      </c>
      <c r="KP63" s="10" t="str">
        <f t="shared" si="524"/>
        <v/>
      </c>
      <c r="KQ63" s="10" t="str">
        <f t="shared" si="525"/>
        <v>80100145,1,1,20;</v>
      </c>
      <c r="KR63" s="10" t="str">
        <f t="shared" si="526"/>
        <v/>
      </c>
      <c r="KS63" s="10" t="str">
        <f t="shared" si="527"/>
        <v/>
      </c>
      <c r="KT63" s="10" t="str">
        <f t="shared" si="528"/>
        <v/>
      </c>
      <c r="KU63" s="10" t="str">
        <f t="shared" si="529"/>
        <v>80100151,1,1,11975;</v>
      </c>
      <c r="KV63" s="10" t="str">
        <f t="shared" si="530"/>
        <v/>
      </c>
      <c r="KW63" s="10" t="str">
        <f t="shared" si="531"/>
        <v/>
      </c>
      <c r="KX63" s="10" t="str">
        <f t="shared" si="532"/>
        <v/>
      </c>
      <c r="KY63" s="10" t="str">
        <f t="shared" si="533"/>
        <v>80100152,1,1,9980;</v>
      </c>
      <c r="KZ63" s="10" t="str">
        <f t="shared" si="534"/>
        <v/>
      </c>
      <c r="LA63" s="10" t="str">
        <f t="shared" si="535"/>
        <v/>
      </c>
      <c r="LB63" s="10" t="str">
        <f t="shared" si="536"/>
        <v/>
      </c>
      <c r="LC63" s="10" t="str">
        <f t="shared" si="537"/>
        <v>80100153,1,1,2500;</v>
      </c>
      <c r="LD63" s="10" t="str">
        <f t="shared" si="538"/>
        <v/>
      </c>
      <c r="LE63" s="10" t="str">
        <f t="shared" si="539"/>
        <v/>
      </c>
      <c r="LF63" s="10" t="str">
        <f t="shared" si="540"/>
        <v/>
      </c>
      <c r="LG63" s="10" t="str">
        <f t="shared" si="541"/>
        <v>80100154,1,1,525;</v>
      </c>
      <c r="LH63" s="10" t="str">
        <f t="shared" si="542"/>
        <v/>
      </c>
      <c r="LI63" s="10" t="str">
        <f t="shared" si="543"/>
        <v/>
      </c>
      <c r="LJ63" s="10" t="str">
        <f t="shared" si="544"/>
        <v/>
      </c>
      <c r="LK63" s="10" t="str">
        <f t="shared" si="545"/>
        <v>80100155,1,1,20;</v>
      </c>
      <c r="LL63" s="10" t="str">
        <f t="shared" si="546"/>
        <v/>
      </c>
      <c r="LM63" s="10" t="str">
        <f t="shared" si="547"/>
        <v/>
      </c>
      <c r="LN63" s="10" t="str">
        <f t="shared" si="548"/>
        <v/>
      </c>
      <c r="LO63" s="10" t="str">
        <f t="shared" si="549"/>
        <v>80100161,1,1,11975;</v>
      </c>
      <c r="LP63" s="10" t="str">
        <f t="shared" si="550"/>
        <v/>
      </c>
      <c r="LQ63" s="10" t="str">
        <f t="shared" si="551"/>
        <v/>
      </c>
      <c r="LR63" s="10" t="str">
        <f t="shared" si="552"/>
        <v/>
      </c>
      <c r="LS63" s="10" t="str">
        <f t="shared" si="553"/>
        <v>80100162,1,1,9980;</v>
      </c>
      <c r="LT63" s="10" t="str">
        <f t="shared" si="554"/>
        <v/>
      </c>
      <c r="LU63" s="10" t="str">
        <f t="shared" si="555"/>
        <v/>
      </c>
      <c r="LV63" s="10" t="str">
        <f t="shared" si="556"/>
        <v/>
      </c>
      <c r="LW63" s="10" t="str">
        <f t="shared" si="557"/>
        <v>80100163,1,1,2500;</v>
      </c>
      <c r="LX63" s="10" t="str">
        <f t="shared" si="558"/>
        <v/>
      </c>
      <c r="LY63" s="10" t="str">
        <f t="shared" si="559"/>
        <v/>
      </c>
      <c r="LZ63" s="10" t="str">
        <f t="shared" si="560"/>
        <v/>
      </c>
      <c r="MA63" s="10" t="str">
        <f t="shared" si="561"/>
        <v>80100164,1,1,525;</v>
      </c>
      <c r="MB63" s="10" t="str">
        <f t="shared" si="562"/>
        <v/>
      </c>
      <c r="MC63" s="10" t="str">
        <f t="shared" si="563"/>
        <v/>
      </c>
      <c r="MD63" s="10" t="str">
        <f t="shared" si="564"/>
        <v/>
      </c>
      <c r="ME63" s="10" t="str">
        <f t="shared" si="568"/>
        <v>80100165,1,1,20</v>
      </c>
      <c r="MF63" s="10" t="str">
        <f t="shared" si="565"/>
        <v/>
      </c>
      <c r="MG63" s="10" t="str">
        <f t="shared" si="566"/>
        <v/>
      </c>
      <c r="MH63" s="10" t="str">
        <f t="shared" si="567"/>
        <v/>
      </c>
    </row>
    <row r="64" spans="1:346" x14ac:dyDescent="0.2">
      <c r="A64">
        <v>15</v>
      </c>
      <c r="C64" s="9" t="s">
        <v>65</v>
      </c>
      <c r="D64" s="9"/>
      <c r="G64" s="10" t="str">
        <f t="shared" si="210"/>
        <v>80100001,1,1,282000;</v>
      </c>
      <c r="J64" s="10" t="str">
        <f t="shared" si="211"/>
        <v/>
      </c>
      <c r="K64" s="10" t="str">
        <f t="shared" si="212"/>
        <v>80100002,1,1,178800;</v>
      </c>
      <c r="O64" s="10" t="str">
        <f t="shared" si="213"/>
        <v>80100003,1,1,120000;</v>
      </c>
      <c r="R64" s="10" t="str">
        <f t="shared" si="214"/>
        <v/>
      </c>
      <c r="S64" s="10" t="str">
        <f t="shared" si="215"/>
        <v>80100004,1,1,18000;</v>
      </c>
      <c r="W64" s="10" t="str">
        <f t="shared" si="216"/>
        <v>80100005,1,1,1200;</v>
      </c>
      <c r="AA64" s="27" t="str">
        <f t="shared" si="249"/>
        <v>80100011,1,1,11975;</v>
      </c>
      <c r="AB64" s="10" t="str">
        <f t="shared" si="250"/>
        <v/>
      </c>
      <c r="AC64" s="10" t="str">
        <f t="shared" si="251"/>
        <v/>
      </c>
      <c r="AD64" s="10" t="str">
        <f t="shared" si="252"/>
        <v/>
      </c>
      <c r="AE64" s="10" t="str">
        <f t="shared" si="253"/>
        <v>80100012,1,1,9980;</v>
      </c>
      <c r="AF64" s="10" t="str">
        <f t="shared" si="254"/>
        <v/>
      </c>
      <c r="AG64" s="10" t="str">
        <f t="shared" si="255"/>
        <v/>
      </c>
      <c r="AH64" s="10" t="str">
        <f t="shared" si="256"/>
        <v/>
      </c>
      <c r="AI64" s="10" t="str">
        <f t="shared" si="257"/>
        <v>80100013,1,1,2500;</v>
      </c>
      <c r="AJ64" s="10" t="str">
        <f t="shared" si="258"/>
        <v/>
      </c>
      <c r="AK64" s="10" t="str">
        <f t="shared" si="259"/>
        <v/>
      </c>
      <c r="AL64" s="10" t="str">
        <f t="shared" si="260"/>
        <v/>
      </c>
      <c r="AM64" s="10" t="str">
        <f t="shared" si="261"/>
        <v>80100014,1,1,525;</v>
      </c>
      <c r="AN64" s="10" t="str">
        <f t="shared" si="262"/>
        <v/>
      </c>
      <c r="AO64" s="10" t="str">
        <f t="shared" si="263"/>
        <v/>
      </c>
      <c r="AP64" s="10" t="str">
        <f t="shared" si="264"/>
        <v/>
      </c>
      <c r="AQ64" s="10" t="str">
        <f t="shared" si="265"/>
        <v>80100015,1,1,20;</v>
      </c>
      <c r="AR64" s="10" t="str">
        <f t="shared" si="266"/>
        <v/>
      </c>
      <c r="AS64" s="10" t="str">
        <f t="shared" si="267"/>
        <v/>
      </c>
      <c r="AT64" s="10" t="str">
        <f t="shared" si="268"/>
        <v/>
      </c>
      <c r="AU64" s="10" t="str">
        <f t="shared" si="269"/>
        <v>80100031,1,1,11975;</v>
      </c>
      <c r="AV64" s="10" t="str">
        <f t="shared" si="270"/>
        <v/>
      </c>
      <c r="AW64" s="10" t="str">
        <f t="shared" si="271"/>
        <v/>
      </c>
      <c r="AX64" s="10" t="str">
        <f t="shared" si="272"/>
        <v/>
      </c>
      <c r="AY64" s="10" t="str">
        <f t="shared" si="273"/>
        <v>80100032,1,1,9980;</v>
      </c>
      <c r="AZ64" s="10" t="str">
        <f t="shared" si="274"/>
        <v/>
      </c>
      <c r="BA64" s="10" t="str">
        <f t="shared" si="275"/>
        <v/>
      </c>
      <c r="BB64" s="10" t="str">
        <f t="shared" si="276"/>
        <v/>
      </c>
      <c r="BC64" s="10" t="str">
        <f t="shared" si="277"/>
        <v>80100033,1,1,2500;</v>
      </c>
      <c r="BD64" s="10" t="str">
        <f t="shared" si="278"/>
        <v/>
      </c>
      <c r="BE64" s="10" t="str">
        <f t="shared" si="279"/>
        <v/>
      </c>
      <c r="BF64" s="10" t="str">
        <f t="shared" si="280"/>
        <v/>
      </c>
      <c r="BG64" s="10" t="str">
        <f t="shared" si="281"/>
        <v>80100034,1,1,525;</v>
      </c>
      <c r="BH64" s="10" t="str">
        <f t="shared" si="282"/>
        <v/>
      </c>
      <c r="BI64" s="10" t="str">
        <f t="shared" si="283"/>
        <v/>
      </c>
      <c r="BJ64" s="10" t="str">
        <f t="shared" si="284"/>
        <v/>
      </c>
      <c r="BK64" s="10" t="str">
        <f t="shared" si="285"/>
        <v>80100035,1,1,20;</v>
      </c>
      <c r="BL64" s="10" t="str">
        <f t="shared" si="286"/>
        <v/>
      </c>
      <c r="BM64" s="10" t="str">
        <f t="shared" si="287"/>
        <v/>
      </c>
      <c r="BN64" s="10" t="str">
        <f t="shared" si="288"/>
        <v/>
      </c>
      <c r="BO64" s="10" t="str">
        <f t="shared" si="289"/>
        <v>80100041,1,1,11975;</v>
      </c>
      <c r="BP64" s="10" t="str">
        <f t="shared" si="290"/>
        <v/>
      </c>
      <c r="BQ64" s="10" t="str">
        <f t="shared" si="291"/>
        <v/>
      </c>
      <c r="BR64" s="10" t="str">
        <f t="shared" si="292"/>
        <v/>
      </c>
      <c r="BS64" s="10" t="str">
        <f t="shared" si="293"/>
        <v>80100042,1,1,9980;</v>
      </c>
      <c r="BT64" s="10" t="str">
        <f t="shared" si="294"/>
        <v/>
      </c>
      <c r="BU64" s="10" t="str">
        <f t="shared" si="295"/>
        <v/>
      </c>
      <c r="BV64" s="10" t="str">
        <f t="shared" si="296"/>
        <v/>
      </c>
      <c r="BW64" s="10" t="str">
        <f t="shared" si="297"/>
        <v>80100043,1,1,2500;</v>
      </c>
      <c r="BX64" s="10" t="str">
        <f t="shared" si="298"/>
        <v/>
      </c>
      <c r="BY64" s="10" t="str">
        <f t="shared" si="299"/>
        <v/>
      </c>
      <c r="BZ64" s="10" t="str">
        <f t="shared" si="300"/>
        <v/>
      </c>
      <c r="CA64" s="10" t="str">
        <f t="shared" si="301"/>
        <v>80100044,1,1,525;</v>
      </c>
      <c r="CB64" s="10" t="str">
        <f t="shared" si="302"/>
        <v/>
      </c>
      <c r="CC64" s="10" t="str">
        <f t="shared" si="303"/>
        <v/>
      </c>
      <c r="CD64" s="10" t="str">
        <f t="shared" si="304"/>
        <v/>
      </c>
      <c r="CE64" s="10" t="str">
        <f t="shared" si="305"/>
        <v>80100045,1,1,20;</v>
      </c>
      <c r="CF64" s="10" t="str">
        <f t="shared" si="306"/>
        <v/>
      </c>
      <c r="CG64" s="10" t="str">
        <f t="shared" si="307"/>
        <v/>
      </c>
      <c r="CH64" s="10" t="str">
        <f t="shared" si="308"/>
        <v/>
      </c>
      <c r="CI64" s="10" t="str">
        <f t="shared" si="309"/>
        <v>80100061,1,1,11975;</v>
      </c>
      <c r="CJ64" s="10" t="str">
        <f t="shared" si="310"/>
        <v/>
      </c>
      <c r="CK64" s="10" t="str">
        <f t="shared" si="311"/>
        <v/>
      </c>
      <c r="CL64" s="10" t="str">
        <f t="shared" si="312"/>
        <v/>
      </c>
      <c r="CM64" s="10" t="str">
        <f t="shared" si="313"/>
        <v>80100062,1,1,9980;</v>
      </c>
      <c r="CN64" s="10" t="str">
        <f t="shared" si="314"/>
        <v/>
      </c>
      <c r="CO64" s="10" t="str">
        <f t="shared" si="315"/>
        <v/>
      </c>
      <c r="CP64" s="10" t="str">
        <f t="shared" si="316"/>
        <v/>
      </c>
      <c r="CQ64" s="10" t="str">
        <f t="shared" si="317"/>
        <v>80100063,1,1,2500;</v>
      </c>
      <c r="CR64" s="10" t="str">
        <f t="shared" si="318"/>
        <v/>
      </c>
      <c r="CS64" s="10" t="str">
        <f t="shared" si="319"/>
        <v/>
      </c>
      <c r="CT64" s="10" t="str">
        <f t="shared" si="320"/>
        <v/>
      </c>
      <c r="CU64" s="10" t="str">
        <f t="shared" si="321"/>
        <v>80100064,1,1,525;</v>
      </c>
      <c r="CV64" s="10" t="str">
        <f t="shared" si="322"/>
        <v/>
      </c>
      <c r="CW64" s="10" t="str">
        <f t="shared" si="323"/>
        <v/>
      </c>
      <c r="CX64" s="10" t="str">
        <f t="shared" si="324"/>
        <v/>
      </c>
      <c r="CY64" s="10" t="str">
        <f t="shared" si="325"/>
        <v>80100065,1,1,20;</v>
      </c>
      <c r="CZ64" s="10" t="str">
        <f t="shared" si="326"/>
        <v/>
      </c>
      <c r="DA64" s="10" t="str">
        <f t="shared" si="327"/>
        <v/>
      </c>
      <c r="DB64" s="10" t="str">
        <f t="shared" si="328"/>
        <v/>
      </c>
      <c r="DC64" s="10" t="str">
        <f t="shared" si="329"/>
        <v>80100051,1,1,11975;</v>
      </c>
      <c r="DD64" s="10" t="str">
        <f t="shared" si="330"/>
        <v/>
      </c>
      <c r="DE64" s="10" t="str">
        <f t="shared" si="331"/>
        <v/>
      </c>
      <c r="DF64" s="10" t="str">
        <f t="shared" si="332"/>
        <v/>
      </c>
      <c r="DG64" s="10" t="str">
        <f t="shared" si="333"/>
        <v>80100052,1,1,9980;</v>
      </c>
      <c r="DH64" s="10" t="str">
        <f t="shared" si="334"/>
        <v/>
      </c>
      <c r="DI64" s="10" t="str">
        <f t="shared" si="335"/>
        <v/>
      </c>
      <c r="DJ64" s="10" t="str">
        <f t="shared" si="336"/>
        <v/>
      </c>
      <c r="DK64" s="10" t="str">
        <f t="shared" si="337"/>
        <v>80100053,1,1,2500;</v>
      </c>
      <c r="DL64" s="10" t="str">
        <f t="shared" si="338"/>
        <v/>
      </c>
      <c r="DM64" s="10" t="str">
        <f t="shared" si="339"/>
        <v/>
      </c>
      <c r="DN64" s="10" t="str">
        <f t="shared" si="340"/>
        <v/>
      </c>
      <c r="DO64" s="10" t="str">
        <f t="shared" si="341"/>
        <v>80100054,1,1,525;</v>
      </c>
      <c r="DP64" s="10" t="str">
        <f t="shared" si="342"/>
        <v/>
      </c>
      <c r="DQ64" s="10" t="str">
        <f t="shared" si="343"/>
        <v/>
      </c>
      <c r="DR64" s="10" t="str">
        <f t="shared" si="344"/>
        <v/>
      </c>
      <c r="DS64" s="10" t="str">
        <f t="shared" si="345"/>
        <v>80100055,1,1,20;</v>
      </c>
      <c r="DT64" s="10" t="str">
        <f t="shared" si="346"/>
        <v/>
      </c>
      <c r="DU64" s="10" t="str">
        <f t="shared" si="347"/>
        <v/>
      </c>
      <c r="DV64" s="10" t="str">
        <f t="shared" si="348"/>
        <v/>
      </c>
      <c r="DW64" s="10" t="str">
        <f t="shared" si="349"/>
        <v>80100081,1,1,11975;</v>
      </c>
      <c r="DX64" s="10" t="str">
        <f t="shared" si="350"/>
        <v/>
      </c>
      <c r="DY64" s="10" t="str">
        <f t="shared" si="351"/>
        <v/>
      </c>
      <c r="DZ64" s="10" t="str">
        <f t="shared" si="352"/>
        <v/>
      </c>
      <c r="EA64" s="10" t="str">
        <f t="shared" si="353"/>
        <v>80100082,1,1,9980;</v>
      </c>
      <c r="EB64" s="10" t="str">
        <f t="shared" si="354"/>
        <v/>
      </c>
      <c r="EC64" s="10" t="str">
        <f t="shared" si="355"/>
        <v/>
      </c>
      <c r="ED64" s="10" t="str">
        <f t="shared" si="356"/>
        <v/>
      </c>
      <c r="EE64" s="10" t="str">
        <f t="shared" si="357"/>
        <v>80100083,1,1,2500;</v>
      </c>
      <c r="EF64" s="10" t="str">
        <f t="shared" si="358"/>
        <v/>
      </c>
      <c r="EG64" s="10" t="str">
        <f t="shared" si="359"/>
        <v/>
      </c>
      <c r="EH64" s="10" t="str">
        <f t="shared" si="360"/>
        <v/>
      </c>
      <c r="EI64" s="10" t="str">
        <f t="shared" si="361"/>
        <v>80100084,1,1,525;</v>
      </c>
      <c r="EJ64" s="10" t="str">
        <f t="shared" si="362"/>
        <v/>
      </c>
      <c r="EK64" s="10" t="str">
        <f t="shared" si="363"/>
        <v/>
      </c>
      <c r="EL64" s="10" t="str">
        <f t="shared" si="364"/>
        <v/>
      </c>
      <c r="EM64" s="10" t="str">
        <f t="shared" si="365"/>
        <v>80100085,1,1,20;</v>
      </c>
      <c r="EN64" s="10" t="str">
        <f t="shared" si="366"/>
        <v/>
      </c>
      <c r="EO64" s="10" t="str">
        <f t="shared" si="367"/>
        <v/>
      </c>
      <c r="EP64" s="10" t="str">
        <f t="shared" si="368"/>
        <v/>
      </c>
      <c r="EQ64" s="10" t="str">
        <f t="shared" si="369"/>
        <v>80100071,1,1,11975;</v>
      </c>
      <c r="ER64" s="10" t="str">
        <f t="shared" si="370"/>
        <v/>
      </c>
      <c r="ES64" s="10" t="str">
        <f t="shared" si="371"/>
        <v/>
      </c>
      <c r="ET64" s="10" t="str">
        <f t="shared" si="372"/>
        <v/>
      </c>
      <c r="EU64" s="10" t="str">
        <f t="shared" si="373"/>
        <v>80100072,1,1,9980;</v>
      </c>
      <c r="EV64" s="10" t="str">
        <f t="shared" si="374"/>
        <v/>
      </c>
      <c r="EW64" s="10" t="str">
        <f t="shared" si="375"/>
        <v/>
      </c>
      <c r="EX64" s="10" t="str">
        <f t="shared" si="376"/>
        <v/>
      </c>
      <c r="EY64" s="10" t="str">
        <f t="shared" si="377"/>
        <v>80100073,1,1,2500;</v>
      </c>
      <c r="EZ64" s="10" t="str">
        <f t="shared" si="378"/>
        <v/>
      </c>
      <c r="FA64" s="10" t="str">
        <f t="shared" si="379"/>
        <v/>
      </c>
      <c r="FB64" s="10" t="str">
        <f t="shared" si="380"/>
        <v/>
      </c>
      <c r="FC64" s="10" t="str">
        <f t="shared" si="381"/>
        <v>80100074,1,1,525;</v>
      </c>
      <c r="FD64" s="10" t="str">
        <f t="shared" si="382"/>
        <v/>
      </c>
      <c r="FE64" s="10" t="str">
        <f t="shared" si="383"/>
        <v/>
      </c>
      <c r="FF64" s="10" t="str">
        <f t="shared" si="384"/>
        <v/>
      </c>
      <c r="FG64" s="10" t="str">
        <f t="shared" si="385"/>
        <v>80100075,1,1,20;</v>
      </c>
      <c r="FH64" s="10" t="str">
        <f t="shared" si="386"/>
        <v/>
      </c>
      <c r="FI64" s="10" t="str">
        <f t="shared" si="387"/>
        <v/>
      </c>
      <c r="FJ64" s="10" t="str">
        <f t="shared" si="388"/>
        <v/>
      </c>
      <c r="FK64" s="10" t="str">
        <f t="shared" si="389"/>
        <v>80100021,1,1,11975;</v>
      </c>
      <c r="FL64" s="10" t="str">
        <f t="shared" si="390"/>
        <v/>
      </c>
      <c r="FM64" s="10" t="str">
        <f t="shared" si="391"/>
        <v/>
      </c>
      <c r="FN64" s="10" t="str">
        <f t="shared" si="392"/>
        <v/>
      </c>
      <c r="FO64" s="10" t="str">
        <f t="shared" si="393"/>
        <v>80100022,1,1,9980;</v>
      </c>
      <c r="FP64" s="10" t="str">
        <f t="shared" si="394"/>
        <v/>
      </c>
      <c r="FQ64" s="10" t="str">
        <f t="shared" si="395"/>
        <v/>
      </c>
      <c r="FR64" s="10" t="str">
        <f t="shared" si="396"/>
        <v/>
      </c>
      <c r="FS64" s="10" t="str">
        <f t="shared" si="397"/>
        <v>80100023,1,1,2500;</v>
      </c>
      <c r="FT64" s="10" t="str">
        <f t="shared" si="398"/>
        <v/>
      </c>
      <c r="FU64" s="10" t="str">
        <f t="shared" si="399"/>
        <v/>
      </c>
      <c r="FV64" s="10" t="str">
        <f t="shared" si="400"/>
        <v/>
      </c>
      <c r="FW64" s="10" t="str">
        <f t="shared" si="401"/>
        <v>80100024,1,1,525;</v>
      </c>
      <c r="FX64" s="10" t="str">
        <f t="shared" si="402"/>
        <v/>
      </c>
      <c r="FY64" s="10" t="str">
        <f t="shared" si="403"/>
        <v/>
      </c>
      <c r="FZ64" s="10" t="str">
        <f t="shared" si="404"/>
        <v/>
      </c>
      <c r="GA64" s="10" t="str">
        <f t="shared" si="405"/>
        <v>80100025,1,1,20;</v>
      </c>
      <c r="GB64" s="10" t="str">
        <f t="shared" si="406"/>
        <v/>
      </c>
      <c r="GC64" s="10" t="str">
        <f t="shared" si="407"/>
        <v/>
      </c>
      <c r="GD64" s="10" t="str">
        <f t="shared" si="408"/>
        <v/>
      </c>
      <c r="GE64" s="10" t="str">
        <f t="shared" si="409"/>
        <v>80100091,1,1,11975;</v>
      </c>
      <c r="GF64" s="10" t="str">
        <f t="shared" si="410"/>
        <v/>
      </c>
      <c r="GG64" s="10" t="str">
        <f t="shared" si="411"/>
        <v/>
      </c>
      <c r="GH64" s="10" t="str">
        <f t="shared" si="412"/>
        <v/>
      </c>
      <c r="GI64" s="10" t="str">
        <f t="shared" si="413"/>
        <v>80100092,1,1,9980;</v>
      </c>
      <c r="GJ64" s="10" t="str">
        <f t="shared" si="414"/>
        <v/>
      </c>
      <c r="GK64" s="10" t="str">
        <f t="shared" si="415"/>
        <v/>
      </c>
      <c r="GL64" s="10" t="str">
        <f t="shared" si="416"/>
        <v/>
      </c>
      <c r="GM64" s="10" t="str">
        <f t="shared" si="417"/>
        <v>80100093,1,1,2500;</v>
      </c>
      <c r="GN64" s="10" t="str">
        <f t="shared" si="418"/>
        <v/>
      </c>
      <c r="GO64" s="10" t="str">
        <f t="shared" si="419"/>
        <v/>
      </c>
      <c r="GP64" s="10" t="str">
        <f t="shared" si="420"/>
        <v/>
      </c>
      <c r="GQ64" s="10" t="str">
        <f t="shared" si="421"/>
        <v>80100094,1,1,525;</v>
      </c>
      <c r="GR64" s="10" t="str">
        <f t="shared" si="422"/>
        <v/>
      </c>
      <c r="GS64" s="10" t="str">
        <f t="shared" si="423"/>
        <v/>
      </c>
      <c r="GT64" s="10" t="str">
        <f t="shared" si="424"/>
        <v/>
      </c>
      <c r="GU64" s="10" t="str">
        <f t="shared" si="425"/>
        <v>80100095,1,1,20;</v>
      </c>
      <c r="GV64" s="10" t="str">
        <f t="shared" si="426"/>
        <v/>
      </c>
      <c r="GW64" s="10" t="str">
        <f t="shared" si="427"/>
        <v/>
      </c>
      <c r="GX64" s="10" t="str">
        <f t="shared" si="428"/>
        <v/>
      </c>
      <c r="GY64" s="10" t="str">
        <f t="shared" si="429"/>
        <v>80100101,1,1,11975;</v>
      </c>
      <c r="GZ64" s="10" t="str">
        <f t="shared" si="430"/>
        <v/>
      </c>
      <c r="HA64" s="10" t="str">
        <f t="shared" si="431"/>
        <v/>
      </c>
      <c r="HB64" s="10" t="str">
        <f t="shared" si="432"/>
        <v/>
      </c>
      <c r="HC64" s="10" t="str">
        <f t="shared" si="433"/>
        <v>80100102,1,1,9980;</v>
      </c>
      <c r="HD64" s="10" t="str">
        <f t="shared" si="434"/>
        <v/>
      </c>
      <c r="HE64" s="10" t="str">
        <f t="shared" si="435"/>
        <v/>
      </c>
      <c r="HF64" s="10" t="str">
        <f t="shared" si="436"/>
        <v/>
      </c>
      <c r="HG64" s="10" t="str">
        <f t="shared" si="437"/>
        <v>80100103,1,1,2500;</v>
      </c>
      <c r="HH64" s="10" t="str">
        <f t="shared" si="438"/>
        <v/>
      </c>
      <c r="HI64" s="10" t="str">
        <f t="shared" si="439"/>
        <v/>
      </c>
      <c r="HJ64" s="10" t="str">
        <f t="shared" si="440"/>
        <v/>
      </c>
      <c r="HK64" s="10" t="str">
        <f t="shared" si="441"/>
        <v>80100104,1,1,525;</v>
      </c>
      <c r="HL64" s="10" t="str">
        <f t="shared" si="442"/>
        <v/>
      </c>
      <c r="HM64" s="10" t="str">
        <f t="shared" si="443"/>
        <v/>
      </c>
      <c r="HN64" s="10" t="str">
        <f t="shared" si="444"/>
        <v/>
      </c>
      <c r="HO64" s="10" t="str">
        <f t="shared" si="445"/>
        <v>80100105,1,1,20;</v>
      </c>
      <c r="HP64" s="10" t="str">
        <f t="shared" si="446"/>
        <v/>
      </c>
      <c r="HQ64" s="10" t="str">
        <f t="shared" si="447"/>
        <v/>
      </c>
      <c r="HR64" s="10" t="str">
        <f t="shared" si="448"/>
        <v/>
      </c>
      <c r="HS64" s="10" t="str">
        <f t="shared" si="449"/>
        <v>80100111,1,1,11975;</v>
      </c>
      <c r="HT64" s="10" t="str">
        <f t="shared" si="450"/>
        <v/>
      </c>
      <c r="HU64" s="10" t="str">
        <f t="shared" si="451"/>
        <v/>
      </c>
      <c r="HV64" s="10" t="str">
        <f t="shared" si="452"/>
        <v/>
      </c>
      <c r="HW64" s="10" t="str">
        <f t="shared" si="453"/>
        <v>80100112,1,1,9980;</v>
      </c>
      <c r="HX64" s="10" t="str">
        <f t="shared" si="454"/>
        <v/>
      </c>
      <c r="HY64" s="10" t="str">
        <f t="shared" si="455"/>
        <v/>
      </c>
      <c r="HZ64" s="10" t="str">
        <f t="shared" si="456"/>
        <v/>
      </c>
      <c r="IA64" s="10" t="str">
        <f t="shared" si="457"/>
        <v>80100113,1,1,2500;</v>
      </c>
      <c r="IB64" s="10" t="str">
        <f t="shared" si="458"/>
        <v/>
      </c>
      <c r="IC64" s="10" t="str">
        <f t="shared" si="459"/>
        <v/>
      </c>
      <c r="ID64" s="10" t="str">
        <f t="shared" si="460"/>
        <v/>
      </c>
      <c r="IE64" s="10" t="str">
        <f t="shared" si="461"/>
        <v>80100114,1,1,525;</v>
      </c>
      <c r="IF64" s="10" t="str">
        <f t="shared" si="462"/>
        <v/>
      </c>
      <c r="IG64" s="10" t="str">
        <f t="shared" si="463"/>
        <v/>
      </c>
      <c r="IH64" s="10" t="str">
        <f t="shared" si="464"/>
        <v/>
      </c>
      <c r="II64" s="10" t="str">
        <f t="shared" si="465"/>
        <v>80100115,1,1,20;</v>
      </c>
      <c r="IJ64" s="10" t="str">
        <f t="shared" si="466"/>
        <v/>
      </c>
      <c r="IK64" s="10" t="str">
        <f t="shared" si="467"/>
        <v/>
      </c>
      <c r="IL64" s="10" t="str">
        <f t="shared" si="468"/>
        <v/>
      </c>
      <c r="IM64" s="10" t="str">
        <f t="shared" si="469"/>
        <v>80100121,1,1,11975;</v>
      </c>
      <c r="IN64" s="10" t="str">
        <f t="shared" si="470"/>
        <v/>
      </c>
      <c r="IO64" s="10" t="str">
        <f t="shared" si="471"/>
        <v/>
      </c>
      <c r="IP64" s="10" t="str">
        <f t="shared" si="472"/>
        <v/>
      </c>
      <c r="IQ64" s="10" t="str">
        <f t="shared" si="473"/>
        <v>80100122,1,1,9980;</v>
      </c>
      <c r="IR64" s="10" t="str">
        <f t="shared" si="474"/>
        <v/>
      </c>
      <c r="IS64" s="10" t="str">
        <f t="shared" si="475"/>
        <v/>
      </c>
      <c r="IT64" s="10" t="str">
        <f t="shared" si="476"/>
        <v/>
      </c>
      <c r="IU64" s="10" t="str">
        <f t="shared" si="477"/>
        <v>80100123,1,1,2500;</v>
      </c>
      <c r="IV64" s="10" t="str">
        <f t="shared" si="478"/>
        <v/>
      </c>
      <c r="IW64" s="10" t="str">
        <f t="shared" si="479"/>
        <v/>
      </c>
      <c r="IX64" s="10" t="str">
        <f t="shared" si="480"/>
        <v/>
      </c>
      <c r="IY64" s="10" t="str">
        <f t="shared" si="481"/>
        <v>80100124,1,1,525;</v>
      </c>
      <c r="IZ64" s="10" t="str">
        <f t="shared" si="482"/>
        <v/>
      </c>
      <c r="JA64" s="10" t="str">
        <f t="shared" si="483"/>
        <v/>
      </c>
      <c r="JB64" s="10" t="str">
        <f t="shared" si="484"/>
        <v/>
      </c>
      <c r="JC64" s="10" t="str">
        <f t="shared" si="485"/>
        <v>80100125,1,1,20;</v>
      </c>
      <c r="JD64" s="10" t="str">
        <f t="shared" si="486"/>
        <v/>
      </c>
      <c r="JE64" s="10" t="str">
        <f t="shared" si="487"/>
        <v/>
      </c>
      <c r="JF64" s="10" t="str">
        <f t="shared" si="488"/>
        <v/>
      </c>
      <c r="JG64" s="10" t="str">
        <f t="shared" si="489"/>
        <v>80100131,1,1,11975;</v>
      </c>
      <c r="JH64" s="10" t="str">
        <f t="shared" si="490"/>
        <v/>
      </c>
      <c r="JI64" s="10" t="str">
        <f t="shared" si="491"/>
        <v/>
      </c>
      <c r="JJ64" s="10" t="str">
        <f t="shared" si="492"/>
        <v/>
      </c>
      <c r="JK64" s="10" t="str">
        <f t="shared" si="493"/>
        <v>80100132,1,1,9980;</v>
      </c>
      <c r="JL64" s="10" t="str">
        <f t="shared" si="494"/>
        <v/>
      </c>
      <c r="JM64" s="10" t="str">
        <f t="shared" si="495"/>
        <v/>
      </c>
      <c r="JN64" s="10" t="str">
        <f t="shared" si="496"/>
        <v/>
      </c>
      <c r="JO64" s="10" t="str">
        <f t="shared" si="497"/>
        <v>80100133,1,1,2500;</v>
      </c>
      <c r="JP64" s="10" t="str">
        <f t="shared" si="498"/>
        <v/>
      </c>
      <c r="JQ64" s="10" t="str">
        <f t="shared" si="499"/>
        <v/>
      </c>
      <c r="JR64" s="10" t="str">
        <f t="shared" si="500"/>
        <v/>
      </c>
      <c r="JS64" s="10" t="str">
        <f t="shared" si="501"/>
        <v>80100134,1,1,525;</v>
      </c>
      <c r="JT64" s="10" t="str">
        <f t="shared" si="502"/>
        <v/>
      </c>
      <c r="JU64" s="10" t="str">
        <f t="shared" si="503"/>
        <v/>
      </c>
      <c r="JV64" s="10" t="str">
        <f t="shared" si="504"/>
        <v/>
      </c>
      <c r="JW64" s="10" t="str">
        <f t="shared" si="505"/>
        <v>80100135,1,1,20;</v>
      </c>
      <c r="JX64" s="10" t="str">
        <f t="shared" si="506"/>
        <v/>
      </c>
      <c r="JY64" s="10" t="str">
        <f t="shared" si="507"/>
        <v/>
      </c>
      <c r="JZ64" s="10" t="str">
        <f t="shared" si="508"/>
        <v/>
      </c>
      <c r="KA64" s="10" t="str">
        <f t="shared" si="509"/>
        <v>80100141,1,1,11975;</v>
      </c>
      <c r="KB64" s="10" t="str">
        <f t="shared" si="510"/>
        <v/>
      </c>
      <c r="KC64" s="10" t="str">
        <f t="shared" si="511"/>
        <v/>
      </c>
      <c r="KD64" s="10" t="str">
        <f t="shared" si="512"/>
        <v/>
      </c>
      <c r="KE64" s="10" t="str">
        <f t="shared" si="513"/>
        <v>80100142,1,1,9980;</v>
      </c>
      <c r="KF64" s="10" t="str">
        <f t="shared" si="514"/>
        <v/>
      </c>
      <c r="KG64" s="10" t="str">
        <f t="shared" si="515"/>
        <v/>
      </c>
      <c r="KH64" s="10" t="str">
        <f t="shared" si="516"/>
        <v/>
      </c>
      <c r="KI64" s="10" t="str">
        <f t="shared" si="517"/>
        <v>80100143,1,1,2500;</v>
      </c>
      <c r="KJ64" s="10" t="str">
        <f t="shared" si="518"/>
        <v/>
      </c>
      <c r="KK64" s="10" t="str">
        <f t="shared" si="519"/>
        <v/>
      </c>
      <c r="KL64" s="10" t="str">
        <f t="shared" si="520"/>
        <v/>
      </c>
      <c r="KM64" s="10" t="str">
        <f t="shared" si="521"/>
        <v>80100144,1,1,525;</v>
      </c>
      <c r="KN64" s="10" t="str">
        <f t="shared" si="522"/>
        <v/>
      </c>
      <c r="KO64" s="10" t="str">
        <f t="shared" si="523"/>
        <v/>
      </c>
      <c r="KP64" s="10" t="str">
        <f t="shared" si="524"/>
        <v/>
      </c>
      <c r="KQ64" s="10" t="str">
        <f t="shared" si="525"/>
        <v>80100145,1,1,20;</v>
      </c>
      <c r="KR64" s="10" t="str">
        <f t="shared" si="526"/>
        <v/>
      </c>
      <c r="KS64" s="10" t="str">
        <f t="shared" si="527"/>
        <v/>
      </c>
      <c r="KT64" s="10" t="str">
        <f t="shared" si="528"/>
        <v/>
      </c>
      <c r="KU64" s="10" t="str">
        <f t="shared" si="529"/>
        <v>80100151,1,1,11975;</v>
      </c>
      <c r="KV64" s="10" t="str">
        <f t="shared" si="530"/>
        <v/>
      </c>
      <c r="KW64" s="10" t="str">
        <f t="shared" si="531"/>
        <v/>
      </c>
      <c r="KX64" s="10" t="str">
        <f t="shared" si="532"/>
        <v/>
      </c>
      <c r="KY64" s="10" t="str">
        <f t="shared" si="533"/>
        <v>80100152,1,1,9980;</v>
      </c>
      <c r="KZ64" s="10" t="str">
        <f t="shared" si="534"/>
        <v/>
      </c>
      <c r="LA64" s="10" t="str">
        <f t="shared" si="535"/>
        <v/>
      </c>
      <c r="LB64" s="10" t="str">
        <f t="shared" si="536"/>
        <v/>
      </c>
      <c r="LC64" s="10" t="str">
        <f t="shared" si="537"/>
        <v>80100153,1,1,2500;</v>
      </c>
      <c r="LD64" s="10" t="str">
        <f t="shared" si="538"/>
        <v/>
      </c>
      <c r="LE64" s="10" t="str">
        <f t="shared" si="539"/>
        <v/>
      </c>
      <c r="LF64" s="10" t="str">
        <f t="shared" si="540"/>
        <v/>
      </c>
      <c r="LG64" s="10" t="str">
        <f t="shared" si="541"/>
        <v>80100154,1,1,525;</v>
      </c>
      <c r="LH64" s="10" t="str">
        <f t="shared" si="542"/>
        <v/>
      </c>
      <c r="LI64" s="10" t="str">
        <f t="shared" si="543"/>
        <v/>
      </c>
      <c r="LJ64" s="10" t="str">
        <f t="shared" si="544"/>
        <v/>
      </c>
      <c r="LK64" s="10" t="str">
        <f t="shared" si="545"/>
        <v>80100155,1,1,20;</v>
      </c>
      <c r="LL64" s="10" t="str">
        <f t="shared" si="546"/>
        <v/>
      </c>
      <c r="LM64" s="10" t="str">
        <f t="shared" si="547"/>
        <v/>
      </c>
      <c r="LN64" s="10" t="str">
        <f t="shared" si="548"/>
        <v/>
      </c>
      <c r="LO64" s="10" t="str">
        <f t="shared" si="549"/>
        <v>80100161,1,1,11975;</v>
      </c>
      <c r="LP64" s="10" t="str">
        <f t="shared" si="550"/>
        <v/>
      </c>
      <c r="LQ64" s="10" t="str">
        <f t="shared" si="551"/>
        <v/>
      </c>
      <c r="LR64" s="10" t="str">
        <f t="shared" si="552"/>
        <v/>
      </c>
      <c r="LS64" s="10" t="str">
        <f t="shared" si="553"/>
        <v>80100162,1,1,9980;</v>
      </c>
      <c r="LT64" s="10" t="str">
        <f t="shared" si="554"/>
        <v/>
      </c>
      <c r="LU64" s="10" t="str">
        <f t="shared" si="555"/>
        <v/>
      </c>
      <c r="LV64" s="10" t="str">
        <f t="shared" si="556"/>
        <v/>
      </c>
      <c r="LW64" s="10" t="str">
        <f t="shared" si="557"/>
        <v>80100163,1,1,2500;</v>
      </c>
      <c r="LX64" s="10" t="str">
        <f t="shared" si="558"/>
        <v/>
      </c>
      <c r="LY64" s="10" t="str">
        <f t="shared" si="559"/>
        <v/>
      </c>
      <c r="LZ64" s="10" t="str">
        <f t="shared" si="560"/>
        <v/>
      </c>
      <c r="MA64" s="10" t="str">
        <f t="shared" si="561"/>
        <v>80100164,1,1,525;</v>
      </c>
      <c r="MB64" s="10" t="str">
        <f t="shared" si="562"/>
        <v/>
      </c>
      <c r="MC64" s="10" t="str">
        <f t="shared" si="563"/>
        <v/>
      </c>
      <c r="MD64" s="10" t="str">
        <f t="shared" si="564"/>
        <v/>
      </c>
      <c r="ME64" s="10" t="str">
        <f t="shared" si="568"/>
        <v>80100165,1,1,20</v>
      </c>
      <c r="MF64" s="10" t="str">
        <f t="shared" si="565"/>
        <v/>
      </c>
      <c r="MG64" s="10" t="str">
        <f t="shared" si="566"/>
        <v/>
      </c>
      <c r="MH64" s="10" t="str">
        <f t="shared" si="567"/>
        <v/>
      </c>
    </row>
    <row r="65" spans="1:346" x14ac:dyDescent="0.2">
      <c r="A65">
        <v>16</v>
      </c>
      <c r="C65" s="9" t="s">
        <v>65</v>
      </c>
      <c r="D65" s="9"/>
      <c r="G65" s="10" t="str">
        <f t="shared" si="210"/>
        <v>80100001,1,1,282000;</v>
      </c>
      <c r="J65" s="10" t="str">
        <f t="shared" si="211"/>
        <v/>
      </c>
      <c r="K65" s="10" t="str">
        <f t="shared" si="212"/>
        <v>80100002,1,1,178800;</v>
      </c>
      <c r="O65" s="10" t="str">
        <f t="shared" si="213"/>
        <v>80100003,1,1,120000;</v>
      </c>
      <c r="R65" s="10" t="str">
        <f t="shared" si="214"/>
        <v/>
      </c>
      <c r="S65" s="10" t="str">
        <f t="shared" si="215"/>
        <v>80100004,1,1,18000;</v>
      </c>
      <c r="W65" s="10" t="str">
        <f t="shared" si="216"/>
        <v>80100005,1,1,1200;</v>
      </c>
      <c r="AA65" s="27" t="str">
        <f t="shared" si="249"/>
        <v>80100011,1,1,11975;</v>
      </c>
      <c r="AB65" s="10" t="str">
        <f t="shared" si="250"/>
        <v/>
      </c>
      <c r="AC65" s="10" t="str">
        <f t="shared" si="251"/>
        <v/>
      </c>
      <c r="AD65" s="10" t="str">
        <f t="shared" si="252"/>
        <v/>
      </c>
      <c r="AE65" s="10" t="str">
        <f t="shared" si="253"/>
        <v>80100012,1,1,9980;</v>
      </c>
      <c r="AF65" s="10" t="str">
        <f t="shared" si="254"/>
        <v/>
      </c>
      <c r="AG65" s="10" t="str">
        <f t="shared" si="255"/>
        <v/>
      </c>
      <c r="AH65" s="10" t="str">
        <f t="shared" si="256"/>
        <v/>
      </c>
      <c r="AI65" s="10" t="str">
        <f t="shared" si="257"/>
        <v>80100013,1,1,2500;</v>
      </c>
      <c r="AJ65" s="10" t="str">
        <f t="shared" si="258"/>
        <v/>
      </c>
      <c r="AK65" s="10" t="str">
        <f t="shared" si="259"/>
        <v/>
      </c>
      <c r="AL65" s="10" t="str">
        <f t="shared" si="260"/>
        <v/>
      </c>
      <c r="AM65" s="10" t="str">
        <f t="shared" si="261"/>
        <v>80100014,1,1,525;</v>
      </c>
      <c r="AN65" s="10" t="str">
        <f t="shared" si="262"/>
        <v/>
      </c>
      <c r="AO65" s="10" t="str">
        <f t="shared" si="263"/>
        <v/>
      </c>
      <c r="AP65" s="10" t="str">
        <f t="shared" si="264"/>
        <v/>
      </c>
      <c r="AQ65" s="10" t="str">
        <f t="shared" si="265"/>
        <v>80100015,1,1,20;</v>
      </c>
      <c r="AR65" s="10" t="str">
        <f t="shared" si="266"/>
        <v/>
      </c>
      <c r="AS65" s="10" t="str">
        <f t="shared" si="267"/>
        <v/>
      </c>
      <c r="AT65" s="10" t="str">
        <f t="shared" si="268"/>
        <v/>
      </c>
      <c r="AU65" s="10" t="str">
        <f t="shared" si="269"/>
        <v>80100031,1,1,11975;</v>
      </c>
      <c r="AV65" s="10" t="str">
        <f t="shared" si="270"/>
        <v/>
      </c>
      <c r="AW65" s="10" t="str">
        <f t="shared" si="271"/>
        <v/>
      </c>
      <c r="AX65" s="10" t="str">
        <f t="shared" si="272"/>
        <v/>
      </c>
      <c r="AY65" s="10" t="str">
        <f t="shared" si="273"/>
        <v>80100032,1,1,9980;</v>
      </c>
      <c r="AZ65" s="10" t="str">
        <f t="shared" si="274"/>
        <v/>
      </c>
      <c r="BA65" s="10" t="str">
        <f t="shared" si="275"/>
        <v/>
      </c>
      <c r="BB65" s="10" t="str">
        <f t="shared" si="276"/>
        <v/>
      </c>
      <c r="BC65" s="10" t="str">
        <f t="shared" si="277"/>
        <v>80100033,1,1,2500;</v>
      </c>
      <c r="BD65" s="10" t="str">
        <f t="shared" si="278"/>
        <v/>
      </c>
      <c r="BE65" s="10" t="str">
        <f t="shared" si="279"/>
        <v/>
      </c>
      <c r="BF65" s="10" t="str">
        <f t="shared" si="280"/>
        <v/>
      </c>
      <c r="BG65" s="10" t="str">
        <f t="shared" si="281"/>
        <v>80100034,1,1,525;</v>
      </c>
      <c r="BH65" s="10" t="str">
        <f t="shared" si="282"/>
        <v/>
      </c>
      <c r="BI65" s="10" t="str">
        <f t="shared" si="283"/>
        <v/>
      </c>
      <c r="BJ65" s="10" t="str">
        <f t="shared" si="284"/>
        <v/>
      </c>
      <c r="BK65" s="10" t="str">
        <f t="shared" si="285"/>
        <v>80100035,1,1,20;</v>
      </c>
      <c r="BL65" s="10" t="str">
        <f t="shared" si="286"/>
        <v/>
      </c>
      <c r="BM65" s="10" t="str">
        <f t="shared" si="287"/>
        <v/>
      </c>
      <c r="BN65" s="10" t="str">
        <f t="shared" si="288"/>
        <v/>
      </c>
      <c r="BO65" s="10" t="str">
        <f t="shared" si="289"/>
        <v>80100041,1,1,11975;</v>
      </c>
      <c r="BP65" s="10" t="str">
        <f t="shared" si="290"/>
        <v/>
      </c>
      <c r="BQ65" s="10" t="str">
        <f t="shared" si="291"/>
        <v/>
      </c>
      <c r="BR65" s="10" t="str">
        <f t="shared" si="292"/>
        <v/>
      </c>
      <c r="BS65" s="10" t="str">
        <f t="shared" si="293"/>
        <v>80100042,1,1,9980;</v>
      </c>
      <c r="BT65" s="10" t="str">
        <f t="shared" si="294"/>
        <v/>
      </c>
      <c r="BU65" s="10" t="str">
        <f t="shared" si="295"/>
        <v/>
      </c>
      <c r="BV65" s="10" t="str">
        <f t="shared" si="296"/>
        <v/>
      </c>
      <c r="BW65" s="10" t="str">
        <f t="shared" si="297"/>
        <v>80100043,1,1,2500;</v>
      </c>
      <c r="BX65" s="10" t="str">
        <f t="shared" si="298"/>
        <v/>
      </c>
      <c r="BY65" s="10" t="str">
        <f t="shared" si="299"/>
        <v/>
      </c>
      <c r="BZ65" s="10" t="str">
        <f t="shared" si="300"/>
        <v/>
      </c>
      <c r="CA65" s="10" t="str">
        <f t="shared" si="301"/>
        <v>80100044,1,1,525;</v>
      </c>
      <c r="CB65" s="10" t="str">
        <f t="shared" si="302"/>
        <v/>
      </c>
      <c r="CC65" s="10" t="str">
        <f t="shared" si="303"/>
        <v/>
      </c>
      <c r="CD65" s="10" t="str">
        <f t="shared" si="304"/>
        <v/>
      </c>
      <c r="CE65" s="10" t="str">
        <f t="shared" si="305"/>
        <v>80100045,1,1,20;</v>
      </c>
      <c r="CF65" s="10" t="str">
        <f t="shared" si="306"/>
        <v/>
      </c>
      <c r="CG65" s="10" t="str">
        <f t="shared" si="307"/>
        <v/>
      </c>
      <c r="CH65" s="10" t="str">
        <f t="shared" si="308"/>
        <v/>
      </c>
      <c r="CI65" s="10" t="str">
        <f t="shared" si="309"/>
        <v>80100061,1,1,11975;</v>
      </c>
      <c r="CJ65" s="10" t="str">
        <f t="shared" si="310"/>
        <v/>
      </c>
      <c r="CK65" s="10" t="str">
        <f t="shared" si="311"/>
        <v/>
      </c>
      <c r="CL65" s="10" t="str">
        <f t="shared" si="312"/>
        <v/>
      </c>
      <c r="CM65" s="10" t="str">
        <f t="shared" si="313"/>
        <v>80100062,1,1,9980;</v>
      </c>
      <c r="CN65" s="10" t="str">
        <f t="shared" si="314"/>
        <v/>
      </c>
      <c r="CO65" s="10" t="str">
        <f t="shared" si="315"/>
        <v/>
      </c>
      <c r="CP65" s="10" t="str">
        <f t="shared" si="316"/>
        <v/>
      </c>
      <c r="CQ65" s="10" t="str">
        <f t="shared" si="317"/>
        <v>80100063,1,1,2500;</v>
      </c>
      <c r="CR65" s="10" t="str">
        <f t="shared" si="318"/>
        <v/>
      </c>
      <c r="CS65" s="10" t="str">
        <f t="shared" si="319"/>
        <v/>
      </c>
      <c r="CT65" s="10" t="str">
        <f t="shared" si="320"/>
        <v/>
      </c>
      <c r="CU65" s="10" t="str">
        <f t="shared" si="321"/>
        <v>80100064,1,1,525;</v>
      </c>
      <c r="CV65" s="10" t="str">
        <f t="shared" si="322"/>
        <v/>
      </c>
      <c r="CW65" s="10" t="str">
        <f t="shared" si="323"/>
        <v/>
      </c>
      <c r="CX65" s="10" t="str">
        <f t="shared" si="324"/>
        <v/>
      </c>
      <c r="CY65" s="10" t="str">
        <f t="shared" si="325"/>
        <v>80100065,1,1,20;</v>
      </c>
      <c r="CZ65" s="10" t="str">
        <f t="shared" si="326"/>
        <v/>
      </c>
      <c r="DA65" s="10" t="str">
        <f t="shared" si="327"/>
        <v/>
      </c>
      <c r="DB65" s="10" t="str">
        <f t="shared" si="328"/>
        <v/>
      </c>
      <c r="DC65" s="10" t="str">
        <f t="shared" si="329"/>
        <v>80100051,1,1,11975;</v>
      </c>
      <c r="DD65" s="10" t="str">
        <f t="shared" si="330"/>
        <v/>
      </c>
      <c r="DE65" s="10" t="str">
        <f t="shared" si="331"/>
        <v/>
      </c>
      <c r="DF65" s="10" t="str">
        <f t="shared" si="332"/>
        <v/>
      </c>
      <c r="DG65" s="10" t="str">
        <f t="shared" si="333"/>
        <v>80100052,1,1,9980;</v>
      </c>
      <c r="DH65" s="10" t="str">
        <f t="shared" si="334"/>
        <v/>
      </c>
      <c r="DI65" s="10" t="str">
        <f t="shared" si="335"/>
        <v/>
      </c>
      <c r="DJ65" s="10" t="str">
        <f t="shared" si="336"/>
        <v/>
      </c>
      <c r="DK65" s="10" t="str">
        <f t="shared" si="337"/>
        <v>80100053,1,1,2500;</v>
      </c>
      <c r="DL65" s="10" t="str">
        <f t="shared" si="338"/>
        <v/>
      </c>
      <c r="DM65" s="10" t="str">
        <f t="shared" si="339"/>
        <v/>
      </c>
      <c r="DN65" s="10" t="str">
        <f t="shared" si="340"/>
        <v/>
      </c>
      <c r="DO65" s="10" t="str">
        <f t="shared" si="341"/>
        <v>80100054,1,1,525;</v>
      </c>
      <c r="DP65" s="10" t="str">
        <f t="shared" si="342"/>
        <v/>
      </c>
      <c r="DQ65" s="10" t="str">
        <f t="shared" si="343"/>
        <v/>
      </c>
      <c r="DR65" s="10" t="str">
        <f t="shared" si="344"/>
        <v/>
      </c>
      <c r="DS65" s="10" t="str">
        <f t="shared" si="345"/>
        <v>80100055,1,1,20;</v>
      </c>
      <c r="DT65" s="10" t="str">
        <f t="shared" si="346"/>
        <v/>
      </c>
      <c r="DU65" s="10" t="str">
        <f t="shared" si="347"/>
        <v/>
      </c>
      <c r="DV65" s="10" t="str">
        <f t="shared" si="348"/>
        <v/>
      </c>
      <c r="DW65" s="10" t="str">
        <f t="shared" si="349"/>
        <v>80100081,1,1,11975;</v>
      </c>
      <c r="DX65" s="10" t="str">
        <f t="shared" si="350"/>
        <v/>
      </c>
      <c r="DY65" s="10" t="str">
        <f t="shared" si="351"/>
        <v/>
      </c>
      <c r="DZ65" s="10" t="str">
        <f t="shared" si="352"/>
        <v/>
      </c>
      <c r="EA65" s="10" t="str">
        <f t="shared" si="353"/>
        <v>80100082,1,1,9980;</v>
      </c>
      <c r="EB65" s="10" t="str">
        <f t="shared" si="354"/>
        <v/>
      </c>
      <c r="EC65" s="10" t="str">
        <f t="shared" si="355"/>
        <v/>
      </c>
      <c r="ED65" s="10" t="str">
        <f t="shared" si="356"/>
        <v/>
      </c>
      <c r="EE65" s="10" t="str">
        <f t="shared" si="357"/>
        <v>80100083,1,1,2500;</v>
      </c>
      <c r="EF65" s="10" t="str">
        <f t="shared" si="358"/>
        <v/>
      </c>
      <c r="EG65" s="10" t="str">
        <f t="shared" si="359"/>
        <v/>
      </c>
      <c r="EH65" s="10" t="str">
        <f t="shared" si="360"/>
        <v/>
      </c>
      <c r="EI65" s="10" t="str">
        <f t="shared" si="361"/>
        <v>80100084,1,1,525;</v>
      </c>
      <c r="EJ65" s="10" t="str">
        <f t="shared" si="362"/>
        <v/>
      </c>
      <c r="EK65" s="10" t="str">
        <f t="shared" si="363"/>
        <v/>
      </c>
      <c r="EL65" s="10" t="str">
        <f t="shared" si="364"/>
        <v/>
      </c>
      <c r="EM65" s="10" t="str">
        <f t="shared" si="365"/>
        <v>80100085,1,1,20;</v>
      </c>
      <c r="EN65" s="10" t="str">
        <f t="shared" si="366"/>
        <v/>
      </c>
      <c r="EO65" s="10" t="str">
        <f t="shared" si="367"/>
        <v/>
      </c>
      <c r="EP65" s="10" t="str">
        <f t="shared" si="368"/>
        <v/>
      </c>
      <c r="EQ65" s="10" t="str">
        <f t="shared" si="369"/>
        <v>80100071,1,1,11975;</v>
      </c>
      <c r="ER65" s="10" t="str">
        <f t="shared" si="370"/>
        <v/>
      </c>
      <c r="ES65" s="10" t="str">
        <f t="shared" si="371"/>
        <v/>
      </c>
      <c r="ET65" s="10" t="str">
        <f t="shared" si="372"/>
        <v/>
      </c>
      <c r="EU65" s="10" t="str">
        <f t="shared" si="373"/>
        <v>80100072,1,1,9980;</v>
      </c>
      <c r="EV65" s="10" t="str">
        <f t="shared" si="374"/>
        <v/>
      </c>
      <c r="EW65" s="10" t="str">
        <f t="shared" si="375"/>
        <v/>
      </c>
      <c r="EX65" s="10" t="str">
        <f t="shared" si="376"/>
        <v/>
      </c>
      <c r="EY65" s="10" t="str">
        <f t="shared" si="377"/>
        <v>80100073,1,1,2500;</v>
      </c>
      <c r="EZ65" s="10" t="str">
        <f t="shared" si="378"/>
        <v/>
      </c>
      <c r="FA65" s="10" t="str">
        <f t="shared" si="379"/>
        <v/>
      </c>
      <c r="FB65" s="10" t="str">
        <f t="shared" si="380"/>
        <v/>
      </c>
      <c r="FC65" s="10" t="str">
        <f t="shared" si="381"/>
        <v>80100074,1,1,525;</v>
      </c>
      <c r="FD65" s="10" t="str">
        <f t="shared" si="382"/>
        <v/>
      </c>
      <c r="FE65" s="10" t="str">
        <f t="shared" si="383"/>
        <v/>
      </c>
      <c r="FF65" s="10" t="str">
        <f t="shared" si="384"/>
        <v/>
      </c>
      <c r="FG65" s="10" t="str">
        <f t="shared" si="385"/>
        <v>80100075,1,1,20;</v>
      </c>
      <c r="FH65" s="10" t="str">
        <f t="shared" si="386"/>
        <v/>
      </c>
      <c r="FI65" s="10" t="str">
        <f t="shared" si="387"/>
        <v/>
      </c>
      <c r="FJ65" s="10" t="str">
        <f t="shared" si="388"/>
        <v/>
      </c>
      <c r="FK65" s="10" t="str">
        <f t="shared" si="389"/>
        <v>80100021,1,1,11975;</v>
      </c>
      <c r="FL65" s="10" t="str">
        <f t="shared" si="390"/>
        <v/>
      </c>
      <c r="FM65" s="10" t="str">
        <f t="shared" si="391"/>
        <v/>
      </c>
      <c r="FN65" s="10" t="str">
        <f t="shared" si="392"/>
        <v/>
      </c>
      <c r="FO65" s="10" t="str">
        <f t="shared" si="393"/>
        <v>80100022,1,1,9980;</v>
      </c>
      <c r="FP65" s="10" t="str">
        <f t="shared" si="394"/>
        <v/>
      </c>
      <c r="FQ65" s="10" t="str">
        <f t="shared" si="395"/>
        <v/>
      </c>
      <c r="FR65" s="10" t="str">
        <f t="shared" si="396"/>
        <v/>
      </c>
      <c r="FS65" s="10" t="str">
        <f t="shared" si="397"/>
        <v>80100023,1,1,2500;</v>
      </c>
      <c r="FT65" s="10" t="str">
        <f t="shared" si="398"/>
        <v/>
      </c>
      <c r="FU65" s="10" t="str">
        <f t="shared" si="399"/>
        <v/>
      </c>
      <c r="FV65" s="10" t="str">
        <f t="shared" si="400"/>
        <v/>
      </c>
      <c r="FW65" s="10" t="str">
        <f t="shared" si="401"/>
        <v>80100024,1,1,525;</v>
      </c>
      <c r="FX65" s="10" t="str">
        <f t="shared" si="402"/>
        <v/>
      </c>
      <c r="FY65" s="10" t="str">
        <f t="shared" si="403"/>
        <v/>
      </c>
      <c r="FZ65" s="10" t="str">
        <f t="shared" si="404"/>
        <v/>
      </c>
      <c r="GA65" s="10" t="str">
        <f t="shared" si="405"/>
        <v>80100025,1,1,20;</v>
      </c>
      <c r="GB65" s="10" t="str">
        <f t="shared" si="406"/>
        <v/>
      </c>
      <c r="GC65" s="10" t="str">
        <f t="shared" si="407"/>
        <v/>
      </c>
      <c r="GD65" s="10" t="str">
        <f t="shared" si="408"/>
        <v/>
      </c>
      <c r="GE65" s="10" t="str">
        <f t="shared" si="409"/>
        <v>80100091,1,1,11975;</v>
      </c>
      <c r="GF65" s="10" t="str">
        <f t="shared" si="410"/>
        <v/>
      </c>
      <c r="GG65" s="10" t="str">
        <f t="shared" si="411"/>
        <v/>
      </c>
      <c r="GH65" s="10" t="str">
        <f t="shared" si="412"/>
        <v/>
      </c>
      <c r="GI65" s="10" t="str">
        <f t="shared" si="413"/>
        <v>80100092,1,1,9980;</v>
      </c>
      <c r="GJ65" s="10" t="str">
        <f t="shared" si="414"/>
        <v/>
      </c>
      <c r="GK65" s="10" t="str">
        <f t="shared" si="415"/>
        <v/>
      </c>
      <c r="GL65" s="10" t="str">
        <f t="shared" si="416"/>
        <v/>
      </c>
      <c r="GM65" s="10" t="str">
        <f t="shared" si="417"/>
        <v>80100093,1,1,2500;</v>
      </c>
      <c r="GN65" s="10" t="str">
        <f t="shared" si="418"/>
        <v/>
      </c>
      <c r="GO65" s="10" t="str">
        <f t="shared" si="419"/>
        <v/>
      </c>
      <c r="GP65" s="10" t="str">
        <f t="shared" si="420"/>
        <v/>
      </c>
      <c r="GQ65" s="10" t="str">
        <f t="shared" si="421"/>
        <v>80100094,1,1,525;</v>
      </c>
      <c r="GR65" s="10" t="str">
        <f t="shared" si="422"/>
        <v/>
      </c>
      <c r="GS65" s="10" t="str">
        <f t="shared" si="423"/>
        <v/>
      </c>
      <c r="GT65" s="10" t="str">
        <f t="shared" si="424"/>
        <v/>
      </c>
      <c r="GU65" s="10" t="str">
        <f t="shared" si="425"/>
        <v>80100095,1,1,20;</v>
      </c>
      <c r="GV65" s="10" t="str">
        <f t="shared" si="426"/>
        <v/>
      </c>
      <c r="GW65" s="10" t="str">
        <f t="shared" si="427"/>
        <v/>
      </c>
      <c r="GX65" s="10" t="str">
        <f t="shared" si="428"/>
        <v/>
      </c>
      <c r="GY65" s="10" t="str">
        <f t="shared" si="429"/>
        <v>80100101,1,1,11975;</v>
      </c>
      <c r="GZ65" s="10" t="str">
        <f t="shared" si="430"/>
        <v/>
      </c>
      <c r="HA65" s="10" t="str">
        <f t="shared" si="431"/>
        <v/>
      </c>
      <c r="HB65" s="10" t="str">
        <f t="shared" si="432"/>
        <v/>
      </c>
      <c r="HC65" s="10" t="str">
        <f t="shared" si="433"/>
        <v>80100102,1,1,9980;</v>
      </c>
      <c r="HD65" s="10" t="str">
        <f t="shared" si="434"/>
        <v/>
      </c>
      <c r="HE65" s="10" t="str">
        <f t="shared" si="435"/>
        <v/>
      </c>
      <c r="HF65" s="10" t="str">
        <f t="shared" si="436"/>
        <v/>
      </c>
      <c r="HG65" s="10" t="str">
        <f t="shared" si="437"/>
        <v>80100103,1,1,2500;</v>
      </c>
      <c r="HH65" s="10" t="str">
        <f t="shared" si="438"/>
        <v/>
      </c>
      <c r="HI65" s="10" t="str">
        <f t="shared" si="439"/>
        <v/>
      </c>
      <c r="HJ65" s="10" t="str">
        <f t="shared" si="440"/>
        <v/>
      </c>
      <c r="HK65" s="10" t="str">
        <f t="shared" si="441"/>
        <v>80100104,1,1,525;</v>
      </c>
      <c r="HL65" s="10" t="str">
        <f t="shared" si="442"/>
        <v/>
      </c>
      <c r="HM65" s="10" t="str">
        <f t="shared" si="443"/>
        <v/>
      </c>
      <c r="HN65" s="10" t="str">
        <f t="shared" si="444"/>
        <v/>
      </c>
      <c r="HO65" s="10" t="str">
        <f t="shared" si="445"/>
        <v>80100105,1,1,20;</v>
      </c>
      <c r="HP65" s="10" t="str">
        <f t="shared" si="446"/>
        <v/>
      </c>
      <c r="HQ65" s="10" t="str">
        <f t="shared" si="447"/>
        <v/>
      </c>
      <c r="HR65" s="10" t="str">
        <f t="shared" si="448"/>
        <v/>
      </c>
      <c r="HS65" s="10" t="str">
        <f t="shared" si="449"/>
        <v>80100111,1,1,11975;</v>
      </c>
      <c r="HT65" s="10" t="str">
        <f t="shared" si="450"/>
        <v/>
      </c>
      <c r="HU65" s="10" t="str">
        <f t="shared" si="451"/>
        <v/>
      </c>
      <c r="HV65" s="10" t="str">
        <f t="shared" si="452"/>
        <v/>
      </c>
      <c r="HW65" s="10" t="str">
        <f t="shared" si="453"/>
        <v>80100112,1,1,9980;</v>
      </c>
      <c r="HX65" s="10" t="str">
        <f t="shared" si="454"/>
        <v/>
      </c>
      <c r="HY65" s="10" t="str">
        <f t="shared" si="455"/>
        <v/>
      </c>
      <c r="HZ65" s="10" t="str">
        <f t="shared" si="456"/>
        <v/>
      </c>
      <c r="IA65" s="10" t="str">
        <f t="shared" si="457"/>
        <v>80100113,1,1,2500;</v>
      </c>
      <c r="IB65" s="10" t="str">
        <f t="shared" si="458"/>
        <v/>
      </c>
      <c r="IC65" s="10" t="str">
        <f t="shared" si="459"/>
        <v/>
      </c>
      <c r="ID65" s="10" t="str">
        <f t="shared" si="460"/>
        <v/>
      </c>
      <c r="IE65" s="10" t="str">
        <f t="shared" si="461"/>
        <v>80100114,1,1,525;</v>
      </c>
      <c r="IF65" s="10" t="str">
        <f t="shared" si="462"/>
        <v/>
      </c>
      <c r="IG65" s="10" t="str">
        <f t="shared" si="463"/>
        <v/>
      </c>
      <c r="IH65" s="10" t="str">
        <f t="shared" si="464"/>
        <v/>
      </c>
      <c r="II65" s="10" t="str">
        <f t="shared" si="465"/>
        <v>80100115,1,1,20;</v>
      </c>
      <c r="IJ65" s="10" t="str">
        <f t="shared" si="466"/>
        <v/>
      </c>
      <c r="IK65" s="10" t="str">
        <f t="shared" si="467"/>
        <v/>
      </c>
      <c r="IL65" s="10" t="str">
        <f t="shared" si="468"/>
        <v/>
      </c>
      <c r="IM65" s="10" t="str">
        <f t="shared" si="469"/>
        <v>80100121,1,1,11975;</v>
      </c>
      <c r="IN65" s="10" t="str">
        <f t="shared" si="470"/>
        <v/>
      </c>
      <c r="IO65" s="10" t="str">
        <f t="shared" si="471"/>
        <v/>
      </c>
      <c r="IP65" s="10" t="str">
        <f t="shared" si="472"/>
        <v/>
      </c>
      <c r="IQ65" s="10" t="str">
        <f t="shared" si="473"/>
        <v>80100122,1,1,9980;</v>
      </c>
      <c r="IR65" s="10" t="str">
        <f t="shared" si="474"/>
        <v/>
      </c>
      <c r="IS65" s="10" t="str">
        <f t="shared" si="475"/>
        <v/>
      </c>
      <c r="IT65" s="10" t="str">
        <f t="shared" si="476"/>
        <v/>
      </c>
      <c r="IU65" s="10" t="str">
        <f t="shared" si="477"/>
        <v>80100123,1,1,2500;</v>
      </c>
      <c r="IV65" s="10" t="str">
        <f t="shared" si="478"/>
        <v/>
      </c>
      <c r="IW65" s="10" t="str">
        <f t="shared" si="479"/>
        <v/>
      </c>
      <c r="IX65" s="10" t="str">
        <f t="shared" si="480"/>
        <v/>
      </c>
      <c r="IY65" s="10" t="str">
        <f t="shared" si="481"/>
        <v>80100124,1,1,525;</v>
      </c>
      <c r="IZ65" s="10" t="str">
        <f t="shared" si="482"/>
        <v/>
      </c>
      <c r="JA65" s="10" t="str">
        <f t="shared" si="483"/>
        <v/>
      </c>
      <c r="JB65" s="10" t="str">
        <f t="shared" si="484"/>
        <v/>
      </c>
      <c r="JC65" s="10" t="str">
        <f t="shared" si="485"/>
        <v>80100125,1,1,20;</v>
      </c>
      <c r="JD65" s="10" t="str">
        <f t="shared" si="486"/>
        <v/>
      </c>
      <c r="JE65" s="10" t="str">
        <f t="shared" si="487"/>
        <v/>
      </c>
      <c r="JF65" s="10" t="str">
        <f t="shared" si="488"/>
        <v/>
      </c>
      <c r="JG65" s="10" t="str">
        <f t="shared" si="489"/>
        <v>80100131,1,1,11975;</v>
      </c>
      <c r="JH65" s="10" t="str">
        <f t="shared" si="490"/>
        <v/>
      </c>
      <c r="JI65" s="10" t="str">
        <f t="shared" si="491"/>
        <v/>
      </c>
      <c r="JJ65" s="10" t="str">
        <f t="shared" si="492"/>
        <v/>
      </c>
      <c r="JK65" s="10" t="str">
        <f t="shared" si="493"/>
        <v>80100132,1,1,9980;</v>
      </c>
      <c r="JL65" s="10" t="str">
        <f t="shared" si="494"/>
        <v/>
      </c>
      <c r="JM65" s="10" t="str">
        <f t="shared" si="495"/>
        <v/>
      </c>
      <c r="JN65" s="10" t="str">
        <f t="shared" si="496"/>
        <v/>
      </c>
      <c r="JO65" s="10" t="str">
        <f t="shared" si="497"/>
        <v>80100133,1,1,2500;</v>
      </c>
      <c r="JP65" s="10" t="str">
        <f t="shared" si="498"/>
        <v/>
      </c>
      <c r="JQ65" s="10" t="str">
        <f t="shared" si="499"/>
        <v/>
      </c>
      <c r="JR65" s="10" t="str">
        <f t="shared" si="500"/>
        <v/>
      </c>
      <c r="JS65" s="10" t="str">
        <f t="shared" si="501"/>
        <v>80100134,1,1,525;</v>
      </c>
      <c r="JT65" s="10" t="str">
        <f t="shared" si="502"/>
        <v/>
      </c>
      <c r="JU65" s="10" t="str">
        <f t="shared" si="503"/>
        <v/>
      </c>
      <c r="JV65" s="10" t="str">
        <f t="shared" si="504"/>
        <v/>
      </c>
      <c r="JW65" s="10" t="str">
        <f t="shared" si="505"/>
        <v>80100135,1,1,20;</v>
      </c>
      <c r="JX65" s="10" t="str">
        <f t="shared" si="506"/>
        <v/>
      </c>
      <c r="JY65" s="10" t="str">
        <f t="shared" si="507"/>
        <v/>
      </c>
      <c r="JZ65" s="10" t="str">
        <f t="shared" si="508"/>
        <v/>
      </c>
      <c r="KA65" s="10" t="str">
        <f t="shared" si="509"/>
        <v>80100141,1,1,11975;</v>
      </c>
      <c r="KB65" s="10" t="str">
        <f t="shared" si="510"/>
        <v/>
      </c>
      <c r="KC65" s="10" t="str">
        <f t="shared" si="511"/>
        <v/>
      </c>
      <c r="KD65" s="10" t="str">
        <f t="shared" si="512"/>
        <v/>
      </c>
      <c r="KE65" s="10" t="str">
        <f t="shared" si="513"/>
        <v>80100142,1,1,9980;</v>
      </c>
      <c r="KF65" s="10" t="str">
        <f t="shared" si="514"/>
        <v/>
      </c>
      <c r="KG65" s="10" t="str">
        <f t="shared" si="515"/>
        <v/>
      </c>
      <c r="KH65" s="10" t="str">
        <f t="shared" si="516"/>
        <v/>
      </c>
      <c r="KI65" s="10" t="str">
        <f t="shared" si="517"/>
        <v>80100143,1,1,2500;</v>
      </c>
      <c r="KJ65" s="10" t="str">
        <f t="shared" si="518"/>
        <v/>
      </c>
      <c r="KK65" s="10" t="str">
        <f t="shared" si="519"/>
        <v/>
      </c>
      <c r="KL65" s="10" t="str">
        <f t="shared" si="520"/>
        <v/>
      </c>
      <c r="KM65" s="10" t="str">
        <f t="shared" si="521"/>
        <v>80100144,1,1,525;</v>
      </c>
      <c r="KN65" s="10" t="str">
        <f t="shared" si="522"/>
        <v/>
      </c>
      <c r="KO65" s="10" t="str">
        <f t="shared" si="523"/>
        <v/>
      </c>
      <c r="KP65" s="10" t="str">
        <f t="shared" si="524"/>
        <v/>
      </c>
      <c r="KQ65" s="10" t="str">
        <f t="shared" si="525"/>
        <v>80100145,1,1,20;</v>
      </c>
      <c r="KR65" s="10" t="str">
        <f t="shared" si="526"/>
        <v/>
      </c>
      <c r="KS65" s="10" t="str">
        <f t="shared" si="527"/>
        <v/>
      </c>
      <c r="KT65" s="10" t="str">
        <f t="shared" si="528"/>
        <v/>
      </c>
      <c r="KU65" s="10" t="str">
        <f t="shared" si="529"/>
        <v>80100151,1,1,11975;</v>
      </c>
      <c r="KV65" s="10" t="str">
        <f t="shared" si="530"/>
        <v/>
      </c>
      <c r="KW65" s="10" t="str">
        <f t="shared" si="531"/>
        <v/>
      </c>
      <c r="KX65" s="10" t="str">
        <f t="shared" si="532"/>
        <v/>
      </c>
      <c r="KY65" s="10" t="str">
        <f t="shared" si="533"/>
        <v>80100152,1,1,9980;</v>
      </c>
      <c r="KZ65" s="10" t="str">
        <f t="shared" si="534"/>
        <v/>
      </c>
      <c r="LA65" s="10" t="str">
        <f t="shared" si="535"/>
        <v/>
      </c>
      <c r="LB65" s="10" t="str">
        <f t="shared" si="536"/>
        <v/>
      </c>
      <c r="LC65" s="10" t="str">
        <f t="shared" si="537"/>
        <v>80100153,1,1,2500;</v>
      </c>
      <c r="LD65" s="10" t="str">
        <f t="shared" si="538"/>
        <v/>
      </c>
      <c r="LE65" s="10" t="str">
        <f t="shared" si="539"/>
        <v/>
      </c>
      <c r="LF65" s="10" t="str">
        <f t="shared" si="540"/>
        <v/>
      </c>
      <c r="LG65" s="10" t="str">
        <f t="shared" si="541"/>
        <v>80100154,1,1,525;</v>
      </c>
      <c r="LH65" s="10" t="str">
        <f t="shared" si="542"/>
        <v/>
      </c>
      <c r="LI65" s="10" t="str">
        <f t="shared" si="543"/>
        <v/>
      </c>
      <c r="LJ65" s="10" t="str">
        <f t="shared" si="544"/>
        <v/>
      </c>
      <c r="LK65" s="10" t="str">
        <f t="shared" si="545"/>
        <v>80100155,1,1,20;</v>
      </c>
      <c r="LL65" s="10" t="str">
        <f t="shared" si="546"/>
        <v/>
      </c>
      <c r="LM65" s="10" t="str">
        <f t="shared" si="547"/>
        <v/>
      </c>
      <c r="LN65" s="10" t="str">
        <f t="shared" si="548"/>
        <v/>
      </c>
      <c r="LO65" s="10" t="str">
        <f t="shared" si="549"/>
        <v>80100161,1,1,11975;</v>
      </c>
      <c r="LP65" s="10" t="str">
        <f t="shared" si="550"/>
        <v/>
      </c>
      <c r="LQ65" s="10" t="str">
        <f t="shared" si="551"/>
        <v/>
      </c>
      <c r="LR65" s="10" t="str">
        <f t="shared" si="552"/>
        <v/>
      </c>
      <c r="LS65" s="10" t="str">
        <f t="shared" si="553"/>
        <v>80100162,1,1,9980;</v>
      </c>
      <c r="LT65" s="10" t="str">
        <f t="shared" si="554"/>
        <v/>
      </c>
      <c r="LU65" s="10" t="str">
        <f t="shared" si="555"/>
        <v/>
      </c>
      <c r="LV65" s="10" t="str">
        <f t="shared" si="556"/>
        <v/>
      </c>
      <c r="LW65" s="10" t="str">
        <f t="shared" si="557"/>
        <v>80100163,1,1,2500;</v>
      </c>
      <c r="LX65" s="10" t="str">
        <f t="shared" si="558"/>
        <v/>
      </c>
      <c r="LY65" s="10" t="str">
        <f t="shared" si="559"/>
        <v/>
      </c>
      <c r="LZ65" s="10" t="str">
        <f t="shared" si="560"/>
        <v/>
      </c>
      <c r="MA65" s="10" t="str">
        <f t="shared" si="561"/>
        <v>80100164,1,1,525;</v>
      </c>
      <c r="MB65" s="10" t="str">
        <f t="shared" si="562"/>
        <v/>
      </c>
      <c r="MC65" s="10" t="str">
        <f t="shared" si="563"/>
        <v/>
      </c>
      <c r="MD65" s="10" t="str">
        <f t="shared" si="564"/>
        <v/>
      </c>
      <c r="ME65" s="10" t="str">
        <f t="shared" si="568"/>
        <v>80100165,1,1,20</v>
      </c>
      <c r="MF65" s="10" t="str">
        <f t="shared" si="565"/>
        <v/>
      </c>
      <c r="MG65" s="10" t="str">
        <f t="shared" si="566"/>
        <v/>
      </c>
      <c r="MH65" s="10" t="str">
        <f t="shared" si="567"/>
        <v/>
      </c>
    </row>
    <row r="66" spans="1:346" x14ac:dyDescent="0.2">
      <c r="A66">
        <v>17</v>
      </c>
      <c r="C66" s="9" t="s">
        <v>65</v>
      </c>
      <c r="D66" s="9"/>
      <c r="G66" s="10" t="str">
        <f t="shared" si="210"/>
        <v>80100001,1,1,282000;</v>
      </c>
      <c r="J66" s="10" t="str">
        <f t="shared" si="211"/>
        <v/>
      </c>
      <c r="K66" s="10" t="str">
        <f t="shared" si="212"/>
        <v>80100002,1,1,178800;</v>
      </c>
      <c r="O66" s="10" t="str">
        <f t="shared" si="213"/>
        <v>80100003,1,1,120000;</v>
      </c>
      <c r="R66" s="10" t="str">
        <f t="shared" si="214"/>
        <v/>
      </c>
      <c r="S66" s="10" t="str">
        <f t="shared" si="215"/>
        <v>80100004,1,1,18000;</v>
      </c>
      <c r="W66" s="10" t="str">
        <f t="shared" si="216"/>
        <v>80100005,1,1,1200;</v>
      </c>
      <c r="AA66" s="27" t="str">
        <f t="shared" si="249"/>
        <v>80100011,1,1,11975;</v>
      </c>
      <c r="AB66" s="10" t="str">
        <f t="shared" si="250"/>
        <v/>
      </c>
      <c r="AC66" s="10" t="str">
        <f t="shared" si="251"/>
        <v/>
      </c>
      <c r="AD66" s="10" t="str">
        <f t="shared" si="252"/>
        <v/>
      </c>
      <c r="AE66" s="10" t="str">
        <f t="shared" si="253"/>
        <v>80100012,1,1,9980;</v>
      </c>
      <c r="AF66" s="10" t="str">
        <f t="shared" si="254"/>
        <v/>
      </c>
      <c r="AG66" s="10" t="str">
        <f t="shared" si="255"/>
        <v/>
      </c>
      <c r="AH66" s="10" t="str">
        <f t="shared" si="256"/>
        <v/>
      </c>
      <c r="AI66" s="10" t="str">
        <f t="shared" si="257"/>
        <v>80100013,1,1,2500;</v>
      </c>
      <c r="AJ66" s="10" t="str">
        <f t="shared" si="258"/>
        <v/>
      </c>
      <c r="AK66" s="10" t="str">
        <f t="shared" si="259"/>
        <v/>
      </c>
      <c r="AL66" s="10" t="str">
        <f t="shared" si="260"/>
        <v/>
      </c>
      <c r="AM66" s="10" t="str">
        <f t="shared" si="261"/>
        <v>80100014,1,1,525;</v>
      </c>
      <c r="AN66" s="10" t="str">
        <f t="shared" si="262"/>
        <v/>
      </c>
      <c r="AO66" s="10" t="str">
        <f t="shared" si="263"/>
        <v/>
      </c>
      <c r="AP66" s="10" t="str">
        <f t="shared" si="264"/>
        <v/>
      </c>
      <c r="AQ66" s="10" t="str">
        <f t="shared" si="265"/>
        <v>80100015,1,1,20;</v>
      </c>
      <c r="AR66" s="10" t="str">
        <f t="shared" si="266"/>
        <v/>
      </c>
      <c r="AS66" s="10" t="str">
        <f t="shared" si="267"/>
        <v/>
      </c>
      <c r="AT66" s="10" t="str">
        <f t="shared" si="268"/>
        <v/>
      </c>
      <c r="AU66" s="10" t="str">
        <f t="shared" si="269"/>
        <v>80100031,1,1,11975;</v>
      </c>
      <c r="AV66" s="10" t="str">
        <f t="shared" si="270"/>
        <v/>
      </c>
      <c r="AW66" s="10" t="str">
        <f t="shared" si="271"/>
        <v/>
      </c>
      <c r="AX66" s="10" t="str">
        <f t="shared" si="272"/>
        <v/>
      </c>
      <c r="AY66" s="10" t="str">
        <f t="shared" si="273"/>
        <v>80100032,1,1,9980;</v>
      </c>
      <c r="AZ66" s="10" t="str">
        <f t="shared" si="274"/>
        <v/>
      </c>
      <c r="BA66" s="10" t="str">
        <f t="shared" si="275"/>
        <v/>
      </c>
      <c r="BB66" s="10" t="str">
        <f t="shared" si="276"/>
        <v/>
      </c>
      <c r="BC66" s="10" t="str">
        <f t="shared" si="277"/>
        <v>80100033,1,1,2500;</v>
      </c>
      <c r="BD66" s="10" t="str">
        <f t="shared" si="278"/>
        <v/>
      </c>
      <c r="BE66" s="10" t="str">
        <f t="shared" si="279"/>
        <v/>
      </c>
      <c r="BF66" s="10" t="str">
        <f t="shared" si="280"/>
        <v/>
      </c>
      <c r="BG66" s="10" t="str">
        <f t="shared" si="281"/>
        <v>80100034,1,1,525;</v>
      </c>
      <c r="BH66" s="10" t="str">
        <f t="shared" si="282"/>
        <v/>
      </c>
      <c r="BI66" s="10" t="str">
        <f t="shared" si="283"/>
        <v/>
      </c>
      <c r="BJ66" s="10" t="str">
        <f t="shared" si="284"/>
        <v/>
      </c>
      <c r="BK66" s="10" t="str">
        <f t="shared" si="285"/>
        <v>80100035,1,1,20;</v>
      </c>
      <c r="BL66" s="10" t="str">
        <f t="shared" si="286"/>
        <v/>
      </c>
      <c r="BM66" s="10" t="str">
        <f t="shared" si="287"/>
        <v/>
      </c>
      <c r="BN66" s="10" t="str">
        <f t="shared" si="288"/>
        <v/>
      </c>
      <c r="BO66" s="10" t="str">
        <f t="shared" si="289"/>
        <v>80100041,1,1,11975;</v>
      </c>
      <c r="BP66" s="10" t="str">
        <f t="shared" si="290"/>
        <v/>
      </c>
      <c r="BQ66" s="10" t="str">
        <f t="shared" si="291"/>
        <v/>
      </c>
      <c r="BR66" s="10" t="str">
        <f t="shared" si="292"/>
        <v/>
      </c>
      <c r="BS66" s="10" t="str">
        <f t="shared" si="293"/>
        <v>80100042,1,1,9980;</v>
      </c>
      <c r="BT66" s="10" t="str">
        <f t="shared" si="294"/>
        <v/>
      </c>
      <c r="BU66" s="10" t="str">
        <f t="shared" si="295"/>
        <v/>
      </c>
      <c r="BV66" s="10" t="str">
        <f t="shared" si="296"/>
        <v/>
      </c>
      <c r="BW66" s="10" t="str">
        <f t="shared" si="297"/>
        <v>80100043,1,1,2500;</v>
      </c>
      <c r="BX66" s="10" t="str">
        <f t="shared" si="298"/>
        <v/>
      </c>
      <c r="BY66" s="10" t="str">
        <f t="shared" si="299"/>
        <v/>
      </c>
      <c r="BZ66" s="10" t="str">
        <f t="shared" si="300"/>
        <v/>
      </c>
      <c r="CA66" s="10" t="str">
        <f t="shared" si="301"/>
        <v>80100044,1,1,525;</v>
      </c>
      <c r="CB66" s="10" t="str">
        <f t="shared" si="302"/>
        <v/>
      </c>
      <c r="CC66" s="10" t="str">
        <f t="shared" si="303"/>
        <v/>
      </c>
      <c r="CD66" s="10" t="str">
        <f t="shared" si="304"/>
        <v/>
      </c>
      <c r="CE66" s="10" t="str">
        <f t="shared" si="305"/>
        <v>80100045,1,1,20;</v>
      </c>
      <c r="CF66" s="10" t="str">
        <f t="shared" si="306"/>
        <v/>
      </c>
      <c r="CG66" s="10" t="str">
        <f t="shared" si="307"/>
        <v/>
      </c>
      <c r="CH66" s="10" t="str">
        <f t="shared" si="308"/>
        <v/>
      </c>
      <c r="CI66" s="10" t="str">
        <f t="shared" si="309"/>
        <v>80100061,1,1,11975;</v>
      </c>
      <c r="CJ66" s="10" t="str">
        <f t="shared" si="310"/>
        <v/>
      </c>
      <c r="CK66" s="10" t="str">
        <f t="shared" si="311"/>
        <v/>
      </c>
      <c r="CL66" s="10" t="str">
        <f t="shared" si="312"/>
        <v/>
      </c>
      <c r="CM66" s="10" t="str">
        <f t="shared" si="313"/>
        <v>80100062,1,1,9980;</v>
      </c>
      <c r="CN66" s="10" t="str">
        <f t="shared" si="314"/>
        <v/>
      </c>
      <c r="CO66" s="10" t="str">
        <f t="shared" si="315"/>
        <v/>
      </c>
      <c r="CP66" s="10" t="str">
        <f t="shared" si="316"/>
        <v/>
      </c>
      <c r="CQ66" s="10" t="str">
        <f t="shared" si="317"/>
        <v>80100063,1,1,2500;</v>
      </c>
      <c r="CR66" s="10" t="str">
        <f t="shared" si="318"/>
        <v/>
      </c>
      <c r="CS66" s="10" t="str">
        <f t="shared" si="319"/>
        <v/>
      </c>
      <c r="CT66" s="10" t="str">
        <f t="shared" si="320"/>
        <v/>
      </c>
      <c r="CU66" s="10" t="str">
        <f t="shared" si="321"/>
        <v>80100064,1,1,525;</v>
      </c>
      <c r="CV66" s="10" t="str">
        <f t="shared" si="322"/>
        <v/>
      </c>
      <c r="CW66" s="10" t="str">
        <f t="shared" si="323"/>
        <v/>
      </c>
      <c r="CX66" s="10" t="str">
        <f t="shared" si="324"/>
        <v/>
      </c>
      <c r="CY66" s="10" t="str">
        <f t="shared" si="325"/>
        <v>80100065,1,1,20;</v>
      </c>
      <c r="CZ66" s="10" t="str">
        <f t="shared" si="326"/>
        <v/>
      </c>
      <c r="DA66" s="10" t="str">
        <f t="shared" si="327"/>
        <v/>
      </c>
      <c r="DB66" s="10" t="str">
        <f t="shared" si="328"/>
        <v/>
      </c>
      <c r="DC66" s="10" t="str">
        <f t="shared" si="329"/>
        <v>80100051,1,1,11975;</v>
      </c>
      <c r="DD66" s="10" t="str">
        <f t="shared" si="330"/>
        <v/>
      </c>
      <c r="DE66" s="10" t="str">
        <f t="shared" si="331"/>
        <v/>
      </c>
      <c r="DF66" s="10" t="str">
        <f t="shared" si="332"/>
        <v/>
      </c>
      <c r="DG66" s="10" t="str">
        <f t="shared" si="333"/>
        <v>80100052,1,1,9980;</v>
      </c>
      <c r="DH66" s="10" t="str">
        <f t="shared" si="334"/>
        <v/>
      </c>
      <c r="DI66" s="10" t="str">
        <f t="shared" si="335"/>
        <v/>
      </c>
      <c r="DJ66" s="10" t="str">
        <f t="shared" si="336"/>
        <v/>
      </c>
      <c r="DK66" s="10" t="str">
        <f t="shared" si="337"/>
        <v>80100053,1,1,2500;</v>
      </c>
      <c r="DL66" s="10" t="str">
        <f t="shared" si="338"/>
        <v/>
      </c>
      <c r="DM66" s="10" t="str">
        <f t="shared" si="339"/>
        <v/>
      </c>
      <c r="DN66" s="10" t="str">
        <f t="shared" si="340"/>
        <v/>
      </c>
      <c r="DO66" s="10" t="str">
        <f t="shared" si="341"/>
        <v>80100054,1,1,525;</v>
      </c>
      <c r="DP66" s="10" t="str">
        <f t="shared" si="342"/>
        <v/>
      </c>
      <c r="DQ66" s="10" t="str">
        <f t="shared" si="343"/>
        <v/>
      </c>
      <c r="DR66" s="10" t="str">
        <f t="shared" si="344"/>
        <v/>
      </c>
      <c r="DS66" s="10" t="str">
        <f t="shared" si="345"/>
        <v>80100055,1,1,20;</v>
      </c>
      <c r="DT66" s="10" t="str">
        <f t="shared" si="346"/>
        <v/>
      </c>
      <c r="DU66" s="10" t="str">
        <f t="shared" si="347"/>
        <v/>
      </c>
      <c r="DV66" s="10" t="str">
        <f t="shared" si="348"/>
        <v/>
      </c>
      <c r="DW66" s="10" t="str">
        <f t="shared" si="349"/>
        <v>80100081,1,1,11975;</v>
      </c>
      <c r="DX66" s="10" t="str">
        <f t="shared" si="350"/>
        <v/>
      </c>
      <c r="DY66" s="10" t="str">
        <f t="shared" si="351"/>
        <v/>
      </c>
      <c r="DZ66" s="10" t="str">
        <f t="shared" si="352"/>
        <v/>
      </c>
      <c r="EA66" s="10" t="str">
        <f t="shared" si="353"/>
        <v>80100082,1,1,9980;</v>
      </c>
      <c r="EB66" s="10" t="str">
        <f t="shared" si="354"/>
        <v/>
      </c>
      <c r="EC66" s="10" t="str">
        <f t="shared" si="355"/>
        <v/>
      </c>
      <c r="ED66" s="10" t="str">
        <f t="shared" si="356"/>
        <v/>
      </c>
      <c r="EE66" s="10" t="str">
        <f t="shared" si="357"/>
        <v>80100083,1,1,2500;</v>
      </c>
      <c r="EF66" s="10" t="str">
        <f t="shared" si="358"/>
        <v/>
      </c>
      <c r="EG66" s="10" t="str">
        <f t="shared" si="359"/>
        <v/>
      </c>
      <c r="EH66" s="10" t="str">
        <f t="shared" si="360"/>
        <v/>
      </c>
      <c r="EI66" s="10" t="str">
        <f t="shared" si="361"/>
        <v>80100084,1,1,525;</v>
      </c>
      <c r="EJ66" s="10" t="str">
        <f t="shared" si="362"/>
        <v/>
      </c>
      <c r="EK66" s="10" t="str">
        <f t="shared" si="363"/>
        <v/>
      </c>
      <c r="EL66" s="10" t="str">
        <f t="shared" si="364"/>
        <v/>
      </c>
      <c r="EM66" s="10" t="str">
        <f t="shared" si="365"/>
        <v>80100085,1,1,20;</v>
      </c>
      <c r="EN66" s="10" t="str">
        <f t="shared" si="366"/>
        <v/>
      </c>
      <c r="EO66" s="10" t="str">
        <f t="shared" si="367"/>
        <v/>
      </c>
      <c r="EP66" s="10" t="str">
        <f t="shared" si="368"/>
        <v/>
      </c>
      <c r="EQ66" s="10" t="str">
        <f t="shared" si="369"/>
        <v>80100071,1,1,11975;</v>
      </c>
      <c r="ER66" s="10" t="str">
        <f t="shared" si="370"/>
        <v/>
      </c>
      <c r="ES66" s="10" t="str">
        <f t="shared" si="371"/>
        <v/>
      </c>
      <c r="ET66" s="10" t="str">
        <f t="shared" si="372"/>
        <v/>
      </c>
      <c r="EU66" s="10" t="str">
        <f t="shared" si="373"/>
        <v>80100072,1,1,9980;</v>
      </c>
      <c r="EV66" s="10" t="str">
        <f t="shared" si="374"/>
        <v/>
      </c>
      <c r="EW66" s="10" t="str">
        <f t="shared" si="375"/>
        <v/>
      </c>
      <c r="EX66" s="10" t="str">
        <f t="shared" si="376"/>
        <v/>
      </c>
      <c r="EY66" s="10" t="str">
        <f t="shared" si="377"/>
        <v>80100073,1,1,2500;</v>
      </c>
      <c r="EZ66" s="10" t="str">
        <f t="shared" si="378"/>
        <v/>
      </c>
      <c r="FA66" s="10" t="str">
        <f t="shared" si="379"/>
        <v/>
      </c>
      <c r="FB66" s="10" t="str">
        <f t="shared" si="380"/>
        <v/>
      </c>
      <c r="FC66" s="10" t="str">
        <f t="shared" si="381"/>
        <v>80100074,1,1,525;</v>
      </c>
      <c r="FD66" s="10" t="str">
        <f t="shared" si="382"/>
        <v/>
      </c>
      <c r="FE66" s="10" t="str">
        <f t="shared" si="383"/>
        <v/>
      </c>
      <c r="FF66" s="10" t="str">
        <f t="shared" si="384"/>
        <v/>
      </c>
      <c r="FG66" s="10" t="str">
        <f t="shared" si="385"/>
        <v>80100075,1,1,20;</v>
      </c>
      <c r="FH66" s="10" t="str">
        <f t="shared" si="386"/>
        <v/>
      </c>
      <c r="FI66" s="10" t="str">
        <f t="shared" si="387"/>
        <v/>
      </c>
      <c r="FJ66" s="10" t="str">
        <f t="shared" si="388"/>
        <v/>
      </c>
      <c r="FK66" s="10" t="str">
        <f t="shared" si="389"/>
        <v>80100021,1,1,11975;</v>
      </c>
      <c r="FL66" s="10" t="str">
        <f t="shared" si="390"/>
        <v/>
      </c>
      <c r="FM66" s="10" t="str">
        <f t="shared" si="391"/>
        <v/>
      </c>
      <c r="FN66" s="10" t="str">
        <f t="shared" si="392"/>
        <v/>
      </c>
      <c r="FO66" s="10" t="str">
        <f t="shared" si="393"/>
        <v>80100022,1,1,9980;</v>
      </c>
      <c r="FP66" s="10" t="str">
        <f t="shared" si="394"/>
        <v/>
      </c>
      <c r="FQ66" s="10" t="str">
        <f t="shared" si="395"/>
        <v/>
      </c>
      <c r="FR66" s="10" t="str">
        <f t="shared" si="396"/>
        <v/>
      </c>
      <c r="FS66" s="10" t="str">
        <f t="shared" si="397"/>
        <v>80100023,1,1,2500;</v>
      </c>
      <c r="FT66" s="10" t="str">
        <f t="shared" si="398"/>
        <v/>
      </c>
      <c r="FU66" s="10" t="str">
        <f t="shared" si="399"/>
        <v/>
      </c>
      <c r="FV66" s="10" t="str">
        <f t="shared" si="400"/>
        <v/>
      </c>
      <c r="FW66" s="10" t="str">
        <f t="shared" si="401"/>
        <v>80100024,1,1,525;</v>
      </c>
      <c r="FX66" s="10" t="str">
        <f t="shared" si="402"/>
        <v/>
      </c>
      <c r="FY66" s="10" t="str">
        <f t="shared" si="403"/>
        <v/>
      </c>
      <c r="FZ66" s="10" t="str">
        <f t="shared" si="404"/>
        <v/>
      </c>
      <c r="GA66" s="10" t="str">
        <f t="shared" si="405"/>
        <v>80100025,1,1,20;</v>
      </c>
      <c r="GB66" s="10" t="str">
        <f t="shared" si="406"/>
        <v/>
      </c>
      <c r="GC66" s="10" t="str">
        <f t="shared" si="407"/>
        <v/>
      </c>
      <c r="GD66" s="10" t="str">
        <f t="shared" si="408"/>
        <v/>
      </c>
      <c r="GE66" s="10" t="str">
        <f t="shared" si="409"/>
        <v>80100091,1,1,11975;</v>
      </c>
      <c r="GF66" s="10" t="str">
        <f t="shared" si="410"/>
        <v/>
      </c>
      <c r="GG66" s="10" t="str">
        <f t="shared" si="411"/>
        <v/>
      </c>
      <c r="GH66" s="10" t="str">
        <f t="shared" si="412"/>
        <v/>
      </c>
      <c r="GI66" s="10" t="str">
        <f t="shared" si="413"/>
        <v>80100092,1,1,9980;</v>
      </c>
      <c r="GJ66" s="10" t="str">
        <f t="shared" si="414"/>
        <v/>
      </c>
      <c r="GK66" s="10" t="str">
        <f t="shared" si="415"/>
        <v/>
      </c>
      <c r="GL66" s="10" t="str">
        <f t="shared" si="416"/>
        <v/>
      </c>
      <c r="GM66" s="10" t="str">
        <f t="shared" si="417"/>
        <v>80100093,1,1,2500;</v>
      </c>
      <c r="GN66" s="10" t="str">
        <f t="shared" si="418"/>
        <v/>
      </c>
      <c r="GO66" s="10" t="str">
        <f t="shared" si="419"/>
        <v/>
      </c>
      <c r="GP66" s="10" t="str">
        <f t="shared" si="420"/>
        <v/>
      </c>
      <c r="GQ66" s="10" t="str">
        <f t="shared" si="421"/>
        <v>80100094,1,1,525;</v>
      </c>
      <c r="GR66" s="10" t="str">
        <f t="shared" si="422"/>
        <v/>
      </c>
      <c r="GS66" s="10" t="str">
        <f t="shared" si="423"/>
        <v/>
      </c>
      <c r="GT66" s="10" t="str">
        <f t="shared" si="424"/>
        <v/>
      </c>
      <c r="GU66" s="10" t="str">
        <f t="shared" si="425"/>
        <v>80100095,1,1,20;</v>
      </c>
      <c r="GV66" s="10" t="str">
        <f t="shared" si="426"/>
        <v/>
      </c>
      <c r="GW66" s="10" t="str">
        <f t="shared" si="427"/>
        <v/>
      </c>
      <c r="GX66" s="10" t="str">
        <f t="shared" si="428"/>
        <v/>
      </c>
      <c r="GY66" s="10" t="str">
        <f t="shared" si="429"/>
        <v>80100101,1,1,11975;</v>
      </c>
      <c r="GZ66" s="10" t="str">
        <f t="shared" si="430"/>
        <v/>
      </c>
      <c r="HA66" s="10" t="str">
        <f t="shared" si="431"/>
        <v/>
      </c>
      <c r="HB66" s="10" t="str">
        <f t="shared" si="432"/>
        <v/>
      </c>
      <c r="HC66" s="10" t="str">
        <f t="shared" si="433"/>
        <v>80100102,1,1,9980;</v>
      </c>
      <c r="HD66" s="10" t="str">
        <f t="shared" si="434"/>
        <v/>
      </c>
      <c r="HE66" s="10" t="str">
        <f t="shared" si="435"/>
        <v/>
      </c>
      <c r="HF66" s="10" t="str">
        <f t="shared" si="436"/>
        <v/>
      </c>
      <c r="HG66" s="10" t="str">
        <f t="shared" si="437"/>
        <v>80100103,1,1,2500;</v>
      </c>
      <c r="HH66" s="10" t="str">
        <f t="shared" si="438"/>
        <v/>
      </c>
      <c r="HI66" s="10" t="str">
        <f t="shared" si="439"/>
        <v/>
      </c>
      <c r="HJ66" s="10" t="str">
        <f t="shared" si="440"/>
        <v/>
      </c>
      <c r="HK66" s="10" t="str">
        <f t="shared" si="441"/>
        <v>80100104,1,1,525;</v>
      </c>
      <c r="HL66" s="10" t="str">
        <f t="shared" si="442"/>
        <v/>
      </c>
      <c r="HM66" s="10" t="str">
        <f t="shared" si="443"/>
        <v/>
      </c>
      <c r="HN66" s="10" t="str">
        <f t="shared" si="444"/>
        <v/>
      </c>
      <c r="HO66" s="10" t="str">
        <f t="shared" si="445"/>
        <v>80100105,1,1,20;</v>
      </c>
      <c r="HP66" s="10" t="str">
        <f t="shared" si="446"/>
        <v/>
      </c>
      <c r="HQ66" s="10" t="str">
        <f t="shared" si="447"/>
        <v/>
      </c>
      <c r="HR66" s="10" t="str">
        <f t="shared" si="448"/>
        <v/>
      </c>
      <c r="HS66" s="10" t="str">
        <f t="shared" si="449"/>
        <v>80100111,1,1,11975;</v>
      </c>
      <c r="HT66" s="10" t="str">
        <f t="shared" si="450"/>
        <v/>
      </c>
      <c r="HU66" s="10" t="str">
        <f t="shared" si="451"/>
        <v/>
      </c>
      <c r="HV66" s="10" t="str">
        <f t="shared" si="452"/>
        <v/>
      </c>
      <c r="HW66" s="10" t="str">
        <f t="shared" si="453"/>
        <v>80100112,1,1,9980;</v>
      </c>
      <c r="HX66" s="10" t="str">
        <f t="shared" si="454"/>
        <v/>
      </c>
      <c r="HY66" s="10" t="str">
        <f t="shared" si="455"/>
        <v/>
      </c>
      <c r="HZ66" s="10" t="str">
        <f t="shared" si="456"/>
        <v/>
      </c>
      <c r="IA66" s="10" t="str">
        <f t="shared" si="457"/>
        <v>80100113,1,1,2500;</v>
      </c>
      <c r="IB66" s="10" t="str">
        <f t="shared" si="458"/>
        <v/>
      </c>
      <c r="IC66" s="10" t="str">
        <f t="shared" si="459"/>
        <v/>
      </c>
      <c r="ID66" s="10" t="str">
        <f t="shared" si="460"/>
        <v/>
      </c>
      <c r="IE66" s="10" t="str">
        <f t="shared" si="461"/>
        <v>80100114,1,1,525;</v>
      </c>
      <c r="IF66" s="10" t="str">
        <f t="shared" si="462"/>
        <v/>
      </c>
      <c r="IG66" s="10" t="str">
        <f t="shared" si="463"/>
        <v/>
      </c>
      <c r="IH66" s="10" t="str">
        <f t="shared" si="464"/>
        <v/>
      </c>
      <c r="II66" s="10" t="str">
        <f t="shared" si="465"/>
        <v>80100115,1,1,20;</v>
      </c>
      <c r="IJ66" s="10" t="str">
        <f t="shared" si="466"/>
        <v/>
      </c>
      <c r="IK66" s="10" t="str">
        <f t="shared" si="467"/>
        <v/>
      </c>
      <c r="IL66" s="10" t="str">
        <f t="shared" si="468"/>
        <v/>
      </c>
      <c r="IM66" s="10" t="str">
        <f t="shared" si="469"/>
        <v>80100121,1,1,11975;</v>
      </c>
      <c r="IN66" s="10" t="str">
        <f t="shared" si="470"/>
        <v/>
      </c>
      <c r="IO66" s="10" t="str">
        <f t="shared" si="471"/>
        <v/>
      </c>
      <c r="IP66" s="10" t="str">
        <f t="shared" si="472"/>
        <v/>
      </c>
      <c r="IQ66" s="10" t="str">
        <f t="shared" si="473"/>
        <v>80100122,1,1,9980;</v>
      </c>
      <c r="IR66" s="10" t="str">
        <f t="shared" si="474"/>
        <v/>
      </c>
      <c r="IS66" s="10" t="str">
        <f t="shared" si="475"/>
        <v/>
      </c>
      <c r="IT66" s="10" t="str">
        <f t="shared" si="476"/>
        <v/>
      </c>
      <c r="IU66" s="10" t="str">
        <f t="shared" si="477"/>
        <v>80100123,1,1,2500;</v>
      </c>
      <c r="IV66" s="10" t="str">
        <f t="shared" si="478"/>
        <v/>
      </c>
      <c r="IW66" s="10" t="str">
        <f t="shared" si="479"/>
        <v/>
      </c>
      <c r="IX66" s="10" t="str">
        <f t="shared" si="480"/>
        <v/>
      </c>
      <c r="IY66" s="10" t="str">
        <f t="shared" si="481"/>
        <v>80100124,1,1,525;</v>
      </c>
      <c r="IZ66" s="10" t="str">
        <f t="shared" si="482"/>
        <v/>
      </c>
      <c r="JA66" s="10" t="str">
        <f t="shared" si="483"/>
        <v/>
      </c>
      <c r="JB66" s="10" t="str">
        <f t="shared" si="484"/>
        <v/>
      </c>
      <c r="JC66" s="10" t="str">
        <f t="shared" si="485"/>
        <v>80100125,1,1,20;</v>
      </c>
      <c r="JD66" s="10" t="str">
        <f t="shared" si="486"/>
        <v/>
      </c>
      <c r="JE66" s="10" t="str">
        <f t="shared" si="487"/>
        <v/>
      </c>
      <c r="JF66" s="10" t="str">
        <f t="shared" si="488"/>
        <v/>
      </c>
      <c r="JG66" s="10" t="str">
        <f t="shared" si="489"/>
        <v>80100131,1,1,11975;</v>
      </c>
      <c r="JH66" s="10" t="str">
        <f t="shared" si="490"/>
        <v/>
      </c>
      <c r="JI66" s="10" t="str">
        <f t="shared" si="491"/>
        <v/>
      </c>
      <c r="JJ66" s="10" t="str">
        <f t="shared" si="492"/>
        <v/>
      </c>
      <c r="JK66" s="10" t="str">
        <f t="shared" si="493"/>
        <v>80100132,1,1,9980;</v>
      </c>
      <c r="JL66" s="10" t="str">
        <f t="shared" si="494"/>
        <v/>
      </c>
      <c r="JM66" s="10" t="str">
        <f t="shared" si="495"/>
        <v/>
      </c>
      <c r="JN66" s="10" t="str">
        <f t="shared" si="496"/>
        <v/>
      </c>
      <c r="JO66" s="10" t="str">
        <f t="shared" si="497"/>
        <v>80100133,1,1,2500;</v>
      </c>
      <c r="JP66" s="10" t="str">
        <f t="shared" si="498"/>
        <v/>
      </c>
      <c r="JQ66" s="10" t="str">
        <f t="shared" si="499"/>
        <v/>
      </c>
      <c r="JR66" s="10" t="str">
        <f t="shared" si="500"/>
        <v/>
      </c>
      <c r="JS66" s="10" t="str">
        <f t="shared" si="501"/>
        <v>80100134,1,1,525;</v>
      </c>
      <c r="JT66" s="10" t="str">
        <f t="shared" si="502"/>
        <v/>
      </c>
      <c r="JU66" s="10" t="str">
        <f t="shared" si="503"/>
        <v/>
      </c>
      <c r="JV66" s="10" t="str">
        <f t="shared" si="504"/>
        <v/>
      </c>
      <c r="JW66" s="10" t="str">
        <f t="shared" si="505"/>
        <v>80100135,1,1,20;</v>
      </c>
      <c r="JX66" s="10" t="str">
        <f t="shared" si="506"/>
        <v/>
      </c>
      <c r="JY66" s="10" t="str">
        <f t="shared" si="507"/>
        <v/>
      </c>
      <c r="JZ66" s="10" t="str">
        <f t="shared" si="508"/>
        <v/>
      </c>
      <c r="KA66" s="10" t="str">
        <f t="shared" si="509"/>
        <v>80100141,1,1,11975;</v>
      </c>
      <c r="KB66" s="10" t="str">
        <f t="shared" si="510"/>
        <v/>
      </c>
      <c r="KC66" s="10" t="str">
        <f t="shared" si="511"/>
        <v/>
      </c>
      <c r="KD66" s="10" t="str">
        <f t="shared" si="512"/>
        <v/>
      </c>
      <c r="KE66" s="10" t="str">
        <f t="shared" si="513"/>
        <v>80100142,1,1,9980;</v>
      </c>
      <c r="KF66" s="10" t="str">
        <f t="shared" si="514"/>
        <v/>
      </c>
      <c r="KG66" s="10" t="str">
        <f t="shared" si="515"/>
        <v/>
      </c>
      <c r="KH66" s="10" t="str">
        <f t="shared" si="516"/>
        <v/>
      </c>
      <c r="KI66" s="10" t="str">
        <f t="shared" si="517"/>
        <v>80100143,1,1,2500;</v>
      </c>
      <c r="KJ66" s="10" t="str">
        <f t="shared" si="518"/>
        <v/>
      </c>
      <c r="KK66" s="10" t="str">
        <f t="shared" si="519"/>
        <v/>
      </c>
      <c r="KL66" s="10" t="str">
        <f t="shared" si="520"/>
        <v/>
      </c>
      <c r="KM66" s="10" t="str">
        <f t="shared" si="521"/>
        <v>80100144,1,1,525;</v>
      </c>
      <c r="KN66" s="10" t="str">
        <f t="shared" si="522"/>
        <v/>
      </c>
      <c r="KO66" s="10" t="str">
        <f t="shared" si="523"/>
        <v/>
      </c>
      <c r="KP66" s="10" t="str">
        <f t="shared" si="524"/>
        <v/>
      </c>
      <c r="KQ66" s="10" t="str">
        <f t="shared" si="525"/>
        <v>80100145,1,1,20;</v>
      </c>
      <c r="KR66" s="10" t="str">
        <f t="shared" si="526"/>
        <v/>
      </c>
      <c r="KS66" s="10" t="str">
        <f t="shared" si="527"/>
        <v/>
      </c>
      <c r="KT66" s="10" t="str">
        <f t="shared" si="528"/>
        <v/>
      </c>
      <c r="KU66" s="10" t="str">
        <f t="shared" si="529"/>
        <v>80100151,1,1,11975;</v>
      </c>
      <c r="KV66" s="10" t="str">
        <f t="shared" si="530"/>
        <v/>
      </c>
      <c r="KW66" s="10" t="str">
        <f t="shared" si="531"/>
        <v/>
      </c>
      <c r="KX66" s="10" t="str">
        <f t="shared" si="532"/>
        <v/>
      </c>
      <c r="KY66" s="10" t="str">
        <f t="shared" si="533"/>
        <v>80100152,1,1,9980;</v>
      </c>
      <c r="KZ66" s="10" t="str">
        <f t="shared" si="534"/>
        <v/>
      </c>
      <c r="LA66" s="10" t="str">
        <f t="shared" si="535"/>
        <v/>
      </c>
      <c r="LB66" s="10" t="str">
        <f t="shared" si="536"/>
        <v/>
      </c>
      <c r="LC66" s="10" t="str">
        <f t="shared" si="537"/>
        <v>80100153,1,1,2500;</v>
      </c>
      <c r="LD66" s="10" t="str">
        <f t="shared" si="538"/>
        <v/>
      </c>
      <c r="LE66" s="10" t="str">
        <f t="shared" si="539"/>
        <v/>
      </c>
      <c r="LF66" s="10" t="str">
        <f t="shared" si="540"/>
        <v/>
      </c>
      <c r="LG66" s="10" t="str">
        <f t="shared" si="541"/>
        <v>80100154,1,1,525;</v>
      </c>
      <c r="LH66" s="10" t="str">
        <f t="shared" si="542"/>
        <v/>
      </c>
      <c r="LI66" s="10" t="str">
        <f t="shared" si="543"/>
        <v/>
      </c>
      <c r="LJ66" s="10" t="str">
        <f t="shared" si="544"/>
        <v/>
      </c>
      <c r="LK66" s="10" t="str">
        <f t="shared" si="545"/>
        <v>80100155,1,1,20;</v>
      </c>
      <c r="LL66" s="10" t="str">
        <f t="shared" si="546"/>
        <v/>
      </c>
      <c r="LM66" s="10" t="str">
        <f t="shared" si="547"/>
        <v/>
      </c>
      <c r="LN66" s="10" t="str">
        <f t="shared" si="548"/>
        <v/>
      </c>
      <c r="LO66" s="10" t="str">
        <f t="shared" si="549"/>
        <v>80100161,1,1,11975;</v>
      </c>
      <c r="LP66" s="10" t="str">
        <f t="shared" si="550"/>
        <v/>
      </c>
      <c r="LQ66" s="10" t="str">
        <f t="shared" si="551"/>
        <v/>
      </c>
      <c r="LR66" s="10" t="str">
        <f t="shared" si="552"/>
        <v/>
      </c>
      <c r="LS66" s="10" t="str">
        <f t="shared" si="553"/>
        <v>80100162,1,1,9980;</v>
      </c>
      <c r="LT66" s="10" t="str">
        <f t="shared" si="554"/>
        <v/>
      </c>
      <c r="LU66" s="10" t="str">
        <f t="shared" si="555"/>
        <v/>
      </c>
      <c r="LV66" s="10" t="str">
        <f t="shared" si="556"/>
        <v/>
      </c>
      <c r="LW66" s="10" t="str">
        <f t="shared" si="557"/>
        <v>80100163,1,1,2500;</v>
      </c>
      <c r="LX66" s="10" t="str">
        <f t="shared" si="558"/>
        <v/>
      </c>
      <c r="LY66" s="10" t="str">
        <f t="shared" si="559"/>
        <v/>
      </c>
      <c r="LZ66" s="10" t="str">
        <f t="shared" si="560"/>
        <v/>
      </c>
      <c r="MA66" s="10" t="str">
        <f t="shared" si="561"/>
        <v>80100164,1,1,525;</v>
      </c>
      <c r="MB66" s="10" t="str">
        <f t="shared" si="562"/>
        <v/>
      </c>
      <c r="MC66" s="10" t="str">
        <f t="shared" si="563"/>
        <v/>
      </c>
      <c r="MD66" s="10" t="str">
        <f t="shared" si="564"/>
        <v/>
      </c>
      <c r="ME66" s="10" t="str">
        <f t="shared" si="568"/>
        <v>80100165,1,1,20</v>
      </c>
      <c r="MF66" s="10" t="str">
        <f t="shared" si="565"/>
        <v/>
      </c>
      <c r="MG66" s="10" t="str">
        <f t="shared" si="566"/>
        <v/>
      </c>
      <c r="MH66" s="10" t="str">
        <f t="shared" si="567"/>
        <v/>
      </c>
    </row>
    <row r="67" spans="1:346" x14ac:dyDescent="0.2">
      <c r="A67">
        <v>18</v>
      </c>
      <c r="C67" s="9" t="s">
        <v>65</v>
      </c>
      <c r="D67" s="9"/>
      <c r="G67" s="10" t="str">
        <f t="shared" si="210"/>
        <v>80100001,1,1,278400;</v>
      </c>
      <c r="J67" s="10" t="str">
        <f t="shared" si="211"/>
        <v/>
      </c>
      <c r="K67" s="10" t="str">
        <f t="shared" si="212"/>
        <v>80100002,1,1,178560;</v>
      </c>
      <c r="O67" s="10" t="str">
        <f t="shared" si="213"/>
        <v>80100003,1,1,120000;</v>
      </c>
      <c r="R67" s="10" t="str">
        <f t="shared" si="214"/>
        <v/>
      </c>
      <c r="S67" s="10" t="str">
        <f t="shared" si="215"/>
        <v>80100004,1,1,21600;</v>
      </c>
      <c r="W67" s="10" t="str">
        <f t="shared" si="216"/>
        <v>80100005,1,1,1440;</v>
      </c>
      <c r="AA67" s="27" t="str">
        <f t="shared" si="249"/>
        <v>80100011,1,1,11975;</v>
      </c>
      <c r="AB67" s="10" t="str">
        <f t="shared" si="250"/>
        <v/>
      </c>
      <c r="AC67" s="10" t="str">
        <f t="shared" si="251"/>
        <v/>
      </c>
      <c r="AD67" s="10" t="str">
        <f t="shared" si="252"/>
        <v/>
      </c>
      <c r="AE67" s="10" t="str">
        <f t="shared" si="253"/>
        <v>80100012,1,1,9980;</v>
      </c>
      <c r="AF67" s="10" t="str">
        <f t="shared" si="254"/>
        <v/>
      </c>
      <c r="AG67" s="10" t="str">
        <f t="shared" si="255"/>
        <v/>
      </c>
      <c r="AH67" s="10" t="str">
        <f t="shared" si="256"/>
        <v/>
      </c>
      <c r="AI67" s="10" t="str">
        <f t="shared" si="257"/>
        <v>80100013,1,1,2500;</v>
      </c>
      <c r="AJ67" s="10" t="str">
        <f t="shared" si="258"/>
        <v/>
      </c>
      <c r="AK67" s="10" t="str">
        <f t="shared" si="259"/>
        <v/>
      </c>
      <c r="AL67" s="10" t="str">
        <f t="shared" si="260"/>
        <v/>
      </c>
      <c r="AM67" s="10" t="str">
        <f t="shared" si="261"/>
        <v>80100014,1,1,525;</v>
      </c>
      <c r="AN67" s="10" t="str">
        <f t="shared" si="262"/>
        <v/>
      </c>
      <c r="AO67" s="10" t="str">
        <f t="shared" si="263"/>
        <v/>
      </c>
      <c r="AP67" s="10" t="str">
        <f t="shared" si="264"/>
        <v/>
      </c>
      <c r="AQ67" s="10" t="str">
        <f t="shared" si="265"/>
        <v>80100015,1,1,20;</v>
      </c>
      <c r="AR67" s="10" t="str">
        <f t="shared" si="266"/>
        <v/>
      </c>
      <c r="AS67" s="10" t="str">
        <f t="shared" si="267"/>
        <v/>
      </c>
      <c r="AT67" s="10" t="str">
        <f t="shared" si="268"/>
        <v/>
      </c>
      <c r="AU67" s="10" t="str">
        <f t="shared" si="269"/>
        <v>80100031,1,1,11975;</v>
      </c>
      <c r="AV67" s="10" t="str">
        <f t="shared" si="270"/>
        <v/>
      </c>
      <c r="AW67" s="10" t="str">
        <f t="shared" si="271"/>
        <v/>
      </c>
      <c r="AX67" s="10" t="str">
        <f t="shared" si="272"/>
        <v/>
      </c>
      <c r="AY67" s="10" t="str">
        <f t="shared" si="273"/>
        <v>80100032,1,1,9980;</v>
      </c>
      <c r="AZ67" s="10" t="str">
        <f t="shared" si="274"/>
        <v/>
      </c>
      <c r="BA67" s="10" t="str">
        <f t="shared" si="275"/>
        <v/>
      </c>
      <c r="BB67" s="10" t="str">
        <f t="shared" si="276"/>
        <v/>
      </c>
      <c r="BC67" s="10" t="str">
        <f t="shared" si="277"/>
        <v>80100033,1,1,2500;</v>
      </c>
      <c r="BD67" s="10" t="str">
        <f t="shared" si="278"/>
        <v/>
      </c>
      <c r="BE67" s="10" t="str">
        <f t="shared" si="279"/>
        <v/>
      </c>
      <c r="BF67" s="10" t="str">
        <f t="shared" si="280"/>
        <v/>
      </c>
      <c r="BG67" s="10" t="str">
        <f t="shared" si="281"/>
        <v>80100034,1,1,525;</v>
      </c>
      <c r="BH67" s="10" t="str">
        <f t="shared" si="282"/>
        <v/>
      </c>
      <c r="BI67" s="10" t="str">
        <f t="shared" si="283"/>
        <v/>
      </c>
      <c r="BJ67" s="10" t="str">
        <f t="shared" si="284"/>
        <v/>
      </c>
      <c r="BK67" s="10" t="str">
        <f t="shared" si="285"/>
        <v>80100035,1,1,20;</v>
      </c>
      <c r="BL67" s="10" t="str">
        <f t="shared" si="286"/>
        <v/>
      </c>
      <c r="BM67" s="10" t="str">
        <f t="shared" si="287"/>
        <v/>
      </c>
      <c r="BN67" s="10" t="str">
        <f t="shared" si="288"/>
        <v/>
      </c>
      <c r="BO67" s="10" t="str">
        <f t="shared" si="289"/>
        <v>80100041,1,1,11975;</v>
      </c>
      <c r="BP67" s="10" t="str">
        <f t="shared" si="290"/>
        <v/>
      </c>
      <c r="BQ67" s="10" t="str">
        <f t="shared" si="291"/>
        <v/>
      </c>
      <c r="BR67" s="10" t="str">
        <f t="shared" si="292"/>
        <v/>
      </c>
      <c r="BS67" s="10" t="str">
        <f t="shared" si="293"/>
        <v>80100042,1,1,9980;</v>
      </c>
      <c r="BT67" s="10" t="str">
        <f t="shared" si="294"/>
        <v/>
      </c>
      <c r="BU67" s="10" t="str">
        <f t="shared" si="295"/>
        <v/>
      </c>
      <c r="BV67" s="10" t="str">
        <f t="shared" si="296"/>
        <v/>
      </c>
      <c r="BW67" s="10" t="str">
        <f t="shared" si="297"/>
        <v>80100043,1,1,2500;</v>
      </c>
      <c r="BX67" s="10" t="str">
        <f t="shared" si="298"/>
        <v/>
      </c>
      <c r="BY67" s="10" t="str">
        <f t="shared" si="299"/>
        <v/>
      </c>
      <c r="BZ67" s="10" t="str">
        <f t="shared" si="300"/>
        <v/>
      </c>
      <c r="CA67" s="10" t="str">
        <f t="shared" si="301"/>
        <v>80100044,1,1,525;</v>
      </c>
      <c r="CB67" s="10" t="str">
        <f t="shared" si="302"/>
        <v/>
      </c>
      <c r="CC67" s="10" t="str">
        <f t="shared" si="303"/>
        <v/>
      </c>
      <c r="CD67" s="10" t="str">
        <f t="shared" si="304"/>
        <v/>
      </c>
      <c r="CE67" s="10" t="str">
        <f t="shared" si="305"/>
        <v>80100045,1,1,20;</v>
      </c>
      <c r="CF67" s="10" t="str">
        <f t="shared" si="306"/>
        <v/>
      </c>
      <c r="CG67" s="10" t="str">
        <f t="shared" si="307"/>
        <v/>
      </c>
      <c r="CH67" s="10" t="str">
        <f t="shared" si="308"/>
        <v/>
      </c>
      <c r="CI67" s="10" t="str">
        <f t="shared" si="309"/>
        <v>80100061,1,1,11975;</v>
      </c>
      <c r="CJ67" s="10" t="str">
        <f t="shared" si="310"/>
        <v/>
      </c>
      <c r="CK67" s="10" t="str">
        <f t="shared" si="311"/>
        <v/>
      </c>
      <c r="CL67" s="10" t="str">
        <f t="shared" si="312"/>
        <v/>
      </c>
      <c r="CM67" s="10" t="str">
        <f t="shared" si="313"/>
        <v>80100062,1,1,9980;</v>
      </c>
      <c r="CN67" s="10" t="str">
        <f t="shared" si="314"/>
        <v/>
      </c>
      <c r="CO67" s="10" t="str">
        <f t="shared" si="315"/>
        <v/>
      </c>
      <c r="CP67" s="10" t="str">
        <f t="shared" si="316"/>
        <v/>
      </c>
      <c r="CQ67" s="10" t="str">
        <f t="shared" si="317"/>
        <v>80100063,1,1,2500;</v>
      </c>
      <c r="CR67" s="10" t="str">
        <f t="shared" si="318"/>
        <v/>
      </c>
      <c r="CS67" s="10" t="str">
        <f t="shared" si="319"/>
        <v/>
      </c>
      <c r="CT67" s="10" t="str">
        <f t="shared" si="320"/>
        <v/>
      </c>
      <c r="CU67" s="10" t="str">
        <f t="shared" si="321"/>
        <v>80100064,1,1,525;</v>
      </c>
      <c r="CV67" s="10" t="str">
        <f t="shared" si="322"/>
        <v/>
      </c>
      <c r="CW67" s="10" t="str">
        <f t="shared" si="323"/>
        <v/>
      </c>
      <c r="CX67" s="10" t="str">
        <f t="shared" si="324"/>
        <v/>
      </c>
      <c r="CY67" s="10" t="str">
        <f t="shared" si="325"/>
        <v>80100065,1,1,20;</v>
      </c>
      <c r="CZ67" s="10" t="str">
        <f t="shared" si="326"/>
        <v/>
      </c>
      <c r="DA67" s="10" t="str">
        <f t="shared" si="327"/>
        <v/>
      </c>
      <c r="DB67" s="10" t="str">
        <f t="shared" si="328"/>
        <v/>
      </c>
      <c r="DC67" s="10" t="str">
        <f t="shared" si="329"/>
        <v>80100051,1,1,11975;</v>
      </c>
      <c r="DD67" s="10" t="str">
        <f t="shared" si="330"/>
        <v/>
      </c>
      <c r="DE67" s="10" t="str">
        <f t="shared" si="331"/>
        <v/>
      </c>
      <c r="DF67" s="10" t="str">
        <f t="shared" si="332"/>
        <v/>
      </c>
      <c r="DG67" s="10" t="str">
        <f t="shared" si="333"/>
        <v>80100052,1,1,9980;</v>
      </c>
      <c r="DH67" s="10" t="str">
        <f t="shared" si="334"/>
        <v/>
      </c>
      <c r="DI67" s="10" t="str">
        <f t="shared" si="335"/>
        <v/>
      </c>
      <c r="DJ67" s="10" t="str">
        <f t="shared" si="336"/>
        <v/>
      </c>
      <c r="DK67" s="10" t="str">
        <f t="shared" si="337"/>
        <v>80100053,1,1,2500;</v>
      </c>
      <c r="DL67" s="10" t="str">
        <f t="shared" si="338"/>
        <v/>
      </c>
      <c r="DM67" s="10" t="str">
        <f t="shared" si="339"/>
        <v/>
      </c>
      <c r="DN67" s="10" t="str">
        <f t="shared" si="340"/>
        <v/>
      </c>
      <c r="DO67" s="10" t="str">
        <f t="shared" si="341"/>
        <v>80100054,1,1,525;</v>
      </c>
      <c r="DP67" s="10" t="str">
        <f t="shared" si="342"/>
        <v/>
      </c>
      <c r="DQ67" s="10" t="str">
        <f t="shared" si="343"/>
        <v/>
      </c>
      <c r="DR67" s="10" t="str">
        <f t="shared" si="344"/>
        <v/>
      </c>
      <c r="DS67" s="10" t="str">
        <f t="shared" si="345"/>
        <v>80100055,1,1,20;</v>
      </c>
      <c r="DT67" s="10" t="str">
        <f t="shared" si="346"/>
        <v/>
      </c>
      <c r="DU67" s="10" t="str">
        <f t="shared" si="347"/>
        <v/>
      </c>
      <c r="DV67" s="10" t="str">
        <f t="shared" si="348"/>
        <v/>
      </c>
      <c r="DW67" s="10" t="str">
        <f t="shared" si="349"/>
        <v>80100081,1,1,11975;</v>
      </c>
      <c r="DX67" s="10" t="str">
        <f t="shared" si="350"/>
        <v/>
      </c>
      <c r="DY67" s="10" t="str">
        <f t="shared" si="351"/>
        <v/>
      </c>
      <c r="DZ67" s="10" t="str">
        <f t="shared" si="352"/>
        <v/>
      </c>
      <c r="EA67" s="10" t="str">
        <f t="shared" si="353"/>
        <v>80100082,1,1,9980;</v>
      </c>
      <c r="EB67" s="10" t="str">
        <f t="shared" si="354"/>
        <v/>
      </c>
      <c r="EC67" s="10" t="str">
        <f t="shared" si="355"/>
        <v/>
      </c>
      <c r="ED67" s="10" t="str">
        <f t="shared" si="356"/>
        <v/>
      </c>
      <c r="EE67" s="10" t="str">
        <f t="shared" si="357"/>
        <v>80100083,1,1,2500;</v>
      </c>
      <c r="EF67" s="10" t="str">
        <f t="shared" si="358"/>
        <v/>
      </c>
      <c r="EG67" s="10" t="str">
        <f t="shared" si="359"/>
        <v/>
      </c>
      <c r="EH67" s="10" t="str">
        <f t="shared" si="360"/>
        <v/>
      </c>
      <c r="EI67" s="10" t="str">
        <f t="shared" si="361"/>
        <v>80100084,1,1,525;</v>
      </c>
      <c r="EJ67" s="10" t="str">
        <f t="shared" si="362"/>
        <v/>
      </c>
      <c r="EK67" s="10" t="str">
        <f t="shared" si="363"/>
        <v/>
      </c>
      <c r="EL67" s="10" t="str">
        <f t="shared" si="364"/>
        <v/>
      </c>
      <c r="EM67" s="10" t="str">
        <f t="shared" si="365"/>
        <v>80100085,1,1,20;</v>
      </c>
      <c r="EN67" s="10" t="str">
        <f t="shared" si="366"/>
        <v/>
      </c>
      <c r="EO67" s="10" t="str">
        <f t="shared" si="367"/>
        <v/>
      </c>
      <c r="EP67" s="10" t="str">
        <f t="shared" si="368"/>
        <v/>
      </c>
      <c r="EQ67" s="10" t="str">
        <f t="shared" si="369"/>
        <v>80100071,1,1,11975;</v>
      </c>
      <c r="ER67" s="10" t="str">
        <f t="shared" si="370"/>
        <v/>
      </c>
      <c r="ES67" s="10" t="str">
        <f t="shared" si="371"/>
        <v/>
      </c>
      <c r="ET67" s="10" t="str">
        <f t="shared" si="372"/>
        <v/>
      </c>
      <c r="EU67" s="10" t="str">
        <f t="shared" si="373"/>
        <v>80100072,1,1,9980;</v>
      </c>
      <c r="EV67" s="10" t="str">
        <f t="shared" si="374"/>
        <v/>
      </c>
      <c r="EW67" s="10" t="str">
        <f t="shared" si="375"/>
        <v/>
      </c>
      <c r="EX67" s="10" t="str">
        <f t="shared" si="376"/>
        <v/>
      </c>
      <c r="EY67" s="10" t="str">
        <f t="shared" si="377"/>
        <v>80100073,1,1,2500;</v>
      </c>
      <c r="EZ67" s="10" t="str">
        <f t="shared" si="378"/>
        <v/>
      </c>
      <c r="FA67" s="10" t="str">
        <f t="shared" si="379"/>
        <v/>
      </c>
      <c r="FB67" s="10" t="str">
        <f t="shared" si="380"/>
        <v/>
      </c>
      <c r="FC67" s="10" t="str">
        <f t="shared" si="381"/>
        <v>80100074,1,1,525;</v>
      </c>
      <c r="FD67" s="10" t="str">
        <f t="shared" si="382"/>
        <v/>
      </c>
      <c r="FE67" s="10" t="str">
        <f t="shared" si="383"/>
        <v/>
      </c>
      <c r="FF67" s="10" t="str">
        <f t="shared" si="384"/>
        <v/>
      </c>
      <c r="FG67" s="10" t="str">
        <f t="shared" si="385"/>
        <v>80100075,1,1,20;</v>
      </c>
      <c r="FH67" s="10" t="str">
        <f t="shared" si="386"/>
        <v/>
      </c>
      <c r="FI67" s="10" t="str">
        <f t="shared" si="387"/>
        <v/>
      </c>
      <c r="FJ67" s="10" t="str">
        <f t="shared" si="388"/>
        <v/>
      </c>
      <c r="FK67" s="10" t="str">
        <f t="shared" si="389"/>
        <v>80100021,1,1,11975;</v>
      </c>
      <c r="FL67" s="10" t="str">
        <f t="shared" si="390"/>
        <v/>
      </c>
      <c r="FM67" s="10" t="str">
        <f t="shared" si="391"/>
        <v/>
      </c>
      <c r="FN67" s="10" t="str">
        <f t="shared" si="392"/>
        <v/>
      </c>
      <c r="FO67" s="10" t="str">
        <f t="shared" si="393"/>
        <v>80100022,1,1,9980;</v>
      </c>
      <c r="FP67" s="10" t="str">
        <f t="shared" si="394"/>
        <v/>
      </c>
      <c r="FQ67" s="10" t="str">
        <f t="shared" si="395"/>
        <v/>
      </c>
      <c r="FR67" s="10" t="str">
        <f t="shared" si="396"/>
        <v/>
      </c>
      <c r="FS67" s="10" t="str">
        <f t="shared" si="397"/>
        <v>80100023,1,1,2500;</v>
      </c>
      <c r="FT67" s="10" t="str">
        <f t="shared" si="398"/>
        <v/>
      </c>
      <c r="FU67" s="10" t="str">
        <f t="shared" si="399"/>
        <v/>
      </c>
      <c r="FV67" s="10" t="str">
        <f t="shared" si="400"/>
        <v/>
      </c>
      <c r="FW67" s="10" t="str">
        <f t="shared" si="401"/>
        <v>80100024,1,1,525;</v>
      </c>
      <c r="FX67" s="10" t="str">
        <f t="shared" si="402"/>
        <v/>
      </c>
      <c r="FY67" s="10" t="str">
        <f t="shared" si="403"/>
        <v/>
      </c>
      <c r="FZ67" s="10" t="str">
        <f t="shared" si="404"/>
        <v/>
      </c>
      <c r="GA67" s="10" t="str">
        <f t="shared" si="405"/>
        <v>80100025,1,1,20;</v>
      </c>
      <c r="GB67" s="10" t="str">
        <f t="shared" si="406"/>
        <v/>
      </c>
      <c r="GC67" s="10" t="str">
        <f t="shared" si="407"/>
        <v/>
      </c>
      <c r="GD67" s="10" t="str">
        <f t="shared" si="408"/>
        <v/>
      </c>
      <c r="GE67" s="10" t="str">
        <f t="shared" si="409"/>
        <v>80100091,1,1,11975;</v>
      </c>
      <c r="GF67" s="10" t="str">
        <f t="shared" si="410"/>
        <v/>
      </c>
      <c r="GG67" s="10" t="str">
        <f t="shared" si="411"/>
        <v/>
      </c>
      <c r="GH67" s="10" t="str">
        <f t="shared" si="412"/>
        <v/>
      </c>
      <c r="GI67" s="10" t="str">
        <f t="shared" si="413"/>
        <v>80100092,1,1,9980;</v>
      </c>
      <c r="GJ67" s="10" t="str">
        <f t="shared" si="414"/>
        <v/>
      </c>
      <c r="GK67" s="10" t="str">
        <f t="shared" si="415"/>
        <v/>
      </c>
      <c r="GL67" s="10" t="str">
        <f t="shared" si="416"/>
        <v/>
      </c>
      <c r="GM67" s="10" t="str">
        <f t="shared" si="417"/>
        <v>80100093,1,1,2500;</v>
      </c>
      <c r="GN67" s="10" t="str">
        <f t="shared" si="418"/>
        <v/>
      </c>
      <c r="GO67" s="10" t="str">
        <f t="shared" si="419"/>
        <v/>
      </c>
      <c r="GP67" s="10" t="str">
        <f t="shared" si="420"/>
        <v/>
      </c>
      <c r="GQ67" s="10" t="str">
        <f t="shared" si="421"/>
        <v>80100094,1,1,525;</v>
      </c>
      <c r="GR67" s="10" t="str">
        <f t="shared" si="422"/>
        <v/>
      </c>
      <c r="GS67" s="10" t="str">
        <f t="shared" si="423"/>
        <v/>
      </c>
      <c r="GT67" s="10" t="str">
        <f t="shared" si="424"/>
        <v/>
      </c>
      <c r="GU67" s="10" t="str">
        <f t="shared" si="425"/>
        <v>80100095,1,1,20;</v>
      </c>
      <c r="GV67" s="10" t="str">
        <f t="shared" si="426"/>
        <v/>
      </c>
      <c r="GW67" s="10" t="str">
        <f t="shared" si="427"/>
        <v/>
      </c>
      <c r="GX67" s="10" t="str">
        <f t="shared" si="428"/>
        <v/>
      </c>
      <c r="GY67" s="10" t="str">
        <f t="shared" si="429"/>
        <v>80100101,1,1,11975;</v>
      </c>
      <c r="GZ67" s="10" t="str">
        <f t="shared" si="430"/>
        <v/>
      </c>
      <c r="HA67" s="10" t="str">
        <f t="shared" si="431"/>
        <v/>
      </c>
      <c r="HB67" s="10" t="str">
        <f t="shared" si="432"/>
        <v/>
      </c>
      <c r="HC67" s="10" t="str">
        <f t="shared" si="433"/>
        <v>80100102,1,1,9980;</v>
      </c>
      <c r="HD67" s="10" t="str">
        <f t="shared" si="434"/>
        <v/>
      </c>
      <c r="HE67" s="10" t="str">
        <f t="shared" si="435"/>
        <v/>
      </c>
      <c r="HF67" s="10" t="str">
        <f t="shared" si="436"/>
        <v/>
      </c>
      <c r="HG67" s="10" t="str">
        <f t="shared" si="437"/>
        <v>80100103,1,1,2500;</v>
      </c>
      <c r="HH67" s="10" t="str">
        <f t="shared" si="438"/>
        <v/>
      </c>
      <c r="HI67" s="10" t="str">
        <f t="shared" si="439"/>
        <v/>
      </c>
      <c r="HJ67" s="10" t="str">
        <f t="shared" si="440"/>
        <v/>
      </c>
      <c r="HK67" s="10" t="str">
        <f t="shared" si="441"/>
        <v>80100104,1,1,525;</v>
      </c>
      <c r="HL67" s="10" t="str">
        <f t="shared" si="442"/>
        <v/>
      </c>
      <c r="HM67" s="10" t="str">
        <f t="shared" si="443"/>
        <v/>
      </c>
      <c r="HN67" s="10" t="str">
        <f t="shared" si="444"/>
        <v/>
      </c>
      <c r="HO67" s="10" t="str">
        <f t="shared" si="445"/>
        <v>80100105,1,1,20;</v>
      </c>
      <c r="HP67" s="10" t="str">
        <f t="shared" si="446"/>
        <v/>
      </c>
      <c r="HQ67" s="10" t="str">
        <f t="shared" si="447"/>
        <v/>
      </c>
      <c r="HR67" s="10" t="str">
        <f t="shared" si="448"/>
        <v/>
      </c>
      <c r="HS67" s="10" t="str">
        <f t="shared" si="449"/>
        <v>80100111,1,1,11975;</v>
      </c>
      <c r="HT67" s="10" t="str">
        <f t="shared" si="450"/>
        <v/>
      </c>
      <c r="HU67" s="10" t="str">
        <f t="shared" si="451"/>
        <v/>
      </c>
      <c r="HV67" s="10" t="str">
        <f t="shared" si="452"/>
        <v/>
      </c>
      <c r="HW67" s="10" t="str">
        <f t="shared" si="453"/>
        <v>80100112,1,1,9980;</v>
      </c>
      <c r="HX67" s="10" t="str">
        <f t="shared" si="454"/>
        <v/>
      </c>
      <c r="HY67" s="10" t="str">
        <f t="shared" si="455"/>
        <v/>
      </c>
      <c r="HZ67" s="10" t="str">
        <f t="shared" si="456"/>
        <v/>
      </c>
      <c r="IA67" s="10" t="str">
        <f t="shared" si="457"/>
        <v>80100113,1,1,2500;</v>
      </c>
      <c r="IB67" s="10" t="str">
        <f t="shared" si="458"/>
        <v/>
      </c>
      <c r="IC67" s="10" t="str">
        <f t="shared" si="459"/>
        <v/>
      </c>
      <c r="ID67" s="10" t="str">
        <f t="shared" si="460"/>
        <v/>
      </c>
      <c r="IE67" s="10" t="str">
        <f t="shared" si="461"/>
        <v>80100114,1,1,525;</v>
      </c>
      <c r="IF67" s="10" t="str">
        <f t="shared" si="462"/>
        <v/>
      </c>
      <c r="IG67" s="10" t="str">
        <f t="shared" si="463"/>
        <v/>
      </c>
      <c r="IH67" s="10" t="str">
        <f t="shared" si="464"/>
        <v/>
      </c>
      <c r="II67" s="10" t="str">
        <f t="shared" si="465"/>
        <v>80100115,1,1,20;</v>
      </c>
      <c r="IJ67" s="10" t="str">
        <f t="shared" si="466"/>
        <v/>
      </c>
      <c r="IK67" s="10" t="str">
        <f t="shared" si="467"/>
        <v/>
      </c>
      <c r="IL67" s="10" t="str">
        <f t="shared" si="468"/>
        <v/>
      </c>
      <c r="IM67" s="10" t="str">
        <f t="shared" si="469"/>
        <v>80100121,1,1,11975;</v>
      </c>
      <c r="IN67" s="10" t="str">
        <f t="shared" si="470"/>
        <v/>
      </c>
      <c r="IO67" s="10" t="str">
        <f t="shared" si="471"/>
        <v/>
      </c>
      <c r="IP67" s="10" t="str">
        <f t="shared" si="472"/>
        <v/>
      </c>
      <c r="IQ67" s="10" t="str">
        <f t="shared" si="473"/>
        <v>80100122,1,1,9980;</v>
      </c>
      <c r="IR67" s="10" t="str">
        <f t="shared" si="474"/>
        <v/>
      </c>
      <c r="IS67" s="10" t="str">
        <f t="shared" si="475"/>
        <v/>
      </c>
      <c r="IT67" s="10" t="str">
        <f t="shared" si="476"/>
        <v/>
      </c>
      <c r="IU67" s="10" t="str">
        <f t="shared" si="477"/>
        <v>80100123,1,1,2500;</v>
      </c>
      <c r="IV67" s="10" t="str">
        <f t="shared" si="478"/>
        <v/>
      </c>
      <c r="IW67" s="10" t="str">
        <f t="shared" si="479"/>
        <v/>
      </c>
      <c r="IX67" s="10" t="str">
        <f t="shared" si="480"/>
        <v/>
      </c>
      <c r="IY67" s="10" t="str">
        <f t="shared" si="481"/>
        <v>80100124,1,1,525;</v>
      </c>
      <c r="IZ67" s="10" t="str">
        <f t="shared" si="482"/>
        <v/>
      </c>
      <c r="JA67" s="10" t="str">
        <f t="shared" si="483"/>
        <v/>
      </c>
      <c r="JB67" s="10" t="str">
        <f t="shared" si="484"/>
        <v/>
      </c>
      <c r="JC67" s="10" t="str">
        <f t="shared" si="485"/>
        <v>80100125,1,1,20;</v>
      </c>
      <c r="JD67" s="10" t="str">
        <f t="shared" si="486"/>
        <v/>
      </c>
      <c r="JE67" s="10" t="str">
        <f t="shared" si="487"/>
        <v/>
      </c>
      <c r="JF67" s="10" t="str">
        <f t="shared" si="488"/>
        <v/>
      </c>
      <c r="JG67" s="10" t="str">
        <f t="shared" si="489"/>
        <v>80100131,1,1,11975;</v>
      </c>
      <c r="JH67" s="10" t="str">
        <f t="shared" si="490"/>
        <v/>
      </c>
      <c r="JI67" s="10" t="str">
        <f t="shared" si="491"/>
        <v/>
      </c>
      <c r="JJ67" s="10" t="str">
        <f t="shared" si="492"/>
        <v/>
      </c>
      <c r="JK67" s="10" t="str">
        <f t="shared" si="493"/>
        <v>80100132,1,1,9980;</v>
      </c>
      <c r="JL67" s="10" t="str">
        <f t="shared" si="494"/>
        <v/>
      </c>
      <c r="JM67" s="10" t="str">
        <f t="shared" si="495"/>
        <v/>
      </c>
      <c r="JN67" s="10" t="str">
        <f t="shared" si="496"/>
        <v/>
      </c>
      <c r="JO67" s="10" t="str">
        <f t="shared" si="497"/>
        <v>80100133,1,1,2500;</v>
      </c>
      <c r="JP67" s="10" t="str">
        <f t="shared" si="498"/>
        <v/>
      </c>
      <c r="JQ67" s="10" t="str">
        <f t="shared" si="499"/>
        <v/>
      </c>
      <c r="JR67" s="10" t="str">
        <f t="shared" si="500"/>
        <v/>
      </c>
      <c r="JS67" s="10" t="str">
        <f t="shared" si="501"/>
        <v>80100134,1,1,525;</v>
      </c>
      <c r="JT67" s="10" t="str">
        <f t="shared" si="502"/>
        <v/>
      </c>
      <c r="JU67" s="10" t="str">
        <f t="shared" si="503"/>
        <v/>
      </c>
      <c r="JV67" s="10" t="str">
        <f t="shared" si="504"/>
        <v/>
      </c>
      <c r="JW67" s="10" t="str">
        <f t="shared" si="505"/>
        <v>80100135,1,1,20;</v>
      </c>
      <c r="JX67" s="10" t="str">
        <f t="shared" si="506"/>
        <v/>
      </c>
      <c r="JY67" s="10" t="str">
        <f t="shared" si="507"/>
        <v/>
      </c>
      <c r="JZ67" s="10" t="str">
        <f t="shared" si="508"/>
        <v/>
      </c>
      <c r="KA67" s="10" t="str">
        <f t="shared" si="509"/>
        <v>80100141,1,1,11975;</v>
      </c>
      <c r="KB67" s="10" t="str">
        <f t="shared" si="510"/>
        <v/>
      </c>
      <c r="KC67" s="10" t="str">
        <f t="shared" si="511"/>
        <v/>
      </c>
      <c r="KD67" s="10" t="str">
        <f t="shared" si="512"/>
        <v/>
      </c>
      <c r="KE67" s="10" t="str">
        <f t="shared" si="513"/>
        <v>80100142,1,1,9980;</v>
      </c>
      <c r="KF67" s="10" t="str">
        <f t="shared" si="514"/>
        <v/>
      </c>
      <c r="KG67" s="10" t="str">
        <f t="shared" si="515"/>
        <v/>
      </c>
      <c r="KH67" s="10" t="str">
        <f t="shared" si="516"/>
        <v/>
      </c>
      <c r="KI67" s="10" t="str">
        <f t="shared" si="517"/>
        <v>80100143,1,1,2500;</v>
      </c>
      <c r="KJ67" s="10" t="str">
        <f t="shared" si="518"/>
        <v/>
      </c>
      <c r="KK67" s="10" t="str">
        <f t="shared" si="519"/>
        <v/>
      </c>
      <c r="KL67" s="10" t="str">
        <f t="shared" si="520"/>
        <v/>
      </c>
      <c r="KM67" s="10" t="str">
        <f t="shared" si="521"/>
        <v>80100144,1,1,525;</v>
      </c>
      <c r="KN67" s="10" t="str">
        <f t="shared" si="522"/>
        <v/>
      </c>
      <c r="KO67" s="10" t="str">
        <f t="shared" si="523"/>
        <v/>
      </c>
      <c r="KP67" s="10" t="str">
        <f t="shared" si="524"/>
        <v/>
      </c>
      <c r="KQ67" s="10" t="str">
        <f t="shared" si="525"/>
        <v>80100145,1,1,20;</v>
      </c>
      <c r="KR67" s="10" t="str">
        <f t="shared" si="526"/>
        <v/>
      </c>
      <c r="KS67" s="10" t="str">
        <f t="shared" si="527"/>
        <v/>
      </c>
      <c r="KT67" s="10" t="str">
        <f t="shared" si="528"/>
        <v/>
      </c>
      <c r="KU67" s="10" t="str">
        <f t="shared" si="529"/>
        <v>80100151,1,1,11975;</v>
      </c>
      <c r="KV67" s="10" t="str">
        <f t="shared" si="530"/>
        <v/>
      </c>
      <c r="KW67" s="10" t="str">
        <f t="shared" si="531"/>
        <v/>
      </c>
      <c r="KX67" s="10" t="str">
        <f t="shared" si="532"/>
        <v/>
      </c>
      <c r="KY67" s="10" t="str">
        <f t="shared" si="533"/>
        <v>80100152,1,1,9980;</v>
      </c>
      <c r="KZ67" s="10" t="str">
        <f t="shared" si="534"/>
        <v/>
      </c>
      <c r="LA67" s="10" t="str">
        <f t="shared" si="535"/>
        <v/>
      </c>
      <c r="LB67" s="10" t="str">
        <f t="shared" si="536"/>
        <v/>
      </c>
      <c r="LC67" s="10" t="str">
        <f t="shared" si="537"/>
        <v>80100153,1,1,2500;</v>
      </c>
      <c r="LD67" s="10" t="str">
        <f t="shared" si="538"/>
        <v/>
      </c>
      <c r="LE67" s="10" t="str">
        <f t="shared" si="539"/>
        <v/>
      </c>
      <c r="LF67" s="10" t="str">
        <f t="shared" si="540"/>
        <v/>
      </c>
      <c r="LG67" s="10" t="str">
        <f t="shared" si="541"/>
        <v>80100154,1,1,525;</v>
      </c>
      <c r="LH67" s="10" t="str">
        <f t="shared" si="542"/>
        <v/>
      </c>
      <c r="LI67" s="10" t="str">
        <f t="shared" si="543"/>
        <v/>
      </c>
      <c r="LJ67" s="10" t="str">
        <f t="shared" si="544"/>
        <v/>
      </c>
      <c r="LK67" s="10" t="str">
        <f t="shared" si="545"/>
        <v>80100155,1,1,20;</v>
      </c>
      <c r="LL67" s="10" t="str">
        <f t="shared" si="546"/>
        <v/>
      </c>
      <c r="LM67" s="10" t="str">
        <f t="shared" si="547"/>
        <v/>
      </c>
      <c r="LN67" s="10" t="str">
        <f t="shared" si="548"/>
        <v/>
      </c>
      <c r="LO67" s="10" t="str">
        <f t="shared" si="549"/>
        <v>80100161,1,1,11975;</v>
      </c>
      <c r="LP67" s="10" t="str">
        <f t="shared" si="550"/>
        <v/>
      </c>
      <c r="LQ67" s="10" t="str">
        <f t="shared" si="551"/>
        <v/>
      </c>
      <c r="LR67" s="10" t="str">
        <f t="shared" si="552"/>
        <v/>
      </c>
      <c r="LS67" s="10" t="str">
        <f t="shared" si="553"/>
        <v>80100162,1,1,9980;</v>
      </c>
      <c r="LT67" s="10" t="str">
        <f t="shared" si="554"/>
        <v/>
      </c>
      <c r="LU67" s="10" t="str">
        <f t="shared" si="555"/>
        <v/>
      </c>
      <c r="LV67" s="10" t="str">
        <f t="shared" si="556"/>
        <v/>
      </c>
      <c r="LW67" s="10" t="str">
        <f t="shared" si="557"/>
        <v>80100163,1,1,2500;</v>
      </c>
      <c r="LX67" s="10" t="str">
        <f t="shared" si="558"/>
        <v/>
      </c>
      <c r="LY67" s="10" t="str">
        <f t="shared" si="559"/>
        <v/>
      </c>
      <c r="LZ67" s="10" t="str">
        <f t="shared" si="560"/>
        <v/>
      </c>
      <c r="MA67" s="10" t="str">
        <f t="shared" si="561"/>
        <v>80100164,1,1,525;</v>
      </c>
      <c r="MB67" s="10" t="str">
        <f t="shared" si="562"/>
        <v/>
      </c>
      <c r="MC67" s="10" t="str">
        <f t="shared" si="563"/>
        <v/>
      </c>
      <c r="MD67" s="10" t="str">
        <f t="shared" si="564"/>
        <v/>
      </c>
      <c r="ME67" s="10" t="str">
        <f t="shared" si="568"/>
        <v>80100165,1,1,20</v>
      </c>
      <c r="MF67" s="10" t="str">
        <f t="shared" si="565"/>
        <v/>
      </c>
      <c r="MG67" s="10" t="str">
        <f t="shared" si="566"/>
        <v/>
      </c>
      <c r="MH67" s="10" t="str">
        <f t="shared" si="567"/>
        <v/>
      </c>
    </row>
    <row r="68" spans="1:346" x14ac:dyDescent="0.2">
      <c r="A68">
        <v>19</v>
      </c>
      <c r="C68" s="9" t="s">
        <v>65</v>
      </c>
      <c r="D68" s="9"/>
      <c r="G68" s="10" t="str">
        <f t="shared" si="210"/>
        <v>80100001,1,1,278400;</v>
      </c>
      <c r="J68" s="10" t="str">
        <f t="shared" si="211"/>
        <v/>
      </c>
      <c r="K68" s="10" t="str">
        <f t="shared" si="212"/>
        <v>80100002,1,1,178560;</v>
      </c>
      <c r="O68" s="10" t="str">
        <f t="shared" si="213"/>
        <v>80100003,1,1,120000;</v>
      </c>
      <c r="R68" s="10" t="str">
        <f t="shared" si="214"/>
        <v/>
      </c>
      <c r="S68" s="10" t="str">
        <f t="shared" si="215"/>
        <v>80100004,1,1,21600;</v>
      </c>
      <c r="W68" s="10" t="str">
        <f t="shared" si="216"/>
        <v>80100005,1,1,1440;</v>
      </c>
      <c r="AA68" s="27" t="str">
        <f t="shared" si="249"/>
        <v>80100011,1,1,11975;</v>
      </c>
      <c r="AB68" s="10" t="str">
        <f t="shared" si="250"/>
        <v/>
      </c>
      <c r="AC68" s="10" t="str">
        <f t="shared" si="251"/>
        <v/>
      </c>
      <c r="AD68" s="10" t="str">
        <f t="shared" si="252"/>
        <v/>
      </c>
      <c r="AE68" s="10" t="str">
        <f t="shared" si="253"/>
        <v>80100012,1,1,9980;</v>
      </c>
      <c r="AF68" s="10" t="str">
        <f t="shared" si="254"/>
        <v/>
      </c>
      <c r="AG68" s="10" t="str">
        <f t="shared" si="255"/>
        <v/>
      </c>
      <c r="AH68" s="10" t="str">
        <f t="shared" si="256"/>
        <v/>
      </c>
      <c r="AI68" s="10" t="str">
        <f t="shared" si="257"/>
        <v>80100013,1,1,2500;</v>
      </c>
      <c r="AJ68" s="10" t="str">
        <f t="shared" si="258"/>
        <v/>
      </c>
      <c r="AK68" s="10" t="str">
        <f t="shared" si="259"/>
        <v/>
      </c>
      <c r="AL68" s="10" t="str">
        <f t="shared" si="260"/>
        <v/>
      </c>
      <c r="AM68" s="10" t="str">
        <f t="shared" si="261"/>
        <v>80100014,1,1,525;</v>
      </c>
      <c r="AN68" s="10" t="str">
        <f t="shared" si="262"/>
        <v/>
      </c>
      <c r="AO68" s="10" t="str">
        <f t="shared" si="263"/>
        <v/>
      </c>
      <c r="AP68" s="10" t="str">
        <f t="shared" si="264"/>
        <v/>
      </c>
      <c r="AQ68" s="10" t="str">
        <f t="shared" si="265"/>
        <v>80100015,1,1,20;</v>
      </c>
      <c r="AR68" s="10" t="str">
        <f t="shared" si="266"/>
        <v/>
      </c>
      <c r="AS68" s="10" t="str">
        <f t="shared" si="267"/>
        <v/>
      </c>
      <c r="AT68" s="10" t="str">
        <f t="shared" si="268"/>
        <v/>
      </c>
      <c r="AU68" s="10" t="str">
        <f t="shared" si="269"/>
        <v>80100031,1,1,11975;</v>
      </c>
      <c r="AV68" s="10" t="str">
        <f t="shared" si="270"/>
        <v/>
      </c>
      <c r="AW68" s="10" t="str">
        <f t="shared" si="271"/>
        <v/>
      </c>
      <c r="AX68" s="10" t="str">
        <f t="shared" si="272"/>
        <v/>
      </c>
      <c r="AY68" s="10" t="str">
        <f t="shared" si="273"/>
        <v>80100032,1,1,9980;</v>
      </c>
      <c r="AZ68" s="10" t="str">
        <f t="shared" si="274"/>
        <v/>
      </c>
      <c r="BA68" s="10" t="str">
        <f t="shared" si="275"/>
        <v/>
      </c>
      <c r="BB68" s="10" t="str">
        <f t="shared" si="276"/>
        <v/>
      </c>
      <c r="BC68" s="10" t="str">
        <f t="shared" si="277"/>
        <v>80100033,1,1,2500;</v>
      </c>
      <c r="BD68" s="10" t="str">
        <f t="shared" si="278"/>
        <v/>
      </c>
      <c r="BE68" s="10" t="str">
        <f t="shared" si="279"/>
        <v/>
      </c>
      <c r="BF68" s="10" t="str">
        <f t="shared" si="280"/>
        <v/>
      </c>
      <c r="BG68" s="10" t="str">
        <f t="shared" si="281"/>
        <v>80100034,1,1,525;</v>
      </c>
      <c r="BH68" s="10" t="str">
        <f t="shared" si="282"/>
        <v/>
      </c>
      <c r="BI68" s="10" t="str">
        <f t="shared" si="283"/>
        <v/>
      </c>
      <c r="BJ68" s="10" t="str">
        <f t="shared" si="284"/>
        <v/>
      </c>
      <c r="BK68" s="10" t="str">
        <f t="shared" si="285"/>
        <v>80100035,1,1,20;</v>
      </c>
      <c r="BL68" s="10" t="str">
        <f t="shared" si="286"/>
        <v/>
      </c>
      <c r="BM68" s="10" t="str">
        <f t="shared" si="287"/>
        <v/>
      </c>
      <c r="BN68" s="10" t="str">
        <f t="shared" si="288"/>
        <v/>
      </c>
      <c r="BO68" s="10" t="str">
        <f t="shared" si="289"/>
        <v>80100041,1,1,11975;</v>
      </c>
      <c r="BP68" s="10" t="str">
        <f t="shared" si="290"/>
        <v/>
      </c>
      <c r="BQ68" s="10" t="str">
        <f t="shared" si="291"/>
        <v/>
      </c>
      <c r="BR68" s="10" t="str">
        <f t="shared" si="292"/>
        <v/>
      </c>
      <c r="BS68" s="10" t="str">
        <f t="shared" si="293"/>
        <v>80100042,1,1,9980;</v>
      </c>
      <c r="BT68" s="10" t="str">
        <f t="shared" si="294"/>
        <v/>
      </c>
      <c r="BU68" s="10" t="str">
        <f t="shared" si="295"/>
        <v/>
      </c>
      <c r="BV68" s="10" t="str">
        <f t="shared" si="296"/>
        <v/>
      </c>
      <c r="BW68" s="10" t="str">
        <f t="shared" si="297"/>
        <v>80100043,1,1,2500;</v>
      </c>
      <c r="BX68" s="10" t="str">
        <f t="shared" si="298"/>
        <v/>
      </c>
      <c r="BY68" s="10" t="str">
        <f t="shared" si="299"/>
        <v/>
      </c>
      <c r="BZ68" s="10" t="str">
        <f t="shared" si="300"/>
        <v/>
      </c>
      <c r="CA68" s="10" t="str">
        <f t="shared" si="301"/>
        <v>80100044,1,1,525;</v>
      </c>
      <c r="CB68" s="10" t="str">
        <f t="shared" si="302"/>
        <v/>
      </c>
      <c r="CC68" s="10" t="str">
        <f t="shared" si="303"/>
        <v/>
      </c>
      <c r="CD68" s="10" t="str">
        <f t="shared" si="304"/>
        <v/>
      </c>
      <c r="CE68" s="10" t="str">
        <f t="shared" si="305"/>
        <v>80100045,1,1,20;</v>
      </c>
      <c r="CF68" s="10" t="str">
        <f t="shared" si="306"/>
        <v/>
      </c>
      <c r="CG68" s="10" t="str">
        <f t="shared" si="307"/>
        <v/>
      </c>
      <c r="CH68" s="10" t="str">
        <f t="shared" si="308"/>
        <v/>
      </c>
      <c r="CI68" s="10" t="str">
        <f t="shared" si="309"/>
        <v>80100061,1,1,11975;</v>
      </c>
      <c r="CJ68" s="10" t="str">
        <f t="shared" si="310"/>
        <v/>
      </c>
      <c r="CK68" s="10" t="str">
        <f t="shared" si="311"/>
        <v/>
      </c>
      <c r="CL68" s="10" t="str">
        <f t="shared" si="312"/>
        <v/>
      </c>
      <c r="CM68" s="10" t="str">
        <f t="shared" si="313"/>
        <v>80100062,1,1,9980;</v>
      </c>
      <c r="CN68" s="10" t="str">
        <f t="shared" si="314"/>
        <v/>
      </c>
      <c r="CO68" s="10" t="str">
        <f t="shared" si="315"/>
        <v/>
      </c>
      <c r="CP68" s="10" t="str">
        <f t="shared" si="316"/>
        <v/>
      </c>
      <c r="CQ68" s="10" t="str">
        <f t="shared" si="317"/>
        <v>80100063,1,1,2500;</v>
      </c>
      <c r="CR68" s="10" t="str">
        <f t="shared" si="318"/>
        <v/>
      </c>
      <c r="CS68" s="10" t="str">
        <f t="shared" si="319"/>
        <v/>
      </c>
      <c r="CT68" s="10" t="str">
        <f t="shared" si="320"/>
        <v/>
      </c>
      <c r="CU68" s="10" t="str">
        <f t="shared" si="321"/>
        <v>80100064,1,1,525;</v>
      </c>
      <c r="CV68" s="10" t="str">
        <f t="shared" si="322"/>
        <v/>
      </c>
      <c r="CW68" s="10" t="str">
        <f t="shared" si="323"/>
        <v/>
      </c>
      <c r="CX68" s="10" t="str">
        <f t="shared" si="324"/>
        <v/>
      </c>
      <c r="CY68" s="10" t="str">
        <f t="shared" si="325"/>
        <v>80100065,1,1,20;</v>
      </c>
      <c r="CZ68" s="10" t="str">
        <f t="shared" si="326"/>
        <v/>
      </c>
      <c r="DA68" s="10" t="str">
        <f t="shared" si="327"/>
        <v/>
      </c>
      <c r="DB68" s="10" t="str">
        <f t="shared" si="328"/>
        <v/>
      </c>
      <c r="DC68" s="10" t="str">
        <f t="shared" si="329"/>
        <v>80100051,1,1,11975;</v>
      </c>
      <c r="DD68" s="10" t="str">
        <f t="shared" si="330"/>
        <v/>
      </c>
      <c r="DE68" s="10" t="str">
        <f t="shared" si="331"/>
        <v/>
      </c>
      <c r="DF68" s="10" t="str">
        <f t="shared" si="332"/>
        <v/>
      </c>
      <c r="DG68" s="10" t="str">
        <f t="shared" si="333"/>
        <v>80100052,1,1,9980;</v>
      </c>
      <c r="DH68" s="10" t="str">
        <f t="shared" si="334"/>
        <v/>
      </c>
      <c r="DI68" s="10" t="str">
        <f t="shared" si="335"/>
        <v/>
      </c>
      <c r="DJ68" s="10" t="str">
        <f t="shared" si="336"/>
        <v/>
      </c>
      <c r="DK68" s="10" t="str">
        <f t="shared" si="337"/>
        <v>80100053,1,1,2500;</v>
      </c>
      <c r="DL68" s="10" t="str">
        <f t="shared" si="338"/>
        <v/>
      </c>
      <c r="DM68" s="10" t="str">
        <f t="shared" si="339"/>
        <v/>
      </c>
      <c r="DN68" s="10" t="str">
        <f t="shared" si="340"/>
        <v/>
      </c>
      <c r="DO68" s="10" t="str">
        <f t="shared" si="341"/>
        <v>80100054,1,1,525;</v>
      </c>
      <c r="DP68" s="10" t="str">
        <f t="shared" si="342"/>
        <v/>
      </c>
      <c r="DQ68" s="10" t="str">
        <f t="shared" si="343"/>
        <v/>
      </c>
      <c r="DR68" s="10" t="str">
        <f t="shared" si="344"/>
        <v/>
      </c>
      <c r="DS68" s="10" t="str">
        <f t="shared" si="345"/>
        <v>80100055,1,1,20;</v>
      </c>
      <c r="DT68" s="10" t="str">
        <f t="shared" si="346"/>
        <v/>
      </c>
      <c r="DU68" s="10" t="str">
        <f t="shared" si="347"/>
        <v/>
      </c>
      <c r="DV68" s="10" t="str">
        <f t="shared" si="348"/>
        <v/>
      </c>
      <c r="DW68" s="10" t="str">
        <f t="shared" si="349"/>
        <v>80100081,1,1,11975;</v>
      </c>
      <c r="DX68" s="10" t="str">
        <f t="shared" si="350"/>
        <v/>
      </c>
      <c r="DY68" s="10" t="str">
        <f t="shared" si="351"/>
        <v/>
      </c>
      <c r="DZ68" s="10" t="str">
        <f t="shared" si="352"/>
        <v/>
      </c>
      <c r="EA68" s="10" t="str">
        <f t="shared" si="353"/>
        <v>80100082,1,1,9980;</v>
      </c>
      <c r="EB68" s="10" t="str">
        <f t="shared" si="354"/>
        <v/>
      </c>
      <c r="EC68" s="10" t="str">
        <f t="shared" si="355"/>
        <v/>
      </c>
      <c r="ED68" s="10" t="str">
        <f t="shared" si="356"/>
        <v/>
      </c>
      <c r="EE68" s="10" t="str">
        <f t="shared" si="357"/>
        <v>80100083,1,1,2500;</v>
      </c>
      <c r="EF68" s="10" t="str">
        <f t="shared" si="358"/>
        <v/>
      </c>
      <c r="EG68" s="10" t="str">
        <f t="shared" si="359"/>
        <v/>
      </c>
      <c r="EH68" s="10" t="str">
        <f t="shared" si="360"/>
        <v/>
      </c>
      <c r="EI68" s="10" t="str">
        <f t="shared" si="361"/>
        <v>80100084,1,1,525;</v>
      </c>
      <c r="EJ68" s="10" t="str">
        <f t="shared" si="362"/>
        <v/>
      </c>
      <c r="EK68" s="10" t="str">
        <f t="shared" si="363"/>
        <v/>
      </c>
      <c r="EL68" s="10" t="str">
        <f t="shared" si="364"/>
        <v/>
      </c>
      <c r="EM68" s="10" t="str">
        <f t="shared" si="365"/>
        <v>80100085,1,1,20;</v>
      </c>
      <c r="EN68" s="10" t="str">
        <f t="shared" si="366"/>
        <v/>
      </c>
      <c r="EO68" s="10" t="str">
        <f t="shared" si="367"/>
        <v/>
      </c>
      <c r="EP68" s="10" t="str">
        <f t="shared" si="368"/>
        <v/>
      </c>
      <c r="EQ68" s="10" t="str">
        <f t="shared" si="369"/>
        <v>80100071,1,1,11975;</v>
      </c>
      <c r="ER68" s="10" t="str">
        <f t="shared" si="370"/>
        <v/>
      </c>
      <c r="ES68" s="10" t="str">
        <f t="shared" si="371"/>
        <v/>
      </c>
      <c r="ET68" s="10" t="str">
        <f t="shared" si="372"/>
        <v/>
      </c>
      <c r="EU68" s="10" t="str">
        <f t="shared" si="373"/>
        <v>80100072,1,1,9980;</v>
      </c>
      <c r="EV68" s="10" t="str">
        <f t="shared" si="374"/>
        <v/>
      </c>
      <c r="EW68" s="10" t="str">
        <f t="shared" si="375"/>
        <v/>
      </c>
      <c r="EX68" s="10" t="str">
        <f t="shared" si="376"/>
        <v/>
      </c>
      <c r="EY68" s="10" t="str">
        <f t="shared" si="377"/>
        <v>80100073,1,1,2500;</v>
      </c>
      <c r="EZ68" s="10" t="str">
        <f t="shared" si="378"/>
        <v/>
      </c>
      <c r="FA68" s="10" t="str">
        <f t="shared" si="379"/>
        <v/>
      </c>
      <c r="FB68" s="10" t="str">
        <f t="shared" si="380"/>
        <v/>
      </c>
      <c r="FC68" s="10" t="str">
        <f t="shared" si="381"/>
        <v>80100074,1,1,525;</v>
      </c>
      <c r="FD68" s="10" t="str">
        <f t="shared" si="382"/>
        <v/>
      </c>
      <c r="FE68" s="10" t="str">
        <f t="shared" si="383"/>
        <v/>
      </c>
      <c r="FF68" s="10" t="str">
        <f t="shared" si="384"/>
        <v/>
      </c>
      <c r="FG68" s="10" t="str">
        <f t="shared" si="385"/>
        <v>80100075,1,1,20;</v>
      </c>
      <c r="FH68" s="10" t="str">
        <f t="shared" si="386"/>
        <v/>
      </c>
      <c r="FI68" s="10" t="str">
        <f t="shared" si="387"/>
        <v/>
      </c>
      <c r="FJ68" s="10" t="str">
        <f t="shared" si="388"/>
        <v/>
      </c>
      <c r="FK68" s="10" t="str">
        <f t="shared" si="389"/>
        <v>80100021,1,1,11975;</v>
      </c>
      <c r="FL68" s="10" t="str">
        <f t="shared" si="390"/>
        <v/>
      </c>
      <c r="FM68" s="10" t="str">
        <f t="shared" si="391"/>
        <v/>
      </c>
      <c r="FN68" s="10" t="str">
        <f t="shared" si="392"/>
        <v/>
      </c>
      <c r="FO68" s="10" t="str">
        <f t="shared" si="393"/>
        <v>80100022,1,1,9980;</v>
      </c>
      <c r="FP68" s="10" t="str">
        <f t="shared" si="394"/>
        <v/>
      </c>
      <c r="FQ68" s="10" t="str">
        <f t="shared" si="395"/>
        <v/>
      </c>
      <c r="FR68" s="10" t="str">
        <f t="shared" si="396"/>
        <v/>
      </c>
      <c r="FS68" s="10" t="str">
        <f t="shared" si="397"/>
        <v>80100023,1,1,2500;</v>
      </c>
      <c r="FT68" s="10" t="str">
        <f t="shared" si="398"/>
        <v/>
      </c>
      <c r="FU68" s="10" t="str">
        <f t="shared" si="399"/>
        <v/>
      </c>
      <c r="FV68" s="10" t="str">
        <f t="shared" si="400"/>
        <v/>
      </c>
      <c r="FW68" s="10" t="str">
        <f t="shared" si="401"/>
        <v>80100024,1,1,525;</v>
      </c>
      <c r="FX68" s="10" t="str">
        <f t="shared" si="402"/>
        <v/>
      </c>
      <c r="FY68" s="10" t="str">
        <f t="shared" si="403"/>
        <v/>
      </c>
      <c r="FZ68" s="10" t="str">
        <f t="shared" si="404"/>
        <v/>
      </c>
      <c r="GA68" s="10" t="str">
        <f t="shared" si="405"/>
        <v>80100025,1,1,20;</v>
      </c>
      <c r="GB68" s="10" t="str">
        <f t="shared" si="406"/>
        <v/>
      </c>
      <c r="GC68" s="10" t="str">
        <f t="shared" si="407"/>
        <v/>
      </c>
      <c r="GD68" s="10" t="str">
        <f t="shared" si="408"/>
        <v/>
      </c>
      <c r="GE68" s="10" t="str">
        <f t="shared" si="409"/>
        <v>80100091,1,1,11975;</v>
      </c>
      <c r="GF68" s="10" t="str">
        <f t="shared" si="410"/>
        <v/>
      </c>
      <c r="GG68" s="10" t="str">
        <f t="shared" si="411"/>
        <v/>
      </c>
      <c r="GH68" s="10" t="str">
        <f t="shared" si="412"/>
        <v/>
      </c>
      <c r="GI68" s="10" t="str">
        <f t="shared" si="413"/>
        <v>80100092,1,1,9980;</v>
      </c>
      <c r="GJ68" s="10" t="str">
        <f t="shared" si="414"/>
        <v/>
      </c>
      <c r="GK68" s="10" t="str">
        <f t="shared" si="415"/>
        <v/>
      </c>
      <c r="GL68" s="10" t="str">
        <f t="shared" si="416"/>
        <v/>
      </c>
      <c r="GM68" s="10" t="str">
        <f t="shared" si="417"/>
        <v>80100093,1,1,2500;</v>
      </c>
      <c r="GN68" s="10" t="str">
        <f t="shared" si="418"/>
        <v/>
      </c>
      <c r="GO68" s="10" t="str">
        <f t="shared" si="419"/>
        <v/>
      </c>
      <c r="GP68" s="10" t="str">
        <f t="shared" si="420"/>
        <v/>
      </c>
      <c r="GQ68" s="10" t="str">
        <f t="shared" si="421"/>
        <v>80100094,1,1,525;</v>
      </c>
      <c r="GR68" s="10" t="str">
        <f t="shared" si="422"/>
        <v/>
      </c>
      <c r="GS68" s="10" t="str">
        <f t="shared" si="423"/>
        <v/>
      </c>
      <c r="GT68" s="10" t="str">
        <f t="shared" si="424"/>
        <v/>
      </c>
      <c r="GU68" s="10" t="str">
        <f t="shared" si="425"/>
        <v>80100095,1,1,20;</v>
      </c>
      <c r="GV68" s="10" t="str">
        <f t="shared" si="426"/>
        <v/>
      </c>
      <c r="GW68" s="10" t="str">
        <f t="shared" si="427"/>
        <v/>
      </c>
      <c r="GX68" s="10" t="str">
        <f t="shared" si="428"/>
        <v/>
      </c>
      <c r="GY68" s="10" t="str">
        <f t="shared" si="429"/>
        <v>80100101,1,1,11975;</v>
      </c>
      <c r="GZ68" s="10" t="str">
        <f t="shared" si="430"/>
        <v/>
      </c>
      <c r="HA68" s="10" t="str">
        <f t="shared" si="431"/>
        <v/>
      </c>
      <c r="HB68" s="10" t="str">
        <f t="shared" si="432"/>
        <v/>
      </c>
      <c r="HC68" s="10" t="str">
        <f t="shared" si="433"/>
        <v>80100102,1,1,9980;</v>
      </c>
      <c r="HD68" s="10" t="str">
        <f t="shared" si="434"/>
        <v/>
      </c>
      <c r="HE68" s="10" t="str">
        <f t="shared" si="435"/>
        <v/>
      </c>
      <c r="HF68" s="10" t="str">
        <f t="shared" si="436"/>
        <v/>
      </c>
      <c r="HG68" s="10" t="str">
        <f t="shared" si="437"/>
        <v>80100103,1,1,2500;</v>
      </c>
      <c r="HH68" s="10" t="str">
        <f t="shared" si="438"/>
        <v/>
      </c>
      <c r="HI68" s="10" t="str">
        <f t="shared" si="439"/>
        <v/>
      </c>
      <c r="HJ68" s="10" t="str">
        <f t="shared" si="440"/>
        <v/>
      </c>
      <c r="HK68" s="10" t="str">
        <f t="shared" si="441"/>
        <v>80100104,1,1,525;</v>
      </c>
      <c r="HL68" s="10" t="str">
        <f t="shared" si="442"/>
        <v/>
      </c>
      <c r="HM68" s="10" t="str">
        <f t="shared" si="443"/>
        <v/>
      </c>
      <c r="HN68" s="10" t="str">
        <f t="shared" si="444"/>
        <v/>
      </c>
      <c r="HO68" s="10" t="str">
        <f t="shared" si="445"/>
        <v>80100105,1,1,20;</v>
      </c>
      <c r="HP68" s="10" t="str">
        <f t="shared" si="446"/>
        <v/>
      </c>
      <c r="HQ68" s="10" t="str">
        <f t="shared" si="447"/>
        <v/>
      </c>
      <c r="HR68" s="10" t="str">
        <f t="shared" si="448"/>
        <v/>
      </c>
      <c r="HS68" s="10" t="str">
        <f t="shared" si="449"/>
        <v>80100111,1,1,11975;</v>
      </c>
      <c r="HT68" s="10" t="str">
        <f t="shared" si="450"/>
        <v/>
      </c>
      <c r="HU68" s="10" t="str">
        <f t="shared" si="451"/>
        <v/>
      </c>
      <c r="HV68" s="10" t="str">
        <f t="shared" si="452"/>
        <v/>
      </c>
      <c r="HW68" s="10" t="str">
        <f t="shared" si="453"/>
        <v>80100112,1,1,9980;</v>
      </c>
      <c r="HX68" s="10" t="str">
        <f t="shared" si="454"/>
        <v/>
      </c>
      <c r="HY68" s="10" t="str">
        <f t="shared" si="455"/>
        <v/>
      </c>
      <c r="HZ68" s="10" t="str">
        <f t="shared" si="456"/>
        <v/>
      </c>
      <c r="IA68" s="10" t="str">
        <f t="shared" si="457"/>
        <v>80100113,1,1,2500;</v>
      </c>
      <c r="IB68" s="10" t="str">
        <f t="shared" si="458"/>
        <v/>
      </c>
      <c r="IC68" s="10" t="str">
        <f t="shared" si="459"/>
        <v/>
      </c>
      <c r="ID68" s="10" t="str">
        <f t="shared" si="460"/>
        <v/>
      </c>
      <c r="IE68" s="10" t="str">
        <f t="shared" si="461"/>
        <v>80100114,1,1,525;</v>
      </c>
      <c r="IF68" s="10" t="str">
        <f t="shared" si="462"/>
        <v/>
      </c>
      <c r="IG68" s="10" t="str">
        <f t="shared" si="463"/>
        <v/>
      </c>
      <c r="IH68" s="10" t="str">
        <f t="shared" si="464"/>
        <v/>
      </c>
      <c r="II68" s="10" t="str">
        <f t="shared" si="465"/>
        <v>80100115,1,1,20;</v>
      </c>
      <c r="IJ68" s="10" t="str">
        <f t="shared" si="466"/>
        <v/>
      </c>
      <c r="IK68" s="10" t="str">
        <f t="shared" si="467"/>
        <v/>
      </c>
      <c r="IL68" s="10" t="str">
        <f t="shared" si="468"/>
        <v/>
      </c>
      <c r="IM68" s="10" t="str">
        <f t="shared" si="469"/>
        <v>80100121,1,1,11975;</v>
      </c>
      <c r="IN68" s="10" t="str">
        <f t="shared" si="470"/>
        <v/>
      </c>
      <c r="IO68" s="10" t="str">
        <f t="shared" si="471"/>
        <v/>
      </c>
      <c r="IP68" s="10" t="str">
        <f t="shared" si="472"/>
        <v/>
      </c>
      <c r="IQ68" s="10" t="str">
        <f t="shared" si="473"/>
        <v>80100122,1,1,9980;</v>
      </c>
      <c r="IR68" s="10" t="str">
        <f t="shared" si="474"/>
        <v/>
      </c>
      <c r="IS68" s="10" t="str">
        <f t="shared" si="475"/>
        <v/>
      </c>
      <c r="IT68" s="10" t="str">
        <f t="shared" si="476"/>
        <v/>
      </c>
      <c r="IU68" s="10" t="str">
        <f t="shared" si="477"/>
        <v>80100123,1,1,2500;</v>
      </c>
      <c r="IV68" s="10" t="str">
        <f t="shared" si="478"/>
        <v/>
      </c>
      <c r="IW68" s="10" t="str">
        <f t="shared" si="479"/>
        <v/>
      </c>
      <c r="IX68" s="10" t="str">
        <f t="shared" si="480"/>
        <v/>
      </c>
      <c r="IY68" s="10" t="str">
        <f t="shared" si="481"/>
        <v>80100124,1,1,525;</v>
      </c>
      <c r="IZ68" s="10" t="str">
        <f t="shared" si="482"/>
        <v/>
      </c>
      <c r="JA68" s="10" t="str">
        <f t="shared" si="483"/>
        <v/>
      </c>
      <c r="JB68" s="10" t="str">
        <f t="shared" si="484"/>
        <v/>
      </c>
      <c r="JC68" s="10" t="str">
        <f t="shared" si="485"/>
        <v>80100125,1,1,20;</v>
      </c>
      <c r="JD68" s="10" t="str">
        <f t="shared" si="486"/>
        <v/>
      </c>
      <c r="JE68" s="10" t="str">
        <f t="shared" si="487"/>
        <v/>
      </c>
      <c r="JF68" s="10" t="str">
        <f t="shared" si="488"/>
        <v/>
      </c>
      <c r="JG68" s="10" t="str">
        <f t="shared" si="489"/>
        <v>80100131,1,1,11975;</v>
      </c>
      <c r="JH68" s="10" t="str">
        <f t="shared" si="490"/>
        <v/>
      </c>
      <c r="JI68" s="10" t="str">
        <f t="shared" si="491"/>
        <v/>
      </c>
      <c r="JJ68" s="10" t="str">
        <f t="shared" si="492"/>
        <v/>
      </c>
      <c r="JK68" s="10" t="str">
        <f t="shared" si="493"/>
        <v>80100132,1,1,9980;</v>
      </c>
      <c r="JL68" s="10" t="str">
        <f t="shared" si="494"/>
        <v/>
      </c>
      <c r="JM68" s="10" t="str">
        <f t="shared" si="495"/>
        <v/>
      </c>
      <c r="JN68" s="10" t="str">
        <f t="shared" si="496"/>
        <v/>
      </c>
      <c r="JO68" s="10" t="str">
        <f t="shared" si="497"/>
        <v>80100133,1,1,2500;</v>
      </c>
      <c r="JP68" s="10" t="str">
        <f t="shared" si="498"/>
        <v/>
      </c>
      <c r="JQ68" s="10" t="str">
        <f t="shared" si="499"/>
        <v/>
      </c>
      <c r="JR68" s="10" t="str">
        <f t="shared" si="500"/>
        <v/>
      </c>
      <c r="JS68" s="10" t="str">
        <f t="shared" si="501"/>
        <v>80100134,1,1,525;</v>
      </c>
      <c r="JT68" s="10" t="str">
        <f t="shared" si="502"/>
        <v/>
      </c>
      <c r="JU68" s="10" t="str">
        <f t="shared" si="503"/>
        <v/>
      </c>
      <c r="JV68" s="10" t="str">
        <f t="shared" si="504"/>
        <v/>
      </c>
      <c r="JW68" s="10" t="str">
        <f t="shared" si="505"/>
        <v>80100135,1,1,20;</v>
      </c>
      <c r="JX68" s="10" t="str">
        <f t="shared" si="506"/>
        <v/>
      </c>
      <c r="JY68" s="10" t="str">
        <f t="shared" si="507"/>
        <v/>
      </c>
      <c r="JZ68" s="10" t="str">
        <f t="shared" si="508"/>
        <v/>
      </c>
      <c r="KA68" s="10" t="str">
        <f t="shared" si="509"/>
        <v>80100141,1,1,11975;</v>
      </c>
      <c r="KB68" s="10" t="str">
        <f t="shared" si="510"/>
        <v/>
      </c>
      <c r="KC68" s="10" t="str">
        <f t="shared" si="511"/>
        <v/>
      </c>
      <c r="KD68" s="10" t="str">
        <f t="shared" si="512"/>
        <v/>
      </c>
      <c r="KE68" s="10" t="str">
        <f t="shared" si="513"/>
        <v>80100142,1,1,9980;</v>
      </c>
      <c r="KF68" s="10" t="str">
        <f t="shared" si="514"/>
        <v/>
      </c>
      <c r="KG68" s="10" t="str">
        <f t="shared" si="515"/>
        <v/>
      </c>
      <c r="KH68" s="10" t="str">
        <f t="shared" si="516"/>
        <v/>
      </c>
      <c r="KI68" s="10" t="str">
        <f t="shared" si="517"/>
        <v>80100143,1,1,2500;</v>
      </c>
      <c r="KJ68" s="10" t="str">
        <f t="shared" si="518"/>
        <v/>
      </c>
      <c r="KK68" s="10" t="str">
        <f t="shared" si="519"/>
        <v/>
      </c>
      <c r="KL68" s="10" t="str">
        <f t="shared" si="520"/>
        <v/>
      </c>
      <c r="KM68" s="10" t="str">
        <f t="shared" si="521"/>
        <v>80100144,1,1,525;</v>
      </c>
      <c r="KN68" s="10" t="str">
        <f t="shared" si="522"/>
        <v/>
      </c>
      <c r="KO68" s="10" t="str">
        <f t="shared" si="523"/>
        <v/>
      </c>
      <c r="KP68" s="10" t="str">
        <f t="shared" si="524"/>
        <v/>
      </c>
      <c r="KQ68" s="10" t="str">
        <f t="shared" si="525"/>
        <v>80100145,1,1,20;</v>
      </c>
      <c r="KR68" s="10" t="str">
        <f t="shared" si="526"/>
        <v/>
      </c>
      <c r="KS68" s="10" t="str">
        <f t="shared" si="527"/>
        <v/>
      </c>
      <c r="KT68" s="10" t="str">
        <f t="shared" si="528"/>
        <v/>
      </c>
      <c r="KU68" s="10" t="str">
        <f t="shared" si="529"/>
        <v>80100151,1,1,11975;</v>
      </c>
      <c r="KV68" s="10" t="str">
        <f t="shared" si="530"/>
        <v/>
      </c>
      <c r="KW68" s="10" t="str">
        <f t="shared" si="531"/>
        <v/>
      </c>
      <c r="KX68" s="10" t="str">
        <f t="shared" si="532"/>
        <v/>
      </c>
      <c r="KY68" s="10" t="str">
        <f t="shared" si="533"/>
        <v>80100152,1,1,9980;</v>
      </c>
      <c r="KZ68" s="10" t="str">
        <f t="shared" si="534"/>
        <v/>
      </c>
      <c r="LA68" s="10" t="str">
        <f t="shared" si="535"/>
        <v/>
      </c>
      <c r="LB68" s="10" t="str">
        <f t="shared" si="536"/>
        <v/>
      </c>
      <c r="LC68" s="10" t="str">
        <f t="shared" si="537"/>
        <v>80100153,1,1,2500;</v>
      </c>
      <c r="LD68" s="10" t="str">
        <f t="shared" si="538"/>
        <v/>
      </c>
      <c r="LE68" s="10" t="str">
        <f t="shared" si="539"/>
        <v/>
      </c>
      <c r="LF68" s="10" t="str">
        <f t="shared" si="540"/>
        <v/>
      </c>
      <c r="LG68" s="10" t="str">
        <f t="shared" si="541"/>
        <v>80100154,1,1,525;</v>
      </c>
      <c r="LH68" s="10" t="str">
        <f t="shared" si="542"/>
        <v/>
      </c>
      <c r="LI68" s="10" t="str">
        <f t="shared" si="543"/>
        <v/>
      </c>
      <c r="LJ68" s="10" t="str">
        <f t="shared" si="544"/>
        <v/>
      </c>
      <c r="LK68" s="10" t="str">
        <f t="shared" si="545"/>
        <v>80100155,1,1,20;</v>
      </c>
      <c r="LL68" s="10" t="str">
        <f t="shared" si="546"/>
        <v/>
      </c>
      <c r="LM68" s="10" t="str">
        <f t="shared" si="547"/>
        <v/>
      </c>
      <c r="LN68" s="10" t="str">
        <f t="shared" si="548"/>
        <v/>
      </c>
      <c r="LO68" s="10" t="str">
        <f t="shared" si="549"/>
        <v>80100161,1,1,11975;</v>
      </c>
      <c r="LP68" s="10" t="str">
        <f t="shared" si="550"/>
        <v/>
      </c>
      <c r="LQ68" s="10" t="str">
        <f t="shared" si="551"/>
        <v/>
      </c>
      <c r="LR68" s="10" t="str">
        <f t="shared" si="552"/>
        <v/>
      </c>
      <c r="LS68" s="10" t="str">
        <f t="shared" si="553"/>
        <v>80100162,1,1,9980;</v>
      </c>
      <c r="LT68" s="10" t="str">
        <f t="shared" si="554"/>
        <v/>
      </c>
      <c r="LU68" s="10" t="str">
        <f t="shared" si="555"/>
        <v/>
      </c>
      <c r="LV68" s="10" t="str">
        <f t="shared" si="556"/>
        <v/>
      </c>
      <c r="LW68" s="10" t="str">
        <f t="shared" si="557"/>
        <v>80100163,1,1,2500;</v>
      </c>
      <c r="LX68" s="10" t="str">
        <f t="shared" si="558"/>
        <v/>
      </c>
      <c r="LY68" s="10" t="str">
        <f t="shared" si="559"/>
        <v/>
      </c>
      <c r="LZ68" s="10" t="str">
        <f t="shared" si="560"/>
        <v/>
      </c>
      <c r="MA68" s="10" t="str">
        <f t="shared" si="561"/>
        <v>80100164,1,1,525;</v>
      </c>
      <c r="MB68" s="10" t="str">
        <f t="shared" si="562"/>
        <v/>
      </c>
      <c r="MC68" s="10" t="str">
        <f t="shared" si="563"/>
        <v/>
      </c>
      <c r="MD68" s="10" t="str">
        <f t="shared" si="564"/>
        <v/>
      </c>
      <c r="ME68" s="10" t="str">
        <f t="shared" si="568"/>
        <v>80100165,1,1,20</v>
      </c>
      <c r="MF68" s="10" t="str">
        <f t="shared" si="565"/>
        <v/>
      </c>
      <c r="MG68" s="10" t="str">
        <f t="shared" si="566"/>
        <v/>
      </c>
      <c r="MH68" s="10" t="str">
        <f t="shared" si="567"/>
        <v/>
      </c>
    </row>
    <row r="69" spans="1:346" x14ac:dyDescent="0.2">
      <c r="AA69" s="27" t="str">
        <f>IF(AE23=0,IF(AA23&gt;8000000,CONCATENATE(AA23,",",AB23,",",AC23,",",AD23),""),IF(AA23&gt;8000000,CONCATENATE(AA23,",",AB23,",",AC23,",",AD23,";"),""))</f>
        <v/>
      </c>
      <c r="AB69" s="10" t="str">
        <f t="shared" ref="AB69:AK70" si="569">IF(AB23&gt;8000000,CONCATENATE(AB23,",",AC23,",",AD23,",",AE23,";"),"")</f>
        <v/>
      </c>
      <c r="AC69" s="10" t="str">
        <f t="shared" si="569"/>
        <v/>
      </c>
      <c r="AD69" s="10" t="str">
        <f t="shared" si="569"/>
        <v/>
      </c>
      <c r="AE69" s="10" t="str">
        <f t="shared" si="569"/>
        <v/>
      </c>
      <c r="AF69" s="10" t="str">
        <f t="shared" si="569"/>
        <v/>
      </c>
      <c r="AG69" s="10" t="str">
        <f t="shared" si="569"/>
        <v/>
      </c>
      <c r="AH69" s="10" t="str">
        <f t="shared" si="569"/>
        <v/>
      </c>
      <c r="AI69" s="10" t="str">
        <f t="shared" si="569"/>
        <v/>
      </c>
      <c r="AJ69" s="10" t="str">
        <f t="shared" si="569"/>
        <v/>
      </c>
      <c r="AK69" s="10" t="str">
        <f t="shared" si="569"/>
        <v/>
      </c>
      <c r="AL69" s="10" t="str">
        <f t="shared" ref="AL69:AU70" si="570">IF(AL23&gt;8000000,CONCATENATE(AL23,",",AM23,",",AN23,",",AO23,";"),"")</f>
        <v/>
      </c>
      <c r="AM69" s="10" t="str">
        <f t="shared" si="570"/>
        <v/>
      </c>
      <c r="AN69" s="10" t="str">
        <f t="shared" si="570"/>
        <v/>
      </c>
      <c r="AO69" s="10" t="str">
        <f t="shared" si="570"/>
        <v/>
      </c>
      <c r="AP69" s="10" t="str">
        <f t="shared" si="570"/>
        <v/>
      </c>
      <c r="AQ69" s="10" t="str">
        <f t="shared" si="570"/>
        <v/>
      </c>
      <c r="AR69" s="10" t="str">
        <f t="shared" si="570"/>
        <v/>
      </c>
      <c r="AS69" s="10" t="str">
        <f t="shared" si="570"/>
        <v/>
      </c>
      <c r="AT69" s="10" t="str">
        <f t="shared" si="570"/>
        <v/>
      </c>
      <c r="AU69" s="10" t="str">
        <f t="shared" si="570"/>
        <v/>
      </c>
      <c r="AV69" s="10" t="str">
        <f t="shared" ref="AV69:BE70" si="571">IF(AV23&gt;8000000,CONCATENATE(AV23,",",AW23,",",AX23,",",AY23,";"),"")</f>
        <v/>
      </c>
      <c r="AW69" s="10" t="str">
        <f t="shared" si="571"/>
        <v/>
      </c>
      <c r="AX69" s="10" t="str">
        <f t="shared" si="571"/>
        <v/>
      </c>
      <c r="AY69" s="10" t="str">
        <f t="shared" si="571"/>
        <v/>
      </c>
      <c r="AZ69" s="10" t="str">
        <f t="shared" si="571"/>
        <v/>
      </c>
      <c r="BA69" s="10" t="str">
        <f t="shared" si="571"/>
        <v/>
      </c>
      <c r="BB69" s="10" t="str">
        <f t="shared" si="571"/>
        <v/>
      </c>
      <c r="BC69" s="10" t="str">
        <f t="shared" si="571"/>
        <v/>
      </c>
      <c r="BD69" s="10" t="str">
        <f t="shared" si="571"/>
        <v/>
      </c>
      <c r="BE69" s="10" t="str">
        <f t="shared" si="571"/>
        <v/>
      </c>
      <c r="BF69" s="10" t="str">
        <f t="shared" ref="BF69:BO70" si="572">IF(BF23&gt;8000000,CONCATENATE(BF23,",",BG23,",",BH23,",",BI23,";"),"")</f>
        <v/>
      </c>
      <c r="BG69" s="10" t="str">
        <f t="shared" si="572"/>
        <v/>
      </c>
      <c r="BH69" s="10" t="str">
        <f t="shared" si="572"/>
        <v/>
      </c>
      <c r="BI69" s="10" t="str">
        <f t="shared" si="572"/>
        <v/>
      </c>
      <c r="BJ69" s="10" t="str">
        <f t="shared" si="572"/>
        <v/>
      </c>
      <c r="BK69" s="10" t="str">
        <f t="shared" si="572"/>
        <v/>
      </c>
      <c r="BL69" s="10" t="str">
        <f t="shared" si="572"/>
        <v/>
      </c>
      <c r="BM69" s="10" t="str">
        <f t="shared" si="572"/>
        <v/>
      </c>
      <c r="BN69" s="10" t="str">
        <f t="shared" si="572"/>
        <v/>
      </c>
      <c r="BO69" s="10" t="str">
        <f t="shared" si="572"/>
        <v/>
      </c>
      <c r="BP69" s="10" t="str">
        <f t="shared" ref="BP69:BY70" si="573">IF(BP23&gt;8000000,CONCATENATE(BP23,",",BQ23,",",BR23,",",BS23,";"),"")</f>
        <v/>
      </c>
      <c r="BQ69" s="10" t="str">
        <f t="shared" si="573"/>
        <v/>
      </c>
      <c r="BR69" s="10" t="str">
        <f t="shared" si="573"/>
        <v/>
      </c>
      <c r="BS69" s="10" t="str">
        <f t="shared" si="573"/>
        <v/>
      </c>
      <c r="BT69" s="10" t="str">
        <f t="shared" si="573"/>
        <v/>
      </c>
      <c r="BU69" s="10" t="str">
        <f t="shared" si="573"/>
        <v/>
      </c>
      <c r="BV69" s="10" t="str">
        <f t="shared" si="573"/>
        <v/>
      </c>
      <c r="BW69" s="10" t="str">
        <f t="shared" si="573"/>
        <v/>
      </c>
      <c r="BX69" s="10" t="str">
        <f t="shared" si="573"/>
        <v/>
      </c>
      <c r="BY69" s="10" t="str">
        <f t="shared" si="573"/>
        <v/>
      </c>
      <c r="BZ69" s="10" t="str">
        <f t="shared" ref="BZ69:CI70" si="574">IF(BZ23&gt;8000000,CONCATENATE(BZ23,",",CA23,",",CB23,",",CC23,";"),"")</f>
        <v/>
      </c>
      <c r="CA69" s="10" t="str">
        <f t="shared" si="574"/>
        <v/>
      </c>
      <c r="CB69" s="10" t="str">
        <f t="shared" si="574"/>
        <v/>
      </c>
      <c r="CC69" s="10" t="str">
        <f t="shared" si="574"/>
        <v/>
      </c>
      <c r="CD69" s="10" t="str">
        <f t="shared" si="574"/>
        <v/>
      </c>
      <c r="CE69" s="10" t="str">
        <f t="shared" si="574"/>
        <v/>
      </c>
      <c r="CF69" s="10" t="str">
        <f t="shared" si="574"/>
        <v/>
      </c>
      <c r="CG69" s="10" t="str">
        <f t="shared" si="574"/>
        <v/>
      </c>
      <c r="CH69" s="10" t="str">
        <f t="shared" si="574"/>
        <v/>
      </c>
      <c r="CI69" s="10" t="str">
        <f t="shared" si="574"/>
        <v/>
      </c>
      <c r="CJ69" s="10" t="str">
        <f t="shared" ref="CJ69:CS70" si="575">IF(CJ23&gt;8000000,CONCATENATE(CJ23,",",CK23,",",CL23,",",CM23,";"),"")</f>
        <v/>
      </c>
      <c r="CK69" s="10" t="str">
        <f t="shared" si="575"/>
        <v/>
      </c>
      <c r="CL69" s="10" t="str">
        <f t="shared" si="575"/>
        <v/>
      </c>
      <c r="CM69" s="10" t="str">
        <f t="shared" si="575"/>
        <v/>
      </c>
      <c r="CN69" s="10" t="str">
        <f t="shared" si="575"/>
        <v/>
      </c>
      <c r="CO69" s="10" t="str">
        <f t="shared" si="575"/>
        <v/>
      </c>
      <c r="CP69" s="10" t="str">
        <f t="shared" si="575"/>
        <v/>
      </c>
      <c r="CQ69" s="10" t="str">
        <f t="shared" si="575"/>
        <v/>
      </c>
      <c r="CR69" s="10" t="str">
        <f t="shared" si="575"/>
        <v/>
      </c>
      <c r="CS69" s="10" t="str">
        <f t="shared" si="575"/>
        <v/>
      </c>
      <c r="CT69" s="10" t="str">
        <f t="shared" ref="CT69:DC70" si="576">IF(CT23&gt;8000000,CONCATENATE(CT23,",",CU23,",",CV23,",",CW23,";"),"")</f>
        <v/>
      </c>
      <c r="CU69" s="10" t="str">
        <f t="shared" si="576"/>
        <v/>
      </c>
      <c r="CV69" s="10" t="str">
        <f t="shared" si="576"/>
        <v/>
      </c>
      <c r="CW69" s="10" t="str">
        <f t="shared" si="576"/>
        <v/>
      </c>
      <c r="CX69" s="10" t="str">
        <f t="shared" si="576"/>
        <v/>
      </c>
      <c r="CY69" s="10" t="str">
        <f t="shared" si="576"/>
        <v/>
      </c>
      <c r="CZ69" s="10" t="str">
        <f t="shared" si="576"/>
        <v/>
      </c>
      <c r="DA69" s="10" t="str">
        <f t="shared" si="576"/>
        <v/>
      </c>
      <c r="DB69" s="10" t="str">
        <f t="shared" si="576"/>
        <v/>
      </c>
      <c r="DC69" s="10" t="str">
        <f t="shared" si="576"/>
        <v/>
      </c>
      <c r="DD69" s="10" t="str">
        <f t="shared" ref="DD69:DM70" si="577">IF(DD23&gt;8000000,CONCATENATE(DD23,",",DE23,",",DF23,",",DG23,";"),"")</f>
        <v/>
      </c>
      <c r="DE69" s="10" t="str">
        <f t="shared" si="577"/>
        <v/>
      </c>
      <c r="DF69" s="10" t="str">
        <f t="shared" si="577"/>
        <v/>
      </c>
      <c r="DG69" s="10" t="str">
        <f t="shared" si="577"/>
        <v/>
      </c>
      <c r="DH69" s="10" t="str">
        <f t="shared" si="577"/>
        <v/>
      </c>
      <c r="DI69" s="10" t="str">
        <f t="shared" si="577"/>
        <v/>
      </c>
      <c r="DJ69" s="10" t="str">
        <f t="shared" si="577"/>
        <v/>
      </c>
      <c r="DK69" s="10" t="str">
        <f t="shared" si="577"/>
        <v/>
      </c>
      <c r="DL69" s="10" t="str">
        <f t="shared" si="577"/>
        <v/>
      </c>
      <c r="DM69" s="10" t="str">
        <f t="shared" si="577"/>
        <v/>
      </c>
      <c r="DN69" s="10" t="str">
        <f t="shared" ref="DN69:DW70" si="578">IF(DN23&gt;8000000,CONCATENATE(DN23,",",DO23,",",DP23,",",DQ23,";"),"")</f>
        <v/>
      </c>
      <c r="DO69" s="10" t="str">
        <f t="shared" si="578"/>
        <v/>
      </c>
      <c r="DP69" s="10" t="str">
        <f t="shared" si="578"/>
        <v/>
      </c>
      <c r="DQ69" s="10" t="str">
        <f t="shared" si="578"/>
        <v/>
      </c>
      <c r="DR69" s="10" t="str">
        <f t="shared" si="578"/>
        <v/>
      </c>
      <c r="DS69" s="10" t="str">
        <f t="shared" si="578"/>
        <v/>
      </c>
      <c r="DT69" s="10" t="str">
        <f t="shared" si="578"/>
        <v/>
      </c>
      <c r="DU69" s="10" t="str">
        <f t="shared" si="578"/>
        <v/>
      </c>
      <c r="DV69" s="10" t="str">
        <f t="shared" si="578"/>
        <v/>
      </c>
      <c r="DW69" s="10" t="str">
        <f t="shared" si="578"/>
        <v/>
      </c>
      <c r="DX69" s="10" t="str">
        <f t="shared" ref="DX69:EG70" si="579">IF(DX23&gt;8000000,CONCATENATE(DX23,",",DY23,",",DZ23,",",EA23,";"),"")</f>
        <v/>
      </c>
      <c r="DY69" s="10" t="str">
        <f t="shared" si="579"/>
        <v/>
      </c>
      <c r="DZ69" s="10" t="str">
        <f t="shared" si="579"/>
        <v/>
      </c>
      <c r="EA69" s="10" t="str">
        <f t="shared" si="579"/>
        <v/>
      </c>
      <c r="EB69" s="10" t="str">
        <f t="shared" si="579"/>
        <v/>
      </c>
      <c r="EC69" s="10" t="str">
        <f t="shared" si="579"/>
        <v/>
      </c>
      <c r="ED69" s="10" t="str">
        <f t="shared" si="579"/>
        <v/>
      </c>
      <c r="EE69" s="10" t="str">
        <f t="shared" si="579"/>
        <v/>
      </c>
      <c r="EF69" s="10" t="str">
        <f t="shared" si="579"/>
        <v/>
      </c>
      <c r="EG69" s="10" t="str">
        <f t="shared" si="579"/>
        <v/>
      </c>
      <c r="EH69" s="10" t="str">
        <f t="shared" ref="EH69:EL70" si="580">IF(EH23&gt;8000000,CONCATENATE(EH23,",",EI23,",",EJ23,",",EK23,";"),"")</f>
        <v/>
      </c>
      <c r="EI69" s="10" t="str">
        <f t="shared" si="580"/>
        <v/>
      </c>
      <c r="EJ69" s="10" t="str">
        <f t="shared" si="580"/>
        <v/>
      </c>
      <c r="EK69" s="10" t="str">
        <f t="shared" si="580"/>
        <v/>
      </c>
      <c r="EL69" s="10" t="str">
        <f t="shared" si="580"/>
        <v/>
      </c>
      <c r="EM69" s="10" t="str">
        <f>IF(EQ23=0,IF(EM23&gt;8000000,CONCATENATE(EM23,",",EN23,",",EO23,",",EP23),""),IF(EM23&gt;8000000,CONCATENATE(EM23,",",EN23,",",EO23,",",EP23,";"),""))</f>
        <v/>
      </c>
      <c r="EN69" s="10" t="str">
        <f t="shared" ref="EN69:EP70" si="581">IF(EN23&gt;8000000,CONCATENATE(EN23,",",EO23,",",EP23,",",EQ23,";"),"")</f>
        <v/>
      </c>
      <c r="EO69" s="10" t="str">
        <f t="shared" si="581"/>
        <v/>
      </c>
      <c r="EP69" s="10" t="str">
        <f t="shared" si="581"/>
        <v/>
      </c>
      <c r="EQ69" s="10" t="str">
        <f>IF(EU23=0,IF(EQ23&gt;8000000,CONCATENATE(EQ23,",",ER23,",",ES23,",",ET23),""),IF(EQ23&gt;8000000,CONCATENATE(EQ23,",",ER23,",",ES23,",",ET23,";"),""))</f>
        <v/>
      </c>
      <c r="ER69" s="10" t="str">
        <f t="shared" ref="ER69:FA70" si="582">IF(ER23&gt;8000000,CONCATENATE(ER23,",",ES23,",",ET23,",",EU23,";"),"")</f>
        <v/>
      </c>
      <c r="ES69" s="10" t="str">
        <f t="shared" si="582"/>
        <v/>
      </c>
      <c r="ET69" s="10" t="str">
        <f t="shared" si="582"/>
        <v/>
      </c>
      <c r="EU69" s="10" t="str">
        <f t="shared" si="582"/>
        <v/>
      </c>
      <c r="EV69" s="10" t="str">
        <f t="shared" si="582"/>
        <v/>
      </c>
      <c r="EW69" s="10" t="str">
        <f t="shared" si="582"/>
        <v/>
      </c>
      <c r="EX69" s="10" t="str">
        <f t="shared" si="582"/>
        <v/>
      </c>
      <c r="EY69" s="10" t="str">
        <f t="shared" si="582"/>
        <v/>
      </c>
      <c r="EZ69" s="10" t="str">
        <f t="shared" si="582"/>
        <v/>
      </c>
      <c r="FA69" s="10" t="str">
        <f t="shared" si="582"/>
        <v/>
      </c>
      <c r="FB69" s="10" t="str">
        <f t="shared" ref="FB69:FK70" si="583">IF(FB23&gt;8000000,CONCATENATE(FB23,",",FC23,",",FD23,",",FE23,";"),"")</f>
        <v/>
      </c>
      <c r="FC69" s="10" t="str">
        <f t="shared" si="583"/>
        <v/>
      </c>
      <c r="FD69" s="10" t="str">
        <f t="shared" si="583"/>
        <v/>
      </c>
      <c r="FE69" s="10" t="str">
        <f t="shared" si="583"/>
        <v/>
      </c>
      <c r="FF69" s="10" t="str">
        <f t="shared" si="583"/>
        <v/>
      </c>
      <c r="FG69" s="10" t="str">
        <f t="shared" si="583"/>
        <v/>
      </c>
      <c r="FH69" s="10" t="str">
        <f t="shared" si="583"/>
        <v/>
      </c>
      <c r="FI69" s="10" t="str">
        <f t="shared" si="583"/>
        <v/>
      </c>
      <c r="FJ69" s="10" t="str">
        <f t="shared" si="583"/>
        <v/>
      </c>
      <c r="FK69" s="10" t="str">
        <f t="shared" si="583"/>
        <v/>
      </c>
      <c r="FL69" s="10" t="str">
        <f t="shared" ref="FL69:FU70" si="584">IF(FL23&gt;8000000,CONCATENATE(FL23,",",FM23,",",FN23,",",FO23,";"),"")</f>
        <v/>
      </c>
      <c r="FM69" s="10" t="str">
        <f t="shared" si="584"/>
        <v/>
      </c>
      <c r="FN69" s="10" t="str">
        <f t="shared" si="584"/>
        <v/>
      </c>
      <c r="FO69" s="10" t="str">
        <f t="shared" si="584"/>
        <v/>
      </c>
      <c r="FP69" s="10" t="str">
        <f t="shared" si="584"/>
        <v/>
      </c>
      <c r="FQ69" s="10" t="str">
        <f t="shared" si="584"/>
        <v/>
      </c>
      <c r="FR69" s="10" t="str">
        <f t="shared" si="584"/>
        <v/>
      </c>
      <c r="FS69" s="10" t="str">
        <f t="shared" si="584"/>
        <v/>
      </c>
      <c r="FT69" s="10" t="str">
        <f t="shared" si="584"/>
        <v/>
      </c>
      <c r="FU69" s="10" t="str">
        <f t="shared" si="584"/>
        <v/>
      </c>
      <c r="FV69" s="10" t="str">
        <f t="shared" ref="FV69:GA70" si="585">IF(FV23&gt;8000000,CONCATENATE(FV23,",",FW23,",",FX23,",",FY23,";"),"")</f>
        <v/>
      </c>
      <c r="FW69" s="10" t="str">
        <f t="shared" si="585"/>
        <v/>
      </c>
      <c r="FX69" s="10" t="str">
        <f t="shared" si="585"/>
        <v/>
      </c>
      <c r="FY69" s="10" t="str">
        <f t="shared" si="585"/>
        <v/>
      </c>
      <c r="FZ69" s="10" t="str">
        <f t="shared" si="585"/>
        <v/>
      </c>
      <c r="GA69" s="10" t="str">
        <f t="shared" si="585"/>
        <v/>
      </c>
      <c r="GB69" s="10" t="str">
        <f>IF(GB23&gt;8000000,CONCATENATE(GB23,",",GC23,",",GD23,",",#REF!,";"),"")</f>
        <v/>
      </c>
      <c r="GC69" s="10" t="str">
        <f>IF(GC23&gt;8000000,CONCATENATE(GC23,",",GD23,",",#REF!,",",#REF!,";"),"")</f>
        <v/>
      </c>
      <c r="GD69" s="10" t="str">
        <f>IF(GD23&gt;8000000,CONCATENATE(GD23,",",#REF!,",",#REF!,",",GE23,";"),"")</f>
        <v/>
      </c>
      <c r="GE69" s="10" t="str">
        <f t="shared" ref="GE69:GN70" si="586">IF(GE23&gt;8000000,CONCATENATE(GE23,",",GF23,",",GG23,",",GH23,";"),"")</f>
        <v/>
      </c>
      <c r="GF69" s="10" t="str">
        <f t="shared" si="586"/>
        <v/>
      </c>
      <c r="GG69" s="10" t="str">
        <f t="shared" si="586"/>
        <v/>
      </c>
      <c r="GH69" s="10" t="str">
        <f t="shared" si="586"/>
        <v/>
      </c>
      <c r="GI69" s="10" t="str">
        <f t="shared" si="586"/>
        <v/>
      </c>
      <c r="GJ69" s="10" t="str">
        <f t="shared" si="586"/>
        <v/>
      </c>
      <c r="GK69" s="10" t="str">
        <f t="shared" si="586"/>
        <v/>
      </c>
      <c r="GL69" s="10" t="str">
        <f t="shared" si="586"/>
        <v/>
      </c>
      <c r="GM69" s="10" t="str">
        <f t="shared" si="586"/>
        <v/>
      </c>
      <c r="GN69" s="10" t="str">
        <f t="shared" si="586"/>
        <v/>
      </c>
      <c r="GO69" s="10" t="str">
        <f t="shared" ref="GO69:GX70" si="587">IF(GO23&gt;8000000,CONCATENATE(GO23,",",GP23,",",GQ23,",",GR23,";"),"")</f>
        <v/>
      </c>
      <c r="GP69" s="10" t="str">
        <f t="shared" si="587"/>
        <v/>
      </c>
      <c r="GQ69" s="10" t="str">
        <f t="shared" si="587"/>
        <v/>
      </c>
      <c r="GR69" s="10" t="str">
        <f t="shared" si="587"/>
        <v/>
      </c>
      <c r="GS69" s="10" t="str">
        <f t="shared" si="587"/>
        <v/>
      </c>
      <c r="GT69" s="10" t="str">
        <f t="shared" si="587"/>
        <v/>
      </c>
      <c r="GU69" s="10" t="str">
        <f t="shared" si="587"/>
        <v/>
      </c>
      <c r="GV69" s="10" t="str">
        <f t="shared" si="587"/>
        <v/>
      </c>
      <c r="GW69" s="10" t="str">
        <f t="shared" si="587"/>
        <v/>
      </c>
      <c r="GX69" s="10" t="str">
        <f t="shared" si="587"/>
        <v/>
      </c>
      <c r="GY69" s="10" t="str">
        <f t="shared" ref="GY69:HH70" si="588">IF(GY23&gt;8000000,CONCATENATE(GY23,",",GZ23,",",HA23,",",HB23,";"),"")</f>
        <v/>
      </c>
      <c r="GZ69" s="10" t="str">
        <f t="shared" si="588"/>
        <v/>
      </c>
      <c r="HA69" s="10" t="str">
        <f t="shared" si="588"/>
        <v/>
      </c>
      <c r="HB69" s="10" t="str">
        <f t="shared" si="588"/>
        <v/>
      </c>
      <c r="HC69" s="10" t="str">
        <f t="shared" si="588"/>
        <v/>
      </c>
      <c r="HD69" s="10" t="str">
        <f t="shared" si="588"/>
        <v/>
      </c>
      <c r="HE69" s="10" t="str">
        <f t="shared" si="588"/>
        <v/>
      </c>
      <c r="HF69" s="10" t="str">
        <f t="shared" si="588"/>
        <v/>
      </c>
      <c r="HG69" s="10" t="str">
        <f t="shared" si="588"/>
        <v/>
      </c>
      <c r="HH69" s="10" t="str">
        <f t="shared" si="588"/>
        <v/>
      </c>
      <c r="HI69" s="10" t="str">
        <f t="shared" ref="HI69:HR70" si="589">IF(HI23&gt;8000000,CONCATENATE(HI23,",",HJ23,",",HK23,",",HL23,";"),"")</f>
        <v/>
      </c>
      <c r="HJ69" s="10" t="str">
        <f t="shared" si="589"/>
        <v/>
      </c>
      <c r="HK69" s="10" t="str">
        <f t="shared" si="589"/>
        <v/>
      </c>
      <c r="HL69" s="10" t="str">
        <f t="shared" si="589"/>
        <v/>
      </c>
      <c r="HM69" s="10" t="str">
        <f t="shared" si="589"/>
        <v/>
      </c>
      <c r="HN69" s="10" t="str">
        <f t="shared" si="589"/>
        <v/>
      </c>
      <c r="HO69" s="10" t="str">
        <f t="shared" si="589"/>
        <v/>
      </c>
      <c r="HP69" s="10" t="str">
        <f t="shared" si="589"/>
        <v/>
      </c>
      <c r="HQ69" s="10" t="str">
        <f t="shared" si="589"/>
        <v/>
      </c>
      <c r="HR69" s="10" t="str">
        <f t="shared" si="589"/>
        <v/>
      </c>
      <c r="HS69" s="10" t="str">
        <f t="shared" ref="HS69:IB70" si="590">IF(HS23&gt;8000000,CONCATENATE(HS23,",",HT23,",",HU23,",",HV23,";"),"")</f>
        <v/>
      </c>
      <c r="HT69" s="10" t="str">
        <f t="shared" si="590"/>
        <v/>
      </c>
      <c r="HU69" s="10" t="str">
        <f t="shared" si="590"/>
        <v/>
      </c>
      <c r="HV69" s="10" t="str">
        <f t="shared" si="590"/>
        <v/>
      </c>
      <c r="HW69" s="10" t="str">
        <f t="shared" si="590"/>
        <v/>
      </c>
      <c r="HX69" s="10" t="str">
        <f t="shared" si="590"/>
        <v/>
      </c>
      <c r="HY69" s="10" t="str">
        <f t="shared" si="590"/>
        <v/>
      </c>
      <c r="HZ69" s="10" t="str">
        <f t="shared" si="590"/>
        <v/>
      </c>
      <c r="IA69" s="10" t="str">
        <f t="shared" si="590"/>
        <v/>
      </c>
      <c r="IB69" s="10" t="str">
        <f t="shared" si="590"/>
        <v/>
      </c>
      <c r="IC69" s="10" t="str">
        <f t="shared" ref="IC69:IL70" si="591">IF(IC23&gt;8000000,CONCATENATE(IC23,",",ID23,",",IE23,",",IF23,";"),"")</f>
        <v/>
      </c>
      <c r="ID69" s="10" t="str">
        <f t="shared" si="591"/>
        <v/>
      </c>
      <c r="IE69" s="10" t="str">
        <f t="shared" si="591"/>
        <v/>
      </c>
      <c r="IF69" s="10" t="str">
        <f t="shared" si="591"/>
        <v/>
      </c>
      <c r="IG69" s="10" t="str">
        <f t="shared" si="591"/>
        <v/>
      </c>
      <c r="IH69" s="10" t="str">
        <f t="shared" si="591"/>
        <v/>
      </c>
      <c r="II69" s="10" t="str">
        <f t="shared" si="591"/>
        <v/>
      </c>
      <c r="IJ69" s="10" t="str">
        <f t="shared" si="591"/>
        <v/>
      </c>
      <c r="IK69" s="10" t="str">
        <f t="shared" si="591"/>
        <v/>
      </c>
      <c r="IL69" s="10" t="str">
        <f t="shared" si="591"/>
        <v/>
      </c>
      <c r="IM69" s="10" t="str">
        <f t="shared" ref="IM69:IV70" si="592">IF(IM23&gt;8000000,CONCATENATE(IM23,",",IN23,",",IO23,",",IP23,";"),"")</f>
        <v/>
      </c>
      <c r="IN69" s="10" t="str">
        <f t="shared" si="592"/>
        <v/>
      </c>
      <c r="IO69" s="10" t="str">
        <f t="shared" si="592"/>
        <v/>
      </c>
      <c r="IP69" s="10" t="str">
        <f t="shared" si="592"/>
        <v/>
      </c>
      <c r="IQ69" s="10" t="str">
        <f t="shared" si="592"/>
        <v/>
      </c>
      <c r="IR69" s="10" t="str">
        <f t="shared" si="592"/>
        <v/>
      </c>
      <c r="IS69" s="10" t="str">
        <f t="shared" si="592"/>
        <v/>
      </c>
      <c r="IT69" s="10" t="str">
        <f t="shared" si="592"/>
        <v/>
      </c>
      <c r="IU69" s="10" t="str">
        <f t="shared" si="592"/>
        <v/>
      </c>
      <c r="IV69" s="10" t="str">
        <f t="shared" si="592"/>
        <v/>
      </c>
      <c r="IW69" s="10" t="str">
        <f t="shared" ref="IW69:JF70" si="593">IF(IW23&gt;8000000,CONCATENATE(IW23,",",IX23,",",IY23,",",IZ23,";"),"")</f>
        <v/>
      </c>
      <c r="IX69" s="10" t="str">
        <f t="shared" si="593"/>
        <v/>
      </c>
      <c r="IY69" s="10" t="str">
        <f t="shared" si="593"/>
        <v/>
      </c>
      <c r="IZ69" s="10" t="str">
        <f t="shared" si="593"/>
        <v/>
      </c>
      <c r="JA69" s="10" t="str">
        <f t="shared" si="593"/>
        <v/>
      </c>
      <c r="JB69" s="10" t="str">
        <f t="shared" si="593"/>
        <v/>
      </c>
      <c r="JC69" s="10" t="str">
        <f t="shared" si="593"/>
        <v/>
      </c>
      <c r="JD69" s="10" t="str">
        <f t="shared" si="593"/>
        <v/>
      </c>
      <c r="JE69" s="10" t="str">
        <f t="shared" si="593"/>
        <v/>
      </c>
      <c r="JF69" s="10" t="str">
        <f t="shared" si="593"/>
        <v/>
      </c>
      <c r="JG69" s="10" t="str">
        <f t="shared" ref="JG69:JP70" si="594">IF(JG23&gt;8000000,CONCATENATE(JG23,",",JH23,",",JI23,",",JJ23,";"),"")</f>
        <v/>
      </c>
      <c r="JH69" s="10" t="str">
        <f t="shared" si="594"/>
        <v/>
      </c>
      <c r="JI69" s="10" t="str">
        <f t="shared" si="594"/>
        <v/>
      </c>
      <c r="JJ69" s="10" t="str">
        <f t="shared" si="594"/>
        <v/>
      </c>
      <c r="JK69" s="10" t="str">
        <f t="shared" si="594"/>
        <v/>
      </c>
      <c r="JL69" s="10" t="str">
        <f t="shared" si="594"/>
        <v/>
      </c>
      <c r="JM69" s="10" t="str">
        <f t="shared" si="594"/>
        <v/>
      </c>
      <c r="JN69" s="10" t="str">
        <f t="shared" si="594"/>
        <v/>
      </c>
      <c r="JO69" s="10" t="str">
        <f t="shared" si="594"/>
        <v/>
      </c>
      <c r="JP69" s="10" t="str">
        <f t="shared" si="594"/>
        <v/>
      </c>
      <c r="JQ69" s="10" t="str">
        <f t="shared" ref="JQ69:JZ70" si="595">IF(JQ23&gt;8000000,CONCATENATE(JQ23,",",JR23,",",JS23,",",JT23,";"),"")</f>
        <v/>
      </c>
      <c r="JR69" s="10" t="str">
        <f t="shared" si="595"/>
        <v/>
      </c>
      <c r="JS69" s="10" t="str">
        <f t="shared" si="595"/>
        <v/>
      </c>
      <c r="JT69" s="10" t="str">
        <f t="shared" si="595"/>
        <v/>
      </c>
      <c r="JU69" s="10" t="str">
        <f t="shared" si="595"/>
        <v/>
      </c>
      <c r="JV69" s="10" t="str">
        <f t="shared" si="595"/>
        <v/>
      </c>
      <c r="JW69" s="10" t="str">
        <f t="shared" si="595"/>
        <v/>
      </c>
      <c r="JX69" s="10" t="str">
        <f t="shared" si="595"/>
        <v/>
      </c>
      <c r="JY69" s="10" t="str">
        <f t="shared" si="595"/>
        <v/>
      </c>
      <c r="JZ69" s="10" t="str">
        <f t="shared" si="595"/>
        <v/>
      </c>
      <c r="KA69" s="10" t="str">
        <f t="shared" ref="KA69:KJ70" si="596">IF(KA23&gt;8000000,CONCATENATE(KA23,",",KB23,",",KC23,",",KD23,";"),"")</f>
        <v/>
      </c>
      <c r="KB69" s="10" t="str">
        <f t="shared" si="596"/>
        <v/>
      </c>
      <c r="KC69" s="10" t="str">
        <f t="shared" si="596"/>
        <v/>
      </c>
      <c r="KD69" s="10" t="str">
        <f t="shared" si="596"/>
        <v/>
      </c>
      <c r="KE69" s="10" t="str">
        <f t="shared" si="596"/>
        <v/>
      </c>
      <c r="KF69" s="10" t="str">
        <f t="shared" si="596"/>
        <v/>
      </c>
      <c r="KG69" s="10" t="str">
        <f t="shared" si="596"/>
        <v/>
      </c>
      <c r="KH69" s="10" t="str">
        <f t="shared" si="596"/>
        <v/>
      </c>
      <c r="KI69" s="10" t="str">
        <f t="shared" si="596"/>
        <v/>
      </c>
      <c r="KJ69" s="10" t="str">
        <f t="shared" si="596"/>
        <v/>
      </c>
      <c r="KK69" s="10" t="str">
        <f t="shared" ref="KK69:KT70" si="597">IF(KK23&gt;8000000,CONCATENATE(KK23,",",KL23,",",KM23,",",KN23,";"),"")</f>
        <v/>
      </c>
      <c r="KL69" s="10" t="str">
        <f t="shared" si="597"/>
        <v/>
      </c>
      <c r="KM69" s="10" t="str">
        <f t="shared" si="597"/>
        <v/>
      </c>
      <c r="KN69" s="10" t="str">
        <f t="shared" si="597"/>
        <v/>
      </c>
      <c r="KO69" s="10" t="str">
        <f t="shared" si="597"/>
        <v/>
      </c>
      <c r="KP69" s="10" t="str">
        <f t="shared" si="597"/>
        <v/>
      </c>
      <c r="KQ69" s="10" t="str">
        <f t="shared" si="597"/>
        <v/>
      </c>
      <c r="KR69" s="10" t="str">
        <f t="shared" si="597"/>
        <v/>
      </c>
      <c r="KS69" s="10" t="str">
        <f t="shared" si="597"/>
        <v/>
      </c>
      <c r="KT69" s="10" t="str">
        <f t="shared" si="597"/>
        <v/>
      </c>
      <c r="KU69" s="10" t="str">
        <f t="shared" ref="KU69:LD70" si="598">IF(KU23&gt;8000000,CONCATENATE(KU23,",",KV23,",",KW23,",",KX23,";"),"")</f>
        <v/>
      </c>
      <c r="KV69" s="10" t="str">
        <f t="shared" si="598"/>
        <v/>
      </c>
      <c r="KW69" s="10" t="str">
        <f t="shared" si="598"/>
        <v/>
      </c>
      <c r="KX69" s="10" t="str">
        <f t="shared" si="598"/>
        <v/>
      </c>
      <c r="KY69" s="10" t="str">
        <f t="shared" si="598"/>
        <v/>
      </c>
      <c r="KZ69" s="10" t="str">
        <f t="shared" si="598"/>
        <v/>
      </c>
      <c r="LA69" s="10" t="str">
        <f t="shared" si="598"/>
        <v/>
      </c>
      <c r="LB69" s="10" t="str">
        <f t="shared" si="598"/>
        <v/>
      </c>
      <c r="LC69" s="10" t="str">
        <f t="shared" si="598"/>
        <v/>
      </c>
      <c r="LD69" s="10" t="str">
        <f t="shared" si="598"/>
        <v/>
      </c>
      <c r="LE69" s="10" t="str">
        <f t="shared" ref="LE69:LN70" si="599">IF(LE23&gt;8000000,CONCATENATE(LE23,",",LF23,",",LG23,",",LH23,";"),"")</f>
        <v/>
      </c>
      <c r="LF69" s="10" t="str">
        <f t="shared" si="599"/>
        <v/>
      </c>
      <c r="LG69" s="10" t="str">
        <f t="shared" si="599"/>
        <v/>
      </c>
      <c r="LH69" s="10" t="str">
        <f t="shared" si="599"/>
        <v/>
      </c>
      <c r="LI69" s="10" t="str">
        <f t="shared" si="599"/>
        <v/>
      </c>
      <c r="LJ69" s="10" t="str">
        <f t="shared" si="599"/>
        <v/>
      </c>
      <c r="LK69" s="10" t="str">
        <f t="shared" si="599"/>
        <v/>
      </c>
      <c r="LL69" s="10" t="str">
        <f t="shared" si="599"/>
        <v/>
      </c>
      <c r="LM69" s="10" t="str">
        <f t="shared" si="599"/>
        <v/>
      </c>
      <c r="LN69" s="10" t="str">
        <f t="shared" si="599"/>
        <v/>
      </c>
      <c r="LO69" s="10" t="str">
        <f t="shared" ref="LO69:LX70" si="600">IF(LO23&gt;8000000,CONCATENATE(LO23,",",LP23,",",LQ23,",",LR23,";"),"")</f>
        <v/>
      </c>
      <c r="LP69" s="10" t="str">
        <f t="shared" si="600"/>
        <v/>
      </c>
      <c r="LQ69" s="10" t="str">
        <f t="shared" si="600"/>
        <v/>
      </c>
      <c r="LR69" s="10" t="str">
        <f t="shared" si="600"/>
        <v/>
      </c>
      <c r="LS69" s="10" t="str">
        <f t="shared" si="600"/>
        <v/>
      </c>
      <c r="LT69" s="10" t="str">
        <f t="shared" si="600"/>
        <v/>
      </c>
      <c r="LU69" s="10" t="str">
        <f t="shared" si="600"/>
        <v/>
      </c>
      <c r="LV69" s="10" t="str">
        <f t="shared" si="600"/>
        <v/>
      </c>
      <c r="LW69" s="10" t="str">
        <f t="shared" si="600"/>
        <v/>
      </c>
      <c r="LX69" s="10" t="str">
        <f t="shared" si="600"/>
        <v/>
      </c>
      <c r="LY69" s="10" t="str">
        <f t="shared" ref="LY69:MH70" si="601">IF(LY23&gt;8000000,CONCATENATE(LY23,",",LZ23,",",MA23,",",MB23,";"),"")</f>
        <v/>
      </c>
      <c r="LZ69" s="10" t="str">
        <f t="shared" si="601"/>
        <v/>
      </c>
      <c r="MA69" s="10" t="str">
        <f t="shared" si="601"/>
        <v/>
      </c>
      <c r="MB69" s="10" t="str">
        <f t="shared" si="601"/>
        <v/>
      </c>
      <c r="MC69" s="10" t="str">
        <f t="shared" si="601"/>
        <v/>
      </c>
      <c r="MD69" s="10" t="str">
        <f t="shared" si="601"/>
        <v/>
      </c>
      <c r="ME69" s="10" t="str">
        <f t="shared" si="601"/>
        <v/>
      </c>
      <c r="MF69" s="10" t="str">
        <f t="shared" si="601"/>
        <v/>
      </c>
      <c r="MG69" s="10" t="str">
        <f t="shared" si="601"/>
        <v/>
      </c>
      <c r="MH69" s="10" t="str">
        <f t="shared" si="601"/>
        <v/>
      </c>
    </row>
    <row r="70" spans="1:346" x14ac:dyDescent="0.2">
      <c r="AB70" s="10" t="str">
        <f t="shared" si="569"/>
        <v/>
      </c>
      <c r="AC70" s="10" t="str">
        <f t="shared" si="569"/>
        <v/>
      </c>
      <c r="AD70" s="10" t="str">
        <f t="shared" si="569"/>
        <v/>
      </c>
      <c r="AE70" s="10" t="str">
        <f t="shared" si="569"/>
        <v/>
      </c>
      <c r="AF70" s="10" t="str">
        <f t="shared" si="569"/>
        <v/>
      </c>
      <c r="AG70" s="10" t="str">
        <f t="shared" si="569"/>
        <v/>
      </c>
      <c r="AH70" s="10" t="str">
        <f t="shared" si="569"/>
        <v/>
      </c>
      <c r="AI70" s="10" t="str">
        <f t="shared" si="569"/>
        <v/>
      </c>
      <c r="AJ70" s="10" t="str">
        <f t="shared" si="569"/>
        <v/>
      </c>
      <c r="AK70" s="10" t="str">
        <f t="shared" si="569"/>
        <v/>
      </c>
      <c r="AL70" s="10" t="str">
        <f t="shared" si="570"/>
        <v/>
      </c>
      <c r="AM70" s="10" t="str">
        <f t="shared" si="570"/>
        <v/>
      </c>
      <c r="AN70" s="10" t="str">
        <f t="shared" si="570"/>
        <v/>
      </c>
      <c r="AO70" s="10" t="str">
        <f t="shared" si="570"/>
        <v/>
      </c>
      <c r="AP70" s="10" t="str">
        <f t="shared" si="570"/>
        <v/>
      </c>
      <c r="AQ70" s="10" t="str">
        <f t="shared" si="570"/>
        <v/>
      </c>
      <c r="AR70" s="10" t="str">
        <f t="shared" si="570"/>
        <v/>
      </c>
      <c r="AS70" s="10" t="str">
        <f t="shared" si="570"/>
        <v/>
      </c>
      <c r="AT70" s="10" t="str">
        <f t="shared" si="570"/>
        <v/>
      </c>
      <c r="AU70" s="10" t="str">
        <f t="shared" si="570"/>
        <v/>
      </c>
      <c r="AV70" s="10" t="str">
        <f t="shared" si="571"/>
        <v/>
      </c>
      <c r="AW70" s="10" t="str">
        <f t="shared" si="571"/>
        <v/>
      </c>
      <c r="AX70" s="10" t="str">
        <f t="shared" si="571"/>
        <v/>
      </c>
      <c r="AY70" s="10" t="str">
        <f t="shared" si="571"/>
        <v/>
      </c>
      <c r="AZ70" s="10" t="str">
        <f t="shared" si="571"/>
        <v/>
      </c>
      <c r="BA70" s="10" t="str">
        <f t="shared" si="571"/>
        <v/>
      </c>
      <c r="BB70" s="10" t="str">
        <f t="shared" si="571"/>
        <v/>
      </c>
      <c r="BC70" s="10" t="str">
        <f t="shared" si="571"/>
        <v/>
      </c>
      <c r="BD70" s="10" t="str">
        <f t="shared" si="571"/>
        <v/>
      </c>
      <c r="BE70" s="10" t="str">
        <f t="shared" si="571"/>
        <v/>
      </c>
      <c r="BF70" s="10" t="str">
        <f t="shared" si="572"/>
        <v/>
      </c>
      <c r="BG70" s="10" t="str">
        <f t="shared" si="572"/>
        <v/>
      </c>
      <c r="BH70" s="10" t="str">
        <f t="shared" si="572"/>
        <v/>
      </c>
      <c r="BI70" s="10" t="str">
        <f t="shared" si="572"/>
        <v/>
      </c>
      <c r="BJ70" s="10" t="str">
        <f t="shared" si="572"/>
        <v/>
      </c>
      <c r="BK70" s="10" t="str">
        <f t="shared" si="572"/>
        <v/>
      </c>
      <c r="BL70" s="10" t="str">
        <f t="shared" si="572"/>
        <v/>
      </c>
      <c r="BM70" s="10" t="str">
        <f t="shared" si="572"/>
        <v/>
      </c>
      <c r="BN70" s="10" t="str">
        <f t="shared" si="572"/>
        <v/>
      </c>
      <c r="BO70" s="10" t="str">
        <f t="shared" si="572"/>
        <v/>
      </c>
      <c r="BP70" s="10" t="str">
        <f t="shared" si="573"/>
        <v/>
      </c>
      <c r="BQ70" s="10" t="str">
        <f t="shared" si="573"/>
        <v/>
      </c>
      <c r="BR70" s="10" t="str">
        <f t="shared" si="573"/>
        <v/>
      </c>
      <c r="BS70" s="10" t="str">
        <f t="shared" si="573"/>
        <v/>
      </c>
      <c r="BT70" s="10" t="str">
        <f t="shared" si="573"/>
        <v/>
      </c>
      <c r="BU70" s="10" t="str">
        <f t="shared" si="573"/>
        <v/>
      </c>
      <c r="BV70" s="10" t="str">
        <f t="shared" si="573"/>
        <v/>
      </c>
      <c r="BW70" s="10" t="str">
        <f t="shared" si="573"/>
        <v/>
      </c>
      <c r="BX70" s="10" t="str">
        <f t="shared" si="573"/>
        <v/>
      </c>
      <c r="BY70" s="10" t="str">
        <f t="shared" si="573"/>
        <v/>
      </c>
      <c r="BZ70" s="10" t="str">
        <f t="shared" si="574"/>
        <v/>
      </c>
      <c r="CA70" s="10" t="str">
        <f t="shared" si="574"/>
        <v/>
      </c>
      <c r="CB70" s="10" t="str">
        <f t="shared" si="574"/>
        <v/>
      </c>
      <c r="CC70" s="10" t="str">
        <f t="shared" si="574"/>
        <v/>
      </c>
      <c r="CD70" s="10" t="str">
        <f t="shared" si="574"/>
        <v/>
      </c>
      <c r="CE70" s="10" t="str">
        <f t="shared" si="574"/>
        <v/>
      </c>
      <c r="CF70" s="10" t="str">
        <f t="shared" si="574"/>
        <v/>
      </c>
      <c r="CG70" s="10" t="str">
        <f t="shared" si="574"/>
        <v/>
      </c>
      <c r="CH70" s="10" t="str">
        <f t="shared" si="574"/>
        <v/>
      </c>
      <c r="CI70" s="10" t="str">
        <f t="shared" si="574"/>
        <v/>
      </c>
      <c r="CJ70" s="10" t="str">
        <f t="shared" si="575"/>
        <v/>
      </c>
      <c r="CK70" s="10" t="str">
        <f t="shared" si="575"/>
        <v/>
      </c>
      <c r="CL70" s="10" t="str">
        <f t="shared" si="575"/>
        <v/>
      </c>
      <c r="CM70" s="10" t="str">
        <f t="shared" si="575"/>
        <v/>
      </c>
      <c r="CN70" s="10" t="str">
        <f t="shared" si="575"/>
        <v/>
      </c>
      <c r="CO70" s="10" t="str">
        <f t="shared" si="575"/>
        <v/>
      </c>
      <c r="CP70" s="10" t="str">
        <f t="shared" si="575"/>
        <v/>
      </c>
      <c r="CQ70" s="10" t="str">
        <f t="shared" si="575"/>
        <v/>
      </c>
      <c r="CR70" s="10" t="str">
        <f t="shared" si="575"/>
        <v/>
      </c>
      <c r="CS70" s="10" t="str">
        <f t="shared" si="575"/>
        <v/>
      </c>
      <c r="CT70" s="10" t="str">
        <f t="shared" si="576"/>
        <v/>
      </c>
      <c r="CU70" s="10" t="str">
        <f t="shared" si="576"/>
        <v/>
      </c>
      <c r="CV70" s="10" t="str">
        <f t="shared" si="576"/>
        <v/>
      </c>
      <c r="CW70" s="10" t="str">
        <f t="shared" si="576"/>
        <v/>
      </c>
      <c r="CX70" s="10" t="str">
        <f t="shared" si="576"/>
        <v/>
      </c>
      <c r="CY70" s="10" t="str">
        <f t="shared" si="576"/>
        <v/>
      </c>
      <c r="CZ70" s="10" t="str">
        <f t="shared" si="576"/>
        <v/>
      </c>
      <c r="DA70" s="10" t="str">
        <f t="shared" si="576"/>
        <v/>
      </c>
      <c r="DB70" s="10" t="str">
        <f t="shared" si="576"/>
        <v/>
      </c>
      <c r="DC70" s="10" t="str">
        <f t="shared" si="576"/>
        <v/>
      </c>
      <c r="DD70" s="10" t="str">
        <f t="shared" si="577"/>
        <v/>
      </c>
      <c r="DE70" s="10" t="str">
        <f t="shared" si="577"/>
        <v/>
      </c>
      <c r="DF70" s="10" t="str">
        <f t="shared" si="577"/>
        <v/>
      </c>
      <c r="DG70" s="10" t="str">
        <f t="shared" si="577"/>
        <v/>
      </c>
      <c r="DH70" s="10" t="str">
        <f t="shared" si="577"/>
        <v/>
      </c>
      <c r="DI70" s="10" t="str">
        <f t="shared" si="577"/>
        <v/>
      </c>
      <c r="DJ70" s="10" t="str">
        <f t="shared" si="577"/>
        <v/>
      </c>
      <c r="DK70" s="10" t="str">
        <f t="shared" si="577"/>
        <v/>
      </c>
      <c r="DL70" s="10" t="str">
        <f t="shared" si="577"/>
        <v/>
      </c>
      <c r="DM70" s="10" t="str">
        <f t="shared" si="577"/>
        <v/>
      </c>
      <c r="DN70" s="10" t="str">
        <f t="shared" si="578"/>
        <v/>
      </c>
      <c r="DO70" s="10" t="str">
        <f t="shared" si="578"/>
        <v/>
      </c>
      <c r="DP70" s="10" t="str">
        <f t="shared" si="578"/>
        <v/>
      </c>
      <c r="DQ70" s="10" t="str">
        <f t="shared" si="578"/>
        <v/>
      </c>
      <c r="DR70" s="10" t="str">
        <f t="shared" si="578"/>
        <v/>
      </c>
      <c r="DS70" s="10" t="str">
        <f t="shared" si="578"/>
        <v/>
      </c>
      <c r="DT70" s="10" t="str">
        <f t="shared" si="578"/>
        <v/>
      </c>
      <c r="DU70" s="10" t="str">
        <f t="shared" si="578"/>
        <v/>
      </c>
      <c r="DV70" s="10" t="str">
        <f t="shared" si="578"/>
        <v/>
      </c>
      <c r="DW70" s="10" t="str">
        <f t="shared" si="578"/>
        <v/>
      </c>
      <c r="DX70" s="10" t="str">
        <f t="shared" si="579"/>
        <v/>
      </c>
      <c r="DY70" s="10" t="str">
        <f t="shared" si="579"/>
        <v/>
      </c>
      <c r="DZ70" s="10" t="str">
        <f t="shared" si="579"/>
        <v/>
      </c>
      <c r="EA70" s="10" t="str">
        <f t="shared" si="579"/>
        <v/>
      </c>
      <c r="EB70" s="10" t="str">
        <f t="shared" si="579"/>
        <v/>
      </c>
      <c r="EC70" s="10" t="str">
        <f t="shared" si="579"/>
        <v/>
      </c>
      <c r="ED70" s="10" t="str">
        <f t="shared" si="579"/>
        <v/>
      </c>
      <c r="EE70" s="10" t="str">
        <f t="shared" si="579"/>
        <v/>
      </c>
      <c r="EF70" s="10" t="str">
        <f t="shared" si="579"/>
        <v/>
      </c>
      <c r="EG70" s="10" t="str">
        <f t="shared" si="579"/>
        <v/>
      </c>
      <c r="EH70" s="10" t="str">
        <f t="shared" si="580"/>
        <v/>
      </c>
      <c r="EI70" s="10" t="str">
        <f t="shared" si="580"/>
        <v/>
      </c>
      <c r="EJ70" s="10" t="str">
        <f t="shared" si="580"/>
        <v/>
      </c>
      <c r="EK70" s="10" t="str">
        <f t="shared" si="580"/>
        <v/>
      </c>
      <c r="EL70" s="10" t="str">
        <f t="shared" si="580"/>
        <v/>
      </c>
      <c r="EM70" s="10" t="str">
        <f>IF(EQ24=0,IF(EM24&gt;8000000,CONCATENATE(EM24,",",EN24,",",EO24,",",EP24),""),IF(EM24&gt;8000000,CONCATENATE(EM24,",",EN24,",",EO24,",",EP24,";"),""))</f>
        <v/>
      </c>
      <c r="EN70" s="10" t="str">
        <f t="shared" si="581"/>
        <v/>
      </c>
      <c r="EO70" s="10" t="str">
        <f t="shared" si="581"/>
        <v/>
      </c>
      <c r="EP70" s="10" t="str">
        <f t="shared" si="581"/>
        <v/>
      </c>
      <c r="EQ70" s="10" t="str">
        <f>IF(EU24=0,IF(EQ24&gt;8000000,CONCATENATE(EQ24,",",ER24,",",ES24,",",ET24),""),IF(EQ24&gt;8000000,CONCATENATE(EQ24,",",ER24,",",ES24,",",ET24,";"),""))</f>
        <v/>
      </c>
      <c r="ER70" s="10" t="str">
        <f t="shared" si="582"/>
        <v/>
      </c>
      <c r="ES70" s="10" t="str">
        <f t="shared" si="582"/>
        <v/>
      </c>
      <c r="ET70" s="10" t="str">
        <f t="shared" si="582"/>
        <v/>
      </c>
      <c r="EU70" s="10" t="str">
        <f t="shared" si="582"/>
        <v/>
      </c>
      <c r="EV70" s="10" t="str">
        <f t="shared" si="582"/>
        <v/>
      </c>
      <c r="EW70" s="10" t="str">
        <f t="shared" si="582"/>
        <v/>
      </c>
      <c r="EX70" s="10" t="str">
        <f t="shared" si="582"/>
        <v/>
      </c>
      <c r="EY70" s="10" t="str">
        <f t="shared" si="582"/>
        <v/>
      </c>
      <c r="EZ70" s="10" t="str">
        <f t="shared" si="582"/>
        <v/>
      </c>
      <c r="FA70" s="10" t="str">
        <f t="shared" si="582"/>
        <v/>
      </c>
      <c r="FB70" s="10" t="str">
        <f t="shared" si="583"/>
        <v/>
      </c>
      <c r="FC70" s="10" t="str">
        <f t="shared" si="583"/>
        <v/>
      </c>
      <c r="FD70" s="10" t="str">
        <f t="shared" si="583"/>
        <v/>
      </c>
      <c r="FE70" s="10" t="str">
        <f t="shared" si="583"/>
        <v/>
      </c>
      <c r="FF70" s="10" t="str">
        <f t="shared" si="583"/>
        <v/>
      </c>
      <c r="FG70" s="10" t="str">
        <f t="shared" si="583"/>
        <v/>
      </c>
      <c r="FH70" s="10" t="str">
        <f t="shared" si="583"/>
        <v/>
      </c>
      <c r="FI70" s="10" t="str">
        <f t="shared" si="583"/>
        <v/>
      </c>
      <c r="FJ70" s="10" t="str">
        <f t="shared" si="583"/>
        <v/>
      </c>
      <c r="FK70" s="10" t="str">
        <f t="shared" si="583"/>
        <v/>
      </c>
      <c r="FL70" s="10" t="str">
        <f t="shared" si="584"/>
        <v/>
      </c>
      <c r="FM70" s="10" t="str">
        <f t="shared" si="584"/>
        <v/>
      </c>
      <c r="FN70" s="10" t="str">
        <f t="shared" si="584"/>
        <v/>
      </c>
      <c r="FO70" s="10" t="str">
        <f t="shared" si="584"/>
        <v/>
      </c>
      <c r="FP70" s="10" t="str">
        <f t="shared" si="584"/>
        <v/>
      </c>
      <c r="FQ70" s="10" t="str">
        <f t="shared" si="584"/>
        <v/>
      </c>
      <c r="FR70" s="10" t="str">
        <f t="shared" si="584"/>
        <v/>
      </c>
      <c r="FS70" s="10" t="str">
        <f t="shared" si="584"/>
        <v/>
      </c>
      <c r="FT70" s="10" t="str">
        <f t="shared" si="584"/>
        <v/>
      </c>
      <c r="FU70" s="10" t="str">
        <f t="shared" si="584"/>
        <v/>
      </c>
      <c r="FV70" s="10" t="str">
        <f t="shared" si="585"/>
        <v/>
      </c>
      <c r="FW70" s="10" t="str">
        <f t="shared" si="585"/>
        <v/>
      </c>
      <c r="FX70" s="10" t="str">
        <f t="shared" si="585"/>
        <v/>
      </c>
      <c r="FY70" s="10" t="str">
        <f t="shared" si="585"/>
        <v/>
      </c>
      <c r="FZ70" s="10" t="str">
        <f t="shared" si="585"/>
        <v/>
      </c>
      <c r="GA70" s="10" t="str">
        <f t="shared" si="585"/>
        <v/>
      </c>
      <c r="GB70" s="10" t="str">
        <f>IF(GB24&gt;8000000,CONCATENATE(GB24,",",GC24,",",GD24,",",#REF!,";"),"")</f>
        <v/>
      </c>
      <c r="GC70" s="10" t="str">
        <f>IF(GC24&gt;8000000,CONCATENATE(GC24,",",GD24,",",#REF!,",",#REF!,";"),"")</f>
        <v/>
      </c>
      <c r="GD70" s="10" t="str">
        <f>IF(GD24&gt;8000000,CONCATENATE(GD24,",",#REF!,",",#REF!,",",GE24,";"),"")</f>
        <v/>
      </c>
      <c r="GE70" s="10" t="str">
        <f t="shared" si="586"/>
        <v/>
      </c>
      <c r="GF70" s="10" t="str">
        <f t="shared" si="586"/>
        <v/>
      </c>
      <c r="GG70" s="10" t="str">
        <f t="shared" si="586"/>
        <v/>
      </c>
      <c r="GH70" s="10" t="str">
        <f t="shared" si="586"/>
        <v/>
      </c>
      <c r="GI70" s="10" t="str">
        <f t="shared" si="586"/>
        <v/>
      </c>
      <c r="GJ70" s="10" t="str">
        <f t="shared" si="586"/>
        <v/>
      </c>
      <c r="GK70" s="10" t="str">
        <f t="shared" si="586"/>
        <v/>
      </c>
      <c r="GL70" s="10" t="str">
        <f t="shared" si="586"/>
        <v/>
      </c>
      <c r="GM70" s="10" t="str">
        <f t="shared" si="586"/>
        <v/>
      </c>
      <c r="GN70" s="10" t="str">
        <f t="shared" si="586"/>
        <v/>
      </c>
      <c r="GO70" s="10" t="str">
        <f t="shared" si="587"/>
        <v/>
      </c>
      <c r="GP70" s="10" t="str">
        <f t="shared" si="587"/>
        <v/>
      </c>
      <c r="GQ70" s="10" t="str">
        <f t="shared" si="587"/>
        <v/>
      </c>
      <c r="GR70" s="10" t="str">
        <f t="shared" si="587"/>
        <v/>
      </c>
      <c r="GS70" s="10" t="str">
        <f t="shared" si="587"/>
        <v/>
      </c>
      <c r="GT70" s="10" t="str">
        <f t="shared" si="587"/>
        <v/>
      </c>
      <c r="GU70" s="10" t="str">
        <f t="shared" si="587"/>
        <v/>
      </c>
      <c r="GV70" s="10" t="str">
        <f t="shared" si="587"/>
        <v/>
      </c>
      <c r="GW70" s="10" t="str">
        <f t="shared" si="587"/>
        <v/>
      </c>
      <c r="GX70" s="10" t="str">
        <f t="shared" si="587"/>
        <v/>
      </c>
      <c r="GY70" s="10" t="str">
        <f t="shared" si="588"/>
        <v/>
      </c>
      <c r="GZ70" s="10" t="str">
        <f t="shared" si="588"/>
        <v/>
      </c>
      <c r="HA70" s="10" t="str">
        <f t="shared" si="588"/>
        <v/>
      </c>
      <c r="HB70" s="10" t="str">
        <f t="shared" si="588"/>
        <v/>
      </c>
      <c r="HC70" s="10" t="str">
        <f t="shared" si="588"/>
        <v/>
      </c>
      <c r="HD70" s="10" t="str">
        <f t="shared" si="588"/>
        <v/>
      </c>
      <c r="HE70" s="10" t="str">
        <f t="shared" si="588"/>
        <v/>
      </c>
      <c r="HF70" s="10" t="str">
        <f t="shared" si="588"/>
        <v/>
      </c>
      <c r="HG70" s="10" t="str">
        <f t="shared" si="588"/>
        <v/>
      </c>
      <c r="HH70" s="10" t="str">
        <f t="shared" si="588"/>
        <v/>
      </c>
      <c r="HI70" s="10" t="str">
        <f t="shared" si="589"/>
        <v/>
      </c>
      <c r="HJ70" s="10" t="str">
        <f t="shared" si="589"/>
        <v/>
      </c>
      <c r="HK70" s="10" t="str">
        <f t="shared" si="589"/>
        <v/>
      </c>
      <c r="HL70" s="10" t="str">
        <f t="shared" si="589"/>
        <v/>
      </c>
      <c r="HM70" s="10" t="str">
        <f t="shared" si="589"/>
        <v/>
      </c>
      <c r="HN70" s="10" t="str">
        <f t="shared" si="589"/>
        <v/>
      </c>
      <c r="HO70" s="10" t="str">
        <f t="shared" si="589"/>
        <v/>
      </c>
      <c r="HP70" s="10" t="str">
        <f t="shared" si="589"/>
        <v/>
      </c>
      <c r="HQ70" s="10" t="str">
        <f t="shared" si="589"/>
        <v/>
      </c>
      <c r="HR70" s="10" t="str">
        <f t="shared" si="589"/>
        <v/>
      </c>
      <c r="HS70" s="10" t="str">
        <f t="shared" si="590"/>
        <v/>
      </c>
      <c r="HT70" s="10" t="str">
        <f t="shared" si="590"/>
        <v/>
      </c>
      <c r="HU70" s="10" t="str">
        <f t="shared" si="590"/>
        <v/>
      </c>
      <c r="HV70" s="10" t="str">
        <f t="shared" si="590"/>
        <v/>
      </c>
      <c r="HW70" s="10" t="str">
        <f t="shared" si="590"/>
        <v/>
      </c>
      <c r="HX70" s="10" t="str">
        <f t="shared" si="590"/>
        <v/>
      </c>
      <c r="HY70" s="10" t="str">
        <f t="shared" si="590"/>
        <v/>
      </c>
      <c r="HZ70" s="10" t="str">
        <f t="shared" si="590"/>
        <v/>
      </c>
      <c r="IA70" s="10" t="str">
        <f t="shared" si="590"/>
        <v/>
      </c>
      <c r="IB70" s="10" t="str">
        <f t="shared" si="590"/>
        <v/>
      </c>
      <c r="IC70" s="10" t="str">
        <f t="shared" si="591"/>
        <v/>
      </c>
      <c r="ID70" s="10" t="str">
        <f t="shared" si="591"/>
        <v/>
      </c>
      <c r="IE70" s="10" t="str">
        <f t="shared" si="591"/>
        <v/>
      </c>
      <c r="IF70" s="10" t="str">
        <f t="shared" si="591"/>
        <v/>
      </c>
      <c r="IG70" s="10" t="str">
        <f t="shared" si="591"/>
        <v/>
      </c>
      <c r="IH70" s="10" t="str">
        <f t="shared" si="591"/>
        <v/>
      </c>
      <c r="II70" s="10" t="str">
        <f t="shared" si="591"/>
        <v/>
      </c>
      <c r="IJ70" s="10" t="str">
        <f t="shared" si="591"/>
        <v/>
      </c>
      <c r="IK70" s="10" t="str">
        <f t="shared" si="591"/>
        <v/>
      </c>
      <c r="IL70" s="10" t="str">
        <f t="shared" si="591"/>
        <v/>
      </c>
      <c r="IM70" s="10" t="str">
        <f t="shared" si="592"/>
        <v/>
      </c>
      <c r="IN70" s="10" t="str">
        <f t="shared" si="592"/>
        <v/>
      </c>
      <c r="IO70" s="10" t="str">
        <f t="shared" si="592"/>
        <v/>
      </c>
      <c r="IP70" s="10" t="str">
        <f t="shared" si="592"/>
        <v/>
      </c>
      <c r="IQ70" s="10" t="str">
        <f t="shared" si="592"/>
        <v/>
      </c>
      <c r="IR70" s="10" t="str">
        <f t="shared" si="592"/>
        <v/>
      </c>
      <c r="IS70" s="10" t="str">
        <f t="shared" si="592"/>
        <v/>
      </c>
      <c r="IT70" s="10" t="str">
        <f t="shared" si="592"/>
        <v/>
      </c>
      <c r="IU70" s="10" t="str">
        <f t="shared" si="592"/>
        <v/>
      </c>
      <c r="IV70" s="10" t="str">
        <f t="shared" si="592"/>
        <v/>
      </c>
      <c r="IW70" s="10" t="str">
        <f t="shared" si="593"/>
        <v/>
      </c>
      <c r="IX70" s="10" t="str">
        <f t="shared" si="593"/>
        <v/>
      </c>
      <c r="IY70" s="10" t="str">
        <f t="shared" si="593"/>
        <v/>
      </c>
      <c r="IZ70" s="10" t="str">
        <f t="shared" si="593"/>
        <v/>
      </c>
      <c r="JA70" s="10" t="str">
        <f t="shared" si="593"/>
        <v/>
      </c>
      <c r="JB70" s="10" t="str">
        <f t="shared" si="593"/>
        <v/>
      </c>
      <c r="JC70" s="10" t="str">
        <f t="shared" si="593"/>
        <v/>
      </c>
      <c r="JD70" s="10" t="str">
        <f t="shared" si="593"/>
        <v/>
      </c>
      <c r="JE70" s="10" t="str">
        <f t="shared" si="593"/>
        <v/>
      </c>
      <c r="JF70" s="10" t="str">
        <f t="shared" si="593"/>
        <v/>
      </c>
      <c r="JG70" s="10" t="str">
        <f t="shared" si="594"/>
        <v/>
      </c>
      <c r="JH70" s="10" t="str">
        <f t="shared" si="594"/>
        <v/>
      </c>
      <c r="JI70" s="10" t="str">
        <f t="shared" si="594"/>
        <v/>
      </c>
      <c r="JJ70" s="10" t="str">
        <f t="shared" si="594"/>
        <v/>
      </c>
      <c r="JK70" s="10" t="str">
        <f t="shared" si="594"/>
        <v/>
      </c>
      <c r="JL70" s="10" t="str">
        <f t="shared" si="594"/>
        <v/>
      </c>
      <c r="JM70" s="10" t="str">
        <f t="shared" si="594"/>
        <v/>
      </c>
      <c r="JN70" s="10" t="str">
        <f t="shared" si="594"/>
        <v/>
      </c>
      <c r="JO70" s="10" t="str">
        <f t="shared" si="594"/>
        <v/>
      </c>
      <c r="JP70" s="10" t="str">
        <f t="shared" si="594"/>
        <v/>
      </c>
      <c r="JQ70" s="10" t="str">
        <f t="shared" si="595"/>
        <v/>
      </c>
      <c r="JR70" s="10" t="str">
        <f t="shared" si="595"/>
        <v/>
      </c>
      <c r="JS70" s="10" t="str">
        <f t="shared" si="595"/>
        <v/>
      </c>
      <c r="JT70" s="10" t="str">
        <f t="shared" si="595"/>
        <v/>
      </c>
      <c r="JU70" s="10" t="str">
        <f t="shared" si="595"/>
        <v/>
      </c>
      <c r="JV70" s="10" t="str">
        <f t="shared" si="595"/>
        <v/>
      </c>
      <c r="JW70" s="10" t="str">
        <f t="shared" si="595"/>
        <v/>
      </c>
      <c r="JX70" s="10" t="str">
        <f t="shared" si="595"/>
        <v/>
      </c>
      <c r="JY70" s="10" t="str">
        <f t="shared" si="595"/>
        <v/>
      </c>
      <c r="JZ70" s="10" t="str">
        <f t="shared" si="595"/>
        <v/>
      </c>
      <c r="KA70" s="10" t="str">
        <f t="shared" si="596"/>
        <v/>
      </c>
      <c r="KB70" s="10" t="str">
        <f t="shared" si="596"/>
        <v/>
      </c>
      <c r="KC70" s="10" t="str">
        <f t="shared" si="596"/>
        <v/>
      </c>
      <c r="KD70" s="10" t="str">
        <f t="shared" si="596"/>
        <v/>
      </c>
      <c r="KE70" s="10" t="str">
        <f t="shared" si="596"/>
        <v/>
      </c>
      <c r="KF70" s="10" t="str">
        <f t="shared" si="596"/>
        <v/>
      </c>
      <c r="KG70" s="10" t="str">
        <f t="shared" si="596"/>
        <v/>
      </c>
      <c r="KH70" s="10" t="str">
        <f t="shared" si="596"/>
        <v/>
      </c>
      <c r="KI70" s="10" t="str">
        <f t="shared" si="596"/>
        <v/>
      </c>
      <c r="KJ70" s="10" t="str">
        <f t="shared" si="596"/>
        <v/>
      </c>
      <c r="KK70" s="10" t="str">
        <f t="shared" si="597"/>
        <v/>
      </c>
      <c r="KL70" s="10" t="str">
        <f t="shared" si="597"/>
        <v/>
      </c>
      <c r="KM70" s="10" t="str">
        <f t="shared" si="597"/>
        <v/>
      </c>
      <c r="KN70" s="10" t="str">
        <f t="shared" si="597"/>
        <v/>
      </c>
      <c r="KO70" s="10" t="str">
        <f t="shared" si="597"/>
        <v/>
      </c>
      <c r="KP70" s="10" t="str">
        <f t="shared" si="597"/>
        <v/>
      </c>
      <c r="KQ70" s="10" t="str">
        <f t="shared" si="597"/>
        <v/>
      </c>
      <c r="KR70" s="10" t="str">
        <f t="shared" si="597"/>
        <v/>
      </c>
      <c r="KS70" s="10" t="str">
        <f t="shared" si="597"/>
        <v/>
      </c>
      <c r="KT70" s="10" t="str">
        <f t="shared" si="597"/>
        <v/>
      </c>
      <c r="KU70" s="10" t="str">
        <f t="shared" si="598"/>
        <v/>
      </c>
      <c r="KV70" s="10" t="str">
        <f t="shared" si="598"/>
        <v/>
      </c>
      <c r="KW70" s="10" t="str">
        <f t="shared" si="598"/>
        <v/>
      </c>
      <c r="KX70" s="10" t="str">
        <f t="shared" si="598"/>
        <v/>
      </c>
      <c r="KY70" s="10" t="str">
        <f t="shared" si="598"/>
        <v/>
      </c>
      <c r="KZ70" s="10" t="str">
        <f t="shared" si="598"/>
        <v/>
      </c>
      <c r="LA70" s="10" t="str">
        <f t="shared" si="598"/>
        <v/>
      </c>
      <c r="LB70" s="10" t="str">
        <f t="shared" si="598"/>
        <v/>
      </c>
      <c r="LC70" s="10" t="str">
        <f t="shared" si="598"/>
        <v/>
      </c>
      <c r="LD70" s="10" t="str">
        <f t="shared" si="598"/>
        <v/>
      </c>
      <c r="LE70" s="10" t="str">
        <f t="shared" si="599"/>
        <v/>
      </c>
      <c r="LF70" s="10" t="str">
        <f t="shared" si="599"/>
        <v/>
      </c>
      <c r="LG70" s="10" t="str">
        <f t="shared" si="599"/>
        <v/>
      </c>
      <c r="LH70" s="10" t="str">
        <f t="shared" si="599"/>
        <v/>
      </c>
      <c r="LI70" s="10" t="str">
        <f t="shared" si="599"/>
        <v/>
      </c>
      <c r="LJ70" s="10" t="str">
        <f t="shared" si="599"/>
        <v/>
      </c>
      <c r="LK70" s="10" t="str">
        <f t="shared" si="599"/>
        <v/>
      </c>
      <c r="LL70" s="10" t="str">
        <f t="shared" si="599"/>
        <v/>
      </c>
      <c r="LM70" s="10" t="str">
        <f t="shared" si="599"/>
        <v/>
      </c>
      <c r="LN70" s="10" t="str">
        <f t="shared" si="599"/>
        <v/>
      </c>
      <c r="LO70" s="10" t="str">
        <f t="shared" si="600"/>
        <v/>
      </c>
      <c r="LP70" s="10" t="str">
        <f t="shared" si="600"/>
        <v/>
      </c>
      <c r="LQ70" s="10" t="str">
        <f t="shared" si="600"/>
        <v/>
      </c>
      <c r="LR70" s="10" t="str">
        <f t="shared" si="600"/>
        <v/>
      </c>
      <c r="LS70" s="10" t="str">
        <f t="shared" si="600"/>
        <v/>
      </c>
      <c r="LT70" s="10" t="str">
        <f t="shared" si="600"/>
        <v/>
      </c>
      <c r="LU70" s="10" t="str">
        <f t="shared" si="600"/>
        <v/>
      </c>
      <c r="LV70" s="10" t="str">
        <f t="shared" si="600"/>
        <v/>
      </c>
      <c r="LW70" s="10" t="str">
        <f t="shared" si="600"/>
        <v/>
      </c>
      <c r="LX70" s="10" t="str">
        <f t="shared" si="600"/>
        <v/>
      </c>
      <c r="LY70" s="10" t="str">
        <f t="shared" si="601"/>
        <v/>
      </c>
      <c r="LZ70" s="10" t="str">
        <f t="shared" si="601"/>
        <v/>
      </c>
      <c r="MA70" s="10" t="str">
        <f t="shared" si="601"/>
        <v/>
      </c>
      <c r="MB70" s="10" t="str">
        <f t="shared" si="601"/>
        <v/>
      </c>
      <c r="MC70" s="10" t="str">
        <f t="shared" si="601"/>
        <v/>
      </c>
      <c r="MD70" s="10" t="str">
        <f t="shared" si="601"/>
        <v/>
      </c>
      <c r="ME70" s="10" t="str">
        <f t="shared" si="601"/>
        <v/>
      </c>
      <c r="MF70" s="10" t="str">
        <f t="shared" si="601"/>
        <v/>
      </c>
      <c r="MG70" s="10" t="str">
        <f t="shared" si="601"/>
        <v/>
      </c>
      <c r="MH70" s="10" t="str">
        <f t="shared" si="601"/>
        <v/>
      </c>
    </row>
    <row r="71" spans="1:346" x14ac:dyDescent="0.2">
      <c r="A71" t="s">
        <v>66</v>
      </c>
      <c r="EM71" s="10" t="str">
        <f>IF(EQ25=0,IF(EM25&gt;8000000,CONCATENATE(EM25,",",EN25,",",EO25,",",EP25),""),IF(EM25&gt;8000000,CONCATENATE(EM25,",",EN25,",",EO25,",",EP25,";"),""))</f>
        <v/>
      </c>
    </row>
    <row r="72" spans="1:346" x14ac:dyDescent="0.2">
      <c r="C72" t="str">
        <f t="shared" ref="C72:C91" si="602">CONCATENATE(C49,G49,K49,O49,S49,W49,AA49,AE49,AI49,AM49,AQ49,AU49,AY49,BC49,BG49,BK49,BO49,BS49,BW49,CA49,CE49,CI49,CM49,CQ49,CU49,CY49,DC49,DG49,DK49,DO49,DS49,DW49,EA49,EE49,EI49,EM49,EQ49,EU49,EY49,FC49,FG49,FK49,FO49,FS49)</f>
        <v>10000|80100001,1,1,0;80100002,1,1,0;80100003,1,1,0;80100004,1,1,0;80100005,1,1,0;80100011,1,1,494000;80100012,1,1,399950;80100013,1,1,100000;80100014,1,1,6000;80100015,1,1,50</v>
      </c>
    </row>
    <row r="73" spans="1:346" x14ac:dyDescent="0.2">
      <c r="A73">
        <v>1</v>
      </c>
      <c r="C73" t="str">
        <f t="shared" si="602"/>
        <v>10000|80100001,1,1,420000;80100002,1,1,180000;80100003,1,1,0;80100004,1,1,0;80100005,1,1,0;80100011,1,1,49100;80100012,1,1,39980;80100013,1,1,10000;80100014,1,1,900;80100015,1,1,20;80100031,1,1,49100;80100032,1,1,39980;80100033,1,1,10000;80100034,1,1,900;80100035,1,1,20;80100041,1,1,49100;80100042,1,1,39980;80100043,1,1,10000;80100044,1,1,900;80100045,1,1,20;80100061,1,1,49100;80100062,1,1,39980;80100063,1,1,10000;80100064,1,1,900;80100065,1,1,20</v>
      </c>
      <c r="E73" t="str">
        <f t="shared" ref="E73:E91" si="603">CONCATENATE(FW50,GA50,GE50,GI50,GM50,GQ50,GU50,GY50,HC50,HG50,HK50,HO50,HS50,HW50,IA50,IE50,II50,IM50,IQ50,IU50,IY50,JC50,JG50,JK50,JO50,JS50,JW50,KA50,KE50,KI50,KM50,KQ50,KU50,KY50,LC50,LG50,LK50,LO50,LS50,LW50,MA50,ME50)</f>
        <v/>
      </c>
    </row>
    <row r="74" spans="1:346" x14ac:dyDescent="0.2">
      <c r="A74">
        <v>2</v>
      </c>
      <c r="C74" t="str">
        <f t="shared" si="602"/>
        <v>10000|80100001,1,1,420000;80100002,1,1,180000;80100003,1,1,0;80100004,1,1,0;80100005,1,1,0;80100011,1,1,39200;80100012,1,1,31980;80100013,1,1,8000;80100014,1,1,800;80100015,1,1,20;80100031,1,1,39200;80100032,1,1,31980;80100033,1,1,8000;80100034,1,1,800;80100035,1,1,20;80100041,1,1,39200;80100042,1,1,31980;80100043,1,1,8000;80100044,1,1,800;80100045,1,1,20;80100061,1,1,39200;80100062,1,1,31980;80100063,1,1,8000;80100064,1,1,800;80100065,1,1,20;80100051,1,1,39200;80100052,1,1,31980;80100053,1,1,8000;80100054,1,1,800;80100055,1,1,20</v>
      </c>
      <c r="E74" t="str">
        <f t="shared" si="603"/>
        <v/>
      </c>
    </row>
    <row r="75" spans="1:346" x14ac:dyDescent="0.2">
      <c r="A75">
        <v>3</v>
      </c>
      <c r="C75" t="str">
        <f t="shared" si="602"/>
        <v>10000|80100001,1,1,415800;80100002,1,1,178200;80100003,1,1,6000;80100004,1,1,0;80100005,1,1,0;80100011,1,1,32604;80100012,1,1,26646;80100013,1,1,6666;80100014,1,1,733;80100015,1,1,20;80100031,1,1,32600;80100032,1,1,26646;80100033,1,1,6666;80100034,1,1,733;80100035,1,1,20;80100041,1,1,32600;80100042,1,1,26646;80100043,1,1,6666;80100044,1,1,733;80100045,1,1,20;80100061,1,1,32600;80100062,1,1,26646;80100063,1,1,6666;80100064,1,1,733;80100065,1,1,20;80100051,1,1,32600;80100052,1,1,26646;80100053,1,1,6666;80100054,1,1,733;80100055,1,1,20;80100081,1,1,32600;80100082,1,1,26646;80100083,1,1,6666;80100084,1,1,733;80100085,1,1,20</v>
      </c>
      <c r="E75" t="str">
        <f t="shared" si="603"/>
        <v/>
      </c>
    </row>
    <row r="76" spans="1:346" x14ac:dyDescent="0.2">
      <c r="A76">
        <v>4</v>
      </c>
      <c r="C76" t="str">
        <f t="shared" si="602"/>
        <v>10000|80100001,1,1,415800;80100002,1,1,178200;80100003,1,1,6000;80100004,1,1,0;80100005,1,1,0;80100011,1,1,27898;80100012,1,1,22837;80100013,1,1,5714;80100014,1,1,685;80100015,1,1,20;80100031,1,1,27885;80100032,1,1,22837;80100033,1,1,5714;80100034,1,1,685;80100035,1,1,20;80100041,1,1,27885;80100042,1,1,22837;80100043,1,1,5714;80100044,1,1,685;80100045,1,1,20;80100061,1,1,27885;80100062,1,1,22837;80100063,1,1,5714;80100064,1,1,685;80100065,1,1,20;80100051,1,1,27885;80100052,1,1,22837;80100053,1,1,5714;80100054,1,1,685;80100055,1,1,20;80100081,1,1,27885;80100082,1,1,22837;80100083,1,1,5714;80100084,1,1,685;80100085,1,1,20;80100071,1,1,27885;80100072,1,1,22837;80100073,1,1,5714;80100074,1,1,685;80100075,1,1,20</v>
      </c>
      <c r="E76" t="str">
        <f t="shared" si="603"/>
        <v/>
      </c>
    </row>
    <row r="77" spans="1:346" x14ac:dyDescent="0.2">
      <c r="A77">
        <v>5</v>
      </c>
      <c r="C77" t="str">
        <f t="shared" si="602"/>
        <v>10000|80100001,1,1,415800;80100002,1,1,178200;80100003,1,1,6000;80100004,1,1,0;80100005,1,1,0;80100011,1,1,24350;80100012,1,1,19980;80100013,1,1,5000;80100014,1,1,650;80100015,1,1,20;80100031,1,1,24350;80100032,1,1,19980;80100033,1,1,5000;80100034,1,1,650;80100035,1,1,20;80100041,1,1,24350;80100042,1,1,19980;80100043,1,1,5000;80100044,1,1,650;80100045,1,1,20;80100061,1,1,24350;80100062,1,1,19980;80100063,1,1,5000;80100064,1,1,650;80100065,1,1,20;80100051,1,1,24350;80100052,1,1,19980;80100053,1,1,5000;80100054,1,1,650;80100055,1,1,20;80100081,1,1,24350;80100082,1,1,19980;80100083,1,1,5000;80100084,1,1,650;80100085,1,1,20;80100071,1,1,24350;80100072,1,1,19980;80100073,1,1,5000;80100074,1,1,650;80100075,1,1,20;80100021,1,1,24350;80100022,1,1,19980;80100023,1,1,5000;</v>
      </c>
      <c r="E77" t="str">
        <f t="shared" si="603"/>
        <v>80100024,1,1,650;80100025,1,1,20</v>
      </c>
    </row>
    <row r="78" spans="1:346" x14ac:dyDescent="0.2">
      <c r="A78">
        <v>6</v>
      </c>
      <c r="C78" t="str">
        <f t="shared" si="602"/>
        <v>10000|80100001,1,1,292800;80100002,1,1,179520;80100003,1,1,120000;80100004,1,1,7200;80100005,1,1,480;80100011,1,1,21622;80100012,1,1,17757;80100013,1,1,4444;80100014,1,1,622;80100015,1,1,20;80100031,1,1,21600;80100032,1,1,17757;80100033,1,1,4444;80100034,1,1,622;80100035,1,1,20;80100041,1,1,21600;80100042,1,1,17757;80100043,1,1,4444;80100044,1,1,622;80100045,1,1,20;80100061,1,1,21600;80100062,1,1,17757;80100063,1,1,4444;80100064,1,1,622;80100065,1,1,20;80100051,1,1,21600;80100052,1,1,17757;80100053,1,1,4444;80100054,1,1,622;80100055,1,1,20;80100081,1,1,21600;80100082,1,1,17757;80100083,1,1,4444;80100084,1,1,622;80100085,1,1,20;80100071,1,1,21600;80100072,1,1,17757;80100073,1,1,4444;80100074,1,1,622;80100075,1,1,20;80100021,1,1,21600;80100022,1,1,17757;80100023,1,1,4444;</v>
      </c>
      <c r="E78" t="str">
        <f t="shared" si="603"/>
        <v>80100024,1,1,622;80100025,1,1,20;80100091,1,1,21600;80100092,1,1,17757;80100093,1,1,4444;80100094,1,1,622;80100095,1,1,20</v>
      </c>
    </row>
    <row r="79" spans="1:346" x14ac:dyDescent="0.2">
      <c r="A79">
        <v>7</v>
      </c>
      <c r="C79" t="str">
        <f t="shared" si="602"/>
        <v>10000|80100001,1,1,292800;80100002,1,1,179520;80100003,1,1,120000;80100004,1,1,7200;80100005,1,1,480;80100011,1,1,19400;80100012,1,1,15980;80100013,1,1,4000;80100014,1,1,600;80100015,1,1,20;80100031,1,1,19400;80100032,1,1,15980;80100033,1,1,4000;80100034,1,1,600;80100035,1,1,20;80100041,1,1,19400;80100042,1,1,15980;80100043,1,1,4000;80100044,1,1,600;80100045,1,1,20;80100061,1,1,19400;80100062,1,1,15980;80100063,1,1,4000;80100064,1,1,600;80100065,1,1,20;80100051,1,1,19400;80100052,1,1,15980;80100053,1,1,4000;80100054,1,1,600;80100055,1,1,20;80100081,1,1,19400;80100082,1,1,15980;80100083,1,1,4000;80100084,1,1,600;80100085,1,1,20;80100071,1,1,19400;80100072,1,1,15980;80100073,1,1,4000;80100074,1,1,600;80100075,1,1,20;80100021,1,1,19400;80100022,1,1,15980;80100023,1,1,4000;</v>
      </c>
      <c r="E79" t="str">
        <f t="shared" si="603"/>
        <v>80100024,1,1,600;80100025,1,1,20;80100091,1,1,19400;80100092,1,1,15980;80100093,1,1,4000;80100094,1,1,600;80100095,1,1,20;80100101,1,1,19400;80100102,1,1,15980;80100103,1,1,4000;80100104,1,1,600;80100105,1,1,20</v>
      </c>
    </row>
    <row r="80" spans="1:346" x14ac:dyDescent="0.2">
      <c r="A80">
        <v>8</v>
      </c>
      <c r="C80" t="str">
        <f t="shared" si="602"/>
        <v>10000|80100001,1,1,292800;80100002,1,1,179520;80100003,1,1,120000;80100004,1,1,7200;80100005,1,1,480;80100011,1,1,17618;80100012,1,1,14525;80100013,1,1,3636;80100014,1,1,581;80100015,1,1,20;80100031,1,1,17600;80100032,1,1,14525;80100033,1,1,3636;80100034,1,1,581;80100035,1,1,20;80100041,1,1,17600;80100042,1,1,14525;80100043,1,1,3636;80100044,1,1,581;80100045,1,1,20;80100061,1,1,17600;80100062,1,1,14525;80100063,1,1,3636;80100064,1,1,581;80100065,1,1,20;80100051,1,1,17600;80100052,1,1,14525;80100053,1,1,3636;80100054,1,1,581;80100055,1,1,20;80100081,1,1,17600;80100082,1,1,14525;80100083,1,1,3636;80100084,1,1,581;80100085,1,1,20;80100071,1,1,17600;80100072,1,1,14525;80100073,1,1,3636;80100074,1,1,581;80100075,1,1,20;80100021,1,1,17600;80100022,1,1,14525;80100023,1,1,3636;</v>
      </c>
      <c r="E80" t="str">
        <f t="shared" si="603"/>
        <v>80100024,1,1,581;80100025,1,1,20;80100091,1,1,17600;80100092,1,1,14525;80100093,1,1,3636;80100094,1,1,581;80100095,1,1,20;80100101,1,1,17600;80100102,1,1,14525;80100103,1,1,3636;80100104,1,1,581;80100105,1,1,20;80100111,1,1,17600;80100112,1,1,14525;80100113,1,1,3636;80100114,1,1,581;80100115,1,1,20</v>
      </c>
    </row>
    <row r="81" spans="1:5" x14ac:dyDescent="0.2">
      <c r="A81">
        <v>9</v>
      </c>
      <c r="C81" t="str">
        <f t="shared" si="602"/>
        <v>10000|80100001,1,1,289200;80100002,1,1,179280;80100003,1,1,120000;80100004,1,1,10800;80100005,1,1,720;80100011,1,1,16104;80100012,1,1,13313;80100013,1,1,3333;80100014,1,1,566;80100015,1,1,20;80100031,1,1,16100;80100032,1,1,13313;80100033,1,1,3333;80100034,1,1,566;80100035,1,1,20;80100041,1,1,16100;80100042,1,1,13313;80100043,1,1,3333;80100044,1,1,566;80100045,1,1,20;80100061,1,1,16100;80100062,1,1,13313;80100063,1,1,3333;80100064,1,1,566;80100065,1,1,20;80100051,1,1,16100;80100052,1,1,13313;80100053,1,1,3333;80100054,1,1,566;80100055,1,1,20;80100081,1,1,16100;80100082,1,1,13313;80100083,1,1,3333;80100084,1,1,566;80100085,1,1,20;80100071,1,1,16100;80100072,1,1,13313;80100073,1,1,3333;80100074,1,1,566;80100075,1,1,20;80100021,1,1,16100;80100022,1,1,13313;80100023,1,1,3333;</v>
      </c>
      <c r="E81" t="str">
        <f t="shared" si="603"/>
        <v>80100024,1,1,566;80100025,1,1,20;80100091,1,1,16100;80100092,1,1,13313;80100093,1,1,3333;80100094,1,1,566;80100095,1,1,20;80100101,1,1,16100;80100102,1,1,13313;80100103,1,1,3333;80100104,1,1,566;80100105,1,1,20;80100111,1,1,16100;80100112,1,1,13313;80100113,1,1,3333;80100114,1,1,566;80100115,1,1,20;80100121,1,1,16100;80100122,1,1,13313;80100123,1,1,3333;80100124,1,1,566;80100125,1,1,20</v>
      </c>
    </row>
    <row r="82" spans="1:5" x14ac:dyDescent="0.2">
      <c r="A82">
        <v>10</v>
      </c>
      <c r="C82" t="str">
        <f t="shared" si="602"/>
        <v>10000|80100001,1,1,289200;80100002,1,1,179280;80100003,1,1,120000;80100004,1,1,10800;80100005,1,1,720;80100011,1,1,14846;80100012,1,1,12287;80100013,1,1,3076;80100014,1,1,553;80100015,1,1,20;80100031,1,1,14830;80100032,1,1,12287;80100033,1,1,3076;80100034,1,1,553;80100035,1,1,20;80100041,1,1,14830;80100042,1,1,12287;80100043,1,1,3076;80100044,1,1,553;80100045,1,1,20;80100061,1,1,14830;80100062,1,1,12287;80100063,1,1,3076;80100064,1,1,553;80100065,1,1,20;80100051,1,1,14830;80100052,1,1,12287;80100053,1,1,3076;80100054,1,1,553;80100055,1,1,20;80100081,1,1,14830;80100082,1,1,12287;80100083,1,1,3076;80100084,1,1,553;80100085,1,1,20;80100071,1,1,14830;80100072,1,1,12287;80100073,1,1,3076;80100074,1,1,553;80100075,1,1,20;80100021,1,1,14830;80100022,1,1,12287;80100023,1,1,3076;</v>
      </c>
      <c r="E82" t="str">
        <f t="shared" si="603"/>
        <v>80100024,1,1,553;80100025,1,1,20;80100091,1,1,14830;80100092,1,1,12287;80100093,1,1,3076;80100094,1,1,553;80100095,1,1,20;80100101,1,1,14830;80100102,1,1,12287;80100103,1,1,3076;80100104,1,1,553;80100105,1,1,20;80100111,1,1,14830;80100112,1,1,12287;80100113,1,1,3076;80100114,1,1,553;80100115,1,1,20;80100121,1,1,14830;80100122,1,1,12287;80100123,1,1,3076;80100124,1,1,553;80100125,1,1,20;80100131,1,1,14830;80100132,1,1,12287;80100133,1,1,3076;80100134,1,1,553;80100135,1,1,20</v>
      </c>
    </row>
    <row r="83" spans="1:5" x14ac:dyDescent="0.2">
      <c r="A83">
        <v>11</v>
      </c>
      <c r="C83" t="str">
        <f t="shared" si="602"/>
        <v>10000|80100001,1,1,289200;80100002,1,1,179280;80100003,1,1,120000;80100004,1,1,10800;80100005,1,1,720;80100011,1,1,13762;80100012,1,1,11408;80100013,1,1,2857;80100014,1,1,542;80100015,1,1,20;80100031,1,1,13742;80100032,1,1,11408;80100033,1,1,2857;80100034,1,1,542;80100035,1,1,20;80100041,1,1,13742;80100042,1,1,11408;80100043,1,1,2857;80100044,1,1,542;80100045,1,1,20;80100061,1,1,13742;80100062,1,1,11408;80100063,1,1,2857;80100064,1,1,542;80100065,1,1,20;80100051,1,1,13742;80100052,1,1,11408;80100053,1,1,2857;80100054,1,1,542;80100055,1,1,20;80100081,1,1,13742;80100082,1,1,11408;80100083,1,1,2857;80100084,1,1,542;80100085,1,1,20;80100071,1,1,13742;80100072,1,1,11408;80100073,1,1,2857;80100074,1,1,542;80100075,1,1,20;80100021,1,1,13742;80100022,1,1,11408;80100023,1,1,2857;</v>
      </c>
      <c r="E83" t="str">
        <f t="shared" si="603"/>
        <v>80100024,1,1,542;80100025,1,1,20;80100091,1,1,13742;80100092,1,1,11408;80100093,1,1,2857;80100094,1,1,542;80100095,1,1,20;80100101,1,1,13742;80100102,1,1,11408;80100103,1,1,2857;80100104,1,1,542;80100105,1,1,20;80100111,1,1,13742;80100112,1,1,11408;80100113,1,1,2857;80100114,1,1,542;80100115,1,1,20;80100121,1,1,13742;80100122,1,1,11408;80100123,1,1,2857;80100124,1,1,542;80100125,1,1,20;80100131,1,1,13742;80100132,1,1,11408;80100133,1,1,2857;80100134,1,1,542;80100135,1,1,20;80100141,1,1,13742;80100142,1,1,11408;80100143,1,1,2857;80100144,1,1,542;80100145,1,1,20</v>
      </c>
    </row>
    <row r="84" spans="1:5" x14ac:dyDescent="0.2">
      <c r="A84">
        <v>12</v>
      </c>
      <c r="C84" t="str">
        <f t="shared" si="602"/>
        <v>10000|80100001,1,1,285600;80100002,1,1,179040;80100003,1,1,120000;80100004,1,1,14400;80100005,1,1,960;80100011,1,1,12810;80100012,1,1,10646;80100013,1,1,2666;80100014,1,1,533;80100015,1,1,20;80100031,1,1,12800;80100032,1,1,10646;80100033,1,1,2666;80100034,1,1,533;80100035,1,1,20;80100041,1,1,12800;80100042,1,1,10646;80100043,1,1,2666;80100044,1,1,533;80100045,1,1,20;80100061,1,1,12800;80100062,1,1,10646;80100063,1,1,2666;80100064,1,1,533;80100065,1,1,20;80100051,1,1,12800;80100052,1,1,10646;80100053,1,1,2666;80100054,1,1,533;80100055,1,1,20;80100081,1,1,12800;80100082,1,1,10646;80100083,1,1,2666;80100084,1,1,533;80100085,1,1,20;80100071,1,1,12800;80100072,1,1,10646;80100073,1,1,2666;80100074,1,1,533;80100075,1,1,20;80100021,1,1,12800;80100022,1,1,10646;80100023,1,1,2666;</v>
      </c>
      <c r="E84" t="str">
        <f t="shared" si="603"/>
        <v>80100024,1,1,533;80100025,1,1,20;80100091,1,1,12800;80100092,1,1,10646;80100093,1,1,2666;80100094,1,1,533;80100095,1,1,20;80100101,1,1,12800;80100102,1,1,10646;80100103,1,1,2666;80100104,1,1,533;80100105,1,1,20;80100111,1,1,12800;80100112,1,1,10646;80100113,1,1,2666;80100114,1,1,533;80100115,1,1,20;80100121,1,1,12800;80100122,1,1,10646;80100123,1,1,2666;80100124,1,1,533;80100125,1,1,20;80100131,1,1,12800;80100132,1,1,10646;80100133,1,1,2666;80100134,1,1,533;80100135,1,1,20;80100141,1,1,12800;80100142,1,1,10646;80100143,1,1,2666;80100144,1,1,533;80100145,1,1,20;80100151,1,1,12800;80100152,1,1,10646;80100153,1,1,2666;80100154,1,1,533;80100155,1,1,20</v>
      </c>
    </row>
    <row r="85" spans="1:5" x14ac:dyDescent="0.2">
      <c r="A85">
        <v>13</v>
      </c>
      <c r="C85" t="str">
        <f t="shared" si="602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5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6" spans="1:5" x14ac:dyDescent="0.2">
      <c r="A86">
        <v>14</v>
      </c>
      <c r="C86" t="str">
        <f t="shared" si="602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6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7" spans="1:5" x14ac:dyDescent="0.2">
      <c r="A87">
        <v>15</v>
      </c>
      <c r="C87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7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8" spans="1:5" x14ac:dyDescent="0.2">
      <c r="A88">
        <v>16</v>
      </c>
      <c r="C88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8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89" spans="1:5" x14ac:dyDescent="0.2">
      <c r="A89">
        <v>17</v>
      </c>
      <c r="C89" t="str">
        <f t="shared" si="602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89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0" spans="1:5" x14ac:dyDescent="0.2">
      <c r="A90">
        <v>18</v>
      </c>
      <c r="C90" t="str">
        <f t="shared" si="602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90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1" spans="1:5" x14ac:dyDescent="0.2">
      <c r="A91">
        <v>19</v>
      </c>
      <c r="C91" t="str">
        <f t="shared" si="602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</v>
      </c>
      <c r="E91" t="str">
        <f t="shared" si="603"/>
        <v>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96" spans="1:5" x14ac:dyDescent="0.2">
      <c r="A96" t="s">
        <v>67</v>
      </c>
    </row>
    <row r="98" spans="1:3" x14ac:dyDescent="0.2">
      <c r="A98">
        <v>1</v>
      </c>
      <c r="C98" t="str">
        <f>C73&amp;E73</f>
        <v>10000|80100001,1,1,420000;80100002,1,1,180000;80100003,1,1,0;80100004,1,1,0;80100005,1,1,0;80100011,1,1,49100;80100012,1,1,39980;80100013,1,1,10000;80100014,1,1,900;80100015,1,1,20;80100031,1,1,49100;80100032,1,1,39980;80100033,1,1,10000;80100034,1,1,900;80100035,1,1,20;80100041,1,1,49100;80100042,1,1,39980;80100043,1,1,10000;80100044,1,1,900;80100045,1,1,20;80100061,1,1,49100;80100062,1,1,39980;80100063,1,1,10000;80100064,1,1,900;80100065,1,1,20</v>
      </c>
    </row>
    <row r="99" spans="1:3" x14ac:dyDescent="0.2">
      <c r="A99">
        <v>2</v>
      </c>
      <c r="C99" t="str">
        <f t="shared" ref="C99:C116" si="604">C74&amp;E74</f>
        <v>10000|80100001,1,1,420000;80100002,1,1,180000;80100003,1,1,0;80100004,1,1,0;80100005,1,1,0;80100011,1,1,39200;80100012,1,1,31980;80100013,1,1,8000;80100014,1,1,800;80100015,1,1,20;80100031,1,1,39200;80100032,1,1,31980;80100033,1,1,8000;80100034,1,1,800;80100035,1,1,20;80100041,1,1,39200;80100042,1,1,31980;80100043,1,1,8000;80100044,1,1,800;80100045,1,1,20;80100061,1,1,39200;80100062,1,1,31980;80100063,1,1,8000;80100064,1,1,800;80100065,1,1,20;80100051,1,1,39200;80100052,1,1,31980;80100053,1,1,8000;80100054,1,1,800;80100055,1,1,20</v>
      </c>
    </row>
    <row r="100" spans="1:3" x14ac:dyDescent="0.2">
      <c r="A100">
        <v>3</v>
      </c>
      <c r="C100" t="str">
        <f t="shared" si="604"/>
        <v>10000|80100001,1,1,415800;80100002,1,1,178200;80100003,1,1,6000;80100004,1,1,0;80100005,1,1,0;80100011,1,1,32604;80100012,1,1,26646;80100013,1,1,6666;80100014,1,1,733;80100015,1,1,20;80100031,1,1,32600;80100032,1,1,26646;80100033,1,1,6666;80100034,1,1,733;80100035,1,1,20;80100041,1,1,32600;80100042,1,1,26646;80100043,1,1,6666;80100044,1,1,733;80100045,1,1,20;80100061,1,1,32600;80100062,1,1,26646;80100063,1,1,6666;80100064,1,1,733;80100065,1,1,20;80100051,1,1,32600;80100052,1,1,26646;80100053,1,1,6666;80100054,1,1,733;80100055,1,1,20;80100081,1,1,32600;80100082,1,1,26646;80100083,1,1,6666;80100084,1,1,733;80100085,1,1,20</v>
      </c>
    </row>
    <row r="101" spans="1:3" x14ac:dyDescent="0.2">
      <c r="A101">
        <v>4</v>
      </c>
      <c r="C101" t="str">
        <f t="shared" si="604"/>
        <v>10000|80100001,1,1,415800;80100002,1,1,178200;80100003,1,1,6000;80100004,1,1,0;80100005,1,1,0;80100011,1,1,27898;80100012,1,1,22837;80100013,1,1,5714;80100014,1,1,685;80100015,1,1,20;80100031,1,1,27885;80100032,1,1,22837;80100033,1,1,5714;80100034,1,1,685;80100035,1,1,20;80100041,1,1,27885;80100042,1,1,22837;80100043,1,1,5714;80100044,1,1,685;80100045,1,1,20;80100061,1,1,27885;80100062,1,1,22837;80100063,1,1,5714;80100064,1,1,685;80100065,1,1,20;80100051,1,1,27885;80100052,1,1,22837;80100053,1,1,5714;80100054,1,1,685;80100055,1,1,20;80100081,1,1,27885;80100082,1,1,22837;80100083,1,1,5714;80100084,1,1,685;80100085,1,1,20;80100071,1,1,27885;80100072,1,1,22837;80100073,1,1,5714;80100074,1,1,685;80100075,1,1,20</v>
      </c>
    </row>
    <row r="102" spans="1:3" x14ac:dyDescent="0.2">
      <c r="A102">
        <v>5</v>
      </c>
      <c r="C102" t="str">
        <f t="shared" si="604"/>
        <v>10000|80100001,1,1,415800;80100002,1,1,178200;80100003,1,1,6000;80100004,1,1,0;80100005,1,1,0;80100011,1,1,24350;80100012,1,1,19980;80100013,1,1,5000;80100014,1,1,650;80100015,1,1,20;80100031,1,1,24350;80100032,1,1,19980;80100033,1,1,5000;80100034,1,1,650;80100035,1,1,20;80100041,1,1,24350;80100042,1,1,19980;80100043,1,1,5000;80100044,1,1,650;80100045,1,1,20;80100061,1,1,24350;80100062,1,1,19980;80100063,1,1,5000;80100064,1,1,650;80100065,1,1,20;80100051,1,1,24350;80100052,1,1,19980;80100053,1,1,5000;80100054,1,1,650;80100055,1,1,20;80100081,1,1,24350;80100082,1,1,19980;80100083,1,1,5000;80100084,1,1,650;80100085,1,1,20;80100071,1,1,24350;80100072,1,1,19980;80100073,1,1,5000;80100074,1,1,650;80100075,1,1,20;80100021,1,1,24350;80100022,1,1,19980;80100023,1,1,5000;80100024,1,1,650;80100025,1,1,20</v>
      </c>
    </row>
    <row r="103" spans="1:3" x14ac:dyDescent="0.2">
      <c r="A103">
        <v>6</v>
      </c>
      <c r="C103" t="str">
        <f>C78&amp;E78</f>
        <v>10000|80100001,1,1,292800;80100002,1,1,179520;80100003,1,1,120000;80100004,1,1,7200;80100005,1,1,480;80100011,1,1,21622;80100012,1,1,17757;80100013,1,1,4444;80100014,1,1,622;80100015,1,1,20;80100031,1,1,21600;80100032,1,1,17757;80100033,1,1,4444;80100034,1,1,622;80100035,1,1,20;80100041,1,1,21600;80100042,1,1,17757;80100043,1,1,4444;80100044,1,1,622;80100045,1,1,20;80100061,1,1,21600;80100062,1,1,17757;80100063,1,1,4444;80100064,1,1,622;80100065,1,1,20;80100051,1,1,21600;80100052,1,1,17757;80100053,1,1,4444;80100054,1,1,622;80100055,1,1,20;80100081,1,1,21600;80100082,1,1,17757;80100083,1,1,4444;80100084,1,1,622;80100085,1,1,20;80100071,1,1,21600;80100072,1,1,17757;80100073,1,1,4444;80100074,1,1,622;80100075,1,1,20;80100021,1,1,21600;80100022,1,1,17757;80100023,1,1,4444;80100024,1,1,622;80100025,1,1,20;80100091,1,1,21600;80100092,1,1,17757;80100093,1,1,4444;80100094,1,1,622;80100095,1,1,20</v>
      </c>
    </row>
    <row r="104" spans="1:3" x14ac:dyDescent="0.2">
      <c r="A104">
        <v>7</v>
      </c>
      <c r="C104" t="str">
        <f t="shared" si="604"/>
        <v>10000|80100001,1,1,292800;80100002,1,1,179520;80100003,1,1,120000;80100004,1,1,7200;80100005,1,1,480;80100011,1,1,19400;80100012,1,1,15980;80100013,1,1,4000;80100014,1,1,600;80100015,1,1,20;80100031,1,1,19400;80100032,1,1,15980;80100033,1,1,4000;80100034,1,1,600;80100035,1,1,20;80100041,1,1,19400;80100042,1,1,15980;80100043,1,1,4000;80100044,1,1,600;80100045,1,1,20;80100061,1,1,19400;80100062,1,1,15980;80100063,1,1,4000;80100064,1,1,600;80100065,1,1,20;80100051,1,1,19400;80100052,1,1,15980;80100053,1,1,4000;80100054,1,1,600;80100055,1,1,20;80100081,1,1,19400;80100082,1,1,15980;80100083,1,1,4000;80100084,1,1,600;80100085,1,1,20;80100071,1,1,19400;80100072,1,1,15980;80100073,1,1,4000;80100074,1,1,600;80100075,1,1,20;80100021,1,1,19400;80100022,1,1,15980;80100023,1,1,4000;80100024,1,1,600;80100025,1,1,20;80100091,1,1,19400;80100092,1,1,15980;80100093,1,1,4000;80100094,1,1,600;80100095,1,1,20;80100101,1,1,19400;80100102,1,1,15980;80100103,1,1,4000;80100104,1,1,600;80100105,1,1,20</v>
      </c>
    </row>
    <row r="105" spans="1:3" x14ac:dyDescent="0.2">
      <c r="A105">
        <v>8</v>
      </c>
      <c r="C105" t="str">
        <f t="shared" si="604"/>
        <v>10000|80100001,1,1,292800;80100002,1,1,179520;80100003,1,1,120000;80100004,1,1,7200;80100005,1,1,480;80100011,1,1,17618;80100012,1,1,14525;80100013,1,1,3636;80100014,1,1,581;80100015,1,1,20;80100031,1,1,17600;80100032,1,1,14525;80100033,1,1,3636;80100034,1,1,581;80100035,1,1,20;80100041,1,1,17600;80100042,1,1,14525;80100043,1,1,3636;80100044,1,1,581;80100045,1,1,20;80100061,1,1,17600;80100062,1,1,14525;80100063,1,1,3636;80100064,1,1,581;80100065,1,1,20;80100051,1,1,17600;80100052,1,1,14525;80100053,1,1,3636;80100054,1,1,581;80100055,1,1,20;80100081,1,1,17600;80100082,1,1,14525;80100083,1,1,3636;80100084,1,1,581;80100085,1,1,20;80100071,1,1,17600;80100072,1,1,14525;80100073,1,1,3636;80100074,1,1,581;80100075,1,1,20;80100021,1,1,17600;80100022,1,1,14525;80100023,1,1,3636;80100024,1,1,581;80100025,1,1,20;80100091,1,1,17600;80100092,1,1,14525;80100093,1,1,3636;80100094,1,1,581;80100095,1,1,20;80100101,1,1,17600;80100102,1,1,14525;80100103,1,1,3636;80100104,1,1,581;80100105,1,1,20;80100111,1,1,17600;80100112,1,1,14525;80100113,1,1,3636;80100114,1,1,581;80100115,1,1,20</v>
      </c>
    </row>
    <row r="106" spans="1:3" x14ac:dyDescent="0.2">
      <c r="A106">
        <v>9</v>
      </c>
      <c r="C106" t="str">
        <f t="shared" si="604"/>
        <v>10000|80100001,1,1,289200;80100002,1,1,179280;80100003,1,1,120000;80100004,1,1,10800;80100005,1,1,720;80100011,1,1,16104;80100012,1,1,13313;80100013,1,1,3333;80100014,1,1,566;80100015,1,1,20;80100031,1,1,16100;80100032,1,1,13313;80100033,1,1,3333;80100034,1,1,566;80100035,1,1,20;80100041,1,1,16100;80100042,1,1,13313;80100043,1,1,3333;80100044,1,1,566;80100045,1,1,20;80100061,1,1,16100;80100062,1,1,13313;80100063,1,1,3333;80100064,1,1,566;80100065,1,1,20;80100051,1,1,16100;80100052,1,1,13313;80100053,1,1,3333;80100054,1,1,566;80100055,1,1,20;80100081,1,1,16100;80100082,1,1,13313;80100083,1,1,3333;80100084,1,1,566;80100085,1,1,20;80100071,1,1,16100;80100072,1,1,13313;80100073,1,1,3333;80100074,1,1,566;80100075,1,1,20;80100021,1,1,16100;80100022,1,1,13313;80100023,1,1,3333;80100024,1,1,566;80100025,1,1,20;80100091,1,1,16100;80100092,1,1,13313;80100093,1,1,3333;80100094,1,1,566;80100095,1,1,20;80100101,1,1,16100;80100102,1,1,13313;80100103,1,1,3333;80100104,1,1,566;80100105,1,1,20;80100111,1,1,16100;80100112,1,1,13313;80100113,1,1,3333;80100114,1,1,566;80100115,1,1,20;80100121,1,1,16100;80100122,1,1,13313;80100123,1,1,3333;80100124,1,1,566;80100125,1,1,20</v>
      </c>
    </row>
    <row r="107" spans="1:3" x14ac:dyDescent="0.2">
      <c r="A107">
        <v>10</v>
      </c>
      <c r="C107" t="str">
        <f t="shared" si="604"/>
        <v>10000|80100001,1,1,289200;80100002,1,1,179280;80100003,1,1,120000;80100004,1,1,10800;80100005,1,1,720;80100011,1,1,14846;80100012,1,1,12287;80100013,1,1,3076;80100014,1,1,553;80100015,1,1,20;80100031,1,1,14830;80100032,1,1,12287;80100033,1,1,3076;80100034,1,1,553;80100035,1,1,20;80100041,1,1,14830;80100042,1,1,12287;80100043,1,1,3076;80100044,1,1,553;80100045,1,1,20;80100061,1,1,14830;80100062,1,1,12287;80100063,1,1,3076;80100064,1,1,553;80100065,1,1,20;80100051,1,1,14830;80100052,1,1,12287;80100053,1,1,3076;80100054,1,1,553;80100055,1,1,20;80100081,1,1,14830;80100082,1,1,12287;80100083,1,1,3076;80100084,1,1,553;80100085,1,1,20;80100071,1,1,14830;80100072,1,1,12287;80100073,1,1,3076;80100074,1,1,553;80100075,1,1,20;80100021,1,1,14830;80100022,1,1,12287;80100023,1,1,3076;80100024,1,1,553;80100025,1,1,20;80100091,1,1,14830;80100092,1,1,12287;80100093,1,1,3076;80100094,1,1,553;80100095,1,1,20;80100101,1,1,14830;80100102,1,1,12287;80100103,1,1,3076;80100104,1,1,553;80100105,1,1,20;80100111,1,1,14830;80100112,1,1,12287;80100113,1,1,3076;80100114,1,1,553;80100115,1,1,20;80100121,1,1,14830;80100122,1,1,12287;80100123,1,1,3076;80100124,1,1,553;80100125,1,1,20;80100131,1,1,14830;80100132,1,1,12287;80100133,1,1,3076;80100134,1,1,553;80100135,1,1,20</v>
      </c>
    </row>
    <row r="108" spans="1:3" x14ac:dyDescent="0.2">
      <c r="A108">
        <v>11</v>
      </c>
      <c r="C108" t="str">
        <f t="shared" si="604"/>
        <v>10000|80100001,1,1,289200;80100002,1,1,179280;80100003,1,1,120000;80100004,1,1,10800;80100005,1,1,720;80100011,1,1,13762;80100012,1,1,11408;80100013,1,1,2857;80100014,1,1,542;80100015,1,1,20;80100031,1,1,13742;80100032,1,1,11408;80100033,1,1,2857;80100034,1,1,542;80100035,1,1,20;80100041,1,1,13742;80100042,1,1,11408;80100043,1,1,2857;80100044,1,1,542;80100045,1,1,20;80100061,1,1,13742;80100062,1,1,11408;80100063,1,1,2857;80100064,1,1,542;80100065,1,1,20;80100051,1,1,13742;80100052,1,1,11408;80100053,1,1,2857;80100054,1,1,542;80100055,1,1,20;80100081,1,1,13742;80100082,1,1,11408;80100083,1,1,2857;80100084,1,1,542;80100085,1,1,20;80100071,1,1,13742;80100072,1,1,11408;80100073,1,1,2857;80100074,1,1,542;80100075,1,1,20;80100021,1,1,13742;80100022,1,1,11408;80100023,1,1,2857;80100024,1,1,542;80100025,1,1,20;80100091,1,1,13742;80100092,1,1,11408;80100093,1,1,2857;80100094,1,1,542;80100095,1,1,20;80100101,1,1,13742;80100102,1,1,11408;80100103,1,1,2857;80100104,1,1,542;80100105,1,1,20;80100111,1,1,13742;80100112,1,1,11408;80100113,1,1,2857;80100114,1,1,542;80100115,1,1,20;80100121,1,1,13742;80100122,1,1,11408;80100123,1,1,2857;80100124,1,1,542;80100125,1,1,20;80100131,1,1,13742;80100132,1,1,11408;80100133,1,1,2857;80100134,1,1,542;80100135,1,1,20;80100141,1,1,13742;80100142,1,1,11408;80100143,1,1,2857;80100144,1,1,542;80100145,1,1,20</v>
      </c>
    </row>
    <row r="109" spans="1:3" x14ac:dyDescent="0.2">
      <c r="A109">
        <v>12</v>
      </c>
      <c r="C109" t="str">
        <f t="shared" si="604"/>
        <v>10000|80100001,1,1,285600;80100002,1,1,179040;80100003,1,1,120000;80100004,1,1,14400;80100005,1,1,960;80100011,1,1,12810;80100012,1,1,10646;80100013,1,1,2666;80100014,1,1,533;80100015,1,1,20;80100031,1,1,12800;80100032,1,1,10646;80100033,1,1,2666;80100034,1,1,533;80100035,1,1,20;80100041,1,1,12800;80100042,1,1,10646;80100043,1,1,2666;80100044,1,1,533;80100045,1,1,20;80100061,1,1,12800;80100062,1,1,10646;80100063,1,1,2666;80100064,1,1,533;80100065,1,1,20;80100051,1,1,12800;80100052,1,1,10646;80100053,1,1,2666;80100054,1,1,533;80100055,1,1,20;80100081,1,1,12800;80100082,1,1,10646;80100083,1,1,2666;80100084,1,1,533;80100085,1,1,20;80100071,1,1,12800;80100072,1,1,10646;80100073,1,1,2666;80100074,1,1,533;80100075,1,1,20;80100021,1,1,12800;80100022,1,1,10646;80100023,1,1,2666;80100024,1,1,533;80100025,1,1,20;80100091,1,1,12800;80100092,1,1,10646;80100093,1,1,2666;80100094,1,1,533;80100095,1,1,20;80100101,1,1,12800;80100102,1,1,10646;80100103,1,1,2666;80100104,1,1,533;80100105,1,1,20;80100111,1,1,12800;80100112,1,1,10646;80100113,1,1,2666;80100114,1,1,533;80100115,1,1,20;80100121,1,1,12800;80100122,1,1,10646;80100123,1,1,2666;80100124,1,1,533;80100125,1,1,20;80100131,1,1,12800;80100132,1,1,10646;80100133,1,1,2666;80100134,1,1,533;80100135,1,1,20;80100141,1,1,12800;80100142,1,1,10646;80100143,1,1,2666;80100144,1,1,533;80100145,1,1,20;80100151,1,1,12800;80100152,1,1,10646;80100153,1,1,2666;80100154,1,1,533;80100155,1,1,20</v>
      </c>
    </row>
    <row r="110" spans="1:3" x14ac:dyDescent="0.2">
      <c r="A110">
        <v>13</v>
      </c>
      <c r="C110" t="str">
        <f t="shared" si="604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1" spans="1:3" x14ac:dyDescent="0.2">
      <c r="A111">
        <v>14</v>
      </c>
      <c r="C111" t="str">
        <f t="shared" si="604"/>
        <v>10000|80100001,1,1,285600;80100002,1,1,179040;80100003,1,1,120000;80100004,1,1,14400;80100005,1,1,960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2" spans="1:3" x14ac:dyDescent="0.2">
      <c r="A112">
        <v>15</v>
      </c>
      <c r="C112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3" spans="1:3" x14ac:dyDescent="0.2">
      <c r="A113">
        <v>16</v>
      </c>
      <c r="C113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4" spans="1:3" x14ac:dyDescent="0.2">
      <c r="A114">
        <v>17</v>
      </c>
      <c r="C114" t="str">
        <f t="shared" si="604"/>
        <v>10000|80100001,1,1,282000;80100002,1,1,178800;80100003,1,1,120000;80100004,1,1,18000;80100005,1,1,1200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5" spans="1:3" x14ac:dyDescent="0.2">
      <c r="A115">
        <v>18</v>
      </c>
      <c r="C115" t="str">
        <f>C90&amp;E90</f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  <row r="116" spans="1:3" x14ac:dyDescent="0.2">
      <c r="A116">
        <v>19</v>
      </c>
      <c r="C116" t="str">
        <f t="shared" si="604"/>
        <v>10000|80100001,1,1,278400;80100002,1,1,178560;80100003,1,1,120000;80100004,1,1,21600;80100005,1,1,1440;80100011,1,1,11975;80100012,1,1,9980;80100013,1,1,2500;80100014,1,1,525;80100015,1,1,20;80100031,1,1,11975;80100032,1,1,9980;80100033,1,1,2500;80100034,1,1,525;80100035,1,1,20;80100041,1,1,11975;80100042,1,1,9980;80100043,1,1,2500;80100044,1,1,525;80100045,1,1,20;80100061,1,1,11975;80100062,1,1,9980;80100063,1,1,2500;80100064,1,1,525;80100065,1,1,20;80100051,1,1,11975;80100052,1,1,9980;80100053,1,1,2500;80100054,1,1,525;80100055,1,1,20;80100081,1,1,11975;80100082,1,1,9980;80100083,1,1,2500;80100084,1,1,525;80100085,1,1,20;80100071,1,1,11975;80100072,1,1,9980;80100073,1,1,2500;80100074,1,1,525;80100075,1,1,20;80100021,1,1,11975;80100022,1,1,9980;80100023,1,1,2500;80100024,1,1,525;80100025,1,1,20;80100091,1,1,11975;80100092,1,1,9980;80100093,1,1,2500;80100094,1,1,525;80100095,1,1,20;80100101,1,1,11975;80100102,1,1,9980;80100103,1,1,2500;80100104,1,1,525;80100105,1,1,20;80100111,1,1,11975;80100112,1,1,9980;80100113,1,1,2500;80100114,1,1,525;80100115,1,1,20;80100121,1,1,11975;80100122,1,1,9980;80100123,1,1,2500;80100124,1,1,525;80100125,1,1,20;80100131,1,1,11975;80100132,1,1,9980;80100133,1,1,2500;80100134,1,1,525;80100135,1,1,20;80100141,1,1,11975;80100142,1,1,9980;80100143,1,1,2500;80100144,1,1,525;80100145,1,1,20;80100151,1,1,11975;80100152,1,1,9980;80100153,1,1,2500;80100154,1,1,525;80100155,1,1,20;80100161,1,1,11975;80100162,1,1,9980;80100163,1,1,2500;80100164,1,1,525;80100165,1,1,20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2"/>
  <sheetViews>
    <sheetView workbookViewId="0">
      <selection activeCell="A23" sqref="A23"/>
    </sheetView>
  </sheetViews>
  <sheetFormatPr defaultRowHeight="14.25" x14ac:dyDescent="0.2"/>
  <cols>
    <col min="2" max="2" width="11.75" customWidth="1"/>
    <col min="21" max="21" width="14.625" customWidth="1"/>
  </cols>
  <sheetData>
    <row r="1" spans="1:25" x14ac:dyDescent="0.2">
      <c r="A1" t="s">
        <v>59</v>
      </c>
      <c r="B1" t="s">
        <v>56</v>
      </c>
      <c r="C1" t="s">
        <v>57</v>
      </c>
      <c r="D1" t="s">
        <v>58</v>
      </c>
      <c r="E1" s="10" t="s">
        <v>59</v>
      </c>
      <c r="F1" t="s">
        <v>46</v>
      </c>
      <c r="G1" t="s">
        <v>47</v>
      </c>
      <c r="H1" t="s">
        <v>48</v>
      </c>
      <c r="I1" s="10" t="s">
        <v>59</v>
      </c>
      <c r="J1" t="s">
        <v>46</v>
      </c>
      <c r="K1" t="s">
        <v>47</v>
      </c>
      <c r="L1" t="s">
        <v>48</v>
      </c>
      <c r="M1" s="10" t="s">
        <v>59</v>
      </c>
      <c r="N1" t="s">
        <v>46</v>
      </c>
      <c r="O1" t="s">
        <v>47</v>
      </c>
      <c r="P1" t="s">
        <v>48</v>
      </c>
      <c r="Q1" s="10" t="s">
        <v>59</v>
      </c>
      <c r="R1" t="s">
        <v>46</v>
      </c>
      <c r="S1" t="s">
        <v>47</v>
      </c>
      <c r="T1" t="s">
        <v>48</v>
      </c>
      <c r="U1" s="10" t="s">
        <v>59</v>
      </c>
      <c r="V1" t="s">
        <v>46</v>
      </c>
      <c r="W1" t="s">
        <v>47</v>
      </c>
      <c r="X1" t="s">
        <v>48</v>
      </c>
    </row>
    <row r="2" spans="1:25" x14ac:dyDescent="0.2">
      <c r="E2" s="10"/>
      <c r="I2" s="10"/>
      <c r="M2" s="10"/>
      <c r="Q2" s="10"/>
      <c r="U2" s="10"/>
    </row>
    <row r="3" spans="1:25" x14ac:dyDescent="0.2">
      <c r="E3" s="10"/>
      <c r="I3" s="10"/>
      <c r="M3" s="10"/>
      <c r="Q3" s="10"/>
      <c r="U3" s="10"/>
    </row>
    <row r="4" spans="1:25" s="1" customFormat="1" x14ac:dyDescent="0.2">
      <c r="A4" s="1">
        <v>42041001</v>
      </c>
      <c r="B4" s="1" t="s">
        <v>35</v>
      </c>
      <c r="C4" s="1">
        <v>1</v>
      </c>
      <c r="D4" s="2">
        <v>10000</v>
      </c>
      <c r="E4" s="12">
        <v>80100001</v>
      </c>
      <c r="F4" s="2">
        <v>1</v>
      </c>
      <c r="G4" s="2">
        <v>1</v>
      </c>
      <c r="H4" s="2">
        <f>(IF(E4=0,"",INT(VLOOKUP(--RIGHT(E4,1),权重!$B$2:$C$6,2,0)/$C4+VLOOKUP(--RIGHT(E4,1),权重!$B$2:$D$6,3,0)*$C4)))*C4+(1000000-C15)</f>
        <v>1494000</v>
      </c>
      <c r="I4" s="12">
        <v>80100002</v>
      </c>
      <c r="J4" s="1">
        <v>1</v>
      </c>
      <c r="K4" s="1">
        <v>1</v>
      </c>
      <c r="L4" s="2">
        <f>IF(I4=0,"",INT(VLOOKUP(--RIGHT(I4,1),权重!$B$2:$C$6,2,0)/$C4+VLOOKUP(--RIGHT(I4,1),权重!$B$2:$D$6,3,0)*$C4))*C4</f>
        <v>399950</v>
      </c>
      <c r="M4" s="13">
        <v>80100003</v>
      </c>
      <c r="N4" s="1">
        <v>1</v>
      </c>
      <c r="O4" s="1">
        <v>1</v>
      </c>
      <c r="P4" s="2">
        <f>IF(M4=0,"",INT(VLOOKUP(--RIGHT(M4,1),权重!$B$2:$C$6,2,0)/$C4+VLOOKUP(--RIGHT(M4,1),权重!$B$2:$D$6,3,0)*$C4))*C4</f>
        <v>100000</v>
      </c>
      <c r="Q4" s="13">
        <v>80100004</v>
      </c>
      <c r="R4" s="1">
        <v>1</v>
      </c>
      <c r="S4" s="1">
        <v>1</v>
      </c>
      <c r="T4" s="2">
        <f>IF(Q4=0,"",INT(VLOOKUP(--RIGHT(Q4,1),权重!$B$2:$C$6,2,0)/$C4+VLOOKUP(--RIGHT(Q4,1),权重!$B$2:$D$6,3,0)*$C4))*C4</f>
        <v>6000</v>
      </c>
      <c r="U4" s="13">
        <v>80100005</v>
      </c>
      <c r="V4" s="1">
        <v>1</v>
      </c>
      <c r="W4" s="1">
        <v>1</v>
      </c>
      <c r="X4" s="2">
        <f>IF(U4=0,"",INT(VLOOKUP(--RIGHT(U4,1),权重!$B$2:$C$6,2,0)/$C4+VLOOKUP(--RIGHT(U4,1),权重!$B$2:$D$6,3,0)*$C4))*C4</f>
        <v>50</v>
      </c>
    </row>
    <row r="5" spans="1:25" s="1" customFormat="1" x14ac:dyDescent="0.2">
      <c r="A5" s="1">
        <v>42041002</v>
      </c>
      <c r="B5" s="1" t="s">
        <v>36</v>
      </c>
      <c r="C5" s="1">
        <v>2</v>
      </c>
      <c r="D5" s="2">
        <v>10000</v>
      </c>
      <c r="E5" s="12">
        <v>80100001</v>
      </c>
      <c r="F5" s="2">
        <v>1</v>
      </c>
      <c r="G5" s="2">
        <v>1</v>
      </c>
      <c r="H5" s="2">
        <f>(IF(E5=0,"",INT(VLOOKUP(--RIGHT(E5,1),权重!$B$2:$C$6,2,0)/$C5+VLOOKUP(--RIGHT(E5,1),权重!$B$2:$D$6,3,0)*$C5)))*C5+(1000000-C16)</f>
        <v>1491000</v>
      </c>
      <c r="I5" s="12">
        <v>80100002</v>
      </c>
      <c r="J5" s="1">
        <v>1</v>
      </c>
      <c r="K5" s="1">
        <v>1</v>
      </c>
      <c r="L5" s="2">
        <f>IF(I5=0,"",INT(VLOOKUP(--RIGHT(I5,1),权重!$B$2:$C$6,2,0)/$C5+VLOOKUP(--RIGHT(I5,1),权重!$B$2:$D$6,3,0)*$C5))*C5</f>
        <v>399800</v>
      </c>
      <c r="M5" s="13">
        <v>80100003</v>
      </c>
      <c r="N5" s="1">
        <v>1</v>
      </c>
      <c r="O5" s="1">
        <v>1</v>
      </c>
      <c r="P5" s="2">
        <f>IF(M5=0,"",INT(VLOOKUP(--RIGHT(M5,1),权重!$B$2:$C$6,2,0)/$C5+VLOOKUP(--RIGHT(M5,1),权重!$B$2:$D$6,3,0)*$C5))*C5</f>
        <v>100000</v>
      </c>
      <c r="Q5" s="13">
        <v>80100004</v>
      </c>
      <c r="R5" s="1">
        <v>1</v>
      </c>
      <c r="S5" s="1">
        <v>1</v>
      </c>
      <c r="T5" s="2">
        <f>IF(Q5=0,"",INT(VLOOKUP(--RIGHT(Q5,1),权重!$B$2:$C$6,2,0)/$C5+VLOOKUP(--RIGHT(Q5,1),权重!$B$2:$D$6,3,0)*$C5))*C5</f>
        <v>9000</v>
      </c>
      <c r="U5" s="13">
        <v>80100005</v>
      </c>
      <c r="V5" s="1">
        <v>1</v>
      </c>
      <c r="W5" s="1">
        <v>1</v>
      </c>
      <c r="X5" s="2">
        <f>IF(U5=0,"",INT(VLOOKUP(--RIGHT(U5,1),权重!$B$2:$C$6,2,0)/$C5+VLOOKUP(--RIGHT(U5,1),权重!$B$2:$D$6,3,0)*$C5))*C5</f>
        <v>200</v>
      </c>
    </row>
    <row r="6" spans="1:25" s="1" customFormat="1" x14ac:dyDescent="0.2">
      <c r="A6" s="1">
        <v>42041003</v>
      </c>
      <c r="B6" s="1" t="s">
        <v>37</v>
      </c>
      <c r="C6" s="1">
        <v>3</v>
      </c>
      <c r="D6" s="2">
        <v>10000</v>
      </c>
      <c r="E6" s="12">
        <v>80100001</v>
      </c>
      <c r="F6" s="2">
        <v>1</v>
      </c>
      <c r="G6" s="2">
        <v>1</v>
      </c>
      <c r="H6" s="2">
        <f>(IF(E6=0,"",INT(VLOOKUP(--RIGHT(E6,1),权重!$B$2:$C$6,2,0)/$C6+VLOOKUP(--RIGHT(E6,1),权重!$B$2:$D$6,3,0)*$C6)))*C6+(1000000-C17)</f>
        <v>1486000</v>
      </c>
      <c r="I6" s="12">
        <v>80100002</v>
      </c>
      <c r="J6" s="1">
        <v>1</v>
      </c>
      <c r="K6" s="1">
        <v>1</v>
      </c>
      <c r="L6" s="2">
        <f>IF(I6=0,"",INT(VLOOKUP(--RIGHT(I6,1),权重!$B$2:$C$6,2,0)/$C6+VLOOKUP(--RIGHT(I6,1),权重!$B$2:$D$6,3,0)*$C6))*C6</f>
        <v>399549</v>
      </c>
      <c r="M6" s="13">
        <v>80100003</v>
      </c>
      <c r="N6" s="1">
        <v>1</v>
      </c>
      <c r="O6" s="1">
        <v>1</v>
      </c>
      <c r="P6" s="2">
        <f>IF(M6=0,"",INT(VLOOKUP(--RIGHT(M6,1),权重!$B$2:$C$6,2,0)/$C6+VLOOKUP(--RIGHT(M6,1),权重!$B$2:$D$6,3,0)*$C6))*C6</f>
        <v>99999</v>
      </c>
      <c r="Q6" s="13">
        <v>80100004</v>
      </c>
      <c r="R6" s="1">
        <v>1</v>
      </c>
      <c r="S6" s="1">
        <v>1</v>
      </c>
      <c r="T6" s="2">
        <f>IF(Q6=0,"",INT(VLOOKUP(--RIGHT(Q6,1),权重!$B$2:$C$6,2,0)/$C6+VLOOKUP(--RIGHT(Q6,1),权重!$B$2:$D$6,3,0)*$C6))*C6</f>
        <v>13998</v>
      </c>
      <c r="U6" s="13">
        <v>80100005</v>
      </c>
      <c r="V6" s="1">
        <v>1</v>
      </c>
      <c r="W6" s="1">
        <v>1</v>
      </c>
      <c r="X6" s="2">
        <f>IF(U6=0,"",INT(VLOOKUP(--RIGHT(U6,1),权重!$B$2:$C$6,2,0)/$C6+VLOOKUP(--RIGHT(U6,1),权重!$B$2:$D$6,3,0)*$C6))*C6</f>
        <v>450</v>
      </c>
    </row>
    <row r="7" spans="1:25" s="1" customFormat="1" x14ac:dyDescent="0.2">
      <c r="A7" s="1">
        <v>42041004</v>
      </c>
      <c r="B7" s="1" t="s">
        <v>38</v>
      </c>
      <c r="C7" s="1">
        <v>4</v>
      </c>
      <c r="D7" s="2">
        <v>10000</v>
      </c>
      <c r="E7" s="12">
        <v>80100001</v>
      </c>
      <c r="F7" s="2">
        <v>1</v>
      </c>
      <c r="G7" s="2">
        <v>1</v>
      </c>
      <c r="H7" s="2">
        <f>(IF(E7=0,"",INT(VLOOKUP(--RIGHT(E7,1),权重!$B$2:$C$6,2,0)/$C7+VLOOKUP(--RIGHT(E7,1),权重!$B$2:$D$6,3,0)*$C7)))*C7+(1000000-C18)</f>
        <v>1479000</v>
      </c>
      <c r="I7" s="12">
        <v>80100002</v>
      </c>
      <c r="J7" s="1">
        <v>1</v>
      </c>
      <c r="K7" s="1">
        <v>1</v>
      </c>
      <c r="L7" s="2">
        <f>IF(I7=0,"",INT(VLOOKUP(--RIGHT(I7,1),权重!$B$2:$C$6,2,0)/$C7+VLOOKUP(--RIGHT(I7,1),权重!$B$2:$D$6,3,0)*$C7))*C7</f>
        <v>399200</v>
      </c>
      <c r="M7" s="13">
        <v>80100003</v>
      </c>
      <c r="N7" s="1">
        <v>1</v>
      </c>
      <c r="O7" s="1">
        <v>1</v>
      </c>
      <c r="P7" s="2">
        <f>IF(M7=0,"",INT(VLOOKUP(--RIGHT(M7,1),权重!$B$2:$C$6,2,0)/$C7+VLOOKUP(--RIGHT(M7,1),权重!$B$2:$D$6,3,0)*$C7))*C7</f>
        <v>100000</v>
      </c>
      <c r="Q7" s="13">
        <v>80100004</v>
      </c>
      <c r="R7" s="1">
        <v>1</v>
      </c>
      <c r="S7" s="1">
        <v>1</v>
      </c>
      <c r="T7" s="2">
        <f>IF(Q7=0,"",INT(VLOOKUP(--RIGHT(Q7,1),权重!$B$2:$C$6,2,0)/$C7+VLOOKUP(--RIGHT(Q7,1),权重!$B$2:$D$6,3,0)*$C7))*C7</f>
        <v>21000</v>
      </c>
      <c r="U7" s="13">
        <v>80100005</v>
      </c>
      <c r="V7" s="1">
        <v>1</v>
      </c>
      <c r="W7" s="1">
        <v>1</v>
      </c>
      <c r="X7" s="2">
        <f>IF(U7=0,"",INT(VLOOKUP(--RIGHT(U7,1),权重!$B$2:$C$6,2,0)/$C7+VLOOKUP(--RIGHT(U7,1),权重!$B$2:$D$6,3,0)*$C7))*C7</f>
        <v>800</v>
      </c>
    </row>
    <row r="8" spans="1:25" s="1" customFormat="1" x14ac:dyDescent="0.2">
      <c r="A8" s="1">
        <v>42041006</v>
      </c>
      <c r="B8" s="1" t="s">
        <v>39</v>
      </c>
      <c r="C8" s="1">
        <v>5</v>
      </c>
      <c r="D8" s="2">
        <v>10000</v>
      </c>
      <c r="E8" s="12">
        <v>80100001</v>
      </c>
      <c r="F8" s="2">
        <v>1</v>
      </c>
      <c r="G8" s="2">
        <v>1</v>
      </c>
      <c r="H8" s="2">
        <f>(IF(E8=0,"",INT(VLOOKUP(--RIGHT(E8,1),权重!$B$2:$C$6,2,0)/$C8+VLOOKUP(--RIGHT(E8,1),权重!$B$2:$D$6,3,0)*$C8)))*C8+(1000000-C19)</f>
        <v>1470000</v>
      </c>
      <c r="I8" s="12">
        <v>80100002</v>
      </c>
      <c r="J8" s="1">
        <v>1</v>
      </c>
      <c r="K8" s="1">
        <v>1</v>
      </c>
      <c r="L8" s="2">
        <f>IF(I8=0,"",INT(VLOOKUP(--RIGHT(I8,1),权重!$B$2:$C$6,2,0)/$C8+VLOOKUP(--RIGHT(I8,1),权重!$B$2:$D$6,3,0)*$C8))*C8</f>
        <v>398750</v>
      </c>
      <c r="M8" s="13">
        <v>80100003</v>
      </c>
      <c r="N8" s="1">
        <v>1</v>
      </c>
      <c r="O8" s="1">
        <v>1</v>
      </c>
      <c r="P8" s="2">
        <f>IF(M8=0,"",INT(VLOOKUP(--RIGHT(M8,1),权重!$B$2:$C$6,2,0)/$C8+VLOOKUP(--RIGHT(M8,1),权重!$B$2:$D$6,3,0)*$C8))*C8</f>
        <v>100000</v>
      </c>
      <c r="Q8" s="13">
        <v>80100004</v>
      </c>
      <c r="R8" s="1">
        <v>1</v>
      </c>
      <c r="S8" s="1">
        <v>1</v>
      </c>
      <c r="T8" s="2">
        <f>IF(Q8=0,"",INT(VLOOKUP(--RIGHT(Q8,1),权重!$B$2:$C$6,2,0)/$C8+VLOOKUP(--RIGHT(Q8,1),权重!$B$2:$D$6,3,0)*$C8))*C8</f>
        <v>30000</v>
      </c>
      <c r="U8" s="13">
        <v>80100005</v>
      </c>
      <c r="V8" s="1">
        <v>1</v>
      </c>
      <c r="W8" s="1">
        <v>1</v>
      </c>
      <c r="X8" s="2">
        <f>IF(U8=0,"",INT(VLOOKUP(--RIGHT(U8,1),权重!$B$2:$C$6,2,0)/$C8+VLOOKUP(--RIGHT(U8,1),权重!$B$2:$D$6,3,0)*$C8))*C8</f>
        <v>1250</v>
      </c>
    </row>
    <row r="9" spans="1:25" s="1" customFormat="1" x14ac:dyDescent="0.2">
      <c r="A9" s="1">
        <v>42041005</v>
      </c>
      <c r="B9" s="1" t="s">
        <v>40</v>
      </c>
      <c r="C9" s="1">
        <v>6</v>
      </c>
      <c r="D9" s="2">
        <v>10000</v>
      </c>
      <c r="E9" s="12">
        <v>80100001</v>
      </c>
      <c r="F9" s="2">
        <v>1</v>
      </c>
      <c r="G9" s="2">
        <v>1</v>
      </c>
      <c r="H9" s="2">
        <f>(IF(E9=0,"",INT(VLOOKUP(--RIGHT(E9,1),权重!$B$2:$C$6,2,0)/$C9+VLOOKUP(--RIGHT(E9,1),权重!$B$2:$D$6,3,0)*$C9)))*C9+(1000000-C20)</f>
        <v>1459000</v>
      </c>
      <c r="I9" s="12">
        <v>80100002</v>
      </c>
      <c r="J9" s="1">
        <v>1</v>
      </c>
      <c r="K9" s="1">
        <v>1</v>
      </c>
      <c r="L9" s="2">
        <f>IF(I9=0,"",INT(VLOOKUP(--RIGHT(I9,1),权重!$B$2:$C$6,2,0)/$C9+VLOOKUP(--RIGHT(I9,1),权重!$B$2:$D$6,3,0)*$C9))*C9</f>
        <v>398196</v>
      </c>
      <c r="M9" s="13">
        <v>80100003</v>
      </c>
      <c r="N9" s="1">
        <v>1</v>
      </c>
      <c r="O9" s="1">
        <v>1</v>
      </c>
      <c r="P9" s="2">
        <f>IF(M9=0,"",INT(VLOOKUP(--RIGHT(M9,1),权重!$B$2:$C$6,2,0)/$C9+VLOOKUP(--RIGHT(M9,1),权重!$B$2:$D$6,3,0)*$C9))*C9</f>
        <v>99996</v>
      </c>
      <c r="Q9" s="13">
        <v>80100004</v>
      </c>
      <c r="R9" s="1">
        <v>1</v>
      </c>
      <c r="S9" s="1">
        <v>1</v>
      </c>
      <c r="T9" s="2">
        <f>IF(Q9=0,"",INT(VLOOKUP(--RIGHT(Q9,1),权重!$B$2:$C$6,2,0)/$C9+VLOOKUP(--RIGHT(Q9,1),权重!$B$2:$D$6,3,0)*$C9))*C9</f>
        <v>40998</v>
      </c>
      <c r="U9" s="13">
        <v>80100005</v>
      </c>
      <c r="V9" s="1">
        <v>1</v>
      </c>
      <c r="W9" s="1">
        <v>1</v>
      </c>
      <c r="X9" s="2">
        <f>IF(U9=0,"",INT(VLOOKUP(--RIGHT(U9,1),权重!$B$2:$C$6,2,0)/$C9+VLOOKUP(--RIGHT(U9,1),权重!$B$2:$D$6,3,0)*$C9))*C9</f>
        <v>1800</v>
      </c>
    </row>
    <row r="10" spans="1:25" s="1" customFormat="1" x14ac:dyDescent="0.2">
      <c r="A10" s="1">
        <v>42041007</v>
      </c>
      <c r="B10" s="1" t="s">
        <v>41</v>
      </c>
      <c r="C10" s="1">
        <v>7</v>
      </c>
      <c r="D10" s="2">
        <v>10000</v>
      </c>
      <c r="E10" s="12">
        <v>80100001</v>
      </c>
      <c r="F10" s="2">
        <v>1</v>
      </c>
      <c r="G10" s="2">
        <v>1</v>
      </c>
      <c r="H10" s="2">
        <f>(IF(E10=0,"",INT(VLOOKUP(--RIGHT(E10,1),权重!$B$2:$C$6,2,0)/$C10+VLOOKUP(--RIGHT(E10,1),权重!$B$2:$D$6,3,0)*$C10)))*C10+(1000000-C21)</f>
        <v>1445998</v>
      </c>
      <c r="I10" s="12">
        <v>80100002</v>
      </c>
      <c r="J10" s="1">
        <v>1</v>
      </c>
      <c r="K10" s="1">
        <v>1</v>
      </c>
      <c r="L10" s="2">
        <f>IF(I10=0,"",INT(VLOOKUP(--RIGHT(I10,1),权重!$B$2:$C$6,2,0)/$C10+VLOOKUP(--RIGHT(I10,1),权重!$B$2:$D$6,3,0)*$C10))*C10</f>
        <v>397544</v>
      </c>
      <c r="M10" s="13">
        <v>80100003</v>
      </c>
      <c r="N10" s="1">
        <v>1</v>
      </c>
      <c r="O10" s="1">
        <v>1</v>
      </c>
      <c r="P10" s="2">
        <f>IF(M10=0,"",INT(VLOOKUP(--RIGHT(M10,1),权重!$B$2:$C$6,2,0)/$C10+VLOOKUP(--RIGHT(M10,1),权重!$B$2:$D$6,3,0)*$C10))*C10</f>
        <v>99995</v>
      </c>
      <c r="Q10" s="13">
        <v>80100004</v>
      </c>
      <c r="R10" s="1">
        <v>1</v>
      </c>
      <c r="S10" s="1">
        <v>1</v>
      </c>
      <c r="T10" s="2">
        <f>IF(Q10=0,"",INT(VLOOKUP(--RIGHT(Q10,1),权重!$B$2:$C$6,2,0)/$C10+VLOOKUP(--RIGHT(Q10,1),权重!$B$2:$D$6,3,0)*$C10))*C10</f>
        <v>53998</v>
      </c>
      <c r="U10" s="13">
        <v>80100005</v>
      </c>
      <c r="V10" s="1">
        <v>1</v>
      </c>
      <c r="W10" s="1">
        <v>1</v>
      </c>
      <c r="X10" s="2">
        <f>IF(U10=0,"",INT(VLOOKUP(--RIGHT(U10,1),权重!$B$2:$C$6,2,0)/$C10+VLOOKUP(--RIGHT(U10,1),权重!$B$2:$D$6,3,0)*$C10))*C10</f>
        <v>2450</v>
      </c>
    </row>
    <row r="11" spans="1:25" s="1" customFormat="1" x14ac:dyDescent="0.2">
      <c r="A11" s="1">
        <v>42041008</v>
      </c>
      <c r="B11" s="1" t="s">
        <v>42</v>
      </c>
      <c r="C11" s="1">
        <v>8</v>
      </c>
      <c r="D11" s="2">
        <v>10000</v>
      </c>
      <c r="E11" s="12">
        <v>80100001</v>
      </c>
      <c r="F11" s="2">
        <v>1</v>
      </c>
      <c r="G11" s="2">
        <v>1</v>
      </c>
      <c r="H11" s="2">
        <f>(IF(E11=0,"",INT(VLOOKUP(--RIGHT(E11,1),权重!$B$2:$C$6,2,0)/$C11+VLOOKUP(--RIGHT(E11,1),权重!$B$2:$D$6,3,0)*$C11)))*C11+(1000000-C22)</f>
        <v>1431000</v>
      </c>
      <c r="I11" s="12">
        <v>80100002</v>
      </c>
      <c r="J11" s="1">
        <v>1</v>
      </c>
      <c r="K11" s="1">
        <v>1</v>
      </c>
      <c r="L11" s="2">
        <f>IF(I11=0,"",INT(VLOOKUP(--RIGHT(I11,1),权重!$B$2:$C$6,2,0)/$C11+VLOOKUP(--RIGHT(I11,1),权重!$B$2:$D$6,3,0)*$C11))*C11</f>
        <v>396800</v>
      </c>
      <c r="M11" s="13">
        <v>80100003</v>
      </c>
      <c r="N11" s="1">
        <v>1</v>
      </c>
      <c r="O11" s="1">
        <v>1</v>
      </c>
      <c r="P11" s="2">
        <f>IF(M11=0,"",INT(VLOOKUP(--RIGHT(M11,1),权重!$B$2:$C$6,2,0)/$C11+VLOOKUP(--RIGHT(M11,1),权重!$B$2:$D$6,3,0)*$C11))*C11</f>
        <v>100000</v>
      </c>
      <c r="Q11" s="13">
        <v>80100004</v>
      </c>
      <c r="R11" s="1">
        <v>1</v>
      </c>
      <c r="S11" s="1">
        <v>1</v>
      </c>
      <c r="T11" s="2">
        <f>IF(Q11=0,"",INT(VLOOKUP(--RIGHT(Q11,1),权重!$B$2:$C$6,2,0)/$C11+VLOOKUP(--RIGHT(Q11,1),权重!$B$2:$D$6,3,0)*$C11))*C11</f>
        <v>69000</v>
      </c>
      <c r="U11" s="13">
        <v>80100005</v>
      </c>
      <c r="V11" s="1">
        <v>1</v>
      </c>
      <c r="W11" s="1">
        <v>1</v>
      </c>
      <c r="X11" s="2">
        <f>IF(U11=0,"",INT(VLOOKUP(--RIGHT(U11,1),权重!$B$2:$C$6,2,0)/$C11+VLOOKUP(--RIGHT(U11,1),权重!$B$2:$D$6,3,0)*$C11))*C11</f>
        <v>3200</v>
      </c>
    </row>
    <row r="14" spans="1:25" x14ac:dyDescent="0.2">
      <c r="A14" t="s">
        <v>68</v>
      </c>
    </row>
    <row r="15" spans="1:25" x14ac:dyDescent="0.2">
      <c r="A15" s="1">
        <v>42041001</v>
      </c>
      <c r="B15" s="9" t="s">
        <v>65</v>
      </c>
      <c r="E15" s="10" t="str">
        <f>IF(E4=0,IF(E4&gt;8000000,CONCATENATE(E4,",",F4,",",G4,",",H4),""),IF(E4&gt;8000000,CONCATENATE(E4,",",F4,",",G4,",",H4,";"),""))</f>
        <v>80100001,1,1,1494000;</v>
      </c>
      <c r="F15" s="10" t="str">
        <f t="shared" ref="F15:Y22" si="0">IF(F4=0,IF(F4&gt;8000000,CONCATENATE(F4,",",G4,",",H4,",",I4),""),IF(F4&gt;8000000,CONCATENATE(F4,",",G4,",",H4,",",I4,";"),""))</f>
        <v/>
      </c>
      <c r="G15" s="10" t="str">
        <f t="shared" si="0"/>
        <v/>
      </c>
      <c r="H15" s="10" t="str">
        <f t="shared" si="0"/>
        <v/>
      </c>
      <c r="I15" s="10" t="str">
        <f t="shared" si="0"/>
        <v>80100002,1,1,399950;</v>
      </c>
      <c r="J15" s="10" t="str">
        <f t="shared" si="0"/>
        <v/>
      </c>
      <c r="K15" s="10" t="str">
        <f t="shared" si="0"/>
        <v/>
      </c>
      <c r="L15" s="10" t="str">
        <f t="shared" si="0"/>
        <v/>
      </c>
      <c r="M15" s="10" t="str">
        <f t="shared" si="0"/>
        <v>80100003,1,1,100000;</v>
      </c>
      <c r="N15" s="10" t="str">
        <f t="shared" si="0"/>
        <v/>
      </c>
      <c r="O15" s="10" t="str">
        <f t="shared" si="0"/>
        <v/>
      </c>
      <c r="P15" s="10" t="str">
        <f t="shared" si="0"/>
        <v/>
      </c>
      <c r="Q15" s="10" t="str">
        <f t="shared" si="0"/>
        <v>80100004,1,1,6000;</v>
      </c>
      <c r="R15" s="10" t="str">
        <f t="shared" si="0"/>
        <v/>
      </c>
      <c r="S15" s="10" t="str">
        <f t="shared" si="0"/>
        <v/>
      </c>
      <c r="T15" s="10" t="str">
        <f t="shared" si="0"/>
        <v/>
      </c>
      <c r="U15" s="10" t="str">
        <f t="shared" si="0"/>
        <v>80100005,1,1,50;</v>
      </c>
      <c r="V15" s="10" t="str">
        <f t="shared" si="0"/>
        <v/>
      </c>
      <c r="W15" s="10" t="str">
        <f t="shared" si="0"/>
        <v/>
      </c>
      <c r="X15" s="10" t="str">
        <f t="shared" si="0"/>
        <v/>
      </c>
      <c r="Y15" s="10" t="str">
        <f t="shared" si="0"/>
        <v/>
      </c>
    </row>
    <row r="16" spans="1:25" x14ac:dyDescent="0.2">
      <c r="A16" s="1">
        <v>42041002</v>
      </c>
      <c r="B16" s="9" t="s">
        <v>65</v>
      </c>
      <c r="E16" s="10" t="str">
        <f t="shared" ref="E16:E22" si="1">IF(E5=0,IF(E5&gt;8000000,CONCATENATE(E5,",",F5,",",G5,",",H5),""),IF(E5&gt;8000000,CONCATENATE(E5,",",F5,",",G5,",",H5,";"),""))</f>
        <v>80100001,1,1,1491000;</v>
      </c>
      <c r="F16" s="10" t="str">
        <f t="shared" si="0"/>
        <v/>
      </c>
      <c r="G16" s="10" t="str">
        <f t="shared" si="0"/>
        <v/>
      </c>
      <c r="H16" s="10" t="str">
        <f t="shared" si="0"/>
        <v/>
      </c>
      <c r="I16" s="10" t="str">
        <f t="shared" si="0"/>
        <v>80100002,1,1,399800;</v>
      </c>
      <c r="J16" s="10" t="str">
        <f t="shared" si="0"/>
        <v/>
      </c>
      <c r="K16" s="10" t="str">
        <f t="shared" si="0"/>
        <v/>
      </c>
      <c r="L16" s="10" t="str">
        <f t="shared" si="0"/>
        <v/>
      </c>
      <c r="M16" s="10" t="str">
        <f t="shared" si="0"/>
        <v>80100003,1,1,100000;</v>
      </c>
      <c r="N16" s="10" t="str">
        <f t="shared" si="0"/>
        <v/>
      </c>
      <c r="O16" s="10" t="str">
        <f t="shared" si="0"/>
        <v/>
      </c>
      <c r="P16" s="10" t="str">
        <f t="shared" si="0"/>
        <v/>
      </c>
      <c r="Q16" s="10" t="str">
        <f t="shared" si="0"/>
        <v>80100004,1,1,9000;</v>
      </c>
      <c r="R16" s="10" t="str">
        <f t="shared" si="0"/>
        <v/>
      </c>
      <c r="S16" s="10" t="str">
        <f t="shared" si="0"/>
        <v/>
      </c>
      <c r="T16" s="10" t="str">
        <f t="shared" si="0"/>
        <v/>
      </c>
      <c r="U16" s="10" t="str">
        <f t="shared" si="0"/>
        <v>80100005,1,1,200;</v>
      </c>
      <c r="V16" s="10" t="str">
        <f t="shared" si="0"/>
        <v/>
      </c>
      <c r="W16" s="10" t="str">
        <f t="shared" si="0"/>
        <v/>
      </c>
      <c r="X16" s="10" t="str">
        <f t="shared" si="0"/>
        <v/>
      </c>
      <c r="Y16" s="10" t="str">
        <f t="shared" si="0"/>
        <v/>
      </c>
    </row>
    <row r="17" spans="1:25" x14ac:dyDescent="0.2">
      <c r="A17" s="1">
        <v>42041003</v>
      </c>
      <c r="B17" s="9" t="s">
        <v>65</v>
      </c>
      <c r="E17" s="10" t="str">
        <f t="shared" si="1"/>
        <v>80100001,1,1,1486000;</v>
      </c>
      <c r="F17" s="10" t="str">
        <f t="shared" si="0"/>
        <v/>
      </c>
      <c r="G17" s="10" t="str">
        <f t="shared" si="0"/>
        <v/>
      </c>
      <c r="H17" s="10" t="str">
        <f t="shared" si="0"/>
        <v/>
      </c>
      <c r="I17" s="10" t="str">
        <f t="shared" si="0"/>
        <v>80100002,1,1,399549;</v>
      </c>
      <c r="J17" s="10" t="str">
        <f t="shared" si="0"/>
        <v/>
      </c>
      <c r="K17" s="10" t="str">
        <f t="shared" si="0"/>
        <v/>
      </c>
      <c r="L17" s="10" t="str">
        <f t="shared" si="0"/>
        <v/>
      </c>
      <c r="M17" s="10" t="str">
        <f t="shared" si="0"/>
        <v>80100003,1,1,99999;</v>
      </c>
      <c r="N17" s="10" t="str">
        <f t="shared" si="0"/>
        <v/>
      </c>
      <c r="O17" s="10" t="str">
        <f t="shared" si="0"/>
        <v/>
      </c>
      <c r="P17" s="10" t="str">
        <f t="shared" si="0"/>
        <v/>
      </c>
      <c r="Q17" s="10" t="str">
        <f t="shared" si="0"/>
        <v>80100004,1,1,13998;</v>
      </c>
      <c r="R17" s="10" t="str">
        <f t="shared" si="0"/>
        <v/>
      </c>
      <c r="S17" s="10" t="str">
        <f t="shared" si="0"/>
        <v/>
      </c>
      <c r="T17" s="10" t="str">
        <f t="shared" si="0"/>
        <v/>
      </c>
      <c r="U17" s="10" t="str">
        <f t="shared" si="0"/>
        <v>80100005,1,1,450;</v>
      </c>
      <c r="V17" s="10" t="str">
        <f t="shared" si="0"/>
        <v/>
      </c>
      <c r="W17" s="10" t="str">
        <f t="shared" si="0"/>
        <v/>
      </c>
      <c r="X17" s="10" t="str">
        <f t="shared" si="0"/>
        <v/>
      </c>
      <c r="Y17" s="10" t="str">
        <f t="shared" si="0"/>
        <v/>
      </c>
    </row>
    <row r="18" spans="1:25" x14ac:dyDescent="0.2">
      <c r="A18" s="1">
        <v>42041004</v>
      </c>
      <c r="B18" s="9" t="s">
        <v>65</v>
      </c>
      <c r="E18" s="10" t="str">
        <f t="shared" si="1"/>
        <v>80100001,1,1,1479000;</v>
      </c>
      <c r="F18" s="10" t="str">
        <f t="shared" si="0"/>
        <v/>
      </c>
      <c r="G18" s="10" t="str">
        <f t="shared" si="0"/>
        <v/>
      </c>
      <c r="H18" s="10" t="str">
        <f t="shared" si="0"/>
        <v/>
      </c>
      <c r="I18" s="10" t="str">
        <f t="shared" si="0"/>
        <v>80100002,1,1,399200;</v>
      </c>
      <c r="J18" s="10" t="str">
        <f t="shared" si="0"/>
        <v/>
      </c>
      <c r="K18" s="10" t="str">
        <f t="shared" si="0"/>
        <v/>
      </c>
      <c r="L18" s="10" t="str">
        <f t="shared" si="0"/>
        <v/>
      </c>
      <c r="M18" s="10" t="str">
        <f t="shared" si="0"/>
        <v>80100003,1,1,100000;</v>
      </c>
      <c r="N18" s="10" t="str">
        <f t="shared" si="0"/>
        <v/>
      </c>
      <c r="O18" s="10" t="str">
        <f t="shared" si="0"/>
        <v/>
      </c>
      <c r="P18" s="10" t="str">
        <f t="shared" si="0"/>
        <v/>
      </c>
      <c r="Q18" s="10" t="str">
        <f t="shared" si="0"/>
        <v>80100004,1,1,21000;</v>
      </c>
      <c r="R18" s="10" t="str">
        <f t="shared" si="0"/>
        <v/>
      </c>
      <c r="S18" s="10" t="str">
        <f t="shared" si="0"/>
        <v/>
      </c>
      <c r="T18" s="10" t="str">
        <f t="shared" si="0"/>
        <v/>
      </c>
      <c r="U18" s="10" t="str">
        <f t="shared" si="0"/>
        <v>80100005,1,1,800;</v>
      </c>
      <c r="V18" s="10" t="str">
        <f t="shared" si="0"/>
        <v/>
      </c>
      <c r="W18" s="10" t="str">
        <f t="shared" si="0"/>
        <v/>
      </c>
      <c r="X18" s="10" t="str">
        <f t="shared" si="0"/>
        <v/>
      </c>
      <c r="Y18" s="10" t="str">
        <f t="shared" si="0"/>
        <v/>
      </c>
    </row>
    <row r="19" spans="1:25" x14ac:dyDescent="0.2">
      <c r="A19" s="1">
        <v>42041006</v>
      </c>
      <c r="B19" s="9" t="s">
        <v>65</v>
      </c>
      <c r="E19" s="10" t="str">
        <f t="shared" si="1"/>
        <v>80100001,1,1,1470000;</v>
      </c>
      <c r="F19" s="10" t="str">
        <f t="shared" si="0"/>
        <v/>
      </c>
      <c r="G19" s="10" t="str">
        <f t="shared" si="0"/>
        <v/>
      </c>
      <c r="H19" s="10" t="str">
        <f t="shared" si="0"/>
        <v/>
      </c>
      <c r="I19" s="10" t="str">
        <f t="shared" si="0"/>
        <v>80100002,1,1,398750;</v>
      </c>
      <c r="J19" s="10" t="str">
        <f t="shared" si="0"/>
        <v/>
      </c>
      <c r="K19" s="10" t="str">
        <f t="shared" si="0"/>
        <v/>
      </c>
      <c r="L19" s="10" t="str">
        <f t="shared" si="0"/>
        <v/>
      </c>
      <c r="M19" s="10" t="str">
        <f t="shared" si="0"/>
        <v>80100003,1,1,100000;</v>
      </c>
      <c r="N19" s="10" t="str">
        <f t="shared" si="0"/>
        <v/>
      </c>
      <c r="O19" s="10" t="str">
        <f t="shared" si="0"/>
        <v/>
      </c>
      <c r="P19" s="10" t="str">
        <f t="shared" si="0"/>
        <v/>
      </c>
      <c r="Q19" s="10" t="str">
        <f t="shared" si="0"/>
        <v>80100004,1,1,30000;</v>
      </c>
      <c r="R19" s="10" t="str">
        <f t="shared" si="0"/>
        <v/>
      </c>
      <c r="S19" s="10" t="str">
        <f t="shared" si="0"/>
        <v/>
      </c>
      <c r="T19" s="10" t="str">
        <f t="shared" si="0"/>
        <v/>
      </c>
      <c r="U19" s="10" t="str">
        <f t="shared" si="0"/>
        <v>80100005,1,1,1250;</v>
      </c>
      <c r="V19" s="10" t="str">
        <f t="shared" si="0"/>
        <v/>
      </c>
      <c r="W19" s="10" t="str">
        <f t="shared" si="0"/>
        <v/>
      </c>
      <c r="X19" s="10" t="str">
        <f t="shared" si="0"/>
        <v/>
      </c>
      <c r="Y19" s="10" t="str">
        <f t="shared" si="0"/>
        <v/>
      </c>
    </row>
    <row r="20" spans="1:25" x14ac:dyDescent="0.2">
      <c r="A20" s="1">
        <v>42041005</v>
      </c>
      <c r="B20" s="9" t="s">
        <v>65</v>
      </c>
      <c r="E20" s="10" t="str">
        <f t="shared" si="1"/>
        <v>80100001,1,1,1459000;</v>
      </c>
      <c r="F20" s="10" t="str">
        <f t="shared" si="0"/>
        <v/>
      </c>
      <c r="G20" s="10" t="str">
        <f t="shared" si="0"/>
        <v/>
      </c>
      <c r="H20" s="10" t="str">
        <f t="shared" si="0"/>
        <v/>
      </c>
      <c r="I20" s="10" t="str">
        <f t="shared" si="0"/>
        <v>80100002,1,1,398196;</v>
      </c>
      <c r="J20" s="10" t="str">
        <f t="shared" si="0"/>
        <v/>
      </c>
      <c r="K20" s="10" t="str">
        <f t="shared" si="0"/>
        <v/>
      </c>
      <c r="L20" s="10" t="str">
        <f t="shared" si="0"/>
        <v/>
      </c>
      <c r="M20" s="10" t="str">
        <f t="shared" si="0"/>
        <v>80100003,1,1,99996;</v>
      </c>
      <c r="N20" s="10" t="str">
        <f t="shared" si="0"/>
        <v/>
      </c>
      <c r="O20" s="10" t="str">
        <f t="shared" si="0"/>
        <v/>
      </c>
      <c r="P20" s="10" t="str">
        <f t="shared" si="0"/>
        <v/>
      </c>
      <c r="Q20" s="10" t="str">
        <f t="shared" si="0"/>
        <v>80100004,1,1,40998;</v>
      </c>
      <c r="R20" s="10" t="str">
        <f t="shared" si="0"/>
        <v/>
      </c>
      <c r="S20" s="10" t="str">
        <f t="shared" si="0"/>
        <v/>
      </c>
      <c r="T20" s="10" t="str">
        <f t="shared" si="0"/>
        <v/>
      </c>
      <c r="U20" s="10" t="str">
        <f t="shared" si="0"/>
        <v>80100005,1,1,1800;</v>
      </c>
      <c r="V20" s="10" t="str">
        <f t="shared" si="0"/>
        <v/>
      </c>
      <c r="W20" s="10" t="str">
        <f t="shared" si="0"/>
        <v/>
      </c>
      <c r="X20" s="10" t="str">
        <f t="shared" si="0"/>
        <v/>
      </c>
      <c r="Y20" s="10" t="str">
        <f t="shared" si="0"/>
        <v/>
      </c>
    </row>
    <row r="21" spans="1:25" x14ac:dyDescent="0.2">
      <c r="A21" s="1">
        <v>42041007</v>
      </c>
      <c r="B21" s="9" t="s">
        <v>65</v>
      </c>
      <c r="E21" s="10" t="str">
        <f t="shared" si="1"/>
        <v>80100001,1,1,1445998;</v>
      </c>
      <c r="F21" s="10" t="str">
        <f t="shared" si="0"/>
        <v/>
      </c>
      <c r="G21" s="10" t="str">
        <f t="shared" si="0"/>
        <v/>
      </c>
      <c r="H21" s="10" t="str">
        <f t="shared" si="0"/>
        <v/>
      </c>
      <c r="I21" s="10" t="str">
        <f t="shared" si="0"/>
        <v>80100002,1,1,397544;</v>
      </c>
      <c r="J21" s="10" t="str">
        <f t="shared" si="0"/>
        <v/>
      </c>
      <c r="K21" s="10" t="str">
        <f t="shared" si="0"/>
        <v/>
      </c>
      <c r="L21" s="10" t="str">
        <f t="shared" si="0"/>
        <v/>
      </c>
      <c r="M21" s="10" t="str">
        <f t="shared" si="0"/>
        <v>80100003,1,1,99995;</v>
      </c>
      <c r="N21" s="10" t="str">
        <f t="shared" si="0"/>
        <v/>
      </c>
      <c r="O21" s="10" t="str">
        <f t="shared" si="0"/>
        <v/>
      </c>
      <c r="P21" s="10" t="str">
        <f t="shared" si="0"/>
        <v/>
      </c>
      <c r="Q21" s="10" t="str">
        <f t="shared" si="0"/>
        <v>80100004,1,1,53998;</v>
      </c>
      <c r="R21" s="10" t="str">
        <f t="shared" si="0"/>
        <v/>
      </c>
      <c r="S21" s="10" t="str">
        <f t="shared" si="0"/>
        <v/>
      </c>
      <c r="T21" s="10" t="str">
        <f t="shared" si="0"/>
        <v/>
      </c>
      <c r="U21" s="10" t="str">
        <f t="shared" si="0"/>
        <v>80100005,1,1,2450;</v>
      </c>
      <c r="V21" s="10" t="str">
        <f t="shared" si="0"/>
        <v/>
      </c>
      <c r="W21" s="10" t="str">
        <f t="shared" si="0"/>
        <v/>
      </c>
      <c r="X21" s="10" t="str">
        <f t="shared" si="0"/>
        <v/>
      </c>
      <c r="Y21" s="10" t="str">
        <f t="shared" si="0"/>
        <v/>
      </c>
    </row>
    <row r="22" spans="1:25" x14ac:dyDescent="0.2">
      <c r="A22" s="1">
        <v>42041008</v>
      </c>
      <c r="B22" s="9" t="s">
        <v>65</v>
      </c>
      <c r="E22" s="10" t="str">
        <f t="shared" si="1"/>
        <v>80100001,1,1,1431000;</v>
      </c>
      <c r="F22" s="10" t="str">
        <f t="shared" si="0"/>
        <v/>
      </c>
      <c r="G22" s="10" t="str">
        <f t="shared" si="0"/>
        <v/>
      </c>
      <c r="H22" s="10" t="str">
        <f t="shared" si="0"/>
        <v/>
      </c>
      <c r="I22" s="10" t="str">
        <f t="shared" si="0"/>
        <v>80100002,1,1,396800;</v>
      </c>
      <c r="J22" s="10" t="str">
        <f t="shared" si="0"/>
        <v/>
      </c>
      <c r="K22" s="10" t="str">
        <f t="shared" si="0"/>
        <v/>
      </c>
      <c r="L22" s="10" t="str">
        <f t="shared" si="0"/>
        <v/>
      </c>
      <c r="M22" s="10" t="str">
        <f t="shared" si="0"/>
        <v>80100003,1,1,100000;</v>
      </c>
      <c r="N22" s="10" t="str">
        <f t="shared" si="0"/>
        <v/>
      </c>
      <c r="O22" s="10" t="str">
        <f t="shared" si="0"/>
        <v/>
      </c>
      <c r="P22" s="10" t="str">
        <f t="shared" si="0"/>
        <v/>
      </c>
      <c r="Q22" s="10" t="str">
        <f t="shared" si="0"/>
        <v>80100004,1,1,69000;</v>
      </c>
      <c r="R22" s="10" t="str">
        <f t="shared" si="0"/>
        <v/>
      </c>
      <c r="S22" s="10" t="str">
        <f t="shared" si="0"/>
        <v/>
      </c>
      <c r="T22" s="10" t="str">
        <f t="shared" si="0"/>
        <v/>
      </c>
      <c r="U22" s="10" t="str">
        <f t="shared" si="0"/>
        <v>80100005,1,1,3200;</v>
      </c>
      <c r="V22" s="10" t="str">
        <f t="shared" si="0"/>
        <v/>
      </c>
      <c r="W22" s="10" t="str">
        <f t="shared" si="0"/>
        <v/>
      </c>
      <c r="X22" s="10" t="str">
        <f t="shared" si="0"/>
        <v/>
      </c>
      <c r="Y22" s="10" t="str">
        <f t="shared" si="0"/>
        <v/>
      </c>
    </row>
    <row r="24" spans="1:25" x14ac:dyDescent="0.2">
      <c r="A24" t="s">
        <v>69</v>
      </c>
    </row>
    <row r="25" spans="1:25" x14ac:dyDescent="0.2">
      <c r="A25" s="1">
        <v>42041001</v>
      </c>
      <c r="B25" t="str">
        <f>CONCATENATE(B15,E15,I15,M15,Q15,U15)</f>
        <v>10000|80100001,1,1,1494000;80100002,1,1,399950;80100003,1,1,100000;80100004,1,1,6000;80100005,1,1,50;</v>
      </c>
    </row>
    <row r="26" spans="1:25" x14ac:dyDescent="0.2">
      <c r="A26" s="1">
        <v>42041002</v>
      </c>
      <c r="B26" t="str">
        <f t="shared" ref="B26:B32" si="2">CONCATENATE(B16,E16,I16,M16,Q16,U16)</f>
        <v>10000|80100001,1,1,1491000;80100002,1,1,399800;80100003,1,1,100000;80100004,1,1,9000;80100005,1,1,200;</v>
      </c>
    </row>
    <row r="27" spans="1:25" x14ac:dyDescent="0.2">
      <c r="A27" s="1">
        <v>42041003</v>
      </c>
      <c r="B27" t="str">
        <f t="shared" si="2"/>
        <v>10000|80100001,1,1,1486000;80100002,1,1,399549;80100003,1,1,99999;80100004,1,1,13998;80100005,1,1,450;</v>
      </c>
    </row>
    <row r="28" spans="1:25" x14ac:dyDescent="0.2">
      <c r="A28" s="1">
        <v>42041004</v>
      </c>
      <c r="B28" t="str">
        <f t="shared" si="2"/>
        <v>10000|80100001,1,1,1479000;80100002,1,1,399200;80100003,1,1,100000;80100004,1,1,21000;80100005,1,1,800;</v>
      </c>
    </row>
    <row r="29" spans="1:25" x14ac:dyDescent="0.2">
      <c r="A29" s="1">
        <v>42041006</v>
      </c>
      <c r="B29" t="str">
        <f t="shared" si="2"/>
        <v>10000|80100001,1,1,1470000;80100002,1,1,398750;80100003,1,1,100000;80100004,1,1,30000;80100005,1,1,1250;</v>
      </c>
    </row>
    <row r="30" spans="1:25" x14ac:dyDescent="0.2">
      <c r="A30" s="1">
        <v>42041005</v>
      </c>
      <c r="B30" t="str">
        <f t="shared" si="2"/>
        <v>10000|80100001,1,1,1459000;80100002,1,1,398196;80100003,1,1,99996;80100004,1,1,40998;80100005,1,1,1800;</v>
      </c>
    </row>
    <row r="31" spans="1:25" x14ac:dyDescent="0.2">
      <c r="A31" s="1">
        <v>42041007</v>
      </c>
      <c r="B31" t="str">
        <f t="shared" si="2"/>
        <v>10000|80100001,1,1,1445998;80100002,1,1,397544;80100003,1,1,99995;80100004,1,1,53998;80100005,1,1,2450;</v>
      </c>
    </row>
    <row r="32" spans="1:25" x14ac:dyDescent="0.2">
      <c r="A32" s="1">
        <v>42041008</v>
      </c>
      <c r="B32" t="str">
        <f t="shared" si="2"/>
        <v>10000|80100001,1,1,1431000;80100002,1,1,396800;80100003,1,1,100000;80100004,1,1,69000;80100005,1,1,3200;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H64"/>
  <sheetViews>
    <sheetView topLeftCell="A34" workbookViewId="0">
      <selection activeCell="J69" sqref="J69"/>
    </sheetView>
  </sheetViews>
  <sheetFormatPr defaultRowHeight="14.25" x14ac:dyDescent="0.2"/>
  <cols>
    <col min="2" max="2" width="15.75" customWidth="1"/>
    <col min="3" max="3" width="10.5" bestFit="1" customWidth="1"/>
    <col min="20" max="20" width="9.5" bestFit="1" customWidth="1"/>
  </cols>
  <sheetData>
    <row r="1" spans="1:346" x14ac:dyDescent="0.2">
      <c r="B1" t="s">
        <v>56</v>
      </c>
      <c r="C1" t="s">
        <v>186</v>
      </c>
      <c r="D1" t="s">
        <v>187</v>
      </c>
      <c r="E1" t="s">
        <v>184</v>
      </c>
      <c r="F1" t="s">
        <v>185</v>
      </c>
      <c r="G1" s="10" t="s">
        <v>59</v>
      </c>
      <c r="H1" t="s">
        <v>46</v>
      </c>
      <c r="I1" t="s">
        <v>47</v>
      </c>
      <c r="J1" t="s">
        <v>48</v>
      </c>
      <c r="K1" s="10" t="s">
        <v>59</v>
      </c>
      <c r="L1" t="s">
        <v>46</v>
      </c>
      <c r="M1" t="s">
        <v>47</v>
      </c>
      <c r="N1" t="s">
        <v>48</v>
      </c>
      <c r="O1" s="10" t="s">
        <v>59</v>
      </c>
      <c r="P1" t="s">
        <v>46</v>
      </c>
      <c r="Q1" t="s">
        <v>47</v>
      </c>
      <c r="R1" t="s">
        <v>48</v>
      </c>
      <c r="S1" s="10" t="s">
        <v>59</v>
      </c>
      <c r="T1" t="s">
        <v>46</v>
      </c>
      <c r="U1" t="s">
        <v>47</v>
      </c>
      <c r="V1" t="s">
        <v>48</v>
      </c>
      <c r="W1" s="10" t="s">
        <v>59</v>
      </c>
      <c r="X1" t="s">
        <v>46</v>
      </c>
      <c r="Y1" t="s">
        <v>47</v>
      </c>
      <c r="Z1" t="s">
        <v>48</v>
      </c>
      <c r="AA1" s="27" t="s">
        <v>59</v>
      </c>
      <c r="AB1" t="s">
        <v>46</v>
      </c>
      <c r="AC1" t="s">
        <v>47</v>
      </c>
      <c r="AD1" t="s">
        <v>48</v>
      </c>
      <c r="AE1" s="10" t="s">
        <v>59</v>
      </c>
      <c r="AF1" t="s">
        <v>46</v>
      </c>
      <c r="AG1" t="s">
        <v>47</v>
      </c>
      <c r="AH1" t="s">
        <v>60</v>
      </c>
      <c r="AI1" s="10" t="s">
        <v>59</v>
      </c>
      <c r="AJ1" t="s">
        <v>46</v>
      </c>
      <c r="AK1" t="s">
        <v>47</v>
      </c>
      <c r="AL1" t="s">
        <v>60</v>
      </c>
      <c r="AM1" s="10" t="s">
        <v>59</v>
      </c>
      <c r="AN1" t="s">
        <v>46</v>
      </c>
      <c r="AO1" t="s">
        <v>47</v>
      </c>
      <c r="AP1" t="s">
        <v>60</v>
      </c>
      <c r="AQ1" s="10" t="s">
        <v>59</v>
      </c>
      <c r="AR1" t="s">
        <v>46</v>
      </c>
      <c r="AS1" t="s">
        <v>47</v>
      </c>
      <c r="AT1" t="s">
        <v>60</v>
      </c>
      <c r="AU1" s="10" t="s">
        <v>59</v>
      </c>
      <c r="AV1" t="s">
        <v>46</v>
      </c>
      <c r="AW1" t="s">
        <v>47</v>
      </c>
      <c r="AX1" t="s">
        <v>60</v>
      </c>
      <c r="AY1" s="10" t="s">
        <v>59</v>
      </c>
      <c r="AZ1" t="s">
        <v>46</v>
      </c>
      <c r="BA1" t="s">
        <v>47</v>
      </c>
      <c r="BB1" t="s">
        <v>60</v>
      </c>
      <c r="BC1" s="10" t="s">
        <v>59</v>
      </c>
      <c r="BD1" t="s">
        <v>46</v>
      </c>
      <c r="BE1" t="s">
        <v>47</v>
      </c>
      <c r="BF1" t="s">
        <v>60</v>
      </c>
      <c r="BG1" s="10" t="s">
        <v>59</v>
      </c>
      <c r="BH1" t="s">
        <v>46</v>
      </c>
      <c r="BI1" t="s">
        <v>47</v>
      </c>
      <c r="BJ1" t="s">
        <v>48</v>
      </c>
      <c r="BK1" s="10" t="s">
        <v>59</v>
      </c>
      <c r="BL1" t="s">
        <v>46</v>
      </c>
      <c r="BM1" t="s">
        <v>47</v>
      </c>
      <c r="BN1" t="s">
        <v>48</v>
      </c>
      <c r="BO1" s="10" t="s">
        <v>59</v>
      </c>
      <c r="BP1" t="s">
        <v>46</v>
      </c>
      <c r="BQ1" t="s">
        <v>47</v>
      </c>
      <c r="BR1" t="s">
        <v>48</v>
      </c>
      <c r="BS1" s="10" t="s">
        <v>59</v>
      </c>
      <c r="BT1" t="s">
        <v>46</v>
      </c>
      <c r="BU1" t="s">
        <v>47</v>
      </c>
      <c r="BV1" t="s">
        <v>48</v>
      </c>
      <c r="BW1" s="10" t="s">
        <v>59</v>
      </c>
      <c r="BX1" t="s">
        <v>46</v>
      </c>
      <c r="BY1" t="s">
        <v>47</v>
      </c>
      <c r="BZ1" t="s">
        <v>48</v>
      </c>
      <c r="CA1" s="10" t="s">
        <v>59</v>
      </c>
      <c r="CB1" t="s">
        <v>46</v>
      </c>
      <c r="CC1" t="s">
        <v>47</v>
      </c>
      <c r="CD1" t="s">
        <v>48</v>
      </c>
      <c r="CE1" s="10" t="s">
        <v>59</v>
      </c>
      <c r="CF1" t="s">
        <v>46</v>
      </c>
      <c r="CG1" t="s">
        <v>47</v>
      </c>
      <c r="CH1" t="s">
        <v>48</v>
      </c>
      <c r="CI1" s="10" t="s">
        <v>59</v>
      </c>
      <c r="CJ1" t="s">
        <v>46</v>
      </c>
      <c r="CK1" t="s">
        <v>47</v>
      </c>
      <c r="CL1" t="s">
        <v>48</v>
      </c>
      <c r="CM1" s="10" t="s">
        <v>59</v>
      </c>
      <c r="CN1" t="s">
        <v>46</v>
      </c>
      <c r="CO1" t="s">
        <v>47</v>
      </c>
      <c r="CP1" t="s">
        <v>48</v>
      </c>
      <c r="CQ1" s="10" t="s">
        <v>59</v>
      </c>
      <c r="CR1" t="s">
        <v>46</v>
      </c>
      <c r="CS1" t="s">
        <v>47</v>
      </c>
      <c r="CT1" t="s">
        <v>48</v>
      </c>
      <c r="CU1" s="10" t="s">
        <v>59</v>
      </c>
      <c r="CV1" t="s">
        <v>46</v>
      </c>
      <c r="CW1" t="s">
        <v>47</v>
      </c>
      <c r="CX1" t="s">
        <v>48</v>
      </c>
      <c r="CY1" s="10" t="s">
        <v>59</v>
      </c>
      <c r="CZ1" t="s">
        <v>46</v>
      </c>
      <c r="DA1" t="s">
        <v>47</v>
      </c>
      <c r="DB1" t="s">
        <v>48</v>
      </c>
      <c r="DC1" s="10" t="s">
        <v>59</v>
      </c>
      <c r="DD1" t="s">
        <v>46</v>
      </c>
      <c r="DE1" t="s">
        <v>47</v>
      </c>
      <c r="DF1" t="s">
        <v>48</v>
      </c>
      <c r="DG1" s="10" t="s">
        <v>59</v>
      </c>
      <c r="DH1" t="s">
        <v>46</v>
      </c>
      <c r="DI1" t="s">
        <v>47</v>
      </c>
      <c r="DJ1" t="s">
        <v>48</v>
      </c>
      <c r="DK1" s="10" t="s">
        <v>59</v>
      </c>
      <c r="DL1" t="s">
        <v>46</v>
      </c>
      <c r="DM1" t="s">
        <v>47</v>
      </c>
      <c r="DN1" t="s">
        <v>48</v>
      </c>
      <c r="DO1" s="10" t="s">
        <v>59</v>
      </c>
      <c r="DP1" t="s">
        <v>46</v>
      </c>
      <c r="DQ1" t="s">
        <v>47</v>
      </c>
      <c r="DR1" t="s">
        <v>48</v>
      </c>
      <c r="DS1" s="10" t="s">
        <v>59</v>
      </c>
      <c r="DT1" t="s">
        <v>46</v>
      </c>
      <c r="DU1" t="s">
        <v>47</v>
      </c>
      <c r="DV1" t="s">
        <v>48</v>
      </c>
      <c r="DW1" s="10" t="s">
        <v>59</v>
      </c>
      <c r="DX1" t="s">
        <v>46</v>
      </c>
      <c r="DY1" t="s">
        <v>47</v>
      </c>
      <c r="DZ1" t="s">
        <v>48</v>
      </c>
      <c r="EA1" s="10" t="s">
        <v>59</v>
      </c>
      <c r="EB1" t="s">
        <v>46</v>
      </c>
      <c r="EC1" t="s">
        <v>47</v>
      </c>
      <c r="ED1" t="s">
        <v>48</v>
      </c>
      <c r="EE1" s="10" t="s">
        <v>59</v>
      </c>
      <c r="EF1" t="s">
        <v>46</v>
      </c>
      <c r="EG1" t="s">
        <v>47</v>
      </c>
      <c r="EH1" t="s">
        <v>48</v>
      </c>
      <c r="EI1" s="10" t="s">
        <v>59</v>
      </c>
      <c r="EJ1" t="s">
        <v>46</v>
      </c>
      <c r="EK1" t="s">
        <v>47</v>
      </c>
      <c r="EL1" t="s">
        <v>48</v>
      </c>
      <c r="EM1" s="10" t="s">
        <v>59</v>
      </c>
      <c r="EN1" t="s">
        <v>46</v>
      </c>
      <c r="EO1" t="s">
        <v>47</v>
      </c>
      <c r="EP1" t="s">
        <v>48</v>
      </c>
      <c r="EQ1" s="10" t="s">
        <v>59</v>
      </c>
      <c r="ER1" t="s">
        <v>46</v>
      </c>
      <c r="ES1" t="s">
        <v>47</v>
      </c>
      <c r="ET1" t="s">
        <v>48</v>
      </c>
      <c r="EU1" s="10" t="s">
        <v>59</v>
      </c>
      <c r="EV1" t="s">
        <v>46</v>
      </c>
      <c r="EW1" t="s">
        <v>47</v>
      </c>
      <c r="EX1" t="s">
        <v>48</v>
      </c>
      <c r="EY1" s="10" t="s">
        <v>59</v>
      </c>
      <c r="EZ1" t="s">
        <v>46</v>
      </c>
      <c r="FA1" t="s">
        <v>47</v>
      </c>
      <c r="FB1" t="s">
        <v>48</v>
      </c>
      <c r="FC1" s="10" t="s">
        <v>59</v>
      </c>
      <c r="FD1" t="s">
        <v>46</v>
      </c>
      <c r="FE1" t="s">
        <v>47</v>
      </c>
      <c r="FF1" t="s">
        <v>48</v>
      </c>
      <c r="FG1" s="10" t="s">
        <v>59</v>
      </c>
      <c r="FH1" t="s">
        <v>46</v>
      </c>
      <c r="FI1" t="s">
        <v>47</v>
      </c>
      <c r="FJ1" t="s">
        <v>48</v>
      </c>
      <c r="FK1" s="10" t="s">
        <v>59</v>
      </c>
      <c r="FL1" t="s">
        <v>46</v>
      </c>
      <c r="FM1" t="s">
        <v>47</v>
      </c>
      <c r="FN1" t="s">
        <v>48</v>
      </c>
      <c r="FO1" s="10" t="s">
        <v>59</v>
      </c>
      <c r="FP1" t="s">
        <v>46</v>
      </c>
      <c r="FQ1" t="s">
        <v>47</v>
      </c>
      <c r="FR1" t="s">
        <v>48</v>
      </c>
      <c r="FS1" s="10" t="s">
        <v>59</v>
      </c>
      <c r="FT1" t="s">
        <v>46</v>
      </c>
      <c r="FU1" t="s">
        <v>47</v>
      </c>
      <c r="FV1" t="s">
        <v>48</v>
      </c>
      <c r="FW1" s="10" t="s">
        <v>59</v>
      </c>
      <c r="FX1" t="s">
        <v>46</v>
      </c>
      <c r="FY1" t="s">
        <v>47</v>
      </c>
      <c r="FZ1" t="s">
        <v>48</v>
      </c>
      <c r="GA1" s="10" t="s">
        <v>59</v>
      </c>
      <c r="GB1" t="s">
        <v>46</v>
      </c>
      <c r="GC1" t="s">
        <v>47</v>
      </c>
      <c r="GD1" t="s">
        <v>48</v>
      </c>
      <c r="GE1" s="10" t="s">
        <v>59</v>
      </c>
      <c r="GF1" t="s">
        <v>46</v>
      </c>
      <c r="GG1" t="s">
        <v>47</v>
      </c>
      <c r="GH1" t="s">
        <v>48</v>
      </c>
      <c r="GI1" s="10" t="s">
        <v>59</v>
      </c>
      <c r="GJ1" t="s">
        <v>46</v>
      </c>
      <c r="GK1" t="s">
        <v>47</v>
      </c>
      <c r="GL1" t="s">
        <v>48</v>
      </c>
      <c r="GM1" s="10" t="s">
        <v>59</v>
      </c>
      <c r="GN1" t="s">
        <v>46</v>
      </c>
      <c r="GO1" t="s">
        <v>47</v>
      </c>
      <c r="GP1" t="s">
        <v>48</v>
      </c>
      <c r="GQ1" s="10" t="s">
        <v>59</v>
      </c>
      <c r="GR1" t="s">
        <v>46</v>
      </c>
      <c r="GS1" t="s">
        <v>47</v>
      </c>
      <c r="GT1" t="s">
        <v>48</v>
      </c>
      <c r="GU1" s="10" t="s">
        <v>59</v>
      </c>
      <c r="GV1" t="s">
        <v>46</v>
      </c>
      <c r="GW1" t="s">
        <v>47</v>
      </c>
      <c r="GX1" t="s">
        <v>48</v>
      </c>
      <c r="GY1" s="10" t="s">
        <v>59</v>
      </c>
      <c r="GZ1" t="s">
        <v>46</v>
      </c>
      <c r="HA1" t="s">
        <v>47</v>
      </c>
      <c r="HB1" t="s">
        <v>48</v>
      </c>
      <c r="HC1" s="10" t="s">
        <v>59</v>
      </c>
      <c r="HD1" t="s">
        <v>46</v>
      </c>
      <c r="HE1" t="s">
        <v>47</v>
      </c>
      <c r="HF1" t="s">
        <v>48</v>
      </c>
      <c r="HG1" s="10" t="s">
        <v>59</v>
      </c>
      <c r="HH1" t="s">
        <v>46</v>
      </c>
      <c r="HI1" t="s">
        <v>47</v>
      </c>
      <c r="HJ1" t="s">
        <v>48</v>
      </c>
      <c r="HK1" s="10" t="s">
        <v>59</v>
      </c>
      <c r="HL1" t="s">
        <v>46</v>
      </c>
      <c r="HM1" t="s">
        <v>47</v>
      </c>
      <c r="HN1" t="s">
        <v>48</v>
      </c>
      <c r="HO1" s="10" t="s">
        <v>59</v>
      </c>
      <c r="HP1" t="s">
        <v>46</v>
      </c>
      <c r="HQ1" t="s">
        <v>47</v>
      </c>
      <c r="HR1" t="s">
        <v>48</v>
      </c>
      <c r="HS1" s="10" t="s">
        <v>59</v>
      </c>
      <c r="HT1" t="s">
        <v>46</v>
      </c>
      <c r="HU1" t="s">
        <v>47</v>
      </c>
      <c r="HV1" t="s">
        <v>48</v>
      </c>
      <c r="HW1" s="10" t="s">
        <v>59</v>
      </c>
      <c r="HX1" t="s">
        <v>46</v>
      </c>
      <c r="HY1" t="s">
        <v>47</v>
      </c>
      <c r="HZ1" t="s">
        <v>48</v>
      </c>
      <c r="IA1" s="10" t="s">
        <v>59</v>
      </c>
      <c r="IB1" t="s">
        <v>46</v>
      </c>
      <c r="IC1" t="s">
        <v>47</v>
      </c>
      <c r="ID1" t="s">
        <v>48</v>
      </c>
      <c r="IE1" s="10" t="s">
        <v>59</v>
      </c>
      <c r="IF1" t="s">
        <v>46</v>
      </c>
      <c r="IG1" t="s">
        <v>47</v>
      </c>
      <c r="IH1" t="s">
        <v>48</v>
      </c>
      <c r="II1" s="10" t="s">
        <v>59</v>
      </c>
      <c r="IJ1" t="s">
        <v>46</v>
      </c>
      <c r="IK1" t="s">
        <v>47</v>
      </c>
      <c r="IL1" t="s">
        <v>48</v>
      </c>
      <c r="IM1" s="10" t="s">
        <v>59</v>
      </c>
      <c r="IN1" t="s">
        <v>46</v>
      </c>
      <c r="IO1" t="s">
        <v>47</v>
      </c>
      <c r="IP1" t="s">
        <v>48</v>
      </c>
      <c r="IQ1" s="10" t="s">
        <v>59</v>
      </c>
      <c r="IR1" t="s">
        <v>46</v>
      </c>
      <c r="IS1" t="s">
        <v>47</v>
      </c>
      <c r="IT1" t="s">
        <v>48</v>
      </c>
      <c r="IU1" s="10" t="s">
        <v>59</v>
      </c>
      <c r="IV1" t="s">
        <v>46</v>
      </c>
      <c r="IW1" t="s">
        <v>47</v>
      </c>
      <c r="IX1" t="s">
        <v>48</v>
      </c>
      <c r="IY1" s="10" t="s">
        <v>59</v>
      </c>
      <c r="IZ1" t="s">
        <v>46</v>
      </c>
      <c r="JA1" t="s">
        <v>47</v>
      </c>
      <c r="JB1" t="s">
        <v>48</v>
      </c>
      <c r="JC1" s="10" t="s">
        <v>59</v>
      </c>
      <c r="JD1" t="s">
        <v>46</v>
      </c>
      <c r="JE1" t="s">
        <v>47</v>
      </c>
      <c r="JF1" t="s">
        <v>48</v>
      </c>
      <c r="JG1" s="10" t="s">
        <v>59</v>
      </c>
      <c r="JH1" t="s">
        <v>46</v>
      </c>
      <c r="JI1" t="s">
        <v>47</v>
      </c>
      <c r="JJ1" t="s">
        <v>48</v>
      </c>
      <c r="JK1" s="10" t="s">
        <v>59</v>
      </c>
      <c r="JL1" t="s">
        <v>46</v>
      </c>
      <c r="JM1" t="s">
        <v>47</v>
      </c>
      <c r="JN1" t="s">
        <v>48</v>
      </c>
      <c r="JO1" s="10" t="s">
        <v>59</v>
      </c>
      <c r="JP1" t="s">
        <v>46</v>
      </c>
      <c r="JQ1" t="s">
        <v>47</v>
      </c>
      <c r="JR1" t="s">
        <v>48</v>
      </c>
      <c r="JS1" s="10" t="s">
        <v>59</v>
      </c>
      <c r="JT1" t="s">
        <v>46</v>
      </c>
      <c r="JU1" t="s">
        <v>47</v>
      </c>
      <c r="JV1" t="s">
        <v>48</v>
      </c>
      <c r="JW1" s="10" t="s">
        <v>59</v>
      </c>
      <c r="JX1" t="s">
        <v>46</v>
      </c>
      <c r="JY1" t="s">
        <v>47</v>
      </c>
      <c r="JZ1" t="s">
        <v>48</v>
      </c>
      <c r="KA1" s="10" t="s">
        <v>59</v>
      </c>
      <c r="KB1" t="s">
        <v>46</v>
      </c>
      <c r="KC1" t="s">
        <v>47</v>
      </c>
      <c r="KD1" t="s">
        <v>48</v>
      </c>
      <c r="KE1" s="10" t="s">
        <v>59</v>
      </c>
      <c r="KF1" t="s">
        <v>46</v>
      </c>
      <c r="KG1" t="s">
        <v>47</v>
      </c>
      <c r="KH1" t="s">
        <v>48</v>
      </c>
      <c r="KI1" s="10" t="s">
        <v>59</v>
      </c>
      <c r="KJ1" t="s">
        <v>46</v>
      </c>
      <c r="KK1" t="s">
        <v>47</v>
      </c>
      <c r="KL1" t="s">
        <v>48</v>
      </c>
      <c r="KM1" s="10" t="s">
        <v>59</v>
      </c>
      <c r="KN1" t="s">
        <v>46</v>
      </c>
      <c r="KO1" t="s">
        <v>47</v>
      </c>
      <c r="KP1" t="s">
        <v>48</v>
      </c>
      <c r="KQ1" s="10" t="s">
        <v>59</v>
      </c>
      <c r="KR1" t="s">
        <v>46</v>
      </c>
      <c r="KS1" t="s">
        <v>47</v>
      </c>
      <c r="KT1" t="s">
        <v>48</v>
      </c>
      <c r="KU1" s="10" t="s">
        <v>59</v>
      </c>
      <c r="KV1" t="s">
        <v>46</v>
      </c>
      <c r="KW1" t="s">
        <v>47</v>
      </c>
      <c r="KX1" t="s">
        <v>48</v>
      </c>
      <c r="KY1" s="10" t="s">
        <v>59</v>
      </c>
      <c r="KZ1" t="s">
        <v>46</v>
      </c>
      <c r="LA1" t="s">
        <v>47</v>
      </c>
      <c r="LB1" t="s">
        <v>48</v>
      </c>
      <c r="LC1" s="10" t="s">
        <v>59</v>
      </c>
      <c r="LD1" t="s">
        <v>46</v>
      </c>
      <c r="LE1" t="s">
        <v>47</v>
      </c>
      <c r="LF1" t="s">
        <v>48</v>
      </c>
      <c r="LG1" s="10" t="s">
        <v>59</v>
      </c>
      <c r="LH1" t="s">
        <v>46</v>
      </c>
      <c r="LI1" t="s">
        <v>47</v>
      </c>
      <c r="LJ1" t="s">
        <v>48</v>
      </c>
      <c r="LK1" s="10" t="s">
        <v>59</v>
      </c>
      <c r="LL1" t="s">
        <v>46</v>
      </c>
      <c r="LM1" t="s">
        <v>47</v>
      </c>
      <c r="LN1" t="s">
        <v>48</v>
      </c>
      <c r="LO1" s="10" t="s">
        <v>59</v>
      </c>
      <c r="LP1" t="s">
        <v>46</v>
      </c>
      <c r="LQ1" t="s">
        <v>47</v>
      </c>
      <c r="LR1" t="s">
        <v>48</v>
      </c>
      <c r="LS1" s="10" t="s">
        <v>59</v>
      </c>
      <c r="LT1" t="s">
        <v>46</v>
      </c>
      <c r="LU1" t="s">
        <v>47</v>
      </c>
      <c r="LV1" t="s">
        <v>48</v>
      </c>
      <c r="LW1" s="10" t="s">
        <v>59</v>
      </c>
      <c r="LX1" t="s">
        <v>46</v>
      </c>
      <c r="LY1" t="s">
        <v>47</v>
      </c>
      <c r="LZ1" t="s">
        <v>48</v>
      </c>
      <c r="MA1" s="10" t="s">
        <v>59</v>
      </c>
      <c r="MB1" t="s">
        <v>46</v>
      </c>
      <c r="MC1" t="s">
        <v>47</v>
      </c>
      <c r="MD1" t="s">
        <v>48</v>
      </c>
      <c r="ME1" s="10" t="s">
        <v>59</v>
      </c>
      <c r="MF1" t="s">
        <v>46</v>
      </c>
      <c r="MG1" t="s">
        <v>47</v>
      </c>
      <c r="MH1" t="s">
        <v>48</v>
      </c>
    </row>
    <row r="2" spans="1:346" x14ac:dyDescent="0.2">
      <c r="AA2" s="27">
        <v>1</v>
      </c>
      <c r="AE2" s="10"/>
      <c r="AI2" s="10"/>
      <c r="AM2" s="10"/>
      <c r="AQ2" s="10"/>
      <c r="AU2" s="10">
        <v>2</v>
      </c>
      <c r="AY2" s="10"/>
      <c r="BC2" s="10"/>
      <c r="BG2" s="10"/>
      <c r="BK2" s="10"/>
      <c r="BO2" s="10">
        <v>3</v>
      </c>
      <c r="BS2" s="10"/>
      <c r="BW2" s="10"/>
      <c r="CA2" s="10"/>
      <c r="CE2" s="10"/>
      <c r="CI2" s="10">
        <v>4</v>
      </c>
      <c r="CM2" s="10"/>
      <c r="CQ2" s="10"/>
      <c r="CU2" s="10"/>
      <c r="CY2" s="10"/>
      <c r="DC2" s="10">
        <v>5</v>
      </c>
      <c r="DG2" s="10"/>
      <c r="DK2" s="10"/>
      <c r="DO2" s="10"/>
      <c r="DS2" s="10"/>
      <c r="DW2" s="10">
        <v>6</v>
      </c>
      <c r="EA2" s="10"/>
      <c r="EE2" s="10"/>
      <c r="EI2" s="10"/>
      <c r="EM2" s="10"/>
      <c r="EQ2" s="10">
        <v>7</v>
      </c>
      <c r="EU2" s="10"/>
      <c r="EY2" s="10"/>
      <c r="FC2" s="10"/>
      <c r="FG2" s="10"/>
      <c r="FK2" s="10">
        <v>8</v>
      </c>
      <c r="FO2" s="10"/>
      <c r="FS2" s="10"/>
      <c r="FW2" s="10"/>
      <c r="GA2" s="10"/>
      <c r="GE2" s="10">
        <v>9</v>
      </c>
      <c r="GI2" s="10"/>
      <c r="GM2" s="10"/>
      <c r="GQ2" s="10"/>
      <c r="GU2" s="10"/>
      <c r="GY2" s="10">
        <v>10</v>
      </c>
      <c r="HC2" s="10"/>
      <c r="HG2" s="10"/>
      <c r="HK2" s="10"/>
      <c r="HO2" s="10"/>
      <c r="HS2" s="10">
        <v>11</v>
      </c>
      <c r="HW2" s="10"/>
      <c r="IA2" s="10"/>
      <c r="IE2" s="10"/>
      <c r="II2" s="10"/>
      <c r="IM2" s="10">
        <v>12</v>
      </c>
      <c r="IQ2" s="10"/>
      <c r="IU2" s="10"/>
      <c r="IY2" s="10"/>
      <c r="JC2" s="10"/>
      <c r="JG2" s="10">
        <v>13</v>
      </c>
      <c r="JK2" s="10"/>
      <c r="JO2" s="10"/>
      <c r="JS2" s="10"/>
      <c r="JW2" s="10"/>
      <c r="KA2" s="10">
        <v>14</v>
      </c>
      <c r="KE2" s="10"/>
      <c r="KI2" s="10"/>
      <c r="KM2" s="10"/>
      <c r="KQ2" s="10"/>
      <c r="KU2" s="10">
        <v>15</v>
      </c>
      <c r="KY2" s="10"/>
      <c r="LC2" s="10"/>
      <c r="LG2" s="10"/>
      <c r="LK2" s="10"/>
      <c r="LO2" s="10">
        <v>16</v>
      </c>
      <c r="LS2" s="10"/>
      <c r="LW2" s="10"/>
      <c r="MA2" s="10"/>
      <c r="ME2" s="10"/>
    </row>
    <row r="3" spans="1:346" x14ac:dyDescent="0.2">
      <c r="AA3" s="27" t="s">
        <v>61</v>
      </c>
      <c r="AE3" s="10"/>
      <c r="AI3" s="10"/>
      <c r="AM3" s="10"/>
      <c r="AQ3" s="10"/>
      <c r="AU3" s="10" t="s">
        <v>61</v>
      </c>
      <c r="AY3" s="10"/>
      <c r="BC3" s="10"/>
      <c r="BG3" s="10"/>
      <c r="BK3" s="10"/>
      <c r="BO3" s="10" t="s">
        <v>61</v>
      </c>
      <c r="BS3" s="10"/>
      <c r="BW3" s="10"/>
      <c r="CA3" s="10"/>
      <c r="CE3" s="10"/>
      <c r="CI3" s="10" t="s">
        <v>61</v>
      </c>
      <c r="CM3" s="10"/>
      <c r="CQ3" s="10"/>
      <c r="CU3" s="10"/>
      <c r="CY3" s="10"/>
      <c r="DC3" s="10" t="s">
        <v>61</v>
      </c>
      <c r="DG3" s="10"/>
      <c r="DK3" s="10"/>
      <c r="DO3" s="10"/>
      <c r="DS3" s="10"/>
      <c r="DW3" s="10" t="s">
        <v>61</v>
      </c>
      <c r="EA3" s="10"/>
      <c r="EE3" s="10"/>
      <c r="EI3" s="10"/>
      <c r="EM3" s="10"/>
      <c r="EQ3" s="10" t="s">
        <v>61</v>
      </c>
      <c r="EU3" s="10"/>
      <c r="EY3" s="10"/>
      <c r="FC3" s="10"/>
      <c r="FG3" s="10"/>
      <c r="FK3" s="10" t="s">
        <v>61</v>
      </c>
      <c r="FO3" s="10"/>
      <c r="FS3" s="10"/>
      <c r="FW3" s="10"/>
      <c r="GA3" s="10"/>
      <c r="GE3" s="10" t="s">
        <v>61</v>
      </c>
      <c r="GI3" s="10"/>
      <c r="GM3" s="10"/>
      <c r="GQ3" s="10"/>
      <c r="GU3" s="10"/>
      <c r="GY3" s="10" t="s">
        <v>61</v>
      </c>
      <c r="HC3" s="10"/>
      <c r="HG3" s="10"/>
      <c r="HK3" s="10"/>
      <c r="HO3" s="10"/>
      <c r="HS3" s="10" t="s">
        <v>61</v>
      </c>
      <c r="HW3" s="10"/>
      <c r="IA3" s="10"/>
      <c r="IE3" s="10"/>
      <c r="II3" s="10"/>
      <c r="IM3" s="10" t="s">
        <v>61</v>
      </c>
      <c r="IQ3" s="10"/>
      <c r="IU3" s="10"/>
      <c r="IY3" s="10"/>
      <c r="JC3" s="10"/>
      <c r="JG3" s="10" t="s">
        <v>61</v>
      </c>
      <c r="JK3" s="10"/>
      <c r="JO3" s="10"/>
      <c r="JS3" s="10"/>
      <c r="JW3" s="10"/>
      <c r="KA3" s="10" t="s">
        <v>61</v>
      </c>
      <c r="KE3" s="10"/>
      <c r="KI3" s="10"/>
      <c r="KM3" s="10"/>
      <c r="KQ3" s="10"/>
      <c r="KU3" s="10" t="s">
        <v>61</v>
      </c>
      <c r="KY3" s="10"/>
      <c r="LC3" s="10"/>
      <c r="LG3" s="10"/>
      <c r="LK3" s="10"/>
      <c r="LO3" s="10" t="s">
        <v>61</v>
      </c>
      <c r="LS3" s="10"/>
      <c r="LW3" s="10"/>
      <c r="MA3" s="10"/>
      <c r="ME3" s="10"/>
    </row>
    <row r="4" spans="1:346" x14ac:dyDescent="0.2">
      <c r="A4">
        <f>'爬塔宝箱（输出)'!A4</f>
        <v>1</v>
      </c>
      <c r="B4" t="s">
        <v>16</v>
      </c>
      <c r="C4" s="9">
        <v>4</v>
      </c>
      <c r="D4" s="9">
        <f>'爬塔宝箱（输出)'!D4</f>
        <v>0</v>
      </c>
      <c r="E4" s="9">
        <f>'爬塔宝箱（输出)'!E4</f>
        <v>0.4</v>
      </c>
      <c r="F4" s="9">
        <f>1-E4</f>
        <v>0.6</v>
      </c>
      <c r="G4" s="12">
        <v>80100001</v>
      </c>
      <c r="H4">
        <v>1</v>
      </c>
      <c r="I4">
        <v>1</v>
      </c>
      <c r="J4">
        <f>IF($D4&lt;2,((VLOOKUP(--RIGHT(G4,1),权重!$F$2:$H$6,2,0)+VLOOKUP(--RIGHT(G4,1),权重!$F$2:$H$6,3,0)*$D4)*$F4),((VLOOKUP(--RIGHT(G4,1),权重!$J$2:$L$6,2,0)+VLOOKUP(--RIGHT(G4,1),权重!$J$2:$L$6,3,0)*$D4)*$F4))</f>
        <v>420000</v>
      </c>
      <c r="K4" s="12">
        <v>80100002</v>
      </c>
      <c r="L4">
        <v>1</v>
      </c>
      <c r="M4">
        <v>1</v>
      </c>
      <c r="N4">
        <f>IF($D4&lt;2,((VLOOKUP(--RIGHT(K4,1),权重!$F$2:$H$6,2,0)+VLOOKUP(--RIGHT(K4,1),权重!$F$2:$H$6,3,0)*$D4)*$F4),((VLOOKUP(--RIGHT(K4,1),权重!$J$2:$L$6,2,0)+VLOOKUP(--RIGHT(K4,1),权重!$J$2:$L$6,3,0)*$D4)*$F4))</f>
        <v>180000</v>
      </c>
      <c r="O4" s="26">
        <v>80100003</v>
      </c>
      <c r="P4">
        <v>1</v>
      </c>
      <c r="Q4">
        <v>1</v>
      </c>
      <c r="R4">
        <f>IF($D4&lt;2,((VLOOKUP(--RIGHT(O4,1),权重!$F$2:$H$6,2,0)+VLOOKUP(--RIGHT(O4,1),权重!$F$2:$H$6,3,0)*$D4)*$F4),((VLOOKUP(--RIGHT(O4,1),权重!$J$2:$L$6,2,0)+VLOOKUP(--RIGHT(O4,1),权重!$J$2:$L$6,3,0)*$D4)*$F4))</f>
        <v>0</v>
      </c>
      <c r="S4" s="26">
        <v>80100004</v>
      </c>
      <c r="T4">
        <v>1</v>
      </c>
      <c r="U4">
        <v>1</v>
      </c>
      <c r="V4">
        <f>IF($D4&lt;2,((VLOOKUP(--RIGHT(S4,1),权重!$F$2:$H$6,2,0)+VLOOKUP(--RIGHT(S4,1),权重!$F$2:$H$6,3,0)*$D4)*$F4),((VLOOKUP(--RIGHT(S4,1),权重!$J$2:$L$6,2,0)+VLOOKUP(--RIGHT(S4,1),权重!$J$2:$L$6,3,0)*$D4)*$F4))</f>
        <v>0</v>
      </c>
      <c r="W4" s="26">
        <v>80100005</v>
      </c>
      <c r="X4">
        <v>1</v>
      </c>
      <c r="Y4">
        <v>1</v>
      </c>
      <c r="Z4">
        <f>IF($D4&lt;2,((VLOOKUP(--RIGHT(W4,1),权重!$F$2:$H$6,2,0)+VLOOKUP(--RIGHT(W4,1),权重!$F$2:$H$6,3,0)*$D4)*$F4),((VLOOKUP(--RIGHT(W4,1),权重!$J$2:$L$6,2,0)+VLOOKUP(--RIGHT(W4,1),权重!$J$2:$L$6,3,0)*$D4)*$F4))</f>
        <v>0</v>
      </c>
      <c r="AA4" s="27">
        <v>80100011</v>
      </c>
      <c r="AB4">
        <v>1</v>
      </c>
      <c r="AC4">
        <v>1</v>
      </c>
      <c r="AD4">
        <f>IF(AA4=0,0,INT((VLOOKUP(--RIGHT(AA4,1),权重!$B$2:$C$6,2,0)/$C4+VLOOKUP(--RIGHT(AA4,1),权重!$B$2:$D$6,3,0))*$E4))</f>
        <v>49100</v>
      </c>
      <c r="AE4" s="10">
        <v>80100012</v>
      </c>
      <c r="AF4">
        <v>1</v>
      </c>
      <c r="AG4">
        <v>1</v>
      </c>
      <c r="AH4">
        <f>IF(AE4=0,0,INT((VLOOKUP(--RIGHT(AE4,1),权重!$B$2:$C$6,2,0)/$C4+VLOOKUP(--RIGHT(AE4,1),权重!$B$2:$D$6,3,0))*$E4))</f>
        <v>39980</v>
      </c>
      <c r="AI4" s="10">
        <v>80100013</v>
      </c>
      <c r="AJ4">
        <v>1</v>
      </c>
      <c r="AK4">
        <v>1</v>
      </c>
      <c r="AL4">
        <f>IF(AI4=0,0,INT((VLOOKUP(--RIGHT(AI4,1),权重!$B$2:$C$6,2,0)/$C4+VLOOKUP(--RIGHT(AI4,1),权重!$B$2:$D$6,3,0))*$E4))</f>
        <v>10000</v>
      </c>
      <c r="AM4" s="10">
        <v>80100014</v>
      </c>
      <c r="AN4">
        <v>1</v>
      </c>
      <c r="AO4">
        <v>1</v>
      </c>
      <c r="AP4">
        <f>IF(AM4=0,0,INT((VLOOKUP(--RIGHT(AM4,1),权重!$B$2:$C$6,2,0)/$C4+VLOOKUP(--RIGHT(AM4,1),权重!$B$2:$D$6,3,0))*$E4))</f>
        <v>900</v>
      </c>
      <c r="AQ4" s="10">
        <v>80100015</v>
      </c>
      <c r="AR4">
        <v>1</v>
      </c>
      <c r="AS4">
        <v>1</v>
      </c>
      <c r="AT4">
        <f>IF(AQ4=0,0,INT((VLOOKUP(--RIGHT(AQ4,1),权重!$B$2:$C$6,2,0)/$C4+VLOOKUP(--RIGHT(AQ4,1),权重!$B$2:$D$6,3,0))*$E4))</f>
        <v>20</v>
      </c>
      <c r="AU4" s="10">
        <v>80100031</v>
      </c>
      <c r="AV4">
        <v>1</v>
      </c>
      <c r="AW4">
        <v>1</v>
      </c>
      <c r="AX4">
        <f>IF(AU4=0,0,INT((VLOOKUP(--RIGHT(AU4,1),权重!$B$2:$C$6,2,0)/$C4+VLOOKUP(--RIGHT(AU4,1),权重!$B$2:$D$6,3,0))*$E4))</f>
        <v>49100</v>
      </c>
      <c r="AY4" s="10">
        <v>80100032</v>
      </c>
      <c r="AZ4">
        <v>1</v>
      </c>
      <c r="BA4">
        <v>1</v>
      </c>
      <c r="BB4">
        <f>IF(AY4=0,0,INT((VLOOKUP(--RIGHT(AY4,1),权重!$B$2:$C$6,2,0)/$C4+VLOOKUP(--RIGHT(AY4,1),权重!$B$2:$D$6,3,0))*$E4))</f>
        <v>39980</v>
      </c>
      <c r="BC4" s="10">
        <v>80100033</v>
      </c>
      <c r="BD4">
        <v>1</v>
      </c>
      <c r="BE4">
        <v>1</v>
      </c>
      <c r="BF4">
        <f>IF(BC4=0,0,INT((VLOOKUP(--RIGHT(BC4,1),权重!$B$2:$C$6,2,0)/$C4+VLOOKUP(--RIGHT(BC4,1),权重!$B$2:$D$6,3,0))*$E4))</f>
        <v>10000</v>
      </c>
      <c r="BG4" s="10">
        <v>80100034</v>
      </c>
      <c r="BH4">
        <v>1</v>
      </c>
      <c r="BI4">
        <v>1</v>
      </c>
      <c r="BJ4">
        <f>IF(BG4=0,0,INT((VLOOKUP(--RIGHT(BG4,1),权重!$B$2:$C$6,2,0)/$C4+VLOOKUP(--RIGHT(BG4,1),权重!$B$2:$D$6,3,0))*$E4))</f>
        <v>900</v>
      </c>
      <c r="BK4" s="10">
        <v>80100035</v>
      </c>
      <c r="BL4">
        <v>1</v>
      </c>
      <c r="BM4">
        <v>1</v>
      </c>
      <c r="BN4">
        <f>IF(BK4=0,0,INT((VLOOKUP(--RIGHT(BK4,1),权重!$B$2:$C$6,2,0)/$C4+VLOOKUP(--RIGHT(BK4,1),权重!$B$2:$D$6,3,0))*$E4))</f>
        <v>20</v>
      </c>
      <c r="BO4" s="10">
        <v>80100041</v>
      </c>
      <c r="BP4">
        <v>1</v>
      </c>
      <c r="BQ4">
        <v>1</v>
      </c>
      <c r="BR4">
        <f>IF(BO4=0,0,INT((VLOOKUP(--RIGHT(BO4,1),权重!$B$2:$C$6,2,0)/$C4+VLOOKUP(--RIGHT(BO4,1),权重!$B$2:$D$6,3,0))*$E4))</f>
        <v>49100</v>
      </c>
      <c r="BS4" s="10">
        <v>80100042</v>
      </c>
      <c r="BT4">
        <v>1</v>
      </c>
      <c r="BU4">
        <v>1</v>
      </c>
      <c r="BV4">
        <f>IF(BS4=0,0,INT((VLOOKUP(--RIGHT(BS4,1),权重!$B$2:$C$6,2,0)/$C4+VLOOKUP(--RIGHT(BS4,1),权重!$B$2:$D$6,3,0))*$E4))</f>
        <v>39980</v>
      </c>
      <c r="BW4" s="10">
        <v>80100043</v>
      </c>
      <c r="BX4">
        <v>1</v>
      </c>
      <c r="BY4">
        <v>1</v>
      </c>
      <c r="BZ4">
        <f>IF(BW4=0,0,INT((VLOOKUP(--RIGHT(BW4,1),权重!$B$2:$C$6,2,0)/$C4+VLOOKUP(--RIGHT(BW4,1),权重!$B$2:$D$6,3,0))*$E4))</f>
        <v>10000</v>
      </c>
      <c r="CA4" s="10">
        <v>80100044</v>
      </c>
      <c r="CB4">
        <v>1</v>
      </c>
      <c r="CC4">
        <v>1</v>
      </c>
      <c r="CD4">
        <f>IF(CA4=0,0,INT((VLOOKUP(--RIGHT(CA4,1),权重!$B$2:$C$6,2,0)/$C4+VLOOKUP(--RIGHT(CA4,1),权重!$B$2:$D$6,3,0))*$E4))</f>
        <v>900</v>
      </c>
      <c r="CE4" s="10">
        <v>80100045</v>
      </c>
      <c r="CF4">
        <v>1</v>
      </c>
      <c r="CG4">
        <v>1</v>
      </c>
      <c r="CH4">
        <f>IF(CE4=0,0,INT((VLOOKUP(--RIGHT(CE4,1),权重!$B$2:$C$6,2,0)/$C4+VLOOKUP(--RIGHT(CE4,1),权重!$B$2:$D$6,3,0))*$E4))</f>
        <v>20</v>
      </c>
      <c r="CI4" s="10">
        <v>80100061</v>
      </c>
      <c r="CJ4">
        <v>1</v>
      </c>
      <c r="CK4">
        <v>1</v>
      </c>
      <c r="CL4">
        <f>IF(CI4=0,0,INT((VLOOKUP(--RIGHT(CI4,1),权重!$B$2:$C$6,2,0)/$C4+VLOOKUP(--RIGHT(CI4,1),权重!$B$2:$D$6,3,0))*$E4))</f>
        <v>49100</v>
      </c>
      <c r="CM4" s="10">
        <v>80100062</v>
      </c>
      <c r="CN4">
        <v>1</v>
      </c>
      <c r="CO4">
        <v>1</v>
      </c>
      <c r="CP4">
        <f>IF(CM4=0,0,INT((VLOOKUP(--RIGHT(CM4,1),权重!$B$2:$C$6,2,0)/$C4+VLOOKUP(--RIGHT(CM4,1),权重!$B$2:$D$6,3,0))*$E4))</f>
        <v>39980</v>
      </c>
      <c r="CQ4" s="10">
        <v>80100063</v>
      </c>
      <c r="CR4">
        <v>1</v>
      </c>
      <c r="CS4">
        <v>1</v>
      </c>
      <c r="CT4">
        <f>IF(CQ4=0,0,INT((VLOOKUP(--RIGHT(CQ4,1),权重!$B$2:$C$6,2,0)/$C4+VLOOKUP(--RIGHT(CQ4,1),权重!$B$2:$D$6,3,0))*$E4))</f>
        <v>10000</v>
      </c>
      <c r="CU4" s="10">
        <v>80100064</v>
      </c>
      <c r="CV4">
        <v>1</v>
      </c>
      <c r="CW4">
        <v>1</v>
      </c>
      <c r="CX4">
        <f>IF(CU4=0,0,INT((VLOOKUP(--RIGHT(CU4,1),权重!$B$2:$C$6,2,0)/$C4+VLOOKUP(--RIGHT(CU4,1),权重!$B$2:$D$6,3,0))*$E4))</f>
        <v>900</v>
      </c>
      <c r="CY4" s="10">
        <v>80100065</v>
      </c>
      <c r="CZ4">
        <v>1</v>
      </c>
      <c r="DA4">
        <v>1</v>
      </c>
      <c r="DB4">
        <f>IF(CY4=0,0,INT((VLOOKUP(--RIGHT(CY4,1),权重!$B$2:$C$6,2,0)/$C4+VLOOKUP(--RIGHT(CY4,1),权重!$B$2:$D$6,3,0))*$E4))</f>
        <v>20</v>
      </c>
      <c r="DC4" s="10"/>
      <c r="DF4">
        <f>IF(DC4=0,0,INT((VLOOKUP(--RIGHT(DC4,1),权重!$B$2:$C$6,2,0)/$C4+VLOOKUP(--RIGHT(DC4,1),权重!$B$2:$D$6,3,0))*$E4))</f>
        <v>0</v>
      </c>
      <c r="DG4" s="10"/>
      <c r="DJ4">
        <f>IF(DG4=0,0,INT((VLOOKUP(--RIGHT(DG4,1),权重!$B$2:$C$6,2,0)/$C4+VLOOKUP(--RIGHT(DG4,1),权重!$B$2:$D$6,3,0))*$E4))</f>
        <v>0</v>
      </c>
      <c r="DK4" s="10"/>
      <c r="DN4">
        <f>IF(DK4=0,0,INT((VLOOKUP(--RIGHT(DK4,1),权重!$B$2:$C$6,2,0)/$C4+VLOOKUP(--RIGHT(DK4,1),权重!$B$2:$D$6,3,0))*$E4))</f>
        <v>0</v>
      </c>
      <c r="DO4" s="10"/>
      <c r="DR4">
        <f>IF(DO4=0,0,INT((VLOOKUP(--RIGHT(DO4,1),权重!$B$2:$C$6,2,0)/$C4+VLOOKUP(--RIGHT(DO4,1),权重!$B$2:$D$6,3,0))*$E4))</f>
        <v>0</v>
      </c>
      <c r="DS4" s="10"/>
      <c r="DV4">
        <f>IF(DS4=0,0,INT((VLOOKUP(--RIGHT(DS4,1),权重!$B$2:$C$6,2,0)/$C4+VLOOKUP(--RIGHT(DS4,1),权重!$B$2:$D$6,3,0))*$E4))</f>
        <v>0</v>
      </c>
      <c r="DW4" s="10"/>
      <c r="DZ4">
        <f>IF(DW4=0,0,INT((VLOOKUP(--RIGHT(DW4,1),权重!$B$2:$C$6,2,0)/$C4+VLOOKUP(--RIGHT(DW4,1),权重!$B$2:$D$6,3,0))*$E4))</f>
        <v>0</v>
      </c>
      <c r="EA4" s="10"/>
      <c r="ED4">
        <f>IF(EA4=0,0,INT((VLOOKUP(--RIGHT(EA4,1),权重!$B$2:$C$6,2,0)/$C4+VLOOKUP(--RIGHT(EA4,1),权重!$B$2:$D$6,3,0))*$E4))</f>
        <v>0</v>
      </c>
      <c r="EE4" s="10"/>
      <c r="EH4">
        <f>IF(EE4=0,0,INT((VLOOKUP(--RIGHT(EE4,1),权重!$B$2:$C$6,2,0)/$C4+VLOOKUP(--RIGHT(EE4,1),权重!$B$2:$D$6,3,0))*$E4))</f>
        <v>0</v>
      </c>
      <c r="EI4" s="10"/>
      <c r="EL4">
        <f>IF(EI4=0,0,INT((VLOOKUP(--RIGHT(EI4,1),权重!$B$2:$C$6,2,0)/$C4+VLOOKUP(--RIGHT(EI4,1),权重!$B$2:$D$6,3,0))*$E4))</f>
        <v>0</v>
      </c>
      <c r="EM4" s="10"/>
      <c r="EP4">
        <f>IF(EM4=0,0,INT((VLOOKUP(--RIGHT(EM4,1),权重!$B$2:$C$6,2,0)/$C4+VLOOKUP(--RIGHT(EM4,1),权重!$B$2:$D$6,3,0))*$E4))</f>
        <v>0</v>
      </c>
      <c r="EQ4" s="10"/>
      <c r="ET4">
        <f>IF(EQ4=0,0,INT((VLOOKUP(--RIGHT(EQ4,1),权重!$B$2:$C$6,2,0)/$C4+VLOOKUP(--RIGHT(EQ4,1),权重!$B$2:$D$6,3,0))*$E4))</f>
        <v>0</v>
      </c>
      <c r="EU4" s="10"/>
      <c r="EX4">
        <f>IF(EU4=0,0,INT((VLOOKUP(--RIGHT(EU4,1),权重!$B$2:$C$6,2,0)/$C4+VLOOKUP(--RIGHT(EU4,1),权重!$B$2:$D$6,3,0))*$E4))</f>
        <v>0</v>
      </c>
      <c r="EY4" s="10"/>
      <c r="FB4">
        <f>IF(EY4=0,0,INT((VLOOKUP(--RIGHT(EY4,1),权重!$B$2:$C$6,2,0)/$C4+VLOOKUP(--RIGHT(EY4,1),权重!$B$2:$D$6,3,0))*$E4))</f>
        <v>0</v>
      </c>
      <c r="FC4" s="10"/>
      <c r="FF4">
        <f>IF(FC4=0,0,INT((VLOOKUP(--RIGHT(FC4,1),权重!$B$2:$C$6,2,0)/$C4+VLOOKUP(--RIGHT(FC4,1),权重!$B$2:$D$6,3,0))*$E4))</f>
        <v>0</v>
      </c>
      <c r="FG4" s="10"/>
      <c r="FJ4">
        <f>IF(FG4=0,0,INT((VLOOKUP(--RIGHT(FG4,1),权重!$B$2:$C$6,2,0)/$C4+VLOOKUP(--RIGHT(FG4,1),权重!$B$2:$D$6,3,0))*$E4))</f>
        <v>0</v>
      </c>
      <c r="FK4" s="10"/>
      <c r="FN4">
        <f>IF(FK4=0,0,INT((VLOOKUP(--RIGHT(FK4,1),权重!$B$2:$C$6,2,0)/$C4+VLOOKUP(--RIGHT(FK4,1),权重!$B$2:$D$6,3,0))*$E4))</f>
        <v>0</v>
      </c>
      <c r="FO4" s="10"/>
      <c r="FR4">
        <f>IF(FO4=0,0,INT((VLOOKUP(--RIGHT(FO4,1),权重!$B$2:$C$6,2,0)/$C4+VLOOKUP(--RIGHT(FO4,1),权重!$B$2:$D$6,3,0))*$E4))</f>
        <v>0</v>
      </c>
      <c r="FS4" s="10"/>
      <c r="FV4">
        <f>IF(FS4=0,0,INT((VLOOKUP(--RIGHT(FS4,1),权重!$B$2:$C$6,2,0)/$C4+VLOOKUP(--RIGHT(FS4,1),权重!$B$2:$D$6,3,0))*$E4))</f>
        <v>0</v>
      </c>
      <c r="FW4" s="10"/>
      <c r="FZ4">
        <f>IF(FW4=0,0,INT((VLOOKUP(--RIGHT(FW4,1),权重!$B$2:$C$6,2,0)/$C4+VLOOKUP(--RIGHT(FW4,1),权重!$B$2:$D$6,3,0))*$E4))</f>
        <v>0</v>
      </c>
      <c r="GA4" s="10"/>
      <c r="GD4">
        <f>IF(GA4=0,0,INT((VLOOKUP(--RIGHT(GA4,1),权重!$B$2:$C$6,2,0)/$C4+VLOOKUP(--RIGHT(GA4,1),权重!$B$2:$D$6,3,0))*$E4))</f>
        <v>0</v>
      </c>
      <c r="GE4" s="10"/>
      <c r="GH4">
        <f>IF(GE4=0,0,INT((VLOOKUP(--RIGHT(GE4,1),权重!$B$2:$C$6,2,0)/$C4+VLOOKUP(--RIGHT(GE4,1),权重!$B$2:$D$6,3,0))*$E4))</f>
        <v>0</v>
      </c>
      <c r="GI4" s="10"/>
      <c r="GL4">
        <f>IF(GI4=0,0,INT((VLOOKUP(--RIGHT(GI4,1),权重!$B$2:$C$6,2,0)/$C4+VLOOKUP(--RIGHT(GI4,1),权重!$B$2:$D$6,3,0))*$E4))</f>
        <v>0</v>
      </c>
      <c r="GM4" s="10"/>
      <c r="GP4">
        <f>IF(GM4=0,0,INT((VLOOKUP(--RIGHT(GM4,1),权重!$B$2:$C$6,2,0)/$C4+VLOOKUP(--RIGHT(GM4,1),权重!$B$2:$D$6,3,0))*$E4))</f>
        <v>0</v>
      </c>
      <c r="GQ4" s="10"/>
      <c r="GT4">
        <f>IF(GQ4=0,0,INT((VLOOKUP(--RIGHT(GQ4,1),权重!$B$2:$C$6,2,0)/$C4+VLOOKUP(--RIGHT(GQ4,1),权重!$B$2:$D$6,3,0))*$E4))</f>
        <v>0</v>
      </c>
      <c r="GU4" s="10"/>
      <c r="GX4">
        <f>IF(GU4=0,0,INT((VLOOKUP(--RIGHT(GU4,1),权重!$B$2:$C$6,2,0)/$C4+VLOOKUP(--RIGHT(GU4,1),权重!$B$2:$D$6,3,0))*$E4))</f>
        <v>0</v>
      </c>
      <c r="GY4" s="10"/>
      <c r="HB4">
        <f>IF(GY4=0,0,INT((VLOOKUP(--RIGHT(GY4,1),权重!$B$2:$C$6,2,0)/$C4+VLOOKUP(--RIGHT(GY4,1),权重!$B$2:$D$6,3,0))*$E4))</f>
        <v>0</v>
      </c>
      <c r="HC4" s="10"/>
      <c r="HF4">
        <f>IF(HC4=0,0,INT((VLOOKUP(--RIGHT(HC4,1),权重!$B$2:$C$6,2,0)/$C4+VLOOKUP(--RIGHT(HC4,1),权重!$B$2:$D$6,3,0))*$E4))</f>
        <v>0</v>
      </c>
      <c r="HG4" s="10"/>
      <c r="HJ4">
        <f>IF(HG4=0,0,INT((VLOOKUP(--RIGHT(HG4,1),权重!$B$2:$C$6,2,0)/$C4+VLOOKUP(--RIGHT(HG4,1),权重!$B$2:$D$6,3,0))*$E4))</f>
        <v>0</v>
      </c>
      <c r="HK4" s="10"/>
      <c r="HN4">
        <f>IF(HK4=0,0,INT((VLOOKUP(--RIGHT(HK4,1),权重!$B$2:$C$6,2,0)/$C4+VLOOKUP(--RIGHT(HK4,1),权重!$B$2:$D$6,3,0))*$E4))</f>
        <v>0</v>
      </c>
      <c r="HO4" s="10"/>
      <c r="HR4">
        <f>IF(HO4=0,0,INT((VLOOKUP(--RIGHT(HO4,1),权重!$B$2:$C$6,2,0)/$C4+VLOOKUP(--RIGHT(HO4,1),权重!$B$2:$D$6,3,0))*$E4))</f>
        <v>0</v>
      </c>
      <c r="HS4" s="10"/>
      <c r="HV4">
        <f>IF(HS4=0,0,INT((VLOOKUP(--RIGHT(HS4,1),权重!$B$2:$C$6,2,0)/$C4+VLOOKUP(--RIGHT(HS4,1),权重!$B$2:$D$6,3,0))*$E4))</f>
        <v>0</v>
      </c>
      <c r="HW4" s="10"/>
      <c r="HZ4">
        <f>IF(HW4=0,0,INT((VLOOKUP(--RIGHT(HW4,1),权重!$B$2:$C$6,2,0)/$C4+VLOOKUP(--RIGHT(HW4,1),权重!$B$2:$D$6,3,0))*$E4))</f>
        <v>0</v>
      </c>
      <c r="IA4" s="10"/>
      <c r="ID4">
        <f>IF(IA4=0,0,INT((VLOOKUP(--RIGHT(IA4,1),权重!$B$2:$C$6,2,0)/$C4+VLOOKUP(--RIGHT(IA4,1),权重!$B$2:$D$6,3,0))*$E4))</f>
        <v>0</v>
      </c>
      <c r="IE4" s="10"/>
      <c r="IH4">
        <f>IF(IE4=0,0,INT((VLOOKUP(--RIGHT(IE4,1),权重!$B$2:$C$6,2,0)/$C4+VLOOKUP(--RIGHT(IE4,1),权重!$B$2:$D$6,3,0))*$E4))</f>
        <v>0</v>
      </c>
      <c r="II4" s="10"/>
      <c r="IL4">
        <f>IF(II4=0,0,INT((VLOOKUP(--RIGHT(II4,1),权重!$B$2:$C$6,2,0)/$C4+VLOOKUP(--RIGHT(II4,1),权重!$B$2:$D$6,3,0))*$E4))</f>
        <v>0</v>
      </c>
      <c r="IM4" s="10"/>
      <c r="IP4">
        <f>IF(IM4=0,0,INT((VLOOKUP(--RIGHT(IM4,1),权重!$B$2:$C$6,2,0)/$C4+VLOOKUP(--RIGHT(IM4,1),权重!$B$2:$D$6,3,0))*$E4))</f>
        <v>0</v>
      </c>
      <c r="IQ4" s="10"/>
      <c r="IT4">
        <f>IF(IQ4=0,0,INT((VLOOKUP(--RIGHT(IQ4,1),权重!$B$2:$C$6,2,0)/$C4+VLOOKUP(--RIGHT(IQ4,1),权重!$B$2:$D$6,3,0))*$E4))</f>
        <v>0</v>
      </c>
      <c r="IU4" s="10"/>
      <c r="IX4">
        <f>IF(IU4=0,0,INT((VLOOKUP(--RIGHT(IU4,1),权重!$B$2:$C$6,2,0)/$C4+VLOOKUP(--RIGHT(IU4,1),权重!$B$2:$D$6,3,0))*$E4))</f>
        <v>0</v>
      </c>
      <c r="IY4" s="10"/>
      <c r="JB4">
        <f>IF(IY4=0,0,INT((VLOOKUP(--RIGHT(IY4,1),权重!$B$2:$C$6,2,0)/$C4+VLOOKUP(--RIGHT(IY4,1),权重!$B$2:$D$6,3,0))*$E4))</f>
        <v>0</v>
      </c>
      <c r="JC4" s="10"/>
      <c r="JF4">
        <f>IF(JC4=0,0,INT((VLOOKUP(--RIGHT(JC4,1),权重!$B$2:$C$6,2,0)/$C4+VLOOKUP(--RIGHT(JC4,1),权重!$B$2:$D$6,3,0))*$E4))</f>
        <v>0</v>
      </c>
      <c r="JG4" s="10"/>
      <c r="JJ4">
        <f>IF(JG4=0,0,INT((VLOOKUP(--RIGHT(JG4,1),权重!$B$2:$C$6,2,0)/$C4+VLOOKUP(--RIGHT(JG4,1),权重!$B$2:$D$6,3,0))*$E4))</f>
        <v>0</v>
      </c>
      <c r="JK4" s="10"/>
      <c r="JN4">
        <f>IF(JK4=0,0,INT((VLOOKUP(--RIGHT(JK4,1),权重!$B$2:$C$6,2,0)/$C4+VLOOKUP(--RIGHT(JK4,1),权重!$B$2:$D$6,3,0))*$E4))</f>
        <v>0</v>
      </c>
      <c r="JO4" s="10"/>
      <c r="JR4">
        <f>IF(JO4=0,0,INT((VLOOKUP(--RIGHT(JO4,1),权重!$B$2:$C$6,2,0)/$C4+VLOOKUP(--RIGHT(JO4,1),权重!$B$2:$D$6,3,0))*$E4))</f>
        <v>0</v>
      </c>
      <c r="JS4" s="10"/>
      <c r="JV4">
        <f>IF(JS4=0,0,INT((VLOOKUP(--RIGHT(JS4,1),权重!$B$2:$C$6,2,0)/$C4+VLOOKUP(--RIGHT(JS4,1),权重!$B$2:$D$6,3,0))*$E4))</f>
        <v>0</v>
      </c>
      <c r="JW4" s="10"/>
      <c r="JZ4">
        <f>IF(JW4=0,0,INT((VLOOKUP(--RIGHT(JW4,1),权重!$B$2:$C$6,2,0)/$C4+VLOOKUP(--RIGHT(JW4,1),权重!$B$2:$D$6,3,0))*$E4))</f>
        <v>0</v>
      </c>
      <c r="KA4" s="10"/>
      <c r="KD4">
        <f>IF(KA4=0,0,INT((VLOOKUP(--RIGHT(KA4,1),权重!$B$2:$C$6,2,0)/$C4+VLOOKUP(--RIGHT(KA4,1),权重!$B$2:$D$6,3,0))*$E4))</f>
        <v>0</v>
      </c>
      <c r="KE4" s="10"/>
      <c r="KH4">
        <f>IF(KE4=0,0,INT((VLOOKUP(--RIGHT(KE4,1),权重!$B$2:$C$6,2,0)/$C4+VLOOKUP(--RIGHT(KE4,1),权重!$B$2:$D$6,3,0))*$E4))</f>
        <v>0</v>
      </c>
      <c r="KI4" s="10"/>
      <c r="KL4">
        <f>IF(KI4=0,0,INT((VLOOKUP(--RIGHT(KI4,1),权重!$B$2:$C$6,2,0)/$C4+VLOOKUP(--RIGHT(KI4,1),权重!$B$2:$D$6,3,0))*$E4))</f>
        <v>0</v>
      </c>
      <c r="KM4" s="10"/>
      <c r="KP4">
        <f>IF(KM4=0,0,INT((VLOOKUP(--RIGHT(KM4,1),权重!$B$2:$C$6,2,0)/$C4+VLOOKUP(--RIGHT(KM4,1),权重!$B$2:$D$6,3,0))*$E4))</f>
        <v>0</v>
      </c>
      <c r="KQ4" s="10"/>
      <c r="KT4">
        <f>IF(KQ4=0,0,INT((VLOOKUP(--RIGHT(KQ4,1),权重!$B$2:$C$6,2,0)/$C4+VLOOKUP(--RIGHT(KQ4,1),权重!$B$2:$D$6,3,0))*$E4))</f>
        <v>0</v>
      </c>
      <c r="KU4" s="10"/>
      <c r="KX4">
        <f>IF(KU4=0,0,INT((VLOOKUP(--RIGHT(KU4,1),权重!$B$2:$C$6,2,0)/$C4+VLOOKUP(--RIGHT(KU4,1),权重!$B$2:$D$6,3,0))*$E4))</f>
        <v>0</v>
      </c>
      <c r="KY4" s="10"/>
      <c r="LB4">
        <f>IF(KY4=0,0,INT((VLOOKUP(--RIGHT(KY4,1),权重!$B$2:$C$6,2,0)/$C4+VLOOKUP(--RIGHT(KY4,1),权重!$B$2:$D$6,3,0))*$E4))</f>
        <v>0</v>
      </c>
      <c r="LC4" s="10"/>
      <c r="LF4">
        <f>IF(LC4=0,0,INT((VLOOKUP(--RIGHT(LC4,1),权重!$B$2:$C$6,2,0)/$C4+VLOOKUP(--RIGHT(LC4,1),权重!$B$2:$D$6,3,0))*$E4))</f>
        <v>0</v>
      </c>
      <c r="LG4" s="10"/>
      <c r="LJ4">
        <f>IF(LG4=0,0,INT((VLOOKUP(--RIGHT(LG4,1),权重!$B$2:$C$6,2,0)/$C4+VLOOKUP(--RIGHT(LG4,1),权重!$B$2:$D$6,3,0))*$E4))</f>
        <v>0</v>
      </c>
      <c r="LK4" s="10"/>
      <c r="LN4">
        <f>IF(LK4=0,0,INT((VLOOKUP(--RIGHT(LK4,1),权重!$B$2:$C$6,2,0)/$C4+VLOOKUP(--RIGHT(LK4,1),权重!$B$2:$D$6,3,0))*$E4))</f>
        <v>0</v>
      </c>
      <c r="LO4" s="10"/>
      <c r="LR4">
        <f>IF(LO4=0,0,INT((VLOOKUP(--RIGHT(LO4,1),权重!$B$2:$C$6,2,0)/$C4+VLOOKUP(--RIGHT(LO4,1),权重!$B$2:$D$6,3,0))*$E4))</f>
        <v>0</v>
      </c>
      <c r="LS4" s="10"/>
      <c r="LV4">
        <f>IF(LS4=0,0,INT((VLOOKUP(--RIGHT(LS4,1),权重!$B$2:$C$6,2,0)/$C4+VLOOKUP(--RIGHT(LS4,1),权重!$B$2:$D$6,3,0))*$E4))</f>
        <v>0</v>
      </c>
      <c r="LW4" s="10"/>
      <c r="LZ4">
        <f>IF(LW4=0,0,INT((VLOOKUP(--RIGHT(LW4,1),权重!$B$2:$C$6,2,0)/$C4+VLOOKUP(--RIGHT(LW4,1),权重!$B$2:$D$6,3,0))*$E4))</f>
        <v>0</v>
      </c>
      <c r="MA4" s="10"/>
      <c r="MD4">
        <f>IF(MA4=0,0,INT((VLOOKUP(--RIGHT(MA4,1),权重!$B$2:$C$6,2,0)/$C4+VLOOKUP(--RIGHT(MA4,1),权重!$B$2:$D$6,3,0))*$E4))</f>
        <v>0</v>
      </c>
      <c r="ME4" s="10"/>
      <c r="MH4">
        <f>IF(ME4=0,0,INT((VLOOKUP(--RIGHT(ME4,1),权重!$B$2:$C$6,2,0)/$C4+VLOOKUP(--RIGHT(ME4,1),权重!$B$2:$D$6,3,0))*$E4))</f>
        <v>0</v>
      </c>
    </row>
    <row r="5" spans="1:346" x14ac:dyDescent="0.2">
      <c r="A5">
        <v>2</v>
      </c>
      <c r="B5" t="s">
        <v>17</v>
      </c>
      <c r="C5" s="9">
        <v>5</v>
      </c>
      <c r="D5" s="9">
        <f>'爬塔宝箱（输出)'!D5</f>
        <v>0</v>
      </c>
      <c r="E5" s="9">
        <f>E4</f>
        <v>0.4</v>
      </c>
      <c r="F5" s="9">
        <f t="shared" ref="F5:F22" si="0">1-E5</f>
        <v>0.6</v>
      </c>
      <c r="G5" s="12">
        <v>80100001</v>
      </c>
      <c r="H5">
        <v>1</v>
      </c>
      <c r="I5">
        <v>1</v>
      </c>
      <c r="J5">
        <f>IF($D5&lt;2,((VLOOKUP(--RIGHT(G5,1),权重!$F$2:$H$6,2,0)+VLOOKUP(--RIGHT(G5,1),权重!$F$2:$H$6,3,0)*$D5)*$F5),((VLOOKUP(--RIGHT(G5,1),权重!$J$2:$L$6,2,0)+VLOOKUP(--RIGHT(G5,1),权重!$J$2:$L$6,3,0)*$D5)*$F5))</f>
        <v>420000</v>
      </c>
      <c r="K5" s="12">
        <v>80100002</v>
      </c>
      <c r="L5">
        <v>1</v>
      </c>
      <c r="M5">
        <v>1</v>
      </c>
      <c r="N5">
        <f>IF($D5&lt;2,((VLOOKUP(--RIGHT(K5,1),权重!$F$2:$H$6,2,0)+VLOOKUP(--RIGHT(K5,1),权重!$F$2:$H$6,3,0)*$D5)*$F5),((VLOOKUP(--RIGHT(K5,1),权重!$J$2:$L$6,2,0)+VLOOKUP(--RIGHT(K5,1),权重!$J$2:$L$6,3,0)*$D5)*$F5))</f>
        <v>180000</v>
      </c>
      <c r="O5" s="26">
        <v>80100003</v>
      </c>
      <c r="P5">
        <v>1</v>
      </c>
      <c r="Q5">
        <v>1</v>
      </c>
      <c r="R5">
        <f>IF($D5&lt;2,((VLOOKUP(--RIGHT(O5,1),权重!$F$2:$H$6,2,0)+VLOOKUP(--RIGHT(O5,1),权重!$F$2:$H$6,3,0)*$D5)*$F5),((VLOOKUP(--RIGHT(O5,1),权重!$J$2:$L$6,2,0)+VLOOKUP(--RIGHT(O5,1),权重!$J$2:$L$6,3,0)*$D5)*$F5))</f>
        <v>0</v>
      </c>
      <c r="S5" s="26">
        <v>80100004</v>
      </c>
      <c r="T5">
        <v>1</v>
      </c>
      <c r="U5">
        <v>1</v>
      </c>
      <c r="V5">
        <f>IF($D5&lt;2,((VLOOKUP(--RIGHT(S5,1),权重!$F$2:$H$6,2,0)+VLOOKUP(--RIGHT(S5,1),权重!$F$2:$H$6,3,0)*$D5)*$F5),((VLOOKUP(--RIGHT(S5,1),权重!$J$2:$L$6,2,0)+VLOOKUP(--RIGHT(S5,1),权重!$J$2:$L$6,3,0)*$D5)*$F5))</f>
        <v>0</v>
      </c>
      <c r="W5" s="26">
        <v>80100005</v>
      </c>
      <c r="X5">
        <v>1</v>
      </c>
      <c r="Y5">
        <v>1</v>
      </c>
      <c r="Z5">
        <f>IF($D5&lt;2,((VLOOKUP(--RIGHT(W5,1),权重!$F$2:$H$6,2,0)+VLOOKUP(--RIGHT(W5,1),权重!$F$2:$H$6,3,0)*$D5)*$F5),((VLOOKUP(--RIGHT(W5,1),权重!$J$2:$L$6,2,0)+VLOOKUP(--RIGHT(W5,1),权重!$J$2:$L$6,3,0)*$D5)*$F5))</f>
        <v>0</v>
      </c>
      <c r="AA5" s="27">
        <v>80100011</v>
      </c>
      <c r="AB5">
        <v>1</v>
      </c>
      <c r="AC5">
        <v>1</v>
      </c>
      <c r="AD5">
        <f>IF(AA5=0,0,INT((VLOOKUP(--RIGHT(AA5,1),权重!$B$2:$C$6,2,0)/$C5+VLOOKUP(--RIGHT(AA5,1),权重!$B$2:$D$6,3,0))*$E5))</f>
        <v>39200</v>
      </c>
      <c r="AE5" s="10">
        <v>80100012</v>
      </c>
      <c r="AF5">
        <v>1</v>
      </c>
      <c r="AG5">
        <v>1</v>
      </c>
      <c r="AH5">
        <f>IF(AE5=0,0,INT((VLOOKUP(--RIGHT(AE5,1),权重!$B$2:$C$6,2,0)/$C5+VLOOKUP(--RIGHT(AE5,1),权重!$B$2:$D$6,3,0))*$E5))</f>
        <v>31980</v>
      </c>
      <c r="AI5" s="10">
        <v>80100013</v>
      </c>
      <c r="AJ5">
        <v>1</v>
      </c>
      <c r="AK5">
        <v>1</v>
      </c>
      <c r="AL5">
        <f>IF(AI5=0,0,INT((VLOOKUP(--RIGHT(AI5,1),权重!$B$2:$C$6,2,0)/$C5+VLOOKUP(--RIGHT(AI5,1),权重!$B$2:$D$6,3,0))*$E5))</f>
        <v>8000</v>
      </c>
      <c r="AM5" s="10">
        <v>80100014</v>
      </c>
      <c r="AN5">
        <v>1</v>
      </c>
      <c r="AO5">
        <v>1</v>
      </c>
      <c r="AP5">
        <f>IF(AM5=0,0,INT((VLOOKUP(--RIGHT(AM5,1),权重!$B$2:$C$6,2,0)/$C5+VLOOKUP(--RIGHT(AM5,1),权重!$B$2:$D$6,3,0))*$E5))</f>
        <v>800</v>
      </c>
      <c r="AQ5" s="10">
        <v>80100015</v>
      </c>
      <c r="AR5">
        <v>1</v>
      </c>
      <c r="AS5">
        <v>1</v>
      </c>
      <c r="AT5">
        <f>IF(AQ5=0,0,INT((VLOOKUP(--RIGHT(AQ5,1),权重!$B$2:$C$6,2,0)/$C5+VLOOKUP(--RIGHT(AQ5,1),权重!$B$2:$D$6,3,0))*$E5))</f>
        <v>20</v>
      </c>
      <c r="AU5" s="10">
        <v>80100031</v>
      </c>
      <c r="AV5">
        <v>1</v>
      </c>
      <c r="AW5">
        <v>1</v>
      </c>
      <c r="AX5">
        <f>IF(AU5=0,0,INT((VLOOKUP(--RIGHT(AU5,1),权重!$B$2:$C$6,2,0)/$C5+VLOOKUP(--RIGHT(AU5,1),权重!$B$2:$D$6,3,0))*$E5))</f>
        <v>39200</v>
      </c>
      <c r="AY5" s="10">
        <v>80100032</v>
      </c>
      <c r="AZ5">
        <v>1</v>
      </c>
      <c r="BA5">
        <v>1</v>
      </c>
      <c r="BB5">
        <f>IF(AY5=0,0,INT((VLOOKUP(--RIGHT(AY5,1),权重!$B$2:$C$6,2,0)/$C5+VLOOKUP(--RIGHT(AY5,1),权重!$B$2:$D$6,3,0))*$E5))</f>
        <v>31980</v>
      </c>
      <c r="BC5" s="10">
        <v>80100033</v>
      </c>
      <c r="BD5">
        <v>1</v>
      </c>
      <c r="BE5">
        <v>1</v>
      </c>
      <c r="BF5">
        <f>IF(BC5=0,0,INT((VLOOKUP(--RIGHT(BC5,1),权重!$B$2:$C$6,2,0)/$C5+VLOOKUP(--RIGHT(BC5,1),权重!$B$2:$D$6,3,0))*$E5))</f>
        <v>8000</v>
      </c>
      <c r="BG5" s="10">
        <v>80100034</v>
      </c>
      <c r="BH5">
        <v>1</v>
      </c>
      <c r="BI5">
        <v>1</v>
      </c>
      <c r="BJ5">
        <f>IF(BG5=0,0,INT((VLOOKUP(--RIGHT(BG5,1),权重!$B$2:$C$6,2,0)/$C5+VLOOKUP(--RIGHT(BG5,1),权重!$B$2:$D$6,3,0))*$E5))</f>
        <v>800</v>
      </c>
      <c r="BK5" s="10">
        <v>80100035</v>
      </c>
      <c r="BL5">
        <v>1</v>
      </c>
      <c r="BM5">
        <v>1</v>
      </c>
      <c r="BN5">
        <f>IF(BK5=0,0,INT((VLOOKUP(--RIGHT(BK5,1),权重!$B$2:$C$6,2,0)/$C5+VLOOKUP(--RIGHT(BK5,1),权重!$B$2:$D$6,3,0))*$E5))</f>
        <v>20</v>
      </c>
      <c r="BO5" s="10">
        <v>80100041</v>
      </c>
      <c r="BP5">
        <v>1</v>
      </c>
      <c r="BQ5">
        <v>1</v>
      </c>
      <c r="BR5">
        <f>IF(BO5=0,0,INT((VLOOKUP(--RIGHT(BO5,1),权重!$B$2:$C$6,2,0)/$C5+VLOOKUP(--RIGHT(BO5,1),权重!$B$2:$D$6,3,0))*$E5))</f>
        <v>39200</v>
      </c>
      <c r="BS5" s="10">
        <v>80100042</v>
      </c>
      <c r="BT5">
        <v>1</v>
      </c>
      <c r="BU5">
        <v>1</v>
      </c>
      <c r="BV5">
        <f>IF(BS5=0,0,INT((VLOOKUP(--RIGHT(BS5,1),权重!$B$2:$C$6,2,0)/$C5+VLOOKUP(--RIGHT(BS5,1),权重!$B$2:$D$6,3,0))*$E5))</f>
        <v>31980</v>
      </c>
      <c r="BW5" s="10">
        <v>80100043</v>
      </c>
      <c r="BX5">
        <v>1</v>
      </c>
      <c r="BY5">
        <v>1</v>
      </c>
      <c r="BZ5">
        <f>IF(BW5=0,0,INT((VLOOKUP(--RIGHT(BW5,1),权重!$B$2:$C$6,2,0)/$C5+VLOOKUP(--RIGHT(BW5,1),权重!$B$2:$D$6,3,0))*$E5))</f>
        <v>8000</v>
      </c>
      <c r="CA5" s="10">
        <v>80100044</v>
      </c>
      <c r="CB5">
        <v>1</v>
      </c>
      <c r="CC5">
        <v>1</v>
      </c>
      <c r="CD5">
        <f>IF(CA5=0,0,INT((VLOOKUP(--RIGHT(CA5,1),权重!$B$2:$C$6,2,0)/$C5+VLOOKUP(--RIGHT(CA5,1),权重!$B$2:$D$6,3,0))*$E5))</f>
        <v>800</v>
      </c>
      <c r="CE5" s="10">
        <v>80100045</v>
      </c>
      <c r="CF5">
        <v>1</v>
      </c>
      <c r="CG5">
        <v>1</v>
      </c>
      <c r="CH5">
        <f>IF(CE5=0,0,INT((VLOOKUP(--RIGHT(CE5,1),权重!$B$2:$C$6,2,0)/$C5+VLOOKUP(--RIGHT(CE5,1),权重!$B$2:$D$6,3,0))*$E5))</f>
        <v>20</v>
      </c>
      <c r="CI5" s="10">
        <v>80100061</v>
      </c>
      <c r="CJ5">
        <v>1</v>
      </c>
      <c r="CK5">
        <v>1</v>
      </c>
      <c r="CL5">
        <f>IF(CI5=0,0,INT((VLOOKUP(--RIGHT(CI5,1),权重!$B$2:$C$6,2,0)/$C5+VLOOKUP(--RIGHT(CI5,1),权重!$B$2:$D$6,3,0))*$E5))</f>
        <v>39200</v>
      </c>
      <c r="CM5" s="10">
        <v>80100062</v>
      </c>
      <c r="CN5">
        <v>1</v>
      </c>
      <c r="CO5">
        <v>1</v>
      </c>
      <c r="CP5">
        <f>IF(CM5=0,0,INT((VLOOKUP(--RIGHT(CM5,1),权重!$B$2:$C$6,2,0)/$C5+VLOOKUP(--RIGHT(CM5,1),权重!$B$2:$D$6,3,0))*$E5))</f>
        <v>31980</v>
      </c>
      <c r="CQ5" s="10">
        <v>80100063</v>
      </c>
      <c r="CR5">
        <v>1</v>
      </c>
      <c r="CS5">
        <v>1</v>
      </c>
      <c r="CT5">
        <f>IF(CQ5=0,0,INT((VLOOKUP(--RIGHT(CQ5,1),权重!$B$2:$C$6,2,0)/$C5+VLOOKUP(--RIGHT(CQ5,1),权重!$B$2:$D$6,3,0))*$E5))</f>
        <v>8000</v>
      </c>
      <c r="CU5" s="10">
        <v>80100064</v>
      </c>
      <c r="CV5">
        <v>1</v>
      </c>
      <c r="CW5">
        <v>1</v>
      </c>
      <c r="CX5">
        <f>IF(CU5=0,0,INT((VLOOKUP(--RIGHT(CU5,1),权重!$B$2:$C$6,2,0)/$C5+VLOOKUP(--RIGHT(CU5,1),权重!$B$2:$D$6,3,0))*$E5))</f>
        <v>800</v>
      </c>
      <c r="CY5" s="10">
        <v>80100065</v>
      </c>
      <c r="CZ5">
        <v>1</v>
      </c>
      <c r="DA5">
        <v>1</v>
      </c>
      <c r="DB5">
        <f>IF(CY5=0,0,INT((VLOOKUP(--RIGHT(CY5,1),权重!$B$2:$C$6,2,0)/$C5+VLOOKUP(--RIGHT(CY5,1),权重!$B$2:$D$6,3,0))*$E5))</f>
        <v>20</v>
      </c>
      <c r="DC5" s="10">
        <v>80100051</v>
      </c>
      <c r="DD5">
        <v>1</v>
      </c>
      <c r="DE5">
        <v>1</v>
      </c>
      <c r="DF5">
        <f>IF(DC5=0,0,INT((VLOOKUP(--RIGHT(DC5,1),权重!$B$2:$C$6,2,0)/$C5+VLOOKUP(--RIGHT(DC5,1),权重!$B$2:$D$6,3,0))*$E5))</f>
        <v>39200</v>
      </c>
      <c r="DG5" s="10">
        <v>80100052</v>
      </c>
      <c r="DH5">
        <v>1</v>
      </c>
      <c r="DI5">
        <v>1</v>
      </c>
      <c r="DJ5">
        <f>IF(DG5=0,0,INT((VLOOKUP(--RIGHT(DG5,1),权重!$B$2:$C$6,2,0)/$C5+VLOOKUP(--RIGHT(DG5,1),权重!$B$2:$D$6,3,0))*$E5))</f>
        <v>31980</v>
      </c>
      <c r="DK5" s="10">
        <v>80100053</v>
      </c>
      <c r="DL5">
        <v>1</v>
      </c>
      <c r="DM5">
        <v>1</v>
      </c>
      <c r="DN5">
        <f>IF(DK5=0,0,INT((VLOOKUP(--RIGHT(DK5,1),权重!$B$2:$C$6,2,0)/$C5+VLOOKUP(--RIGHT(DK5,1),权重!$B$2:$D$6,3,0))*$E5))</f>
        <v>8000</v>
      </c>
      <c r="DO5" s="10">
        <v>80100054</v>
      </c>
      <c r="DP5">
        <v>1</v>
      </c>
      <c r="DQ5">
        <v>1</v>
      </c>
      <c r="DR5">
        <f>IF(DO5=0,0,INT((VLOOKUP(--RIGHT(DO5,1),权重!$B$2:$C$6,2,0)/$C5+VLOOKUP(--RIGHT(DO5,1),权重!$B$2:$D$6,3,0))*$E5))</f>
        <v>800</v>
      </c>
      <c r="DS5" s="10">
        <v>80100055</v>
      </c>
      <c r="DT5">
        <v>1</v>
      </c>
      <c r="DU5">
        <v>1</v>
      </c>
      <c r="DV5">
        <f>IF(DS5=0,0,INT((VLOOKUP(--RIGHT(DS5,1),权重!$B$2:$C$6,2,0)/$C5+VLOOKUP(--RIGHT(DS5,1),权重!$B$2:$D$6,3,0))*$E5))</f>
        <v>20</v>
      </c>
      <c r="DW5" s="10"/>
      <c r="DZ5">
        <f>IF(DW5=0,0,INT((VLOOKUP(--RIGHT(DW5,1),权重!$B$2:$C$6,2,0)/$C5+VLOOKUP(--RIGHT(DW5,1),权重!$B$2:$D$6,3,0))*$E5))</f>
        <v>0</v>
      </c>
      <c r="EA5" s="10"/>
      <c r="ED5">
        <f>IF(EA5=0,0,INT((VLOOKUP(--RIGHT(EA5,1),权重!$B$2:$C$6,2,0)/$C5+VLOOKUP(--RIGHT(EA5,1),权重!$B$2:$D$6,3,0))*$E5))</f>
        <v>0</v>
      </c>
      <c r="EE5" s="10"/>
      <c r="EH5">
        <f>IF(EE5=0,0,INT((VLOOKUP(--RIGHT(EE5,1),权重!$B$2:$C$6,2,0)/$C5+VLOOKUP(--RIGHT(EE5,1),权重!$B$2:$D$6,3,0))*$E5))</f>
        <v>0</v>
      </c>
      <c r="EI5" s="10"/>
      <c r="EL5">
        <f>IF(EI5=0,0,INT((VLOOKUP(--RIGHT(EI5,1),权重!$B$2:$C$6,2,0)/$C5+VLOOKUP(--RIGHT(EI5,1),权重!$B$2:$D$6,3,0))*$E5))</f>
        <v>0</v>
      </c>
      <c r="EM5" s="10"/>
      <c r="EP5">
        <f>IF(EM5=0,0,INT((VLOOKUP(--RIGHT(EM5,1),权重!$B$2:$C$6,2,0)/$C5+VLOOKUP(--RIGHT(EM5,1),权重!$B$2:$D$6,3,0))*$E5))</f>
        <v>0</v>
      </c>
      <c r="EQ5" s="10"/>
      <c r="ET5">
        <f>IF(EQ5=0,0,INT((VLOOKUP(--RIGHT(EQ5,1),权重!$B$2:$C$6,2,0)/$C5+VLOOKUP(--RIGHT(EQ5,1),权重!$B$2:$D$6,3,0))*$E5))</f>
        <v>0</v>
      </c>
      <c r="EU5" s="10"/>
      <c r="EX5">
        <f>IF(EU5=0,0,INT((VLOOKUP(--RIGHT(EU5,1),权重!$B$2:$C$6,2,0)/$C5+VLOOKUP(--RIGHT(EU5,1),权重!$B$2:$D$6,3,0))*$E5))</f>
        <v>0</v>
      </c>
      <c r="EY5" s="10"/>
      <c r="FB5">
        <f>IF(EY5=0,0,INT((VLOOKUP(--RIGHT(EY5,1),权重!$B$2:$C$6,2,0)/$C5+VLOOKUP(--RIGHT(EY5,1),权重!$B$2:$D$6,3,0))*$E5))</f>
        <v>0</v>
      </c>
      <c r="FC5" s="10"/>
      <c r="FF5">
        <f>IF(FC5=0,0,INT((VLOOKUP(--RIGHT(FC5,1),权重!$B$2:$C$6,2,0)/$C5+VLOOKUP(--RIGHT(FC5,1),权重!$B$2:$D$6,3,0))*$E5))</f>
        <v>0</v>
      </c>
      <c r="FG5" s="10"/>
      <c r="FJ5">
        <f>IF(FG5=0,0,INT((VLOOKUP(--RIGHT(FG5,1),权重!$B$2:$C$6,2,0)/$C5+VLOOKUP(--RIGHT(FG5,1),权重!$B$2:$D$6,3,0))*$E5))</f>
        <v>0</v>
      </c>
      <c r="FK5" s="10"/>
      <c r="FN5">
        <f>IF(FK5=0,0,INT((VLOOKUP(--RIGHT(FK5,1),权重!$B$2:$C$6,2,0)/$C5+VLOOKUP(--RIGHT(FK5,1),权重!$B$2:$D$6,3,0))*$E5))</f>
        <v>0</v>
      </c>
      <c r="FO5" s="10"/>
      <c r="FR5">
        <f>IF(FO5=0,0,INT((VLOOKUP(--RIGHT(FO5,1),权重!$B$2:$C$6,2,0)/$C5+VLOOKUP(--RIGHT(FO5,1),权重!$B$2:$D$6,3,0))*$E5))</f>
        <v>0</v>
      </c>
      <c r="FS5" s="10"/>
      <c r="FV5">
        <f>IF(FS5=0,0,INT((VLOOKUP(--RIGHT(FS5,1),权重!$B$2:$C$6,2,0)/$C5+VLOOKUP(--RIGHT(FS5,1),权重!$B$2:$D$6,3,0))*$E5))</f>
        <v>0</v>
      </c>
      <c r="FW5" s="10"/>
      <c r="FZ5">
        <f>IF(FW5=0,0,INT((VLOOKUP(--RIGHT(FW5,1),权重!$B$2:$C$6,2,0)/$C5+VLOOKUP(--RIGHT(FW5,1),权重!$B$2:$D$6,3,0))*$E5))</f>
        <v>0</v>
      </c>
      <c r="GA5" s="10"/>
      <c r="GD5">
        <f>IF(GA5=0,0,INT((VLOOKUP(--RIGHT(GA5,1),权重!$B$2:$C$6,2,0)/$C5+VLOOKUP(--RIGHT(GA5,1),权重!$B$2:$D$6,3,0))*$E5))</f>
        <v>0</v>
      </c>
      <c r="GE5" s="10"/>
      <c r="GH5">
        <f>IF(GE5=0,0,INT((VLOOKUP(--RIGHT(GE5,1),权重!$B$2:$C$6,2,0)/$C5+VLOOKUP(--RIGHT(GE5,1),权重!$B$2:$D$6,3,0))*$E5))</f>
        <v>0</v>
      </c>
      <c r="GI5" s="10"/>
      <c r="GL5">
        <f>IF(GI5=0,0,INT((VLOOKUP(--RIGHT(GI5,1),权重!$B$2:$C$6,2,0)/$C5+VLOOKUP(--RIGHT(GI5,1),权重!$B$2:$D$6,3,0))*$E5))</f>
        <v>0</v>
      </c>
      <c r="GM5" s="10"/>
      <c r="GP5">
        <f>IF(GM5=0,0,INT((VLOOKUP(--RIGHT(GM5,1),权重!$B$2:$C$6,2,0)/$C5+VLOOKUP(--RIGHT(GM5,1),权重!$B$2:$D$6,3,0))*$E5))</f>
        <v>0</v>
      </c>
      <c r="GQ5" s="10"/>
      <c r="GT5">
        <f>IF(GQ5=0,0,INT((VLOOKUP(--RIGHT(GQ5,1),权重!$B$2:$C$6,2,0)/$C5+VLOOKUP(--RIGHT(GQ5,1),权重!$B$2:$D$6,3,0))*$E5))</f>
        <v>0</v>
      </c>
      <c r="GU5" s="10"/>
      <c r="GX5">
        <f>IF(GU5=0,0,INT((VLOOKUP(--RIGHT(GU5,1),权重!$B$2:$C$6,2,0)/$C5+VLOOKUP(--RIGHT(GU5,1),权重!$B$2:$D$6,3,0))*$E5))</f>
        <v>0</v>
      </c>
      <c r="GY5" s="10"/>
      <c r="HB5">
        <f>IF(GY5=0,0,INT((VLOOKUP(--RIGHT(GY5,1),权重!$B$2:$C$6,2,0)/$C5+VLOOKUP(--RIGHT(GY5,1),权重!$B$2:$D$6,3,0))*$E5))</f>
        <v>0</v>
      </c>
      <c r="HC5" s="10"/>
      <c r="HF5">
        <f>IF(HC5=0,0,INT((VLOOKUP(--RIGHT(HC5,1),权重!$B$2:$C$6,2,0)/$C5+VLOOKUP(--RIGHT(HC5,1),权重!$B$2:$D$6,3,0))*$E5))</f>
        <v>0</v>
      </c>
      <c r="HG5" s="10"/>
      <c r="HJ5">
        <f>IF(HG5=0,0,INT((VLOOKUP(--RIGHT(HG5,1),权重!$B$2:$C$6,2,0)/$C5+VLOOKUP(--RIGHT(HG5,1),权重!$B$2:$D$6,3,0))*$E5))</f>
        <v>0</v>
      </c>
      <c r="HK5" s="10"/>
      <c r="HN5">
        <f>IF(HK5=0,0,INT((VLOOKUP(--RIGHT(HK5,1),权重!$B$2:$C$6,2,0)/$C5+VLOOKUP(--RIGHT(HK5,1),权重!$B$2:$D$6,3,0))*$E5))</f>
        <v>0</v>
      </c>
      <c r="HO5" s="10"/>
      <c r="HR5">
        <f>IF(HO5=0,0,INT((VLOOKUP(--RIGHT(HO5,1),权重!$B$2:$C$6,2,0)/$C5+VLOOKUP(--RIGHT(HO5,1),权重!$B$2:$D$6,3,0))*$E5))</f>
        <v>0</v>
      </c>
      <c r="HS5" s="10"/>
      <c r="HV5">
        <f>IF(HS5=0,0,INT((VLOOKUP(--RIGHT(HS5,1),权重!$B$2:$C$6,2,0)/$C5+VLOOKUP(--RIGHT(HS5,1),权重!$B$2:$D$6,3,0))*$E5))</f>
        <v>0</v>
      </c>
      <c r="HW5" s="10"/>
      <c r="HZ5">
        <f>IF(HW5=0,0,INT((VLOOKUP(--RIGHT(HW5,1),权重!$B$2:$C$6,2,0)/$C5+VLOOKUP(--RIGHT(HW5,1),权重!$B$2:$D$6,3,0))*$E5))</f>
        <v>0</v>
      </c>
      <c r="IA5" s="10"/>
      <c r="ID5">
        <f>IF(IA5=0,0,INT((VLOOKUP(--RIGHT(IA5,1),权重!$B$2:$C$6,2,0)/$C5+VLOOKUP(--RIGHT(IA5,1),权重!$B$2:$D$6,3,0))*$E5))</f>
        <v>0</v>
      </c>
      <c r="IE5" s="10"/>
      <c r="IH5">
        <f>IF(IE5=0,0,INT((VLOOKUP(--RIGHT(IE5,1),权重!$B$2:$C$6,2,0)/$C5+VLOOKUP(--RIGHT(IE5,1),权重!$B$2:$D$6,3,0))*$E5))</f>
        <v>0</v>
      </c>
      <c r="II5" s="10"/>
      <c r="IL5">
        <f>IF(II5=0,0,INT((VLOOKUP(--RIGHT(II5,1),权重!$B$2:$C$6,2,0)/$C5+VLOOKUP(--RIGHT(II5,1),权重!$B$2:$D$6,3,0))*$E5))</f>
        <v>0</v>
      </c>
      <c r="IM5" s="10"/>
      <c r="IP5">
        <f>IF(IM5=0,0,INT((VLOOKUP(--RIGHT(IM5,1),权重!$B$2:$C$6,2,0)/$C5+VLOOKUP(--RIGHT(IM5,1),权重!$B$2:$D$6,3,0))*$E5))</f>
        <v>0</v>
      </c>
      <c r="IQ5" s="10"/>
      <c r="IT5">
        <f>IF(IQ5=0,0,INT((VLOOKUP(--RIGHT(IQ5,1),权重!$B$2:$C$6,2,0)/$C5+VLOOKUP(--RIGHT(IQ5,1),权重!$B$2:$D$6,3,0))*$E5))</f>
        <v>0</v>
      </c>
      <c r="IU5" s="10"/>
      <c r="IX5">
        <f>IF(IU5=0,0,INT((VLOOKUP(--RIGHT(IU5,1),权重!$B$2:$C$6,2,0)/$C5+VLOOKUP(--RIGHT(IU5,1),权重!$B$2:$D$6,3,0))*$E5))</f>
        <v>0</v>
      </c>
      <c r="IY5" s="10"/>
      <c r="JB5">
        <f>IF(IY5=0,0,INT((VLOOKUP(--RIGHT(IY5,1),权重!$B$2:$C$6,2,0)/$C5+VLOOKUP(--RIGHT(IY5,1),权重!$B$2:$D$6,3,0))*$E5))</f>
        <v>0</v>
      </c>
      <c r="JC5" s="10"/>
      <c r="JF5">
        <f>IF(JC5=0,0,INT((VLOOKUP(--RIGHT(JC5,1),权重!$B$2:$C$6,2,0)/$C5+VLOOKUP(--RIGHT(JC5,1),权重!$B$2:$D$6,3,0))*$E5))</f>
        <v>0</v>
      </c>
      <c r="JG5" s="10"/>
      <c r="JJ5">
        <f>IF(JG5=0,0,INT((VLOOKUP(--RIGHT(JG5,1),权重!$B$2:$C$6,2,0)/$C5+VLOOKUP(--RIGHT(JG5,1),权重!$B$2:$D$6,3,0))*$E5))</f>
        <v>0</v>
      </c>
      <c r="JK5" s="10"/>
      <c r="JN5">
        <f>IF(JK5=0,0,INT((VLOOKUP(--RIGHT(JK5,1),权重!$B$2:$C$6,2,0)/$C5+VLOOKUP(--RIGHT(JK5,1),权重!$B$2:$D$6,3,0))*$E5))</f>
        <v>0</v>
      </c>
      <c r="JO5" s="10"/>
      <c r="JR5">
        <f>IF(JO5=0,0,INT((VLOOKUP(--RIGHT(JO5,1),权重!$B$2:$C$6,2,0)/$C5+VLOOKUP(--RIGHT(JO5,1),权重!$B$2:$D$6,3,0))*$E5))</f>
        <v>0</v>
      </c>
      <c r="JS5" s="10"/>
      <c r="JV5">
        <f>IF(JS5=0,0,INT((VLOOKUP(--RIGHT(JS5,1),权重!$B$2:$C$6,2,0)/$C5+VLOOKUP(--RIGHT(JS5,1),权重!$B$2:$D$6,3,0))*$E5))</f>
        <v>0</v>
      </c>
      <c r="JW5" s="10"/>
      <c r="JZ5">
        <f>IF(JW5=0,0,INT((VLOOKUP(--RIGHT(JW5,1),权重!$B$2:$C$6,2,0)/$C5+VLOOKUP(--RIGHT(JW5,1),权重!$B$2:$D$6,3,0))*$E5))</f>
        <v>0</v>
      </c>
      <c r="KA5" s="10"/>
      <c r="KD5">
        <f>IF(KA5=0,0,INT((VLOOKUP(--RIGHT(KA5,1),权重!$B$2:$C$6,2,0)/$C5+VLOOKUP(--RIGHT(KA5,1),权重!$B$2:$D$6,3,0))*$E5))</f>
        <v>0</v>
      </c>
      <c r="KE5" s="10"/>
      <c r="KH5">
        <f>IF(KE5=0,0,INT((VLOOKUP(--RIGHT(KE5,1),权重!$B$2:$C$6,2,0)/$C5+VLOOKUP(--RIGHT(KE5,1),权重!$B$2:$D$6,3,0))*$E5))</f>
        <v>0</v>
      </c>
      <c r="KI5" s="10"/>
      <c r="KL5">
        <f>IF(KI5=0,0,INT((VLOOKUP(--RIGHT(KI5,1),权重!$B$2:$C$6,2,0)/$C5+VLOOKUP(--RIGHT(KI5,1),权重!$B$2:$D$6,3,0))*$E5))</f>
        <v>0</v>
      </c>
      <c r="KM5" s="10"/>
      <c r="KP5">
        <f>IF(KM5=0,0,INT((VLOOKUP(--RIGHT(KM5,1),权重!$B$2:$C$6,2,0)/$C5+VLOOKUP(--RIGHT(KM5,1),权重!$B$2:$D$6,3,0))*$E5))</f>
        <v>0</v>
      </c>
      <c r="KQ5" s="10"/>
      <c r="KT5">
        <f>IF(KQ5=0,0,INT((VLOOKUP(--RIGHT(KQ5,1),权重!$B$2:$C$6,2,0)/$C5+VLOOKUP(--RIGHT(KQ5,1),权重!$B$2:$D$6,3,0))*$E5))</f>
        <v>0</v>
      </c>
      <c r="KU5" s="10"/>
      <c r="KX5">
        <f>IF(KU5=0,0,INT((VLOOKUP(--RIGHT(KU5,1),权重!$B$2:$C$6,2,0)/$C5+VLOOKUP(--RIGHT(KU5,1),权重!$B$2:$D$6,3,0))*$E5))</f>
        <v>0</v>
      </c>
      <c r="KY5" s="10"/>
      <c r="LB5">
        <f>IF(KY5=0,0,INT((VLOOKUP(--RIGHT(KY5,1),权重!$B$2:$C$6,2,0)/$C5+VLOOKUP(--RIGHT(KY5,1),权重!$B$2:$D$6,3,0))*$E5))</f>
        <v>0</v>
      </c>
      <c r="LC5" s="10"/>
      <c r="LF5">
        <f>IF(LC5=0,0,INT((VLOOKUP(--RIGHT(LC5,1),权重!$B$2:$C$6,2,0)/$C5+VLOOKUP(--RIGHT(LC5,1),权重!$B$2:$D$6,3,0))*$E5))</f>
        <v>0</v>
      </c>
      <c r="LG5" s="10"/>
      <c r="LJ5">
        <f>IF(LG5=0,0,INT((VLOOKUP(--RIGHT(LG5,1),权重!$B$2:$C$6,2,0)/$C5+VLOOKUP(--RIGHT(LG5,1),权重!$B$2:$D$6,3,0))*$E5))</f>
        <v>0</v>
      </c>
      <c r="LK5" s="10"/>
      <c r="LN5">
        <f>IF(LK5=0,0,INT((VLOOKUP(--RIGHT(LK5,1),权重!$B$2:$C$6,2,0)/$C5+VLOOKUP(--RIGHT(LK5,1),权重!$B$2:$D$6,3,0))*$E5))</f>
        <v>0</v>
      </c>
      <c r="LO5" s="10"/>
      <c r="LR5">
        <f>IF(LO5=0,0,INT((VLOOKUP(--RIGHT(LO5,1),权重!$B$2:$C$6,2,0)/$C5+VLOOKUP(--RIGHT(LO5,1),权重!$B$2:$D$6,3,0))*$E5))</f>
        <v>0</v>
      </c>
      <c r="LS5" s="10"/>
      <c r="LV5">
        <f>IF(LS5=0,0,INT((VLOOKUP(--RIGHT(LS5,1),权重!$B$2:$C$6,2,0)/$C5+VLOOKUP(--RIGHT(LS5,1),权重!$B$2:$D$6,3,0))*$E5))</f>
        <v>0</v>
      </c>
      <c r="LW5" s="10"/>
      <c r="LZ5">
        <f>IF(LW5=0,0,INT((VLOOKUP(--RIGHT(LW5,1),权重!$B$2:$C$6,2,0)/$C5+VLOOKUP(--RIGHT(LW5,1),权重!$B$2:$D$6,3,0))*$E5))</f>
        <v>0</v>
      </c>
      <c r="MA5" s="10"/>
      <c r="MD5">
        <f>IF(MA5=0,0,INT((VLOOKUP(--RIGHT(MA5,1),权重!$B$2:$C$6,2,0)/$C5+VLOOKUP(--RIGHT(MA5,1),权重!$B$2:$D$6,3,0))*$E5))</f>
        <v>0</v>
      </c>
      <c r="ME5" s="10"/>
      <c r="MH5">
        <f>IF(ME5=0,0,INT((VLOOKUP(--RIGHT(ME5,1),权重!$B$2:$C$6,2,0)/$C5+VLOOKUP(--RIGHT(ME5,1),权重!$B$2:$D$6,3,0))*$E5))</f>
        <v>0</v>
      </c>
    </row>
    <row r="6" spans="1:346" x14ac:dyDescent="0.2">
      <c r="A6">
        <v>3</v>
      </c>
      <c r="B6" t="s">
        <v>18</v>
      </c>
      <c r="C6" s="9">
        <v>6</v>
      </c>
      <c r="D6" s="9">
        <f>'爬塔宝箱（输出)'!D6</f>
        <v>1</v>
      </c>
      <c r="E6" s="9">
        <f t="shared" ref="E6:E22" si="1">E5</f>
        <v>0.4</v>
      </c>
      <c r="F6" s="9">
        <f t="shared" si="0"/>
        <v>0.6</v>
      </c>
      <c r="G6" s="12">
        <v>80100001</v>
      </c>
      <c r="H6">
        <v>1</v>
      </c>
      <c r="I6">
        <v>1</v>
      </c>
      <c r="J6">
        <f>IF($D6&lt;2,((VLOOKUP(--RIGHT(G6,1),权重!$F$2:$H$6,2,0)+VLOOKUP(--RIGHT(G6,1),权重!$F$2:$H$6,3,0)*$D6)*$F6),((VLOOKUP(--RIGHT(G6,1),权重!$J$2:$L$6,2,0)+VLOOKUP(--RIGHT(G6,1),权重!$J$2:$L$6,3,0)*$D6)*$F6))</f>
        <v>415800</v>
      </c>
      <c r="K6" s="12">
        <v>80100002</v>
      </c>
      <c r="L6">
        <v>1</v>
      </c>
      <c r="M6">
        <v>1</v>
      </c>
      <c r="N6">
        <f>IF($D6&lt;2,((VLOOKUP(--RIGHT(K6,1),权重!$F$2:$H$6,2,0)+VLOOKUP(--RIGHT(K6,1),权重!$F$2:$H$6,3,0)*$D6)*$F6),((VLOOKUP(--RIGHT(K6,1),权重!$J$2:$L$6,2,0)+VLOOKUP(--RIGHT(K6,1),权重!$J$2:$L$6,3,0)*$D6)*$F6))</f>
        <v>178200</v>
      </c>
      <c r="O6" s="26">
        <v>80100003</v>
      </c>
      <c r="P6">
        <v>1</v>
      </c>
      <c r="Q6">
        <v>1</v>
      </c>
      <c r="R6">
        <f>IF($D6&lt;2,((VLOOKUP(--RIGHT(O6,1),权重!$F$2:$H$6,2,0)+VLOOKUP(--RIGHT(O6,1),权重!$F$2:$H$6,3,0)*$D6)*$F6),((VLOOKUP(--RIGHT(O6,1),权重!$J$2:$L$6,2,0)+VLOOKUP(--RIGHT(O6,1),权重!$J$2:$L$6,3,0)*$D6)*$F6))</f>
        <v>6000</v>
      </c>
      <c r="S6" s="26">
        <v>80100004</v>
      </c>
      <c r="T6">
        <v>1</v>
      </c>
      <c r="U6">
        <v>1</v>
      </c>
      <c r="V6">
        <f>IF($D6&lt;2,((VLOOKUP(--RIGHT(S6,1),权重!$F$2:$H$6,2,0)+VLOOKUP(--RIGHT(S6,1),权重!$F$2:$H$6,3,0)*$D6)*$F6),((VLOOKUP(--RIGHT(S6,1),权重!$J$2:$L$6,2,0)+VLOOKUP(--RIGHT(S6,1),权重!$J$2:$L$6,3,0)*$D6)*$F6))</f>
        <v>0</v>
      </c>
      <c r="W6" s="26">
        <v>80100005</v>
      </c>
      <c r="X6">
        <v>1</v>
      </c>
      <c r="Y6">
        <v>1</v>
      </c>
      <c r="Z6">
        <f>IF($D6&lt;2,((VLOOKUP(--RIGHT(W6,1),权重!$F$2:$H$6,2,0)+VLOOKUP(--RIGHT(W6,1),权重!$F$2:$H$6,3,0)*$D6)*$F6),((VLOOKUP(--RIGHT(W6,1),权重!$J$2:$L$6,2,0)+VLOOKUP(--RIGHT(W6,1),权重!$J$2:$L$6,3,0)*$D6)*$F6))</f>
        <v>0</v>
      </c>
      <c r="AA6" s="27">
        <v>80100011</v>
      </c>
      <c r="AB6">
        <v>1</v>
      </c>
      <c r="AC6">
        <v>1</v>
      </c>
      <c r="AD6">
        <f>IF(AA6=0,0,INT((VLOOKUP(--RIGHT(AA6,1),权重!$B$2:$C$6,2,0)/$C6+VLOOKUP(--RIGHT(AA6,1),权重!$B$2:$D$6,3,0))*$E6))</f>
        <v>32600</v>
      </c>
      <c r="AE6" s="10">
        <v>80100012</v>
      </c>
      <c r="AF6">
        <v>1</v>
      </c>
      <c r="AG6">
        <v>1</v>
      </c>
      <c r="AH6">
        <f>IF(AE6=0,0,INT((VLOOKUP(--RIGHT(AE6,1),权重!$B$2:$C$6,2,0)/$C6+VLOOKUP(--RIGHT(AE6,1),权重!$B$2:$D$6,3,0))*$E6))</f>
        <v>26646</v>
      </c>
      <c r="AI6" s="10">
        <v>80100013</v>
      </c>
      <c r="AJ6">
        <v>1</v>
      </c>
      <c r="AK6">
        <v>1</v>
      </c>
      <c r="AL6">
        <f>IF(AI6=0,0,INT((VLOOKUP(--RIGHT(AI6,1),权重!$B$2:$C$6,2,0)/$C6+VLOOKUP(--RIGHT(AI6,1),权重!$B$2:$D$6,3,0))*$E6))</f>
        <v>6666</v>
      </c>
      <c r="AM6" s="10">
        <v>80100014</v>
      </c>
      <c r="AN6">
        <v>1</v>
      </c>
      <c r="AO6">
        <v>1</v>
      </c>
      <c r="AP6">
        <f>IF(AM6=0,0,INT((VLOOKUP(--RIGHT(AM6,1),权重!$B$2:$C$6,2,0)/$C6+VLOOKUP(--RIGHT(AM6,1),权重!$B$2:$D$6,3,0))*$E6))</f>
        <v>733</v>
      </c>
      <c r="AQ6" s="10">
        <v>80100015</v>
      </c>
      <c r="AR6">
        <v>1</v>
      </c>
      <c r="AS6">
        <v>1</v>
      </c>
      <c r="AT6">
        <f>IF(AQ6=0,0,INT((VLOOKUP(--RIGHT(AQ6,1),权重!$B$2:$C$6,2,0)/$C6+VLOOKUP(--RIGHT(AQ6,1),权重!$B$2:$D$6,3,0))*$E6))</f>
        <v>20</v>
      </c>
      <c r="AU6" s="10">
        <v>80100031</v>
      </c>
      <c r="AV6">
        <v>1</v>
      </c>
      <c r="AW6">
        <v>1</v>
      </c>
      <c r="AX6">
        <f>IF(AU6=0,0,INT((VLOOKUP(--RIGHT(AU6,1),权重!$B$2:$C$6,2,0)/$C6+VLOOKUP(--RIGHT(AU6,1),权重!$B$2:$D$6,3,0))*$E6))</f>
        <v>32600</v>
      </c>
      <c r="AY6" s="10">
        <v>80100032</v>
      </c>
      <c r="AZ6">
        <v>1</v>
      </c>
      <c r="BA6">
        <v>1</v>
      </c>
      <c r="BB6">
        <f>IF(AY6=0,0,INT((VLOOKUP(--RIGHT(AY6,1),权重!$B$2:$C$6,2,0)/$C6+VLOOKUP(--RIGHT(AY6,1),权重!$B$2:$D$6,3,0))*$E6))</f>
        <v>26646</v>
      </c>
      <c r="BC6" s="10">
        <v>80100033</v>
      </c>
      <c r="BD6">
        <v>1</v>
      </c>
      <c r="BE6">
        <v>1</v>
      </c>
      <c r="BF6">
        <f>IF(BC6=0,0,INT((VLOOKUP(--RIGHT(BC6,1),权重!$B$2:$C$6,2,0)/$C6+VLOOKUP(--RIGHT(BC6,1),权重!$B$2:$D$6,3,0))*$E6))</f>
        <v>6666</v>
      </c>
      <c r="BG6" s="10">
        <v>80100034</v>
      </c>
      <c r="BH6">
        <v>1</v>
      </c>
      <c r="BI6">
        <v>1</v>
      </c>
      <c r="BJ6">
        <f>IF(BG6=0,0,INT((VLOOKUP(--RIGHT(BG6,1),权重!$B$2:$C$6,2,0)/$C6+VLOOKUP(--RIGHT(BG6,1),权重!$B$2:$D$6,3,0))*$E6))</f>
        <v>733</v>
      </c>
      <c r="BK6" s="10">
        <v>80100035</v>
      </c>
      <c r="BL6">
        <v>1</v>
      </c>
      <c r="BM6">
        <v>1</v>
      </c>
      <c r="BN6">
        <f>IF(BK6=0,0,INT((VLOOKUP(--RIGHT(BK6,1),权重!$B$2:$C$6,2,0)/$C6+VLOOKUP(--RIGHT(BK6,1),权重!$B$2:$D$6,3,0))*$E6))</f>
        <v>20</v>
      </c>
      <c r="BO6" s="10">
        <v>80100041</v>
      </c>
      <c r="BP6">
        <v>1</v>
      </c>
      <c r="BQ6">
        <v>1</v>
      </c>
      <c r="BR6">
        <f>IF(BO6=0,0,INT((VLOOKUP(--RIGHT(BO6,1),权重!$B$2:$C$6,2,0)/$C6+VLOOKUP(--RIGHT(BO6,1),权重!$B$2:$D$6,3,0))*$E6))</f>
        <v>32600</v>
      </c>
      <c r="BS6" s="10">
        <v>80100042</v>
      </c>
      <c r="BT6">
        <v>1</v>
      </c>
      <c r="BU6">
        <v>1</v>
      </c>
      <c r="BV6">
        <f>IF(BS6=0,0,INT((VLOOKUP(--RIGHT(BS6,1),权重!$B$2:$C$6,2,0)/$C6+VLOOKUP(--RIGHT(BS6,1),权重!$B$2:$D$6,3,0))*$E6))</f>
        <v>26646</v>
      </c>
      <c r="BW6" s="10">
        <v>80100043</v>
      </c>
      <c r="BX6">
        <v>1</v>
      </c>
      <c r="BY6">
        <v>1</v>
      </c>
      <c r="BZ6">
        <f>IF(BW6=0,0,INT((VLOOKUP(--RIGHT(BW6,1),权重!$B$2:$C$6,2,0)/$C6+VLOOKUP(--RIGHT(BW6,1),权重!$B$2:$D$6,3,0))*$E6))</f>
        <v>6666</v>
      </c>
      <c r="CA6" s="10">
        <v>80100044</v>
      </c>
      <c r="CB6">
        <v>1</v>
      </c>
      <c r="CC6">
        <v>1</v>
      </c>
      <c r="CD6">
        <f>IF(CA6=0,0,INT((VLOOKUP(--RIGHT(CA6,1),权重!$B$2:$C$6,2,0)/$C6+VLOOKUP(--RIGHT(CA6,1),权重!$B$2:$D$6,3,0))*$E6))</f>
        <v>733</v>
      </c>
      <c r="CE6" s="10">
        <v>80100045</v>
      </c>
      <c r="CF6">
        <v>1</v>
      </c>
      <c r="CG6">
        <v>1</v>
      </c>
      <c r="CH6">
        <f>IF(CE6=0,0,INT((VLOOKUP(--RIGHT(CE6,1),权重!$B$2:$C$6,2,0)/$C6+VLOOKUP(--RIGHT(CE6,1),权重!$B$2:$D$6,3,0))*$E6))</f>
        <v>20</v>
      </c>
      <c r="CI6" s="10">
        <v>80100061</v>
      </c>
      <c r="CJ6">
        <v>1</v>
      </c>
      <c r="CK6">
        <v>1</v>
      </c>
      <c r="CL6">
        <f>IF(CI6=0,0,INT((VLOOKUP(--RIGHT(CI6,1),权重!$B$2:$C$6,2,0)/$C6+VLOOKUP(--RIGHT(CI6,1),权重!$B$2:$D$6,3,0))*$E6))</f>
        <v>32600</v>
      </c>
      <c r="CM6" s="10">
        <v>80100062</v>
      </c>
      <c r="CN6">
        <v>1</v>
      </c>
      <c r="CO6">
        <v>1</v>
      </c>
      <c r="CP6">
        <f>IF(CM6=0,0,INT((VLOOKUP(--RIGHT(CM6,1),权重!$B$2:$C$6,2,0)/$C6+VLOOKUP(--RIGHT(CM6,1),权重!$B$2:$D$6,3,0))*$E6))</f>
        <v>26646</v>
      </c>
      <c r="CQ6" s="10">
        <v>80100063</v>
      </c>
      <c r="CR6">
        <v>1</v>
      </c>
      <c r="CS6">
        <v>1</v>
      </c>
      <c r="CT6">
        <f>IF(CQ6=0,0,INT((VLOOKUP(--RIGHT(CQ6,1),权重!$B$2:$C$6,2,0)/$C6+VLOOKUP(--RIGHT(CQ6,1),权重!$B$2:$D$6,3,0))*$E6))</f>
        <v>6666</v>
      </c>
      <c r="CU6" s="10">
        <v>80100064</v>
      </c>
      <c r="CV6">
        <v>1</v>
      </c>
      <c r="CW6">
        <v>1</v>
      </c>
      <c r="CX6">
        <f>IF(CU6=0,0,INT((VLOOKUP(--RIGHT(CU6,1),权重!$B$2:$C$6,2,0)/$C6+VLOOKUP(--RIGHT(CU6,1),权重!$B$2:$D$6,3,0))*$E6))</f>
        <v>733</v>
      </c>
      <c r="CY6" s="10">
        <v>80100065</v>
      </c>
      <c r="CZ6">
        <v>1</v>
      </c>
      <c r="DA6">
        <v>1</v>
      </c>
      <c r="DB6">
        <f>IF(CY6=0,0,INT((VLOOKUP(--RIGHT(CY6,1),权重!$B$2:$C$6,2,0)/$C6+VLOOKUP(--RIGHT(CY6,1),权重!$B$2:$D$6,3,0))*$E6))</f>
        <v>20</v>
      </c>
      <c r="DC6" s="10">
        <v>80100051</v>
      </c>
      <c r="DD6">
        <v>1</v>
      </c>
      <c r="DE6">
        <v>1</v>
      </c>
      <c r="DF6">
        <f>IF(DC6=0,0,INT((VLOOKUP(--RIGHT(DC6,1),权重!$B$2:$C$6,2,0)/$C6+VLOOKUP(--RIGHT(DC6,1),权重!$B$2:$D$6,3,0))*$E6))</f>
        <v>32600</v>
      </c>
      <c r="DG6" s="10">
        <v>80100052</v>
      </c>
      <c r="DH6">
        <v>1</v>
      </c>
      <c r="DI6">
        <v>1</v>
      </c>
      <c r="DJ6">
        <f>IF(DG6=0,0,INT((VLOOKUP(--RIGHT(DG6,1),权重!$B$2:$C$6,2,0)/$C6+VLOOKUP(--RIGHT(DG6,1),权重!$B$2:$D$6,3,0))*$E6))</f>
        <v>26646</v>
      </c>
      <c r="DK6" s="10">
        <v>80100053</v>
      </c>
      <c r="DL6">
        <v>1</v>
      </c>
      <c r="DM6">
        <v>1</v>
      </c>
      <c r="DN6">
        <f>IF(DK6=0,0,INT((VLOOKUP(--RIGHT(DK6,1),权重!$B$2:$C$6,2,0)/$C6+VLOOKUP(--RIGHT(DK6,1),权重!$B$2:$D$6,3,0))*$E6))</f>
        <v>6666</v>
      </c>
      <c r="DO6" s="10">
        <v>80100054</v>
      </c>
      <c r="DP6">
        <v>1</v>
      </c>
      <c r="DQ6">
        <v>1</v>
      </c>
      <c r="DR6">
        <f>IF(DO6=0,0,INT((VLOOKUP(--RIGHT(DO6,1),权重!$B$2:$C$6,2,0)/$C6+VLOOKUP(--RIGHT(DO6,1),权重!$B$2:$D$6,3,0))*$E6))</f>
        <v>733</v>
      </c>
      <c r="DS6" s="10">
        <v>80100055</v>
      </c>
      <c r="DT6">
        <v>1</v>
      </c>
      <c r="DU6">
        <v>1</v>
      </c>
      <c r="DV6">
        <f>IF(DS6=0,0,INT((VLOOKUP(--RIGHT(DS6,1),权重!$B$2:$C$6,2,0)/$C6+VLOOKUP(--RIGHT(DS6,1),权重!$B$2:$D$6,3,0))*$E6))</f>
        <v>20</v>
      </c>
      <c r="DW6" s="10">
        <v>80100081</v>
      </c>
      <c r="DX6">
        <v>1</v>
      </c>
      <c r="DY6">
        <v>1</v>
      </c>
      <c r="DZ6">
        <f>IF(DW6=0,0,INT((VLOOKUP(--RIGHT(DW6,1),权重!$B$2:$C$6,2,0)/$C6+VLOOKUP(--RIGHT(DW6,1),权重!$B$2:$D$6,3,0))*$E6))</f>
        <v>32600</v>
      </c>
      <c r="EA6" s="10">
        <v>80100082</v>
      </c>
      <c r="EB6">
        <v>1</v>
      </c>
      <c r="EC6">
        <v>1</v>
      </c>
      <c r="ED6">
        <f>IF(EA6=0,0,INT((VLOOKUP(--RIGHT(EA6,1),权重!$B$2:$C$6,2,0)/$C6+VLOOKUP(--RIGHT(EA6,1),权重!$B$2:$D$6,3,0))*$E6))</f>
        <v>26646</v>
      </c>
      <c r="EE6" s="10">
        <v>80100083</v>
      </c>
      <c r="EF6">
        <v>1</v>
      </c>
      <c r="EG6">
        <v>1</v>
      </c>
      <c r="EH6">
        <f>IF(EE6=0,0,INT((VLOOKUP(--RIGHT(EE6,1),权重!$B$2:$C$6,2,0)/$C6+VLOOKUP(--RIGHT(EE6,1),权重!$B$2:$D$6,3,0))*$E6))</f>
        <v>6666</v>
      </c>
      <c r="EI6" s="10">
        <v>80100084</v>
      </c>
      <c r="EJ6">
        <v>1</v>
      </c>
      <c r="EK6">
        <v>1</v>
      </c>
      <c r="EL6">
        <f>IF(EI6=0,0,INT((VLOOKUP(--RIGHT(EI6,1),权重!$B$2:$C$6,2,0)/$C6+VLOOKUP(--RIGHT(EI6,1),权重!$B$2:$D$6,3,0))*$E6))</f>
        <v>733</v>
      </c>
      <c r="EM6" s="10">
        <v>80100085</v>
      </c>
      <c r="EN6">
        <v>1</v>
      </c>
      <c r="EO6">
        <v>1</v>
      </c>
      <c r="EP6">
        <f>IF(EM6=0,0,INT((VLOOKUP(--RIGHT(EM6,1),权重!$B$2:$C$6,2,0)/$C6+VLOOKUP(--RIGHT(EM6,1),权重!$B$2:$D$6,3,0))*$E6))</f>
        <v>20</v>
      </c>
      <c r="EQ6" s="10"/>
      <c r="ET6">
        <f>IF(EQ6=0,0,INT((VLOOKUP(--RIGHT(EQ6,1),权重!$B$2:$C$6,2,0)/$C6+VLOOKUP(--RIGHT(EQ6,1),权重!$B$2:$D$6,3,0))*$E6))</f>
        <v>0</v>
      </c>
      <c r="EU6" s="10"/>
      <c r="EX6">
        <f>IF(EU6=0,0,INT((VLOOKUP(--RIGHT(EU6,1),权重!$B$2:$C$6,2,0)/$C6+VLOOKUP(--RIGHT(EU6,1),权重!$B$2:$D$6,3,0))*$E6))</f>
        <v>0</v>
      </c>
      <c r="EY6" s="10"/>
      <c r="FB6">
        <f>IF(EY6=0,0,INT((VLOOKUP(--RIGHT(EY6,1),权重!$B$2:$C$6,2,0)/$C6+VLOOKUP(--RIGHT(EY6,1),权重!$B$2:$D$6,3,0))*$E6))</f>
        <v>0</v>
      </c>
      <c r="FC6" s="10"/>
      <c r="FF6">
        <f>IF(FC6=0,0,INT((VLOOKUP(--RIGHT(FC6,1),权重!$B$2:$C$6,2,0)/$C6+VLOOKUP(--RIGHT(FC6,1),权重!$B$2:$D$6,3,0))*$E6))</f>
        <v>0</v>
      </c>
      <c r="FG6" s="10"/>
      <c r="FJ6">
        <f>IF(FG6=0,0,INT((VLOOKUP(--RIGHT(FG6,1),权重!$B$2:$C$6,2,0)/$C6+VLOOKUP(--RIGHT(FG6,1),权重!$B$2:$D$6,3,0))*$E6))</f>
        <v>0</v>
      </c>
      <c r="FK6" s="10"/>
      <c r="FN6">
        <f>IF(FK6=0,0,INT((VLOOKUP(--RIGHT(FK6,1),权重!$B$2:$C$6,2,0)/$C6+VLOOKUP(--RIGHT(FK6,1),权重!$B$2:$D$6,3,0))*$E6))</f>
        <v>0</v>
      </c>
      <c r="FO6" s="10"/>
      <c r="FR6">
        <f>IF(FO6=0,0,INT((VLOOKUP(--RIGHT(FO6,1),权重!$B$2:$C$6,2,0)/$C6+VLOOKUP(--RIGHT(FO6,1),权重!$B$2:$D$6,3,0))*$E6))</f>
        <v>0</v>
      </c>
      <c r="FS6" s="10"/>
      <c r="FV6">
        <f>IF(FS6=0,0,INT((VLOOKUP(--RIGHT(FS6,1),权重!$B$2:$C$6,2,0)/$C6+VLOOKUP(--RIGHT(FS6,1),权重!$B$2:$D$6,3,0))*$E6))</f>
        <v>0</v>
      </c>
      <c r="FW6" s="10"/>
      <c r="FZ6">
        <f>IF(FW6=0,0,INT((VLOOKUP(--RIGHT(FW6,1),权重!$B$2:$C$6,2,0)/$C6+VLOOKUP(--RIGHT(FW6,1),权重!$B$2:$D$6,3,0))*$E6))</f>
        <v>0</v>
      </c>
      <c r="GA6" s="10"/>
      <c r="GD6">
        <f>IF(GA6=0,0,INT((VLOOKUP(--RIGHT(GA6,1),权重!$B$2:$C$6,2,0)/$C6+VLOOKUP(--RIGHT(GA6,1),权重!$B$2:$D$6,3,0))*$E6))</f>
        <v>0</v>
      </c>
      <c r="GE6" s="10"/>
      <c r="GH6">
        <f>IF(GE6=0,0,INT((VLOOKUP(--RIGHT(GE6,1),权重!$B$2:$C$6,2,0)/$C6+VLOOKUP(--RIGHT(GE6,1),权重!$B$2:$D$6,3,0))*$E6))</f>
        <v>0</v>
      </c>
      <c r="GI6" s="10"/>
      <c r="GL6">
        <f>IF(GI6=0,0,INT((VLOOKUP(--RIGHT(GI6,1),权重!$B$2:$C$6,2,0)/$C6+VLOOKUP(--RIGHT(GI6,1),权重!$B$2:$D$6,3,0))*$E6))</f>
        <v>0</v>
      </c>
      <c r="GM6" s="10"/>
      <c r="GP6">
        <f>IF(GM6=0,0,INT((VLOOKUP(--RIGHT(GM6,1),权重!$B$2:$C$6,2,0)/$C6+VLOOKUP(--RIGHT(GM6,1),权重!$B$2:$D$6,3,0))*$E6))</f>
        <v>0</v>
      </c>
      <c r="GQ6" s="10"/>
      <c r="GT6">
        <f>IF(GQ6=0,0,INT((VLOOKUP(--RIGHT(GQ6,1),权重!$B$2:$C$6,2,0)/$C6+VLOOKUP(--RIGHT(GQ6,1),权重!$B$2:$D$6,3,0))*$E6))</f>
        <v>0</v>
      </c>
      <c r="GU6" s="10"/>
      <c r="GX6">
        <f>IF(GU6=0,0,INT((VLOOKUP(--RIGHT(GU6,1),权重!$B$2:$C$6,2,0)/$C6+VLOOKUP(--RIGHT(GU6,1),权重!$B$2:$D$6,3,0))*$E6))</f>
        <v>0</v>
      </c>
      <c r="GY6" s="10"/>
      <c r="HB6">
        <f>IF(GY6=0,0,INT((VLOOKUP(--RIGHT(GY6,1),权重!$B$2:$C$6,2,0)/$C6+VLOOKUP(--RIGHT(GY6,1),权重!$B$2:$D$6,3,0))*$E6))</f>
        <v>0</v>
      </c>
      <c r="HC6" s="10"/>
      <c r="HF6">
        <f>IF(HC6=0,0,INT((VLOOKUP(--RIGHT(HC6,1),权重!$B$2:$C$6,2,0)/$C6+VLOOKUP(--RIGHT(HC6,1),权重!$B$2:$D$6,3,0))*$E6))</f>
        <v>0</v>
      </c>
      <c r="HG6" s="10"/>
      <c r="HJ6">
        <f>IF(HG6=0,0,INT((VLOOKUP(--RIGHT(HG6,1),权重!$B$2:$C$6,2,0)/$C6+VLOOKUP(--RIGHT(HG6,1),权重!$B$2:$D$6,3,0))*$E6))</f>
        <v>0</v>
      </c>
      <c r="HK6" s="10"/>
      <c r="HN6">
        <f>IF(HK6=0,0,INT((VLOOKUP(--RIGHT(HK6,1),权重!$B$2:$C$6,2,0)/$C6+VLOOKUP(--RIGHT(HK6,1),权重!$B$2:$D$6,3,0))*$E6))</f>
        <v>0</v>
      </c>
      <c r="HO6" s="10"/>
      <c r="HR6">
        <f>IF(HO6=0,0,INT((VLOOKUP(--RIGHT(HO6,1),权重!$B$2:$C$6,2,0)/$C6+VLOOKUP(--RIGHT(HO6,1),权重!$B$2:$D$6,3,0))*$E6))</f>
        <v>0</v>
      </c>
      <c r="HS6" s="10"/>
      <c r="HV6">
        <f>IF(HS6=0,0,INT((VLOOKUP(--RIGHT(HS6,1),权重!$B$2:$C$6,2,0)/$C6+VLOOKUP(--RIGHT(HS6,1),权重!$B$2:$D$6,3,0))*$E6))</f>
        <v>0</v>
      </c>
      <c r="HW6" s="10"/>
      <c r="HZ6">
        <f>IF(HW6=0,0,INT((VLOOKUP(--RIGHT(HW6,1),权重!$B$2:$C$6,2,0)/$C6+VLOOKUP(--RIGHT(HW6,1),权重!$B$2:$D$6,3,0))*$E6))</f>
        <v>0</v>
      </c>
      <c r="IA6" s="10"/>
      <c r="ID6">
        <f>IF(IA6=0,0,INT((VLOOKUP(--RIGHT(IA6,1),权重!$B$2:$C$6,2,0)/$C6+VLOOKUP(--RIGHT(IA6,1),权重!$B$2:$D$6,3,0))*$E6))</f>
        <v>0</v>
      </c>
      <c r="IE6" s="10"/>
      <c r="IH6">
        <f>IF(IE6=0,0,INT((VLOOKUP(--RIGHT(IE6,1),权重!$B$2:$C$6,2,0)/$C6+VLOOKUP(--RIGHT(IE6,1),权重!$B$2:$D$6,3,0))*$E6))</f>
        <v>0</v>
      </c>
      <c r="II6" s="10"/>
      <c r="IL6">
        <f>IF(II6=0,0,INT((VLOOKUP(--RIGHT(II6,1),权重!$B$2:$C$6,2,0)/$C6+VLOOKUP(--RIGHT(II6,1),权重!$B$2:$D$6,3,0))*$E6))</f>
        <v>0</v>
      </c>
      <c r="IM6" s="10"/>
      <c r="IP6">
        <f>IF(IM6=0,0,INT((VLOOKUP(--RIGHT(IM6,1),权重!$B$2:$C$6,2,0)/$C6+VLOOKUP(--RIGHT(IM6,1),权重!$B$2:$D$6,3,0))*$E6))</f>
        <v>0</v>
      </c>
      <c r="IQ6" s="10"/>
      <c r="IT6">
        <f>IF(IQ6=0,0,INT((VLOOKUP(--RIGHT(IQ6,1),权重!$B$2:$C$6,2,0)/$C6+VLOOKUP(--RIGHT(IQ6,1),权重!$B$2:$D$6,3,0))*$E6))</f>
        <v>0</v>
      </c>
      <c r="IU6" s="10"/>
      <c r="IX6">
        <f>IF(IU6=0,0,INT((VLOOKUP(--RIGHT(IU6,1),权重!$B$2:$C$6,2,0)/$C6+VLOOKUP(--RIGHT(IU6,1),权重!$B$2:$D$6,3,0))*$E6))</f>
        <v>0</v>
      </c>
      <c r="IY6" s="10"/>
      <c r="JB6">
        <f>IF(IY6=0,0,INT((VLOOKUP(--RIGHT(IY6,1),权重!$B$2:$C$6,2,0)/$C6+VLOOKUP(--RIGHT(IY6,1),权重!$B$2:$D$6,3,0))*$E6))</f>
        <v>0</v>
      </c>
      <c r="JC6" s="10"/>
      <c r="JF6">
        <f>IF(JC6=0,0,INT((VLOOKUP(--RIGHT(JC6,1),权重!$B$2:$C$6,2,0)/$C6+VLOOKUP(--RIGHT(JC6,1),权重!$B$2:$D$6,3,0))*$E6))</f>
        <v>0</v>
      </c>
      <c r="JG6" s="10"/>
      <c r="JJ6">
        <f>IF(JG6=0,0,INT((VLOOKUP(--RIGHT(JG6,1),权重!$B$2:$C$6,2,0)/$C6+VLOOKUP(--RIGHT(JG6,1),权重!$B$2:$D$6,3,0))*$E6))</f>
        <v>0</v>
      </c>
      <c r="JK6" s="10"/>
      <c r="JN6">
        <f>IF(JK6=0,0,INT((VLOOKUP(--RIGHT(JK6,1),权重!$B$2:$C$6,2,0)/$C6+VLOOKUP(--RIGHT(JK6,1),权重!$B$2:$D$6,3,0))*$E6))</f>
        <v>0</v>
      </c>
      <c r="JO6" s="10"/>
      <c r="JR6">
        <f>IF(JO6=0,0,INT((VLOOKUP(--RIGHT(JO6,1),权重!$B$2:$C$6,2,0)/$C6+VLOOKUP(--RIGHT(JO6,1),权重!$B$2:$D$6,3,0))*$E6))</f>
        <v>0</v>
      </c>
      <c r="JS6" s="10"/>
      <c r="JV6">
        <f>IF(JS6=0,0,INT((VLOOKUP(--RIGHT(JS6,1),权重!$B$2:$C$6,2,0)/$C6+VLOOKUP(--RIGHT(JS6,1),权重!$B$2:$D$6,3,0))*$E6))</f>
        <v>0</v>
      </c>
      <c r="JW6" s="10"/>
      <c r="JZ6">
        <f>IF(JW6=0,0,INT((VLOOKUP(--RIGHT(JW6,1),权重!$B$2:$C$6,2,0)/$C6+VLOOKUP(--RIGHT(JW6,1),权重!$B$2:$D$6,3,0))*$E6))</f>
        <v>0</v>
      </c>
      <c r="KA6" s="10"/>
      <c r="KD6">
        <f>IF(KA6=0,0,INT((VLOOKUP(--RIGHT(KA6,1),权重!$B$2:$C$6,2,0)/$C6+VLOOKUP(--RIGHT(KA6,1),权重!$B$2:$D$6,3,0))*$E6))</f>
        <v>0</v>
      </c>
      <c r="KE6" s="10"/>
      <c r="KH6">
        <f>IF(KE6=0,0,INT((VLOOKUP(--RIGHT(KE6,1),权重!$B$2:$C$6,2,0)/$C6+VLOOKUP(--RIGHT(KE6,1),权重!$B$2:$D$6,3,0))*$E6))</f>
        <v>0</v>
      </c>
      <c r="KI6" s="10"/>
      <c r="KL6">
        <f>IF(KI6=0,0,INT((VLOOKUP(--RIGHT(KI6,1),权重!$B$2:$C$6,2,0)/$C6+VLOOKUP(--RIGHT(KI6,1),权重!$B$2:$D$6,3,0))*$E6))</f>
        <v>0</v>
      </c>
      <c r="KM6" s="10"/>
      <c r="KP6">
        <f>IF(KM6=0,0,INT((VLOOKUP(--RIGHT(KM6,1),权重!$B$2:$C$6,2,0)/$C6+VLOOKUP(--RIGHT(KM6,1),权重!$B$2:$D$6,3,0))*$E6))</f>
        <v>0</v>
      </c>
      <c r="KQ6" s="10"/>
      <c r="KT6">
        <f>IF(KQ6=0,0,INT((VLOOKUP(--RIGHT(KQ6,1),权重!$B$2:$C$6,2,0)/$C6+VLOOKUP(--RIGHT(KQ6,1),权重!$B$2:$D$6,3,0))*$E6))</f>
        <v>0</v>
      </c>
      <c r="KU6" s="10"/>
      <c r="KX6">
        <f>IF(KU6=0,0,INT((VLOOKUP(--RIGHT(KU6,1),权重!$B$2:$C$6,2,0)/$C6+VLOOKUP(--RIGHT(KU6,1),权重!$B$2:$D$6,3,0))*$E6))</f>
        <v>0</v>
      </c>
      <c r="KY6" s="10"/>
      <c r="LB6">
        <f>IF(KY6=0,0,INT((VLOOKUP(--RIGHT(KY6,1),权重!$B$2:$C$6,2,0)/$C6+VLOOKUP(--RIGHT(KY6,1),权重!$B$2:$D$6,3,0))*$E6))</f>
        <v>0</v>
      </c>
      <c r="LC6" s="10"/>
      <c r="LF6">
        <f>IF(LC6=0,0,INT((VLOOKUP(--RIGHT(LC6,1),权重!$B$2:$C$6,2,0)/$C6+VLOOKUP(--RIGHT(LC6,1),权重!$B$2:$D$6,3,0))*$E6))</f>
        <v>0</v>
      </c>
      <c r="LG6" s="10"/>
      <c r="LJ6">
        <f>IF(LG6=0,0,INT((VLOOKUP(--RIGHT(LG6,1),权重!$B$2:$C$6,2,0)/$C6+VLOOKUP(--RIGHT(LG6,1),权重!$B$2:$D$6,3,0))*$E6))</f>
        <v>0</v>
      </c>
      <c r="LK6" s="10"/>
      <c r="LN6">
        <f>IF(LK6=0,0,INT((VLOOKUP(--RIGHT(LK6,1),权重!$B$2:$C$6,2,0)/$C6+VLOOKUP(--RIGHT(LK6,1),权重!$B$2:$D$6,3,0))*$E6))</f>
        <v>0</v>
      </c>
      <c r="LO6" s="10"/>
      <c r="LR6">
        <f>IF(LO6=0,0,INT((VLOOKUP(--RIGHT(LO6,1),权重!$B$2:$C$6,2,0)/$C6+VLOOKUP(--RIGHT(LO6,1),权重!$B$2:$D$6,3,0))*$E6))</f>
        <v>0</v>
      </c>
      <c r="LS6" s="10"/>
      <c r="LV6">
        <f>IF(LS6=0,0,INT((VLOOKUP(--RIGHT(LS6,1),权重!$B$2:$C$6,2,0)/$C6+VLOOKUP(--RIGHT(LS6,1),权重!$B$2:$D$6,3,0))*$E6))</f>
        <v>0</v>
      </c>
      <c r="LW6" s="10"/>
      <c r="LZ6">
        <f>IF(LW6=0,0,INT((VLOOKUP(--RIGHT(LW6,1),权重!$B$2:$C$6,2,0)/$C6+VLOOKUP(--RIGHT(LW6,1),权重!$B$2:$D$6,3,0))*$E6))</f>
        <v>0</v>
      </c>
      <c r="MA6" s="10"/>
      <c r="MD6">
        <f>IF(MA6=0,0,INT((VLOOKUP(--RIGHT(MA6,1),权重!$B$2:$C$6,2,0)/$C6+VLOOKUP(--RIGHT(MA6,1),权重!$B$2:$D$6,3,0))*$E6))</f>
        <v>0</v>
      </c>
      <c r="ME6" s="10"/>
      <c r="MH6">
        <f>IF(ME6=0,0,INT((VLOOKUP(--RIGHT(ME6,1),权重!$B$2:$C$6,2,0)/$C6+VLOOKUP(--RIGHT(ME6,1),权重!$B$2:$D$6,3,0))*$E6))</f>
        <v>0</v>
      </c>
    </row>
    <row r="7" spans="1:346" x14ac:dyDescent="0.2">
      <c r="A7">
        <v>4</v>
      </c>
      <c r="B7" t="s">
        <v>19</v>
      </c>
      <c r="C7" s="9">
        <v>7</v>
      </c>
      <c r="D7" s="9">
        <f>'爬塔宝箱（输出)'!D7</f>
        <v>1</v>
      </c>
      <c r="E7" s="9">
        <f t="shared" si="1"/>
        <v>0.4</v>
      </c>
      <c r="F7" s="9">
        <f t="shared" si="0"/>
        <v>0.6</v>
      </c>
      <c r="G7" s="12">
        <v>80100001</v>
      </c>
      <c r="H7">
        <v>1</v>
      </c>
      <c r="I7">
        <v>1</v>
      </c>
      <c r="J7">
        <f>IF($D7&lt;2,((VLOOKUP(--RIGHT(G7,1),权重!$F$2:$H$6,2,0)+VLOOKUP(--RIGHT(G7,1),权重!$F$2:$H$6,3,0)*$D7)*$F7),((VLOOKUP(--RIGHT(G7,1),权重!$J$2:$L$6,2,0)+VLOOKUP(--RIGHT(G7,1),权重!$J$2:$L$6,3,0)*$D7)*$F7))</f>
        <v>415800</v>
      </c>
      <c r="K7" s="12">
        <v>80100002</v>
      </c>
      <c r="L7">
        <v>1</v>
      </c>
      <c r="M7">
        <v>1</v>
      </c>
      <c r="N7">
        <f>IF($D7&lt;2,((VLOOKUP(--RIGHT(K7,1),权重!$F$2:$H$6,2,0)+VLOOKUP(--RIGHT(K7,1),权重!$F$2:$H$6,3,0)*$D7)*$F7),((VLOOKUP(--RIGHT(K7,1),权重!$J$2:$L$6,2,0)+VLOOKUP(--RIGHT(K7,1),权重!$J$2:$L$6,3,0)*$D7)*$F7))</f>
        <v>178200</v>
      </c>
      <c r="O7" s="26">
        <v>80100003</v>
      </c>
      <c r="P7">
        <v>1</v>
      </c>
      <c r="Q7">
        <v>1</v>
      </c>
      <c r="R7">
        <f>IF($D7&lt;2,((VLOOKUP(--RIGHT(O7,1),权重!$F$2:$H$6,2,0)+VLOOKUP(--RIGHT(O7,1),权重!$F$2:$H$6,3,0)*$D7)*$F7),((VLOOKUP(--RIGHT(O7,1),权重!$J$2:$L$6,2,0)+VLOOKUP(--RIGHT(O7,1),权重!$J$2:$L$6,3,0)*$D7)*$F7))</f>
        <v>6000</v>
      </c>
      <c r="S7" s="26">
        <v>80100004</v>
      </c>
      <c r="T7">
        <v>1</v>
      </c>
      <c r="U7">
        <v>1</v>
      </c>
      <c r="V7">
        <f>IF($D7&lt;2,((VLOOKUP(--RIGHT(S7,1),权重!$F$2:$H$6,2,0)+VLOOKUP(--RIGHT(S7,1),权重!$F$2:$H$6,3,0)*$D7)*$F7),((VLOOKUP(--RIGHT(S7,1),权重!$J$2:$L$6,2,0)+VLOOKUP(--RIGHT(S7,1),权重!$J$2:$L$6,3,0)*$D7)*$F7))</f>
        <v>0</v>
      </c>
      <c r="W7" s="26">
        <v>80100005</v>
      </c>
      <c r="X7">
        <v>1</v>
      </c>
      <c r="Y7">
        <v>1</v>
      </c>
      <c r="Z7">
        <f>IF($D7&lt;2,((VLOOKUP(--RIGHT(W7,1),权重!$F$2:$H$6,2,0)+VLOOKUP(--RIGHT(W7,1),权重!$F$2:$H$6,3,0)*$D7)*$F7),((VLOOKUP(--RIGHT(W7,1),权重!$J$2:$L$6,2,0)+VLOOKUP(--RIGHT(W7,1),权重!$J$2:$L$6,3,0)*$D7)*$F7))</f>
        <v>0</v>
      </c>
      <c r="AA7" s="27">
        <v>80100011</v>
      </c>
      <c r="AB7">
        <v>1</v>
      </c>
      <c r="AC7">
        <v>1</v>
      </c>
      <c r="AD7">
        <f>IF(AA7=0,0,INT((VLOOKUP(--RIGHT(AA7,1),权重!$B$2:$C$6,2,0)/$C7+VLOOKUP(--RIGHT(AA7,1),权重!$B$2:$D$6,3,0))*$E7))</f>
        <v>27885</v>
      </c>
      <c r="AE7" s="10">
        <v>80100012</v>
      </c>
      <c r="AF7">
        <v>1</v>
      </c>
      <c r="AG7">
        <v>1</v>
      </c>
      <c r="AH7">
        <f>IF(AE7=0,0,INT((VLOOKUP(--RIGHT(AE7,1),权重!$B$2:$C$6,2,0)/$C7+VLOOKUP(--RIGHT(AE7,1),权重!$B$2:$D$6,3,0))*$E7))</f>
        <v>22837</v>
      </c>
      <c r="AI7" s="10">
        <v>80100013</v>
      </c>
      <c r="AJ7">
        <v>1</v>
      </c>
      <c r="AK7">
        <v>1</v>
      </c>
      <c r="AL7">
        <f>IF(AI7=0,0,INT((VLOOKUP(--RIGHT(AI7,1),权重!$B$2:$C$6,2,0)/$C7+VLOOKUP(--RIGHT(AI7,1),权重!$B$2:$D$6,3,0))*$E7))</f>
        <v>5714</v>
      </c>
      <c r="AM7" s="10">
        <v>80100014</v>
      </c>
      <c r="AN7">
        <v>1</v>
      </c>
      <c r="AO7">
        <v>1</v>
      </c>
      <c r="AP7">
        <f>IF(AM7=0,0,INT((VLOOKUP(--RIGHT(AM7,1),权重!$B$2:$C$6,2,0)/$C7+VLOOKUP(--RIGHT(AM7,1),权重!$B$2:$D$6,3,0))*$E7))</f>
        <v>685</v>
      </c>
      <c r="AQ7" s="10">
        <v>80100015</v>
      </c>
      <c r="AR7">
        <v>1</v>
      </c>
      <c r="AS7">
        <v>1</v>
      </c>
      <c r="AT7">
        <f>IF(AQ7=0,0,INT((VLOOKUP(--RIGHT(AQ7,1),权重!$B$2:$C$6,2,0)/$C7+VLOOKUP(--RIGHT(AQ7,1),权重!$B$2:$D$6,3,0))*$E7))</f>
        <v>20</v>
      </c>
      <c r="AU7" s="10">
        <v>80100031</v>
      </c>
      <c r="AV7">
        <v>1</v>
      </c>
      <c r="AW7">
        <v>1</v>
      </c>
      <c r="AX7">
        <f>IF(AU7=0,0,INT((VLOOKUP(--RIGHT(AU7,1),权重!$B$2:$C$6,2,0)/$C7+VLOOKUP(--RIGHT(AU7,1),权重!$B$2:$D$6,3,0))*$E7))</f>
        <v>27885</v>
      </c>
      <c r="AY7" s="10">
        <v>80100032</v>
      </c>
      <c r="AZ7">
        <v>1</v>
      </c>
      <c r="BA7">
        <v>1</v>
      </c>
      <c r="BB7">
        <f>IF(AY7=0,0,INT((VLOOKUP(--RIGHT(AY7,1),权重!$B$2:$C$6,2,0)/$C7+VLOOKUP(--RIGHT(AY7,1),权重!$B$2:$D$6,3,0))*$E7))</f>
        <v>22837</v>
      </c>
      <c r="BC7" s="10">
        <v>80100033</v>
      </c>
      <c r="BD7">
        <v>1</v>
      </c>
      <c r="BE7">
        <v>1</v>
      </c>
      <c r="BF7">
        <f>IF(BC7=0,0,INT((VLOOKUP(--RIGHT(BC7,1),权重!$B$2:$C$6,2,0)/$C7+VLOOKUP(--RIGHT(BC7,1),权重!$B$2:$D$6,3,0))*$E7))</f>
        <v>5714</v>
      </c>
      <c r="BG7" s="10">
        <v>80100034</v>
      </c>
      <c r="BH7">
        <v>1</v>
      </c>
      <c r="BI7">
        <v>1</v>
      </c>
      <c r="BJ7">
        <f>IF(BG7=0,0,INT((VLOOKUP(--RIGHT(BG7,1),权重!$B$2:$C$6,2,0)/$C7+VLOOKUP(--RIGHT(BG7,1),权重!$B$2:$D$6,3,0))*$E7))</f>
        <v>685</v>
      </c>
      <c r="BK7" s="10">
        <v>80100035</v>
      </c>
      <c r="BL7">
        <v>1</v>
      </c>
      <c r="BM7">
        <v>1</v>
      </c>
      <c r="BN7">
        <f>IF(BK7=0,0,INT((VLOOKUP(--RIGHT(BK7,1),权重!$B$2:$C$6,2,0)/$C7+VLOOKUP(--RIGHT(BK7,1),权重!$B$2:$D$6,3,0))*$E7))</f>
        <v>20</v>
      </c>
      <c r="BO7" s="10">
        <v>80100041</v>
      </c>
      <c r="BP7">
        <v>1</v>
      </c>
      <c r="BQ7">
        <v>1</v>
      </c>
      <c r="BR7">
        <f>IF(BO7=0,0,INT((VLOOKUP(--RIGHT(BO7,1),权重!$B$2:$C$6,2,0)/$C7+VLOOKUP(--RIGHT(BO7,1),权重!$B$2:$D$6,3,0))*$E7))</f>
        <v>27885</v>
      </c>
      <c r="BS7" s="10">
        <v>80100042</v>
      </c>
      <c r="BT7">
        <v>1</v>
      </c>
      <c r="BU7">
        <v>1</v>
      </c>
      <c r="BV7">
        <f>IF(BS7=0,0,INT((VLOOKUP(--RIGHT(BS7,1),权重!$B$2:$C$6,2,0)/$C7+VLOOKUP(--RIGHT(BS7,1),权重!$B$2:$D$6,3,0))*$E7))</f>
        <v>22837</v>
      </c>
      <c r="BW7" s="10">
        <v>80100043</v>
      </c>
      <c r="BX7">
        <v>1</v>
      </c>
      <c r="BY7">
        <v>1</v>
      </c>
      <c r="BZ7">
        <f>IF(BW7=0,0,INT((VLOOKUP(--RIGHT(BW7,1),权重!$B$2:$C$6,2,0)/$C7+VLOOKUP(--RIGHT(BW7,1),权重!$B$2:$D$6,3,0))*$E7))</f>
        <v>5714</v>
      </c>
      <c r="CA7" s="10">
        <v>80100044</v>
      </c>
      <c r="CB7">
        <v>1</v>
      </c>
      <c r="CC7">
        <v>1</v>
      </c>
      <c r="CD7">
        <f>IF(CA7=0,0,INT((VLOOKUP(--RIGHT(CA7,1),权重!$B$2:$C$6,2,0)/$C7+VLOOKUP(--RIGHT(CA7,1),权重!$B$2:$D$6,3,0))*$E7))</f>
        <v>685</v>
      </c>
      <c r="CE7" s="10">
        <v>80100045</v>
      </c>
      <c r="CF7">
        <v>1</v>
      </c>
      <c r="CG7">
        <v>1</v>
      </c>
      <c r="CH7">
        <f>IF(CE7=0,0,INT((VLOOKUP(--RIGHT(CE7,1),权重!$B$2:$C$6,2,0)/$C7+VLOOKUP(--RIGHT(CE7,1),权重!$B$2:$D$6,3,0))*$E7))</f>
        <v>20</v>
      </c>
      <c r="CI7" s="10">
        <v>80100061</v>
      </c>
      <c r="CJ7">
        <v>1</v>
      </c>
      <c r="CK7">
        <v>1</v>
      </c>
      <c r="CL7">
        <f>IF(CI7=0,0,INT((VLOOKUP(--RIGHT(CI7,1),权重!$B$2:$C$6,2,0)/$C7+VLOOKUP(--RIGHT(CI7,1),权重!$B$2:$D$6,3,0))*$E7))</f>
        <v>27885</v>
      </c>
      <c r="CM7" s="10">
        <v>80100062</v>
      </c>
      <c r="CN7">
        <v>1</v>
      </c>
      <c r="CO7">
        <v>1</v>
      </c>
      <c r="CP7">
        <f>IF(CM7=0,0,INT((VLOOKUP(--RIGHT(CM7,1),权重!$B$2:$C$6,2,0)/$C7+VLOOKUP(--RIGHT(CM7,1),权重!$B$2:$D$6,3,0))*$E7))</f>
        <v>22837</v>
      </c>
      <c r="CQ7" s="10">
        <v>80100063</v>
      </c>
      <c r="CR7">
        <v>1</v>
      </c>
      <c r="CS7">
        <v>1</v>
      </c>
      <c r="CT7">
        <f>IF(CQ7=0,0,INT((VLOOKUP(--RIGHT(CQ7,1),权重!$B$2:$C$6,2,0)/$C7+VLOOKUP(--RIGHT(CQ7,1),权重!$B$2:$D$6,3,0))*$E7))</f>
        <v>5714</v>
      </c>
      <c r="CU7" s="10">
        <v>80100064</v>
      </c>
      <c r="CV7">
        <v>1</v>
      </c>
      <c r="CW7">
        <v>1</v>
      </c>
      <c r="CX7">
        <f>IF(CU7=0,0,INT((VLOOKUP(--RIGHT(CU7,1),权重!$B$2:$C$6,2,0)/$C7+VLOOKUP(--RIGHT(CU7,1),权重!$B$2:$D$6,3,0))*$E7))</f>
        <v>685</v>
      </c>
      <c r="CY7" s="10">
        <v>80100065</v>
      </c>
      <c r="CZ7">
        <v>1</v>
      </c>
      <c r="DA7">
        <v>1</v>
      </c>
      <c r="DB7">
        <f>IF(CY7=0,0,INT((VLOOKUP(--RIGHT(CY7,1),权重!$B$2:$C$6,2,0)/$C7+VLOOKUP(--RIGHT(CY7,1),权重!$B$2:$D$6,3,0))*$E7))</f>
        <v>20</v>
      </c>
      <c r="DC7" s="10">
        <v>80100051</v>
      </c>
      <c r="DD7">
        <v>1</v>
      </c>
      <c r="DE7">
        <v>1</v>
      </c>
      <c r="DF7">
        <f>IF(DC7=0,0,INT((VLOOKUP(--RIGHT(DC7,1),权重!$B$2:$C$6,2,0)/$C7+VLOOKUP(--RIGHT(DC7,1),权重!$B$2:$D$6,3,0))*$E7))</f>
        <v>27885</v>
      </c>
      <c r="DG7" s="10">
        <v>80100052</v>
      </c>
      <c r="DH7">
        <v>1</v>
      </c>
      <c r="DI7">
        <v>1</v>
      </c>
      <c r="DJ7">
        <f>IF(DG7=0,0,INT((VLOOKUP(--RIGHT(DG7,1),权重!$B$2:$C$6,2,0)/$C7+VLOOKUP(--RIGHT(DG7,1),权重!$B$2:$D$6,3,0))*$E7))</f>
        <v>22837</v>
      </c>
      <c r="DK7" s="10">
        <v>80100053</v>
      </c>
      <c r="DL7">
        <v>1</v>
      </c>
      <c r="DM7">
        <v>1</v>
      </c>
      <c r="DN7">
        <f>IF(DK7=0,0,INT((VLOOKUP(--RIGHT(DK7,1),权重!$B$2:$C$6,2,0)/$C7+VLOOKUP(--RIGHT(DK7,1),权重!$B$2:$D$6,3,0))*$E7))</f>
        <v>5714</v>
      </c>
      <c r="DO7" s="10">
        <v>80100054</v>
      </c>
      <c r="DP7">
        <v>1</v>
      </c>
      <c r="DQ7">
        <v>1</v>
      </c>
      <c r="DR7">
        <f>IF(DO7=0,0,INT((VLOOKUP(--RIGHT(DO7,1),权重!$B$2:$C$6,2,0)/$C7+VLOOKUP(--RIGHT(DO7,1),权重!$B$2:$D$6,3,0))*$E7))</f>
        <v>685</v>
      </c>
      <c r="DS7" s="10">
        <v>80100055</v>
      </c>
      <c r="DT7">
        <v>1</v>
      </c>
      <c r="DU7">
        <v>1</v>
      </c>
      <c r="DV7">
        <f>IF(DS7=0,0,INT((VLOOKUP(--RIGHT(DS7,1),权重!$B$2:$C$6,2,0)/$C7+VLOOKUP(--RIGHT(DS7,1),权重!$B$2:$D$6,3,0))*$E7))</f>
        <v>20</v>
      </c>
      <c r="DW7" s="10">
        <v>80100081</v>
      </c>
      <c r="DX7">
        <v>1</v>
      </c>
      <c r="DY7">
        <v>1</v>
      </c>
      <c r="DZ7">
        <f>IF(DW7=0,0,INT((VLOOKUP(--RIGHT(DW7,1),权重!$B$2:$C$6,2,0)/$C7+VLOOKUP(--RIGHT(DW7,1),权重!$B$2:$D$6,3,0))*$E7))</f>
        <v>27885</v>
      </c>
      <c r="EA7" s="10">
        <v>80100082</v>
      </c>
      <c r="EB7">
        <v>1</v>
      </c>
      <c r="EC7">
        <v>1</v>
      </c>
      <c r="ED7">
        <f>IF(EA7=0,0,INT((VLOOKUP(--RIGHT(EA7,1),权重!$B$2:$C$6,2,0)/$C7+VLOOKUP(--RIGHT(EA7,1),权重!$B$2:$D$6,3,0))*$E7))</f>
        <v>22837</v>
      </c>
      <c r="EE7" s="10">
        <v>80100083</v>
      </c>
      <c r="EF7">
        <v>1</v>
      </c>
      <c r="EG7">
        <v>1</v>
      </c>
      <c r="EH7">
        <f>IF(EE7=0,0,INT((VLOOKUP(--RIGHT(EE7,1),权重!$B$2:$C$6,2,0)/$C7+VLOOKUP(--RIGHT(EE7,1),权重!$B$2:$D$6,3,0))*$E7))</f>
        <v>5714</v>
      </c>
      <c r="EI7" s="10">
        <v>80100084</v>
      </c>
      <c r="EJ7">
        <v>1</v>
      </c>
      <c r="EK7">
        <v>1</v>
      </c>
      <c r="EL7">
        <f>IF(EI7=0,0,INT((VLOOKUP(--RIGHT(EI7,1),权重!$B$2:$C$6,2,0)/$C7+VLOOKUP(--RIGHT(EI7,1),权重!$B$2:$D$6,3,0))*$E7))</f>
        <v>685</v>
      </c>
      <c r="EM7" s="10">
        <v>80100085</v>
      </c>
      <c r="EN7">
        <v>1</v>
      </c>
      <c r="EO7">
        <v>1</v>
      </c>
      <c r="EP7">
        <f>IF(EM7=0,0,INT((VLOOKUP(--RIGHT(EM7,1),权重!$B$2:$C$6,2,0)/$C7+VLOOKUP(--RIGHT(EM7,1),权重!$B$2:$D$6,3,0))*$E7))</f>
        <v>20</v>
      </c>
      <c r="EQ7" s="10">
        <v>80100071</v>
      </c>
      <c r="ER7">
        <v>1</v>
      </c>
      <c r="ES7">
        <v>1</v>
      </c>
      <c r="ET7">
        <f>IF(EQ7=0,0,INT((VLOOKUP(--RIGHT(EQ7,1),权重!$B$2:$C$6,2,0)/$C7+VLOOKUP(--RIGHT(EQ7,1),权重!$B$2:$D$6,3,0))*$E7))</f>
        <v>27885</v>
      </c>
      <c r="EU7" s="10">
        <v>80100072</v>
      </c>
      <c r="EV7">
        <v>1</v>
      </c>
      <c r="EW7">
        <v>1</v>
      </c>
      <c r="EX7">
        <f>IF(EU7=0,0,INT((VLOOKUP(--RIGHT(EU7,1),权重!$B$2:$C$6,2,0)/$C7+VLOOKUP(--RIGHT(EU7,1),权重!$B$2:$D$6,3,0))*$E7))</f>
        <v>22837</v>
      </c>
      <c r="EY7" s="10">
        <v>80100073</v>
      </c>
      <c r="EZ7">
        <v>1</v>
      </c>
      <c r="FA7">
        <v>1</v>
      </c>
      <c r="FB7">
        <f>IF(EY7=0,0,INT((VLOOKUP(--RIGHT(EY7,1),权重!$B$2:$C$6,2,0)/$C7+VLOOKUP(--RIGHT(EY7,1),权重!$B$2:$D$6,3,0))*$E7))</f>
        <v>5714</v>
      </c>
      <c r="FC7" s="10">
        <v>80100074</v>
      </c>
      <c r="FD7">
        <v>1</v>
      </c>
      <c r="FE7">
        <v>1</v>
      </c>
      <c r="FF7">
        <f>IF(FC7=0,0,INT((VLOOKUP(--RIGHT(FC7,1),权重!$B$2:$C$6,2,0)/$C7+VLOOKUP(--RIGHT(FC7,1),权重!$B$2:$D$6,3,0))*$E7))</f>
        <v>685</v>
      </c>
      <c r="FG7" s="10">
        <v>80100075</v>
      </c>
      <c r="FH7">
        <v>1</v>
      </c>
      <c r="FI7">
        <v>1</v>
      </c>
      <c r="FJ7">
        <f>IF(FG7=0,0,INT((VLOOKUP(--RIGHT(FG7,1),权重!$B$2:$C$6,2,0)/$C7+VLOOKUP(--RIGHT(FG7,1),权重!$B$2:$D$6,3,0))*$E7))</f>
        <v>20</v>
      </c>
      <c r="FK7" s="10"/>
      <c r="FN7">
        <f>IF(FK7=0,0,INT((VLOOKUP(--RIGHT(FK7,1),权重!$B$2:$C$6,2,0)/$C7+VLOOKUP(--RIGHT(FK7,1),权重!$B$2:$D$6,3,0))*$E7))</f>
        <v>0</v>
      </c>
      <c r="FO7" s="10"/>
      <c r="FR7">
        <f>IF(FO7=0,0,INT((VLOOKUP(--RIGHT(FO7,1),权重!$B$2:$C$6,2,0)/$C7+VLOOKUP(--RIGHT(FO7,1),权重!$B$2:$D$6,3,0))*$E7))</f>
        <v>0</v>
      </c>
      <c r="FS7" s="10"/>
      <c r="FV7">
        <f>IF(FS7=0,0,INT((VLOOKUP(--RIGHT(FS7,1),权重!$B$2:$C$6,2,0)/$C7+VLOOKUP(--RIGHT(FS7,1),权重!$B$2:$D$6,3,0))*$E7))</f>
        <v>0</v>
      </c>
      <c r="FW7" s="10"/>
      <c r="FZ7">
        <f>IF(FW7=0,0,INT((VLOOKUP(--RIGHT(FW7,1),权重!$B$2:$C$6,2,0)/$C7+VLOOKUP(--RIGHT(FW7,1),权重!$B$2:$D$6,3,0))*$E7))</f>
        <v>0</v>
      </c>
      <c r="GA7" s="10"/>
      <c r="GD7">
        <f>IF(GA7=0,0,INT((VLOOKUP(--RIGHT(GA7,1),权重!$B$2:$C$6,2,0)/$C7+VLOOKUP(--RIGHT(GA7,1),权重!$B$2:$D$6,3,0))*$E7))</f>
        <v>0</v>
      </c>
      <c r="GE7" s="10"/>
      <c r="GH7">
        <f>IF(GE7=0,0,INT((VLOOKUP(--RIGHT(GE7,1),权重!$B$2:$C$6,2,0)/$C7+VLOOKUP(--RIGHT(GE7,1),权重!$B$2:$D$6,3,0))*$E7))</f>
        <v>0</v>
      </c>
      <c r="GI7" s="10"/>
      <c r="GL7">
        <f>IF(GI7=0,0,INT((VLOOKUP(--RIGHT(GI7,1),权重!$B$2:$C$6,2,0)/$C7+VLOOKUP(--RIGHT(GI7,1),权重!$B$2:$D$6,3,0))*$E7))</f>
        <v>0</v>
      </c>
      <c r="GM7" s="10"/>
      <c r="GP7">
        <f>IF(GM7=0,0,INT((VLOOKUP(--RIGHT(GM7,1),权重!$B$2:$C$6,2,0)/$C7+VLOOKUP(--RIGHT(GM7,1),权重!$B$2:$D$6,3,0))*$E7))</f>
        <v>0</v>
      </c>
      <c r="GQ7" s="10"/>
      <c r="GT7">
        <f>IF(GQ7=0,0,INT((VLOOKUP(--RIGHT(GQ7,1),权重!$B$2:$C$6,2,0)/$C7+VLOOKUP(--RIGHT(GQ7,1),权重!$B$2:$D$6,3,0))*$E7))</f>
        <v>0</v>
      </c>
      <c r="GU7" s="10"/>
      <c r="GX7">
        <f>IF(GU7=0,0,INT((VLOOKUP(--RIGHT(GU7,1),权重!$B$2:$C$6,2,0)/$C7+VLOOKUP(--RIGHT(GU7,1),权重!$B$2:$D$6,3,0))*$E7))</f>
        <v>0</v>
      </c>
      <c r="GY7" s="10"/>
      <c r="HB7">
        <f>IF(GY7=0,0,INT((VLOOKUP(--RIGHT(GY7,1),权重!$B$2:$C$6,2,0)/$C7+VLOOKUP(--RIGHT(GY7,1),权重!$B$2:$D$6,3,0))*$E7))</f>
        <v>0</v>
      </c>
      <c r="HC7" s="10"/>
      <c r="HF7">
        <f>IF(HC7=0,0,INT((VLOOKUP(--RIGHT(HC7,1),权重!$B$2:$C$6,2,0)/$C7+VLOOKUP(--RIGHT(HC7,1),权重!$B$2:$D$6,3,0))*$E7))</f>
        <v>0</v>
      </c>
      <c r="HG7" s="10"/>
      <c r="HJ7">
        <f>IF(HG7=0,0,INT((VLOOKUP(--RIGHT(HG7,1),权重!$B$2:$C$6,2,0)/$C7+VLOOKUP(--RIGHT(HG7,1),权重!$B$2:$D$6,3,0))*$E7))</f>
        <v>0</v>
      </c>
      <c r="HK7" s="10"/>
      <c r="HN7">
        <f>IF(HK7=0,0,INT((VLOOKUP(--RIGHT(HK7,1),权重!$B$2:$C$6,2,0)/$C7+VLOOKUP(--RIGHT(HK7,1),权重!$B$2:$D$6,3,0))*$E7))</f>
        <v>0</v>
      </c>
      <c r="HO7" s="10"/>
      <c r="HR7">
        <f>IF(HO7=0,0,INT((VLOOKUP(--RIGHT(HO7,1),权重!$B$2:$C$6,2,0)/$C7+VLOOKUP(--RIGHT(HO7,1),权重!$B$2:$D$6,3,0))*$E7))</f>
        <v>0</v>
      </c>
      <c r="HS7" s="10"/>
      <c r="HV7">
        <f>IF(HS7=0,0,INT((VLOOKUP(--RIGHT(HS7,1),权重!$B$2:$C$6,2,0)/$C7+VLOOKUP(--RIGHT(HS7,1),权重!$B$2:$D$6,3,0))*$E7))</f>
        <v>0</v>
      </c>
      <c r="HW7" s="10"/>
      <c r="HZ7">
        <f>IF(HW7=0,0,INT((VLOOKUP(--RIGHT(HW7,1),权重!$B$2:$C$6,2,0)/$C7+VLOOKUP(--RIGHT(HW7,1),权重!$B$2:$D$6,3,0))*$E7))</f>
        <v>0</v>
      </c>
      <c r="IA7" s="10"/>
      <c r="ID7">
        <f>IF(IA7=0,0,INT((VLOOKUP(--RIGHT(IA7,1),权重!$B$2:$C$6,2,0)/$C7+VLOOKUP(--RIGHT(IA7,1),权重!$B$2:$D$6,3,0))*$E7))</f>
        <v>0</v>
      </c>
      <c r="IE7" s="10"/>
      <c r="IH7">
        <f>IF(IE7=0,0,INT((VLOOKUP(--RIGHT(IE7,1),权重!$B$2:$C$6,2,0)/$C7+VLOOKUP(--RIGHT(IE7,1),权重!$B$2:$D$6,3,0))*$E7))</f>
        <v>0</v>
      </c>
      <c r="II7" s="10"/>
      <c r="IL7">
        <f>IF(II7=0,0,INT((VLOOKUP(--RIGHT(II7,1),权重!$B$2:$C$6,2,0)/$C7+VLOOKUP(--RIGHT(II7,1),权重!$B$2:$D$6,3,0))*$E7))</f>
        <v>0</v>
      </c>
      <c r="IM7" s="10"/>
      <c r="IP7">
        <f>IF(IM7=0,0,INT((VLOOKUP(--RIGHT(IM7,1),权重!$B$2:$C$6,2,0)/$C7+VLOOKUP(--RIGHT(IM7,1),权重!$B$2:$D$6,3,0))*$E7))</f>
        <v>0</v>
      </c>
      <c r="IQ7" s="10"/>
      <c r="IT7">
        <f>IF(IQ7=0,0,INT((VLOOKUP(--RIGHT(IQ7,1),权重!$B$2:$C$6,2,0)/$C7+VLOOKUP(--RIGHT(IQ7,1),权重!$B$2:$D$6,3,0))*$E7))</f>
        <v>0</v>
      </c>
      <c r="IU7" s="10"/>
      <c r="IX7">
        <f>IF(IU7=0,0,INT((VLOOKUP(--RIGHT(IU7,1),权重!$B$2:$C$6,2,0)/$C7+VLOOKUP(--RIGHT(IU7,1),权重!$B$2:$D$6,3,0))*$E7))</f>
        <v>0</v>
      </c>
      <c r="IY7" s="10"/>
      <c r="JB7">
        <f>IF(IY7=0,0,INT((VLOOKUP(--RIGHT(IY7,1),权重!$B$2:$C$6,2,0)/$C7+VLOOKUP(--RIGHT(IY7,1),权重!$B$2:$D$6,3,0))*$E7))</f>
        <v>0</v>
      </c>
      <c r="JC7" s="10"/>
      <c r="JF7">
        <f>IF(JC7=0,0,INT((VLOOKUP(--RIGHT(JC7,1),权重!$B$2:$C$6,2,0)/$C7+VLOOKUP(--RIGHT(JC7,1),权重!$B$2:$D$6,3,0))*$E7))</f>
        <v>0</v>
      </c>
      <c r="JG7" s="10"/>
      <c r="JJ7">
        <f>IF(JG7=0,0,INT((VLOOKUP(--RIGHT(JG7,1),权重!$B$2:$C$6,2,0)/$C7+VLOOKUP(--RIGHT(JG7,1),权重!$B$2:$D$6,3,0))*$E7))</f>
        <v>0</v>
      </c>
      <c r="JK7" s="10"/>
      <c r="JN7">
        <f>IF(JK7=0,0,INT((VLOOKUP(--RIGHT(JK7,1),权重!$B$2:$C$6,2,0)/$C7+VLOOKUP(--RIGHT(JK7,1),权重!$B$2:$D$6,3,0))*$E7))</f>
        <v>0</v>
      </c>
      <c r="JO7" s="10"/>
      <c r="JR7">
        <f>IF(JO7=0,0,INT((VLOOKUP(--RIGHT(JO7,1),权重!$B$2:$C$6,2,0)/$C7+VLOOKUP(--RIGHT(JO7,1),权重!$B$2:$D$6,3,0))*$E7))</f>
        <v>0</v>
      </c>
      <c r="JS7" s="10"/>
      <c r="JV7">
        <f>IF(JS7=0,0,INT((VLOOKUP(--RIGHT(JS7,1),权重!$B$2:$C$6,2,0)/$C7+VLOOKUP(--RIGHT(JS7,1),权重!$B$2:$D$6,3,0))*$E7))</f>
        <v>0</v>
      </c>
      <c r="JW7" s="10"/>
      <c r="JZ7">
        <f>IF(JW7=0,0,INT((VLOOKUP(--RIGHT(JW7,1),权重!$B$2:$C$6,2,0)/$C7+VLOOKUP(--RIGHT(JW7,1),权重!$B$2:$D$6,3,0))*$E7))</f>
        <v>0</v>
      </c>
      <c r="KA7" s="10"/>
      <c r="KD7">
        <f>IF(KA7=0,0,INT((VLOOKUP(--RIGHT(KA7,1),权重!$B$2:$C$6,2,0)/$C7+VLOOKUP(--RIGHT(KA7,1),权重!$B$2:$D$6,3,0))*$E7))</f>
        <v>0</v>
      </c>
      <c r="KE7" s="10"/>
      <c r="KH7">
        <f>IF(KE7=0,0,INT((VLOOKUP(--RIGHT(KE7,1),权重!$B$2:$C$6,2,0)/$C7+VLOOKUP(--RIGHT(KE7,1),权重!$B$2:$D$6,3,0))*$E7))</f>
        <v>0</v>
      </c>
      <c r="KI7" s="10"/>
      <c r="KL7">
        <f>IF(KI7=0,0,INT((VLOOKUP(--RIGHT(KI7,1),权重!$B$2:$C$6,2,0)/$C7+VLOOKUP(--RIGHT(KI7,1),权重!$B$2:$D$6,3,0))*$E7))</f>
        <v>0</v>
      </c>
      <c r="KM7" s="10"/>
      <c r="KP7">
        <f>IF(KM7=0,0,INT((VLOOKUP(--RIGHT(KM7,1),权重!$B$2:$C$6,2,0)/$C7+VLOOKUP(--RIGHT(KM7,1),权重!$B$2:$D$6,3,0))*$E7))</f>
        <v>0</v>
      </c>
      <c r="KQ7" s="10"/>
      <c r="KT7">
        <f>IF(KQ7=0,0,INT((VLOOKUP(--RIGHT(KQ7,1),权重!$B$2:$C$6,2,0)/$C7+VLOOKUP(--RIGHT(KQ7,1),权重!$B$2:$D$6,3,0))*$E7))</f>
        <v>0</v>
      </c>
      <c r="KU7" s="10"/>
      <c r="KX7">
        <f>IF(KU7=0,0,INT((VLOOKUP(--RIGHT(KU7,1),权重!$B$2:$C$6,2,0)/$C7+VLOOKUP(--RIGHT(KU7,1),权重!$B$2:$D$6,3,0))*$E7))</f>
        <v>0</v>
      </c>
      <c r="KY7" s="10"/>
      <c r="LB7">
        <f>IF(KY7=0,0,INT((VLOOKUP(--RIGHT(KY7,1),权重!$B$2:$C$6,2,0)/$C7+VLOOKUP(--RIGHT(KY7,1),权重!$B$2:$D$6,3,0))*$E7))</f>
        <v>0</v>
      </c>
      <c r="LC7" s="10"/>
      <c r="LF7">
        <f>IF(LC7=0,0,INT((VLOOKUP(--RIGHT(LC7,1),权重!$B$2:$C$6,2,0)/$C7+VLOOKUP(--RIGHT(LC7,1),权重!$B$2:$D$6,3,0))*$E7))</f>
        <v>0</v>
      </c>
      <c r="LG7" s="10"/>
      <c r="LJ7">
        <f>IF(LG7=0,0,INT((VLOOKUP(--RIGHT(LG7,1),权重!$B$2:$C$6,2,0)/$C7+VLOOKUP(--RIGHT(LG7,1),权重!$B$2:$D$6,3,0))*$E7))</f>
        <v>0</v>
      </c>
      <c r="LK7" s="10"/>
      <c r="LN7">
        <f>IF(LK7=0,0,INT((VLOOKUP(--RIGHT(LK7,1),权重!$B$2:$C$6,2,0)/$C7+VLOOKUP(--RIGHT(LK7,1),权重!$B$2:$D$6,3,0))*$E7))</f>
        <v>0</v>
      </c>
      <c r="LO7" s="10"/>
      <c r="LR7">
        <f>IF(LO7=0,0,INT((VLOOKUP(--RIGHT(LO7,1),权重!$B$2:$C$6,2,0)/$C7+VLOOKUP(--RIGHT(LO7,1),权重!$B$2:$D$6,3,0))*$E7))</f>
        <v>0</v>
      </c>
      <c r="LS7" s="10"/>
      <c r="LV7">
        <f>IF(LS7=0,0,INT((VLOOKUP(--RIGHT(LS7,1),权重!$B$2:$C$6,2,0)/$C7+VLOOKUP(--RIGHT(LS7,1),权重!$B$2:$D$6,3,0))*$E7))</f>
        <v>0</v>
      </c>
      <c r="LW7" s="10"/>
      <c r="LZ7">
        <f>IF(LW7=0,0,INT((VLOOKUP(--RIGHT(LW7,1),权重!$B$2:$C$6,2,0)/$C7+VLOOKUP(--RIGHT(LW7,1),权重!$B$2:$D$6,3,0))*$E7))</f>
        <v>0</v>
      </c>
      <c r="MA7" s="10"/>
      <c r="MD7">
        <f>IF(MA7=0,0,INT((VLOOKUP(--RIGHT(MA7,1),权重!$B$2:$C$6,2,0)/$C7+VLOOKUP(--RIGHT(MA7,1),权重!$B$2:$D$6,3,0))*$E7))</f>
        <v>0</v>
      </c>
      <c r="ME7" s="10"/>
      <c r="MH7">
        <f>IF(ME7=0,0,INT((VLOOKUP(--RIGHT(ME7,1),权重!$B$2:$C$6,2,0)/$C7+VLOOKUP(--RIGHT(ME7,1),权重!$B$2:$D$6,3,0))*$E7))</f>
        <v>0</v>
      </c>
    </row>
    <row r="8" spans="1:346" x14ac:dyDescent="0.2">
      <c r="A8">
        <v>5</v>
      </c>
      <c r="B8" t="s">
        <v>20</v>
      </c>
      <c r="C8" s="9">
        <v>8</v>
      </c>
      <c r="D8" s="9">
        <f>'爬塔宝箱（输出)'!D8</f>
        <v>1</v>
      </c>
      <c r="E8" s="9">
        <f t="shared" si="1"/>
        <v>0.4</v>
      </c>
      <c r="F8" s="9">
        <f t="shared" si="0"/>
        <v>0.6</v>
      </c>
      <c r="G8" s="12">
        <v>80100001</v>
      </c>
      <c r="H8">
        <v>1</v>
      </c>
      <c r="I8">
        <v>1</v>
      </c>
      <c r="J8">
        <f>IF($D8&lt;2,((VLOOKUP(--RIGHT(G8,1),权重!$F$2:$H$6,2,0)+VLOOKUP(--RIGHT(G8,1),权重!$F$2:$H$6,3,0)*$D8)*$F8),((VLOOKUP(--RIGHT(G8,1),权重!$J$2:$L$6,2,0)+VLOOKUP(--RIGHT(G8,1),权重!$J$2:$L$6,3,0)*$D8)*$F8))</f>
        <v>415800</v>
      </c>
      <c r="K8" s="12">
        <v>80100002</v>
      </c>
      <c r="L8">
        <v>1</v>
      </c>
      <c r="M8">
        <v>1</v>
      </c>
      <c r="N8">
        <f>IF($D8&lt;2,((VLOOKUP(--RIGHT(K8,1),权重!$F$2:$H$6,2,0)+VLOOKUP(--RIGHT(K8,1),权重!$F$2:$H$6,3,0)*$D8)*$F8),((VLOOKUP(--RIGHT(K8,1),权重!$J$2:$L$6,2,0)+VLOOKUP(--RIGHT(K8,1),权重!$J$2:$L$6,3,0)*$D8)*$F8))</f>
        <v>178200</v>
      </c>
      <c r="O8" s="26">
        <v>80100003</v>
      </c>
      <c r="P8">
        <v>1</v>
      </c>
      <c r="Q8">
        <v>1</v>
      </c>
      <c r="R8">
        <f>IF($D8&lt;2,((VLOOKUP(--RIGHT(O8,1),权重!$F$2:$H$6,2,0)+VLOOKUP(--RIGHT(O8,1),权重!$F$2:$H$6,3,0)*$D8)*$F8),((VLOOKUP(--RIGHT(O8,1),权重!$J$2:$L$6,2,0)+VLOOKUP(--RIGHT(O8,1),权重!$J$2:$L$6,3,0)*$D8)*$F8))</f>
        <v>6000</v>
      </c>
      <c r="S8" s="26">
        <v>80100004</v>
      </c>
      <c r="T8">
        <v>1</v>
      </c>
      <c r="U8">
        <v>1</v>
      </c>
      <c r="V8">
        <f>IF($D8&lt;2,((VLOOKUP(--RIGHT(S8,1),权重!$F$2:$H$6,2,0)+VLOOKUP(--RIGHT(S8,1),权重!$F$2:$H$6,3,0)*$D8)*$F8),((VLOOKUP(--RIGHT(S8,1),权重!$J$2:$L$6,2,0)+VLOOKUP(--RIGHT(S8,1),权重!$J$2:$L$6,3,0)*$D8)*$F8))</f>
        <v>0</v>
      </c>
      <c r="W8" s="26">
        <v>80100005</v>
      </c>
      <c r="X8">
        <v>1</v>
      </c>
      <c r="Y8">
        <v>1</v>
      </c>
      <c r="Z8">
        <f>IF($D8&lt;2,((VLOOKUP(--RIGHT(W8,1),权重!$F$2:$H$6,2,0)+VLOOKUP(--RIGHT(W8,1),权重!$F$2:$H$6,3,0)*$D8)*$F8),((VLOOKUP(--RIGHT(W8,1),权重!$J$2:$L$6,2,0)+VLOOKUP(--RIGHT(W8,1),权重!$J$2:$L$6,3,0)*$D8)*$F8))</f>
        <v>0</v>
      </c>
      <c r="AA8" s="27">
        <v>80100011</v>
      </c>
      <c r="AB8">
        <v>1</v>
      </c>
      <c r="AC8">
        <v>1</v>
      </c>
      <c r="AD8">
        <f>IF(AA8=0,0,INT((VLOOKUP(--RIGHT(AA8,1),权重!$B$2:$C$6,2,0)/$C8+VLOOKUP(--RIGHT(AA8,1),权重!$B$2:$D$6,3,0))*$E8))</f>
        <v>24350</v>
      </c>
      <c r="AE8" s="10">
        <v>80100012</v>
      </c>
      <c r="AF8">
        <v>1</v>
      </c>
      <c r="AG8">
        <v>1</v>
      </c>
      <c r="AH8">
        <f>IF(AE8=0,0,INT((VLOOKUP(--RIGHT(AE8,1),权重!$B$2:$C$6,2,0)/$C8+VLOOKUP(--RIGHT(AE8,1),权重!$B$2:$D$6,3,0))*$E8))</f>
        <v>19980</v>
      </c>
      <c r="AI8" s="10">
        <v>80100013</v>
      </c>
      <c r="AJ8">
        <v>1</v>
      </c>
      <c r="AK8">
        <v>1</v>
      </c>
      <c r="AL8">
        <f>IF(AI8=0,0,INT((VLOOKUP(--RIGHT(AI8,1),权重!$B$2:$C$6,2,0)/$C8+VLOOKUP(--RIGHT(AI8,1),权重!$B$2:$D$6,3,0))*$E8))</f>
        <v>5000</v>
      </c>
      <c r="AM8" s="10">
        <v>80100014</v>
      </c>
      <c r="AN8">
        <v>1</v>
      </c>
      <c r="AO8">
        <v>1</v>
      </c>
      <c r="AP8">
        <f>IF(AM8=0,0,INT((VLOOKUP(--RIGHT(AM8,1),权重!$B$2:$C$6,2,0)/$C8+VLOOKUP(--RIGHT(AM8,1),权重!$B$2:$D$6,3,0))*$E8))</f>
        <v>650</v>
      </c>
      <c r="AQ8" s="10">
        <v>80100015</v>
      </c>
      <c r="AR8">
        <v>1</v>
      </c>
      <c r="AS8">
        <v>1</v>
      </c>
      <c r="AT8">
        <f>IF(AQ8=0,0,INT((VLOOKUP(--RIGHT(AQ8,1),权重!$B$2:$C$6,2,0)/$C8+VLOOKUP(--RIGHT(AQ8,1),权重!$B$2:$D$6,3,0))*$E8))</f>
        <v>20</v>
      </c>
      <c r="AU8" s="10">
        <v>80100031</v>
      </c>
      <c r="AV8">
        <v>1</v>
      </c>
      <c r="AW8">
        <v>1</v>
      </c>
      <c r="AX8">
        <f>IF(AU8=0,0,INT((VLOOKUP(--RIGHT(AU8,1),权重!$B$2:$C$6,2,0)/$C8+VLOOKUP(--RIGHT(AU8,1),权重!$B$2:$D$6,3,0))*$E8))</f>
        <v>24350</v>
      </c>
      <c r="AY8" s="10">
        <v>80100032</v>
      </c>
      <c r="AZ8">
        <v>1</v>
      </c>
      <c r="BA8">
        <v>1</v>
      </c>
      <c r="BB8">
        <f>IF(AY8=0,0,INT((VLOOKUP(--RIGHT(AY8,1),权重!$B$2:$C$6,2,0)/$C8+VLOOKUP(--RIGHT(AY8,1),权重!$B$2:$D$6,3,0))*$E8))</f>
        <v>19980</v>
      </c>
      <c r="BC8" s="10">
        <v>80100033</v>
      </c>
      <c r="BD8">
        <v>1</v>
      </c>
      <c r="BE8">
        <v>1</v>
      </c>
      <c r="BF8">
        <f>IF(BC8=0,0,INT((VLOOKUP(--RIGHT(BC8,1),权重!$B$2:$C$6,2,0)/$C8+VLOOKUP(--RIGHT(BC8,1),权重!$B$2:$D$6,3,0))*$E8))</f>
        <v>5000</v>
      </c>
      <c r="BG8" s="10">
        <v>80100034</v>
      </c>
      <c r="BH8">
        <v>1</v>
      </c>
      <c r="BI8">
        <v>1</v>
      </c>
      <c r="BJ8">
        <f>IF(BG8=0,0,INT((VLOOKUP(--RIGHT(BG8,1),权重!$B$2:$C$6,2,0)/$C8+VLOOKUP(--RIGHT(BG8,1),权重!$B$2:$D$6,3,0))*$E8))</f>
        <v>650</v>
      </c>
      <c r="BK8" s="10">
        <v>80100035</v>
      </c>
      <c r="BL8">
        <v>1</v>
      </c>
      <c r="BM8">
        <v>1</v>
      </c>
      <c r="BN8">
        <f>IF(BK8=0,0,INT((VLOOKUP(--RIGHT(BK8,1),权重!$B$2:$C$6,2,0)/$C8+VLOOKUP(--RIGHT(BK8,1),权重!$B$2:$D$6,3,0))*$E8))</f>
        <v>20</v>
      </c>
      <c r="BO8" s="10">
        <v>80100041</v>
      </c>
      <c r="BP8">
        <v>1</v>
      </c>
      <c r="BQ8">
        <v>1</v>
      </c>
      <c r="BR8">
        <f>IF(BO8=0,0,INT((VLOOKUP(--RIGHT(BO8,1),权重!$B$2:$C$6,2,0)/$C8+VLOOKUP(--RIGHT(BO8,1),权重!$B$2:$D$6,3,0))*$E8))</f>
        <v>24350</v>
      </c>
      <c r="BS8" s="10">
        <v>80100042</v>
      </c>
      <c r="BT8">
        <v>1</v>
      </c>
      <c r="BU8">
        <v>1</v>
      </c>
      <c r="BV8">
        <f>IF(BS8=0,0,INT((VLOOKUP(--RIGHT(BS8,1),权重!$B$2:$C$6,2,0)/$C8+VLOOKUP(--RIGHT(BS8,1),权重!$B$2:$D$6,3,0))*$E8))</f>
        <v>19980</v>
      </c>
      <c r="BW8" s="10">
        <v>80100043</v>
      </c>
      <c r="BX8">
        <v>1</v>
      </c>
      <c r="BY8">
        <v>1</v>
      </c>
      <c r="BZ8">
        <f>IF(BW8=0,0,INT((VLOOKUP(--RIGHT(BW8,1),权重!$B$2:$C$6,2,0)/$C8+VLOOKUP(--RIGHT(BW8,1),权重!$B$2:$D$6,3,0))*$E8))</f>
        <v>5000</v>
      </c>
      <c r="CA8" s="10">
        <v>80100044</v>
      </c>
      <c r="CB8">
        <v>1</v>
      </c>
      <c r="CC8">
        <v>1</v>
      </c>
      <c r="CD8">
        <f>IF(CA8=0,0,INT((VLOOKUP(--RIGHT(CA8,1),权重!$B$2:$C$6,2,0)/$C8+VLOOKUP(--RIGHT(CA8,1),权重!$B$2:$D$6,3,0))*$E8))</f>
        <v>650</v>
      </c>
      <c r="CE8" s="10">
        <v>80100045</v>
      </c>
      <c r="CF8">
        <v>1</v>
      </c>
      <c r="CG8">
        <v>1</v>
      </c>
      <c r="CH8">
        <f>IF(CE8=0,0,INT((VLOOKUP(--RIGHT(CE8,1),权重!$B$2:$C$6,2,0)/$C8+VLOOKUP(--RIGHT(CE8,1),权重!$B$2:$D$6,3,0))*$E8))</f>
        <v>20</v>
      </c>
      <c r="CI8" s="10">
        <v>80100061</v>
      </c>
      <c r="CJ8">
        <v>1</v>
      </c>
      <c r="CK8">
        <v>1</v>
      </c>
      <c r="CL8">
        <f>IF(CI8=0,0,INT((VLOOKUP(--RIGHT(CI8,1),权重!$B$2:$C$6,2,0)/$C8+VLOOKUP(--RIGHT(CI8,1),权重!$B$2:$D$6,3,0))*$E8))</f>
        <v>24350</v>
      </c>
      <c r="CM8" s="10">
        <v>80100062</v>
      </c>
      <c r="CN8">
        <v>1</v>
      </c>
      <c r="CO8">
        <v>1</v>
      </c>
      <c r="CP8">
        <f>IF(CM8=0,0,INT((VLOOKUP(--RIGHT(CM8,1),权重!$B$2:$C$6,2,0)/$C8+VLOOKUP(--RIGHT(CM8,1),权重!$B$2:$D$6,3,0))*$E8))</f>
        <v>19980</v>
      </c>
      <c r="CQ8" s="10">
        <v>80100063</v>
      </c>
      <c r="CR8">
        <v>1</v>
      </c>
      <c r="CS8">
        <v>1</v>
      </c>
      <c r="CT8">
        <f>IF(CQ8=0,0,INT((VLOOKUP(--RIGHT(CQ8,1),权重!$B$2:$C$6,2,0)/$C8+VLOOKUP(--RIGHT(CQ8,1),权重!$B$2:$D$6,3,0))*$E8))</f>
        <v>5000</v>
      </c>
      <c r="CU8" s="10">
        <v>80100064</v>
      </c>
      <c r="CV8">
        <v>1</v>
      </c>
      <c r="CW8">
        <v>1</v>
      </c>
      <c r="CX8">
        <f>IF(CU8=0,0,INT((VLOOKUP(--RIGHT(CU8,1),权重!$B$2:$C$6,2,0)/$C8+VLOOKUP(--RIGHT(CU8,1),权重!$B$2:$D$6,3,0))*$E8))</f>
        <v>650</v>
      </c>
      <c r="CY8" s="10">
        <v>80100065</v>
      </c>
      <c r="CZ8">
        <v>1</v>
      </c>
      <c r="DA8">
        <v>1</v>
      </c>
      <c r="DB8">
        <f>IF(CY8=0,0,INT((VLOOKUP(--RIGHT(CY8,1),权重!$B$2:$C$6,2,0)/$C8+VLOOKUP(--RIGHT(CY8,1),权重!$B$2:$D$6,3,0))*$E8))</f>
        <v>20</v>
      </c>
      <c r="DC8" s="10">
        <v>80100051</v>
      </c>
      <c r="DD8">
        <v>1</v>
      </c>
      <c r="DE8">
        <v>1</v>
      </c>
      <c r="DF8">
        <f>IF(DC8=0,0,INT((VLOOKUP(--RIGHT(DC8,1),权重!$B$2:$C$6,2,0)/$C8+VLOOKUP(--RIGHT(DC8,1),权重!$B$2:$D$6,3,0))*$E8))</f>
        <v>24350</v>
      </c>
      <c r="DG8" s="10">
        <v>80100052</v>
      </c>
      <c r="DH8">
        <v>1</v>
      </c>
      <c r="DI8">
        <v>1</v>
      </c>
      <c r="DJ8">
        <f>IF(DG8=0,0,INT((VLOOKUP(--RIGHT(DG8,1),权重!$B$2:$C$6,2,0)/$C8+VLOOKUP(--RIGHT(DG8,1),权重!$B$2:$D$6,3,0))*$E8))</f>
        <v>19980</v>
      </c>
      <c r="DK8" s="10">
        <v>80100053</v>
      </c>
      <c r="DL8">
        <v>1</v>
      </c>
      <c r="DM8">
        <v>1</v>
      </c>
      <c r="DN8">
        <f>IF(DK8=0,0,INT((VLOOKUP(--RIGHT(DK8,1),权重!$B$2:$C$6,2,0)/$C8+VLOOKUP(--RIGHT(DK8,1),权重!$B$2:$D$6,3,0))*$E8))</f>
        <v>5000</v>
      </c>
      <c r="DO8" s="10">
        <v>80100054</v>
      </c>
      <c r="DP8">
        <v>1</v>
      </c>
      <c r="DQ8">
        <v>1</v>
      </c>
      <c r="DR8">
        <f>IF(DO8=0,0,INT((VLOOKUP(--RIGHT(DO8,1),权重!$B$2:$C$6,2,0)/$C8+VLOOKUP(--RIGHT(DO8,1),权重!$B$2:$D$6,3,0))*$E8))</f>
        <v>650</v>
      </c>
      <c r="DS8" s="10">
        <v>80100055</v>
      </c>
      <c r="DT8">
        <v>1</v>
      </c>
      <c r="DU8">
        <v>1</v>
      </c>
      <c r="DV8">
        <f>IF(DS8=0,0,INT((VLOOKUP(--RIGHT(DS8,1),权重!$B$2:$C$6,2,0)/$C8+VLOOKUP(--RIGHT(DS8,1),权重!$B$2:$D$6,3,0))*$E8))</f>
        <v>20</v>
      </c>
      <c r="DW8" s="10">
        <v>80100081</v>
      </c>
      <c r="DX8">
        <v>1</v>
      </c>
      <c r="DY8">
        <v>1</v>
      </c>
      <c r="DZ8">
        <f>IF(DW8=0,0,INT((VLOOKUP(--RIGHT(DW8,1),权重!$B$2:$C$6,2,0)/$C8+VLOOKUP(--RIGHT(DW8,1),权重!$B$2:$D$6,3,0))*$E8))</f>
        <v>24350</v>
      </c>
      <c r="EA8" s="10">
        <v>80100082</v>
      </c>
      <c r="EB8">
        <v>1</v>
      </c>
      <c r="EC8">
        <v>1</v>
      </c>
      <c r="ED8">
        <f>IF(EA8=0,0,INT((VLOOKUP(--RIGHT(EA8,1),权重!$B$2:$C$6,2,0)/$C8+VLOOKUP(--RIGHT(EA8,1),权重!$B$2:$D$6,3,0))*$E8))</f>
        <v>19980</v>
      </c>
      <c r="EE8" s="10">
        <v>80100083</v>
      </c>
      <c r="EF8">
        <v>1</v>
      </c>
      <c r="EG8">
        <v>1</v>
      </c>
      <c r="EH8">
        <f>IF(EE8=0,0,INT((VLOOKUP(--RIGHT(EE8,1),权重!$B$2:$C$6,2,0)/$C8+VLOOKUP(--RIGHT(EE8,1),权重!$B$2:$D$6,3,0))*$E8))</f>
        <v>5000</v>
      </c>
      <c r="EI8" s="10">
        <v>80100084</v>
      </c>
      <c r="EJ8">
        <v>1</v>
      </c>
      <c r="EK8">
        <v>1</v>
      </c>
      <c r="EL8">
        <f>IF(EI8=0,0,INT((VLOOKUP(--RIGHT(EI8,1),权重!$B$2:$C$6,2,0)/$C8+VLOOKUP(--RIGHT(EI8,1),权重!$B$2:$D$6,3,0))*$E8))</f>
        <v>650</v>
      </c>
      <c r="EM8" s="10">
        <v>80100085</v>
      </c>
      <c r="EN8">
        <v>1</v>
      </c>
      <c r="EO8">
        <v>1</v>
      </c>
      <c r="EP8">
        <f>IF(EM8=0,0,INT((VLOOKUP(--RIGHT(EM8,1),权重!$B$2:$C$6,2,0)/$C8+VLOOKUP(--RIGHT(EM8,1),权重!$B$2:$D$6,3,0))*$E8))</f>
        <v>20</v>
      </c>
      <c r="EQ8" s="10">
        <v>80100071</v>
      </c>
      <c r="ER8">
        <v>1</v>
      </c>
      <c r="ES8">
        <v>1</v>
      </c>
      <c r="ET8">
        <f>IF(EQ8=0,0,INT((VLOOKUP(--RIGHT(EQ8,1),权重!$B$2:$C$6,2,0)/$C8+VLOOKUP(--RIGHT(EQ8,1),权重!$B$2:$D$6,3,0))*$E8))</f>
        <v>24350</v>
      </c>
      <c r="EU8" s="10">
        <v>80100072</v>
      </c>
      <c r="EV8">
        <v>1</v>
      </c>
      <c r="EW8">
        <v>1</v>
      </c>
      <c r="EX8">
        <f>IF(EU8=0,0,INT((VLOOKUP(--RIGHT(EU8,1),权重!$B$2:$C$6,2,0)/$C8+VLOOKUP(--RIGHT(EU8,1),权重!$B$2:$D$6,3,0))*$E8))</f>
        <v>19980</v>
      </c>
      <c r="EY8" s="10">
        <v>80100073</v>
      </c>
      <c r="EZ8">
        <v>1</v>
      </c>
      <c r="FA8">
        <v>1</v>
      </c>
      <c r="FB8">
        <f>IF(EY8=0,0,INT((VLOOKUP(--RIGHT(EY8,1),权重!$B$2:$C$6,2,0)/$C8+VLOOKUP(--RIGHT(EY8,1),权重!$B$2:$D$6,3,0))*$E8))</f>
        <v>5000</v>
      </c>
      <c r="FC8" s="10">
        <v>80100074</v>
      </c>
      <c r="FD8">
        <v>1</v>
      </c>
      <c r="FE8">
        <v>1</v>
      </c>
      <c r="FF8">
        <f>IF(FC8=0,0,INT((VLOOKUP(--RIGHT(FC8,1),权重!$B$2:$C$6,2,0)/$C8+VLOOKUP(--RIGHT(FC8,1),权重!$B$2:$D$6,3,0))*$E8))</f>
        <v>650</v>
      </c>
      <c r="FG8" s="10">
        <v>80100075</v>
      </c>
      <c r="FH8">
        <v>1</v>
      </c>
      <c r="FI8">
        <v>1</v>
      </c>
      <c r="FJ8">
        <f>IF(FG8=0,0,INT((VLOOKUP(--RIGHT(FG8,1),权重!$B$2:$C$6,2,0)/$C8+VLOOKUP(--RIGHT(FG8,1),权重!$B$2:$D$6,3,0))*$E8))</f>
        <v>20</v>
      </c>
      <c r="FK8" s="10">
        <v>80100021</v>
      </c>
      <c r="FL8">
        <v>1</v>
      </c>
      <c r="FM8">
        <v>1</v>
      </c>
      <c r="FN8">
        <f>IF(FK8=0,0,INT((VLOOKUP(--RIGHT(FK8,1),权重!$B$2:$C$6,2,0)/$C8+VLOOKUP(--RIGHT(FK8,1),权重!$B$2:$D$6,3,0))*$E8))</f>
        <v>24350</v>
      </c>
      <c r="FO8" s="10">
        <v>80100022</v>
      </c>
      <c r="FP8">
        <v>1</v>
      </c>
      <c r="FQ8">
        <v>1</v>
      </c>
      <c r="FR8">
        <f>IF(FO8=0,0,INT((VLOOKUP(--RIGHT(FO8,1),权重!$B$2:$C$6,2,0)/$C8+VLOOKUP(--RIGHT(FO8,1),权重!$B$2:$D$6,3,0))*$E8))</f>
        <v>19980</v>
      </c>
      <c r="FS8" s="10">
        <v>80100023</v>
      </c>
      <c r="FT8">
        <v>1</v>
      </c>
      <c r="FU8">
        <v>1</v>
      </c>
      <c r="FV8">
        <f>IF(FS8=0,0,INT((VLOOKUP(--RIGHT(FS8,1),权重!$B$2:$C$6,2,0)/$C8+VLOOKUP(--RIGHT(FS8,1),权重!$B$2:$D$6,3,0))*$E8))</f>
        <v>5000</v>
      </c>
      <c r="FW8" s="10">
        <v>80100024</v>
      </c>
      <c r="FX8">
        <v>1</v>
      </c>
      <c r="FY8">
        <v>1</v>
      </c>
      <c r="FZ8">
        <f>IF(FW8=0,0,INT((VLOOKUP(--RIGHT(FW8,1),权重!$B$2:$C$6,2,0)/$C8+VLOOKUP(--RIGHT(FW8,1),权重!$B$2:$D$6,3,0))*$E8))</f>
        <v>650</v>
      </c>
      <c r="GA8" s="10">
        <v>80100025</v>
      </c>
      <c r="GB8">
        <v>1</v>
      </c>
      <c r="GC8">
        <v>1</v>
      </c>
      <c r="GD8">
        <f>IF(GA8=0,0,INT((VLOOKUP(--RIGHT(GA8,1),权重!$B$2:$C$6,2,0)/$C8+VLOOKUP(--RIGHT(GA8,1),权重!$B$2:$D$6,3,0))*$E8))</f>
        <v>20</v>
      </c>
      <c r="GE8" s="10"/>
      <c r="GH8">
        <f>IF(GE8=0,0,INT((VLOOKUP(--RIGHT(GE8,1),权重!$B$2:$C$6,2,0)/$C8+VLOOKUP(--RIGHT(GE8,1),权重!$B$2:$D$6,3,0))*$E8))</f>
        <v>0</v>
      </c>
      <c r="GI8" s="10"/>
      <c r="GL8">
        <f>IF(GI8=0,0,INT((VLOOKUP(--RIGHT(GI8,1),权重!$B$2:$C$6,2,0)/$C8+VLOOKUP(--RIGHT(GI8,1),权重!$B$2:$D$6,3,0))*$E8))</f>
        <v>0</v>
      </c>
      <c r="GM8" s="10"/>
      <c r="GP8">
        <f>IF(GM8=0,0,INT((VLOOKUP(--RIGHT(GM8,1),权重!$B$2:$C$6,2,0)/$C8+VLOOKUP(--RIGHT(GM8,1),权重!$B$2:$D$6,3,0))*$E8))</f>
        <v>0</v>
      </c>
      <c r="GQ8" s="10"/>
      <c r="GT8">
        <f>IF(GQ8=0,0,INT((VLOOKUP(--RIGHT(GQ8,1),权重!$B$2:$C$6,2,0)/$C8+VLOOKUP(--RIGHT(GQ8,1),权重!$B$2:$D$6,3,0))*$E8))</f>
        <v>0</v>
      </c>
      <c r="GU8" s="10"/>
      <c r="GX8">
        <f>IF(GU8=0,0,INT((VLOOKUP(--RIGHT(GU8,1),权重!$B$2:$C$6,2,0)/$C8+VLOOKUP(--RIGHT(GU8,1),权重!$B$2:$D$6,3,0))*$E8))</f>
        <v>0</v>
      </c>
      <c r="GY8" s="10"/>
      <c r="HB8">
        <f>IF(GY8=0,0,INT((VLOOKUP(--RIGHT(GY8,1),权重!$B$2:$C$6,2,0)/$C8+VLOOKUP(--RIGHT(GY8,1),权重!$B$2:$D$6,3,0))*$E8))</f>
        <v>0</v>
      </c>
      <c r="HC8" s="10"/>
      <c r="HF8">
        <f>IF(HC8=0,0,INT((VLOOKUP(--RIGHT(HC8,1),权重!$B$2:$C$6,2,0)/$C8+VLOOKUP(--RIGHT(HC8,1),权重!$B$2:$D$6,3,0))*$E8))</f>
        <v>0</v>
      </c>
      <c r="HG8" s="10"/>
      <c r="HJ8">
        <f>IF(HG8=0,0,INT((VLOOKUP(--RIGHT(HG8,1),权重!$B$2:$C$6,2,0)/$C8+VLOOKUP(--RIGHT(HG8,1),权重!$B$2:$D$6,3,0))*$E8))</f>
        <v>0</v>
      </c>
      <c r="HK8" s="10"/>
      <c r="HN8">
        <f>IF(HK8=0,0,INT((VLOOKUP(--RIGHT(HK8,1),权重!$B$2:$C$6,2,0)/$C8+VLOOKUP(--RIGHT(HK8,1),权重!$B$2:$D$6,3,0))*$E8))</f>
        <v>0</v>
      </c>
      <c r="HO8" s="10"/>
      <c r="HR8">
        <f>IF(HO8=0,0,INT((VLOOKUP(--RIGHT(HO8,1),权重!$B$2:$C$6,2,0)/$C8+VLOOKUP(--RIGHT(HO8,1),权重!$B$2:$D$6,3,0))*$E8))</f>
        <v>0</v>
      </c>
      <c r="HS8" s="10"/>
      <c r="HV8">
        <f>IF(HS8=0,0,INT((VLOOKUP(--RIGHT(HS8,1),权重!$B$2:$C$6,2,0)/$C8+VLOOKUP(--RIGHT(HS8,1),权重!$B$2:$D$6,3,0))*$E8))</f>
        <v>0</v>
      </c>
      <c r="HW8" s="10"/>
      <c r="HZ8">
        <f>IF(HW8=0,0,INT((VLOOKUP(--RIGHT(HW8,1),权重!$B$2:$C$6,2,0)/$C8+VLOOKUP(--RIGHT(HW8,1),权重!$B$2:$D$6,3,0))*$E8))</f>
        <v>0</v>
      </c>
      <c r="IA8" s="10"/>
      <c r="ID8">
        <f>IF(IA8=0,0,INT((VLOOKUP(--RIGHT(IA8,1),权重!$B$2:$C$6,2,0)/$C8+VLOOKUP(--RIGHT(IA8,1),权重!$B$2:$D$6,3,0))*$E8))</f>
        <v>0</v>
      </c>
      <c r="IE8" s="10"/>
      <c r="IH8">
        <f>IF(IE8=0,0,INT((VLOOKUP(--RIGHT(IE8,1),权重!$B$2:$C$6,2,0)/$C8+VLOOKUP(--RIGHT(IE8,1),权重!$B$2:$D$6,3,0))*$E8))</f>
        <v>0</v>
      </c>
      <c r="II8" s="10"/>
      <c r="IL8">
        <f>IF(II8=0,0,INT((VLOOKUP(--RIGHT(II8,1),权重!$B$2:$C$6,2,0)/$C8+VLOOKUP(--RIGHT(II8,1),权重!$B$2:$D$6,3,0))*$E8))</f>
        <v>0</v>
      </c>
      <c r="IM8" s="10"/>
      <c r="IP8">
        <f>IF(IM8=0,0,INT((VLOOKUP(--RIGHT(IM8,1),权重!$B$2:$C$6,2,0)/$C8+VLOOKUP(--RIGHT(IM8,1),权重!$B$2:$D$6,3,0))*$E8))</f>
        <v>0</v>
      </c>
      <c r="IQ8" s="10"/>
      <c r="IT8">
        <f>IF(IQ8=0,0,INT((VLOOKUP(--RIGHT(IQ8,1),权重!$B$2:$C$6,2,0)/$C8+VLOOKUP(--RIGHT(IQ8,1),权重!$B$2:$D$6,3,0))*$E8))</f>
        <v>0</v>
      </c>
      <c r="IU8" s="10"/>
      <c r="IX8">
        <f>IF(IU8=0,0,INT((VLOOKUP(--RIGHT(IU8,1),权重!$B$2:$C$6,2,0)/$C8+VLOOKUP(--RIGHT(IU8,1),权重!$B$2:$D$6,3,0))*$E8))</f>
        <v>0</v>
      </c>
      <c r="IY8" s="10"/>
      <c r="JB8">
        <f>IF(IY8=0,0,INT((VLOOKUP(--RIGHT(IY8,1),权重!$B$2:$C$6,2,0)/$C8+VLOOKUP(--RIGHT(IY8,1),权重!$B$2:$D$6,3,0))*$E8))</f>
        <v>0</v>
      </c>
      <c r="JC8" s="10"/>
      <c r="JF8">
        <f>IF(JC8=0,0,INT((VLOOKUP(--RIGHT(JC8,1),权重!$B$2:$C$6,2,0)/$C8+VLOOKUP(--RIGHT(JC8,1),权重!$B$2:$D$6,3,0))*$E8))</f>
        <v>0</v>
      </c>
      <c r="JG8" s="10"/>
      <c r="JJ8">
        <f>IF(JG8=0,0,INT((VLOOKUP(--RIGHT(JG8,1),权重!$B$2:$C$6,2,0)/$C8+VLOOKUP(--RIGHT(JG8,1),权重!$B$2:$D$6,3,0))*$E8))</f>
        <v>0</v>
      </c>
      <c r="JK8" s="10"/>
      <c r="JN8">
        <f>IF(JK8=0,0,INT((VLOOKUP(--RIGHT(JK8,1),权重!$B$2:$C$6,2,0)/$C8+VLOOKUP(--RIGHT(JK8,1),权重!$B$2:$D$6,3,0))*$E8))</f>
        <v>0</v>
      </c>
      <c r="JO8" s="10"/>
      <c r="JR8">
        <f>IF(JO8=0,0,INT((VLOOKUP(--RIGHT(JO8,1),权重!$B$2:$C$6,2,0)/$C8+VLOOKUP(--RIGHT(JO8,1),权重!$B$2:$D$6,3,0))*$E8))</f>
        <v>0</v>
      </c>
      <c r="JS8" s="10"/>
      <c r="JV8">
        <f>IF(JS8=0,0,INT((VLOOKUP(--RIGHT(JS8,1),权重!$B$2:$C$6,2,0)/$C8+VLOOKUP(--RIGHT(JS8,1),权重!$B$2:$D$6,3,0))*$E8))</f>
        <v>0</v>
      </c>
      <c r="JW8" s="10"/>
      <c r="JZ8">
        <f>IF(JW8=0,0,INT((VLOOKUP(--RIGHT(JW8,1),权重!$B$2:$C$6,2,0)/$C8+VLOOKUP(--RIGHT(JW8,1),权重!$B$2:$D$6,3,0))*$E8))</f>
        <v>0</v>
      </c>
      <c r="KA8" s="10"/>
      <c r="KD8">
        <f>IF(KA8=0,0,INT((VLOOKUP(--RIGHT(KA8,1),权重!$B$2:$C$6,2,0)/$C8+VLOOKUP(--RIGHT(KA8,1),权重!$B$2:$D$6,3,0))*$E8))</f>
        <v>0</v>
      </c>
      <c r="KE8" s="10"/>
      <c r="KH8">
        <f>IF(KE8=0,0,INT((VLOOKUP(--RIGHT(KE8,1),权重!$B$2:$C$6,2,0)/$C8+VLOOKUP(--RIGHT(KE8,1),权重!$B$2:$D$6,3,0))*$E8))</f>
        <v>0</v>
      </c>
      <c r="KI8" s="10"/>
      <c r="KL8">
        <f>IF(KI8=0,0,INT((VLOOKUP(--RIGHT(KI8,1),权重!$B$2:$C$6,2,0)/$C8+VLOOKUP(--RIGHT(KI8,1),权重!$B$2:$D$6,3,0))*$E8))</f>
        <v>0</v>
      </c>
      <c r="KM8" s="10"/>
      <c r="KP8">
        <f>IF(KM8=0,0,INT((VLOOKUP(--RIGHT(KM8,1),权重!$B$2:$C$6,2,0)/$C8+VLOOKUP(--RIGHT(KM8,1),权重!$B$2:$D$6,3,0))*$E8))</f>
        <v>0</v>
      </c>
      <c r="KQ8" s="10"/>
      <c r="KT8">
        <f>IF(KQ8=0,0,INT((VLOOKUP(--RIGHT(KQ8,1),权重!$B$2:$C$6,2,0)/$C8+VLOOKUP(--RIGHT(KQ8,1),权重!$B$2:$D$6,3,0))*$E8))</f>
        <v>0</v>
      </c>
      <c r="KU8" s="10"/>
      <c r="KX8">
        <f>IF(KU8=0,0,INT((VLOOKUP(--RIGHT(KU8,1),权重!$B$2:$C$6,2,0)/$C8+VLOOKUP(--RIGHT(KU8,1),权重!$B$2:$D$6,3,0))*$E8))</f>
        <v>0</v>
      </c>
      <c r="KY8" s="10"/>
      <c r="LB8">
        <f>IF(KY8=0,0,INT((VLOOKUP(--RIGHT(KY8,1),权重!$B$2:$C$6,2,0)/$C8+VLOOKUP(--RIGHT(KY8,1),权重!$B$2:$D$6,3,0))*$E8))</f>
        <v>0</v>
      </c>
      <c r="LC8" s="10"/>
      <c r="LF8">
        <f>IF(LC8=0,0,INT((VLOOKUP(--RIGHT(LC8,1),权重!$B$2:$C$6,2,0)/$C8+VLOOKUP(--RIGHT(LC8,1),权重!$B$2:$D$6,3,0))*$E8))</f>
        <v>0</v>
      </c>
      <c r="LG8" s="10"/>
      <c r="LJ8">
        <f>IF(LG8=0,0,INT((VLOOKUP(--RIGHT(LG8,1),权重!$B$2:$C$6,2,0)/$C8+VLOOKUP(--RIGHT(LG8,1),权重!$B$2:$D$6,3,0))*$E8))</f>
        <v>0</v>
      </c>
      <c r="LK8" s="10"/>
      <c r="LN8">
        <f>IF(LK8=0,0,INT((VLOOKUP(--RIGHT(LK8,1),权重!$B$2:$C$6,2,0)/$C8+VLOOKUP(--RIGHT(LK8,1),权重!$B$2:$D$6,3,0))*$E8))</f>
        <v>0</v>
      </c>
      <c r="LO8" s="10"/>
      <c r="LR8">
        <f>IF(LO8=0,0,INT((VLOOKUP(--RIGHT(LO8,1),权重!$B$2:$C$6,2,0)/$C8+VLOOKUP(--RIGHT(LO8,1),权重!$B$2:$D$6,3,0))*$E8))</f>
        <v>0</v>
      </c>
      <c r="LS8" s="10"/>
      <c r="LV8">
        <f>IF(LS8=0,0,INT((VLOOKUP(--RIGHT(LS8,1),权重!$B$2:$C$6,2,0)/$C8+VLOOKUP(--RIGHT(LS8,1),权重!$B$2:$D$6,3,0))*$E8))</f>
        <v>0</v>
      </c>
      <c r="LW8" s="10"/>
      <c r="LZ8">
        <f>IF(LW8=0,0,INT((VLOOKUP(--RIGHT(LW8,1),权重!$B$2:$C$6,2,0)/$C8+VLOOKUP(--RIGHT(LW8,1),权重!$B$2:$D$6,3,0))*$E8))</f>
        <v>0</v>
      </c>
      <c r="MA8" s="10"/>
      <c r="MD8">
        <f>IF(MA8=0,0,INT((VLOOKUP(--RIGHT(MA8,1),权重!$B$2:$C$6,2,0)/$C8+VLOOKUP(--RIGHT(MA8,1),权重!$B$2:$D$6,3,0))*$E8))</f>
        <v>0</v>
      </c>
      <c r="ME8" s="10"/>
      <c r="MH8">
        <f>IF(ME8=0,0,INT((VLOOKUP(--RIGHT(ME8,1),权重!$B$2:$C$6,2,0)/$C8+VLOOKUP(--RIGHT(ME8,1),权重!$B$2:$D$6,3,0))*$E8))</f>
        <v>0</v>
      </c>
    </row>
    <row r="9" spans="1:346" x14ac:dyDescent="0.2">
      <c r="A9">
        <v>6</v>
      </c>
      <c r="B9" t="s">
        <v>21</v>
      </c>
      <c r="C9" s="9">
        <v>9</v>
      </c>
      <c r="D9" s="9">
        <f>'爬塔宝箱（输出)'!D9</f>
        <v>2</v>
      </c>
      <c r="E9" s="9">
        <f t="shared" si="1"/>
        <v>0.4</v>
      </c>
      <c r="F9" s="9">
        <f t="shared" si="0"/>
        <v>0.6</v>
      </c>
      <c r="G9" s="12">
        <v>80100001</v>
      </c>
      <c r="H9">
        <v>1</v>
      </c>
      <c r="I9">
        <v>1</v>
      </c>
      <c r="J9">
        <f>IF($D9&lt;2,((VLOOKUP(--RIGHT(G9,1),权重!$F$2:$H$6,2,0)+VLOOKUP(--RIGHT(G9,1),权重!$F$2:$H$6,3,0)*$D9)*$F9),((VLOOKUP(--RIGHT(G9,1),权重!$J$2:$L$6,2,0)+VLOOKUP(--RIGHT(G9,1),权重!$J$2:$L$6,3,0)*$D9)*$F9))</f>
        <v>292800</v>
      </c>
      <c r="K9" s="12">
        <v>80100002</v>
      </c>
      <c r="L9">
        <v>1</v>
      </c>
      <c r="M9">
        <v>1</v>
      </c>
      <c r="N9">
        <f>IF($D9&lt;2,((VLOOKUP(--RIGHT(K9,1),权重!$F$2:$H$6,2,0)+VLOOKUP(--RIGHT(K9,1),权重!$F$2:$H$6,3,0)*$D9)*$F9),((VLOOKUP(--RIGHT(K9,1),权重!$J$2:$L$6,2,0)+VLOOKUP(--RIGHT(K9,1),权重!$J$2:$L$6,3,0)*$D9)*$F9))</f>
        <v>179520</v>
      </c>
      <c r="O9" s="26">
        <v>80100003</v>
      </c>
      <c r="P9">
        <v>1</v>
      </c>
      <c r="Q9">
        <v>1</v>
      </c>
      <c r="R9">
        <f>IF($D9&lt;2,((VLOOKUP(--RIGHT(O9,1),权重!$F$2:$H$6,2,0)+VLOOKUP(--RIGHT(O9,1),权重!$F$2:$H$6,3,0)*$D9)*$F9),((VLOOKUP(--RIGHT(O9,1),权重!$J$2:$L$6,2,0)+VLOOKUP(--RIGHT(O9,1),权重!$J$2:$L$6,3,0)*$D9)*$F9))</f>
        <v>120000</v>
      </c>
      <c r="S9" s="26">
        <v>80100004</v>
      </c>
      <c r="T9">
        <v>1</v>
      </c>
      <c r="U9">
        <v>1</v>
      </c>
      <c r="V9">
        <f>IF($D9&lt;2,((VLOOKUP(--RIGHT(S9,1),权重!$F$2:$H$6,2,0)+VLOOKUP(--RIGHT(S9,1),权重!$F$2:$H$6,3,0)*$D9)*$F9),((VLOOKUP(--RIGHT(S9,1),权重!$J$2:$L$6,2,0)+VLOOKUP(--RIGHT(S9,1),权重!$J$2:$L$6,3,0)*$D9)*$F9))</f>
        <v>7200</v>
      </c>
      <c r="W9" s="26">
        <v>80100005</v>
      </c>
      <c r="X9">
        <v>1</v>
      </c>
      <c r="Y9">
        <v>1</v>
      </c>
      <c r="Z9">
        <f>IF($D9&lt;2,((VLOOKUP(--RIGHT(W9,1),权重!$F$2:$H$6,2,0)+VLOOKUP(--RIGHT(W9,1),权重!$F$2:$H$6,3,0)*$D9)*$F9),((VLOOKUP(--RIGHT(W9,1),权重!$J$2:$L$6,2,0)+VLOOKUP(--RIGHT(W9,1),权重!$J$2:$L$6,3,0)*$D9)*$F9))</f>
        <v>480</v>
      </c>
      <c r="AA9" s="27">
        <v>80100011</v>
      </c>
      <c r="AB9">
        <v>1</v>
      </c>
      <c r="AC9">
        <v>1</v>
      </c>
      <c r="AD9">
        <f>IF(AA9=0,0,INT((VLOOKUP(--RIGHT(AA9,1),权重!$B$2:$C$6,2,0)/$C9+VLOOKUP(--RIGHT(AA9,1),权重!$B$2:$D$6,3,0))*$E9))</f>
        <v>21600</v>
      </c>
      <c r="AE9" s="10">
        <v>80100012</v>
      </c>
      <c r="AF9">
        <v>1</v>
      </c>
      <c r="AG9">
        <v>1</v>
      </c>
      <c r="AH9">
        <f>IF(AE9=0,0,INT((VLOOKUP(--RIGHT(AE9,1),权重!$B$2:$C$6,2,0)/$C9+VLOOKUP(--RIGHT(AE9,1),权重!$B$2:$D$6,3,0))*$E9))</f>
        <v>17757</v>
      </c>
      <c r="AI9" s="10">
        <v>80100013</v>
      </c>
      <c r="AJ9">
        <v>1</v>
      </c>
      <c r="AK9">
        <v>1</v>
      </c>
      <c r="AL9">
        <f>IF(AI9=0,0,INT((VLOOKUP(--RIGHT(AI9,1),权重!$B$2:$C$6,2,0)/$C9+VLOOKUP(--RIGHT(AI9,1),权重!$B$2:$D$6,3,0))*$E9))</f>
        <v>4444</v>
      </c>
      <c r="AM9" s="10">
        <v>80100014</v>
      </c>
      <c r="AN9">
        <v>1</v>
      </c>
      <c r="AO9">
        <v>1</v>
      </c>
      <c r="AP9">
        <f>IF(AM9=0,0,INT((VLOOKUP(--RIGHT(AM9,1),权重!$B$2:$C$6,2,0)/$C9+VLOOKUP(--RIGHT(AM9,1),权重!$B$2:$D$6,3,0))*$E9))</f>
        <v>622</v>
      </c>
      <c r="AQ9" s="10">
        <v>80100015</v>
      </c>
      <c r="AR9">
        <v>1</v>
      </c>
      <c r="AS9">
        <v>1</v>
      </c>
      <c r="AT9">
        <f>IF(AQ9=0,0,INT((VLOOKUP(--RIGHT(AQ9,1),权重!$B$2:$C$6,2,0)/$C9+VLOOKUP(--RIGHT(AQ9,1),权重!$B$2:$D$6,3,0))*$E9))</f>
        <v>20</v>
      </c>
      <c r="AU9" s="10">
        <v>80100031</v>
      </c>
      <c r="AV9">
        <v>1</v>
      </c>
      <c r="AW9">
        <v>1</v>
      </c>
      <c r="AX9">
        <f>IF(AU9=0,0,INT((VLOOKUP(--RIGHT(AU9,1),权重!$B$2:$C$6,2,0)/$C9+VLOOKUP(--RIGHT(AU9,1),权重!$B$2:$D$6,3,0))*$E9))</f>
        <v>21600</v>
      </c>
      <c r="AY9" s="10">
        <v>80100032</v>
      </c>
      <c r="AZ9">
        <v>1</v>
      </c>
      <c r="BA9">
        <v>1</v>
      </c>
      <c r="BB9">
        <f>IF(AY9=0,0,INT((VLOOKUP(--RIGHT(AY9,1),权重!$B$2:$C$6,2,0)/$C9+VLOOKUP(--RIGHT(AY9,1),权重!$B$2:$D$6,3,0))*$E9))</f>
        <v>17757</v>
      </c>
      <c r="BC9" s="10">
        <v>80100033</v>
      </c>
      <c r="BD9">
        <v>1</v>
      </c>
      <c r="BE9">
        <v>1</v>
      </c>
      <c r="BF9">
        <f>IF(BC9=0,0,INT((VLOOKUP(--RIGHT(BC9,1),权重!$B$2:$C$6,2,0)/$C9+VLOOKUP(--RIGHT(BC9,1),权重!$B$2:$D$6,3,0))*$E9))</f>
        <v>4444</v>
      </c>
      <c r="BG9" s="10">
        <v>80100034</v>
      </c>
      <c r="BH9">
        <v>1</v>
      </c>
      <c r="BI9">
        <v>1</v>
      </c>
      <c r="BJ9">
        <f>IF(BG9=0,0,INT((VLOOKUP(--RIGHT(BG9,1),权重!$B$2:$C$6,2,0)/$C9+VLOOKUP(--RIGHT(BG9,1),权重!$B$2:$D$6,3,0))*$E9))</f>
        <v>622</v>
      </c>
      <c r="BK9" s="10">
        <v>80100035</v>
      </c>
      <c r="BL9">
        <v>1</v>
      </c>
      <c r="BM9">
        <v>1</v>
      </c>
      <c r="BN9">
        <f>IF(BK9=0,0,INT((VLOOKUP(--RIGHT(BK9,1),权重!$B$2:$C$6,2,0)/$C9+VLOOKUP(--RIGHT(BK9,1),权重!$B$2:$D$6,3,0))*$E9))</f>
        <v>20</v>
      </c>
      <c r="BO9" s="10">
        <v>80100041</v>
      </c>
      <c r="BP9">
        <v>1</v>
      </c>
      <c r="BQ9">
        <v>1</v>
      </c>
      <c r="BR9">
        <f>IF(BO9=0,0,INT((VLOOKUP(--RIGHT(BO9,1),权重!$B$2:$C$6,2,0)/$C9+VLOOKUP(--RIGHT(BO9,1),权重!$B$2:$D$6,3,0))*$E9))</f>
        <v>21600</v>
      </c>
      <c r="BS9" s="10">
        <v>80100042</v>
      </c>
      <c r="BT9">
        <v>1</v>
      </c>
      <c r="BU9">
        <v>1</v>
      </c>
      <c r="BV9">
        <f>IF(BS9=0,0,INT((VLOOKUP(--RIGHT(BS9,1),权重!$B$2:$C$6,2,0)/$C9+VLOOKUP(--RIGHT(BS9,1),权重!$B$2:$D$6,3,0))*$E9))</f>
        <v>17757</v>
      </c>
      <c r="BW9" s="10">
        <v>80100043</v>
      </c>
      <c r="BX9">
        <v>1</v>
      </c>
      <c r="BY9">
        <v>1</v>
      </c>
      <c r="BZ9">
        <f>IF(BW9=0,0,INT((VLOOKUP(--RIGHT(BW9,1),权重!$B$2:$C$6,2,0)/$C9+VLOOKUP(--RIGHT(BW9,1),权重!$B$2:$D$6,3,0))*$E9))</f>
        <v>4444</v>
      </c>
      <c r="CA9" s="10">
        <v>80100044</v>
      </c>
      <c r="CB9">
        <v>1</v>
      </c>
      <c r="CC9">
        <v>1</v>
      </c>
      <c r="CD9">
        <f>IF(CA9=0,0,INT((VLOOKUP(--RIGHT(CA9,1),权重!$B$2:$C$6,2,0)/$C9+VLOOKUP(--RIGHT(CA9,1),权重!$B$2:$D$6,3,0))*$E9))</f>
        <v>622</v>
      </c>
      <c r="CE9" s="10">
        <v>80100045</v>
      </c>
      <c r="CF9">
        <v>1</v>
      </c>
      <c r="CG9">
        <v>1</v>
      </c>
      <c r="CH9">
        <f>IF(CE9=0,0,INT((VLOOKUP(--RIGHT(CE9,1),权重!$B$2:$C$6,2,0)/$C9+VLOOKUP(--RIGHT(CE9,1),权重!$B$2:$D$6,3,0))*$E9))</f>
        <v>20</v>
      </c>
      <c r="CI9" s="10">
        <v>80100061</v>
      </c>
      <c r="CJ9">
        <v>1</v>
      </c>
      <c r="CK9">
        <v>1</v>
      </c>
      <c r="CL9">
        <f>IF(CI9=0,0,INT((VLOOKUP(--RIGHT(CI9,1),权重!$B$2:$C$6,2,0)/$C9+VLOOKUP(--RIGHT(CI9,1),权重!$B$2:$D$6,3,0))*$E9))</f>
        <v>21600</v>
      </c>
      <c r="CM9" s="10">
        <v>80100062</v>
      </c>
      <c r="CN9">
        <v>1</v>
      </c>
      <c r="CO9">
        <v>1</v>
      </c>
      <c r="CP9">
        <f>IF(CM9=0,0,INT((VLOOKUP(--RIGHT(CM9,1),权重!$B$2:$C$6,2,0)/$C9+VLOOKUP(--RIGHT(CM9,1),权重!$B$2:$D$6,3,0))*$E9))</f>
        <v>17757</v>
      </c>
      <c r="CQ9" s="10">
        <v>80100063</v>
      </c>
      <c r="CR9">
        <v>1</v>
      </c>
      <c r="CS9">
        <v>1</v>
      </c>
      <c r="CT9">
        <f>IF(CQ9=0,0,INT((VLOOKUP(--RIGHT(CQ9,1),权重!$B$2:$C$6,2,0)/$C9+VLOOKUP(--RIGHT(CQ9,1),权重!$B$2:$D$6,3,0))*$E9))</f>
        <v>4444</v>
      </c>
      <c r="CU9" s="10">
        <v>80100064</v>
      </c>
      <c r="CV9">
        <v>1</v>
      </c>
      <c r="CW9">
        <v>1</v>
      </c>
      <c r="CX9">
        <f>IF(CU9=0,0,INT((VLOOKUP(--RIGHT(CU9,1),权重!$B$2:$C$6,2,0)/$C9+VLOOKUP(--RIGHT(CU9,1),权重!$B$2:$D$6,3,0))*$E9))</f>
        <v>622</v>
      </c>
      <c r="CY9" s="10">
        <v>80100065</v>
      </c>
      <c r="CZ9">
        <v>1</v>
      </c>
      <c r="DA9">
        <v>1</v>
      </c>
      <c r="DB9">
        <f>IF(CY9=0,0,INT((VLOOKUP(--RIGHT(CY9,1),权重!$B$2:$C$6,2,0)/$C9+VLOOKUP(--RIGHT(CY9,1),权重!$B$2:$D$6,3,0))*$E9))</f>
        <v>20</v>
      </c>
      <c r="DC9" s="10">
        <v>80100051</v>
      </c>
      <c r="DD9">
        <v>1</v>
      </c>
      <c r="DE9">
        <v>1</v>
      </c>
      <c r="DF9">
        <f>IF(DC9=0,0,INT((VLOOKUP(--RIGHT(DC9,1),权重!$B$2:$C$6,2,0)/$C9+VLOOKUP(--RIGHT(DC9,1),权重!$B$2:$D$6,3,0))*$E9))</f>
        <v>21600</v>
      </c>
      <c r="DG9" s="10">
        <v>80100052</v>
      </c>
      <c r="DH9">
        <v>1</v>
      </c>
      <c r="DI9">
        <v>1</v>
      </c>
      <c r="DJ9">
        <f>IF(DG9=0,0,INT((VLOOKUP(--RIGHT(DG9,1),权重!$B$2:$C$6,2,0)/$C9+VLOOKUP(--RIGHT(DG9,1),权重!$B$2:$D$6,3,0))*$E9))</f>
        <v>17757</v>
      </c>
      <c r="DK9" s="10">
        <v>80100053</v>
      </c>
      <c r="DL9">
        <v>1</v>
      </c>
      <c r="DM9">
        <v>1</v>
      </c>
      <c r="DN9">
        <f>IF(DK9=0,0,INT((VLOOKUP(--RIGHT(DK9,1),权重!$B$2:$C$6,2,0)/$C9+VLOOKUP(--RIGHT(DK9,1),权重!$B$2:$D$6,3,0))*$E9))</f>
        <v>4444</v>
      </c>
      <c r="DO9" s="10">
        <v>80100054</v>
      </c>
      <c r="DP9">
        <v>1</v>
      </c>
      <c r="DQ9">
        <v>1</v>
      </c>
      <c r="DR9">
        <f>IF(DO9=0,0,INT((VLOOKUP(--RIGHT(DO9,1),权重!$B$2:$C$6,2,0)/$C9+VLOOKUP(--RIGHT(DO9,1),权重!$B$2:$D$6,3,0))*$E9))</f>
        <v>622</v>
      </c>
      <c r="DS9" s="10">
        <v>80100055</v>
      </c>
      <c r="DT9">
        <v>1</v>
      </c>
      <c r="DU9">
        <v>1</v>
      </c>
      <c r="DV9">
        <f>IF(DS9=0,0,INT((VLOOKUP(--RIGHT(DS9,1),权重!$B$2:$C$6,2,0)/$C9+VLOOKUP(--RIGHT(DS9,1),权重!$B$2:$D$6,3,0))*$E9))</f>
        <v>20</v>
      </c>
      <c r="DW9" s="10">
        <v>80100081</v>
      </c>
      <c r="DX9">
        <v>1</v>
      </c>
      <c r="DY9">
        <v>1</v>
      </c>
      <c r="DZ9">
        <f>IF(DW9=0,0,INT((VLOOKUP(--RIGHT(DW9,1),权重!$B$2:$C$6,2,0)/$C9+VLOOKUP(--RIGHT(DW9,1),权重!$B$2:$D$6,3,0))*$E9))</f>
        <v>21600</v>
      </c>
      <c r="EA9" s="10">
        <v>80100082</v>
      </c>
      <c r="EB9">
        <v>1</v>
      </c>
      <c r="EC9">
        <v>1</v>
      </c>
      <c r="ED9">
        <f>IF(EA9=0,0,INT((VLOOKUP(--RIGHT(EA9,1),权重!$B$2:$C$6,2,0)/$C9+VLOOKUP(--RIGHT(EA9,1),权重!$B$2:$D$6,3,0))*$E9))</f>
        <v>17757</v>
      </c>
      <c r="EE9" s="10">
        <v>80100083</v>
      </c>
      <c r="EF9">
        <v>1</v>
      </c>
      <c r="EG9">
        <v>1</v>
      </c>
      <c r="EH9">
        <f>IF(EE9=0,0,INT((VLOOKUP(--RIGHT(EE9,1),权重!$B$2:$C$6,2,0)/$C9+VLOOKUP(--RIGHT(EE9,1),权重!$B$2:$D$6,3,0))*$E9))</f>
        <v>4444</v>
      </c>
      <c r="EI9" s="10">
        <v>80100084</v>
      </c>
      <c r="EJ9">
        <v>1</v>
      </c>
      <c r="EK9">
        <v>1</v>
      </c>
      <c r="EL9">
        <f>IF(EI9=0,0,INT((VLOOKUP(--RIGHT(EI9,1),权重!$B$2:$C$6,2,0)/$C9+VLOOKUP(--RIGHT(EI9,1),权重!$B$2:$D$6,3,0))*$E9))</f>
        <v>622</v>
      </c>
      <c r="EM9" s="10">
        <v>80100085</v>
      </c>
      <c r="EN9">
        <v>1</v>
      </c>
      <c r="EO9">
        <v>1</v>
      </c>
      <c r="EP9">
        <f>IF(EM9=0,0,INT((VLOOKUP(--RIGHT(EM9,1),权重!$B$2:$C$6,2,0)/$C9+VLOOKUP(--RIGHT(EM9,1),权重!$B$2:$D$6,3,0))*$E9))</f>
        <v>20</v>
      </c>
      <c r="EQ9" s="10">
        <v>80100071</v>
      </c>
      <c r="ER9">
        <v>1</v>
      </c>
      <c r="ES9">
        <v>1</v>
      </c>
      <c r="ET9">
        <f>IF(EQ9=0,0,INT((VLOOKUP(--RIGHT(EQ9,1),权重!$B$2:$C$6,2,0)/$C9+VLOOKUP(--RIGHT(EQ9,1),权重!$B$2:$D$6,3,0))*$E9))</f>
        <v>21600</v>
      </c>
      <c r="EU9" s="10">
        <v>80100072</v>
      </c>
      <c r="EV9">
        <v>1</v>
      </c>
      <c r="EW9">
        <v>1</v>
      </c>
      <c r="EX9">
        <f>IF(EU9=0,0,INT((VLOOKUP(--RIGHT(EU9,1),权重!$B$2:$C$6,2,0)/$C9+VLOOKUP(--RIGHT(EU9,1),权重!$B$2:$D$6,3,0))*$E9))</f>
        <v>17757</v>
      </c>
      <c r="EY9" s="10">
        <v>80100073</v>
      </c>
      <c r="EZ9">
        <v>1</v>
      </c>
      <c r="FA9">
        <v>1</v>
      </c>
      <c r="FB9">
        <f>IF(EY9=0,0,INT((VLOOKUP(--RIGHT(EY9,1),权重!$B$2:$C$6,2,0)/$C9+VLOOKUP(--RIGHT(EY9,1),权重!$B$2:$D$6,3,0))*$E9))</f>
        <v>4444</v>
      </c>
      <c r="FC9" s="10">
        <v>80100074</v>
      </c>
      <c r="FD9">
        <v>1</v>
      </c>
      <c r="FE9">
        <v>1</v>
      </c>
      <c r="FF9">
        <f>IF(FC9=0,0,INT((VLOOKUP(--RIGHT(FC9,1),权重!$B$2:$C$6,2,0)/$C9+VLOOKUP(--RIGHT(FC9,1),权重!$B$2:$D$6,3,0))*$E9))</f>
        <v>622</v>
      </c>
      <c r="FG9" s="10">
        <v>80100075</v>
      </c>
      <c r="FH9">
        <v>1</v>
      </c>
      <c r="FI9">
        <v>1</v>
      </c>
      <c r="FJ9">
        <f>IF(FG9=0,0,INT((VLOOKUP(--RIGHT(FG9,1),权重!$B$2:$C$6,2,0)/$C9+VLOOKUP(--RIGHT(FG9,1),权重!$B$2:$D$6,3,0))*$E9))</f>
        <v>20</v>
      </c>
      <c r="FK9" s="10">
        <v>80100021</v>
      </c>
      <c r="FL9">
        <v>1</v>
      </c>
      <c r="FM9">
        <v>1</v>
      </c>
      <c r="FN9">
        <f>IF(FK9=0,0,INT((VLOOKUP(--RIGHT(FK9,1),权重!$B$2:$C$6,2,0)/$C9+VLOOKUP(--RIGHT(FK9,1),权重!$B$2:$D$6,3,0))*$E9))</f>
        <v>21600</v>
      </c>
      <c r="FO9" s="10">
        <v>80100022</v>
      </c>
      <c r="FP9">
        <v>1</v>
      </c>
      <c r="FQ9">
        <v>1</v>
      </c>
      <c r="FR9">
        <f>IF(FO9=0,0,INT((VLOOKUP(--RIGHT(FO9,1),权重!$B$2:$C$6,2,0)/$C9+VLOOKUP(--RIGHT(FO9,1),权重!$B$2:$D$6,3,0))*$E9))</f>
        <v>17757</v>
      </c>
      <c r="FS9" s="10">
        <v>80100023</v>
      </c>
      <c r="FT9">
        <v>1</v>
      </c>
      <c r="FU9">
        <v>1</v>
      </c>
      <c r="FV9">
        <f>IF(FS9=0,0,INT((VLOOKUP(--RIGHT(FS9,1),权重!$B$2:$C$6,2,0)/$C9+VLOOKUP(--RIGHT(FS9,1),权重!$B$2:$D$6,3,0))*$E9))</f>
        <v>4444</v>
      </c>
      <c r="FW9" s="10">
        <v>80100024</v>
      </c>
      <c r="FX9">
        <v>1</v>
      </c>
      <c r="FY9">
        <v>1</v>
      </c>
      <c r="FZ9">
        <f>IF(FW9=0,0,INT((VLOOKUP(--RIGHT(FW9,1),权重!$B$2:$C$6,2,0)/$C9+VLOOKUP(--RIGHT(FW9,1),权重!$B$2:$D$6,3,0))*$E9))</f>
        <v>622</v>
      </c>
      <c r="GA9" s="10">
        <v>80100025</v>
      </c>
      <c r="GB9">
        <v>1</v>
      </c>
      <c r="GC9">
        <v>1</v>
      </c>
      <c r="GD9">
        <f>IF(GA9=0,0,INT((VLOOKUP(--RIGHT(GA9,1),权重!$B$2:$C$6,2,0)/$C9+VLOOKUP(--RIGHT(GA9,1),权重!$B$2:$D$6,3,0))*$E9))</f>
        <v>20</v>
      </c>
      <c r="GE9" s="10">
        <v>80100091</v>
      </c>
      <c r="GF9">
        <v>1</v>
      </c>
      <c r="GG9">
        <v>1</v>
      </c>
      <c r="GH9">
        <f>IF(GE9=0,0,INT((VLOOKUP(--RIGHT(GE9,1),权重!$B$2:$C$6,2,0)/$C9+VLOOKUP(--RIGHT(GE9,1),权重!$B$2:$D$6,3,0))*$E9))</f>
        <v>21600</v>
      </c>
      <c r="GI9" s="10">
        <v>80100092</v>
      </c>
      <c r="GJ9">
        <v>1</v>
      </c>
      <c r="GK9">
        <v>1</v>
      </c>
      <c r="GL9">
        <f>IF(GI9=0,0,INT((VLOOKUP(--RIGHT(GI9,1),权重!$B$2:$C$6,2,0)/$C9+VLOOKUP(--RIGHT(GI9,1),权重!$B$2:$D$6,3,0))*$E9))</f>
        <v>17757</v>
      </c>
      <c r="GM9" s="10">
        <v>80100093</v>
      </c>
      <c r="GN9">
        <v>1</v>
      </c>
      <c r="GO9">
        <v>1</v>
      </c>
      <c r="GP9">
        <f>IF(GM9=0,0,INT((VLOOKUP(--RIGHT(GM9,1),权重!$B$2:$C$6,2,0)/$C9+VLOOKUP(--RIGHT(GM9,1),权重!$B$2:$D$6,3,0))*$E9))</f>
        <v>4444</v>
      </c>
      <c r="GQ9" s="10">
        <v>80100094</v>
      </c>
      <c r="GR9">
        <v>1</v>
      </c>
      <c r="GS9">
        <v>1</v>
      </c>
      <c r="GT9">
        <f>IF(GQ9=0,0,INT((VLOOKUP(--RIGHT(GQ9,1),权重!$B$2:$C$6,2,0)/$C9+VLOOKUP(--RIGHT(GQ9,1),权重!$B$2:$D$6,3,0))*$E9))</f>
        <v>622</v>
      </c>
      <c r="GU9" s="10">
        <v>80100095</v>
      </c>
      <c r="GV9">
        <v>1</v>
      </c>
      <c r="GW9">
        <v>1</v>
      </c>
      <c r="GX9">
        <f>IF(GU9=0,0,INT((VLOOKUP(--RIGHT(GU9,1),权重!$B$2:$C$6,2,0)/$C9+VLOOKUP(--RIGHT(GU9,1),权重!$B$2:$D$6,3,0))*$E9))</f>
        <v>20</v>
      </c>
      <c r="GY9" s="10"/>
      <c r="HB9">
        <f>IF(GY9=0,0,INT((VLOOKUP(--RIGHT(GY9,1),权重!$B$2:$C$6,2,0)/$C9+VLOOKUP(--RIGHT(GY9,1),权重!$B$2:$D$6,3,0))*$E9))</f>
        <v>0</v>
      </c>
      <c r="HC9" s="10"/>
      <c r="HF9">
        <f>IF(HC9=0,0,INT((VLOOKUP(--RIGHT(HC9,1),权重!$B$2:$C$6,2,0)/$C9+VLOOKUP(--RIGHT(HC9,1),权重!$B$2:$D$6,3,0))*$E9))</f>
        <v>0</v>
      </c>
      <c r="HG9" s="10"/>
      <c r="HJ9">
        <f>IF(HG9=0,0,INT((VLOOKUP(--RIGHT(HG9,1),权重!$B$2:$C$6,2,0)/$C9+VLOOKUP(--RIGHT(HG9,1),权重!$B$2:$D$6,3,0))*$E9))</f>
        <v>0</v>
      </c>
      <c r="HK9" s="10"/>
      <c r="HN9">
        <f>IF(HK9=0,0,INT((VLOOKUP(--RIGHT(HK9,1),权重!$B$2:$C$6,2,0)/$C9+VLOOKUP(--RIGHT(HK9,1),权重!$B$2:$D$6,3,0))*$E9))</f>
        <v>0</v>
      </c>
      <c r="HO9" s="10"/>
      <c r="HR9">
        <f>IF(HO9=0,0,INT((VLOOKUP(--RIGHT(HO9,1),权重!$B$2:$C$6,2,0)/$C9+VLOOKUP(--RIGHT(HO9,1),权重!$B$2:$D$6,3,0))*$E9))</f>
        <v>0</v>
      </c>
      <c r="HS9" s="10"/>
      <c r="HV9">
        <f>IF(HS9=0,0,INT((VLOOKUP(--RIGHT(HS9,1),权重!$B$2:$C$6,2,0)/$C9+VLOOKUP(--RIGHT(HS9,1),权重!$B$2:$D$6,3,0))*$E9))</f>
        <v>0</v>
      </c>
      <c r="HW9" s="10"/>
      <c r="HZ9">
        <f>IF(HW9=0,0,INT((VLOOKUP(--RIGHT(HW9,1),权重!$B$2:$C$6,2,0)/$C9+VLOOKUP(--RIGHT(HW9,1),权重!$B$2:$D$6,3,0))*$E9))</f>
        <v>0</v>
      </c>
      <c r="IA9" s="10"/>
      <c r="ID9">
        <f>IF(IA9=0,0,INT((VLOOKUP(--RIGHT(IA9,1),权重!$B$2:$C$6,2,0)/$C9+VLOOKUP(--RIGHT(IA9,1),权重!$B$2:$D$6,3,0))*$E9))</f>
        <v>0</v>
      </c>
      <c r="IE9" s="10"/>
      <c r="IH9">
        <f>IF(IE9=0,0,INT((VLOOKUP(--RIGHT(IE9,1),权重!$B$2:$C$6,2,0)/$C9+VLOOKUP(--RIGHT(IE9,1),权重!$B$2:$D$6,3,0))*$E9))</f>
        <v>0</v>
      </c>
      <c r="II9" s="10"/>
      <c r="IL9">
        <f>IF(II9=0,0,INT((VLOOKUP(--RIGHT(II9,1),权重!$B$2:$C$6,2,0)/$C9+VLOOKUP(--RIGHT(II9,1),权重!$B$2:$D$6,3,0))*$E9))</f>
        <v>0</v>
      </c>
      <c r="IM9" s="10"/>
      <c r="IP9">
        <f>IF(IM9=0,0,INT((VLOOKUP(--RIGHT(IM9,1),权重!$B$2:$C$6,2,0)/$C9+VLOOKUP(--RIGHT(IM9,1),权重!$B$2:$D$6,3,0))*$E9))</f>
        <v>0</v>
      </c>
      <c r="IQ9" s="10"/>
      <c r="IT9">
        <f>IF(IQ9=0,0,INT((VLOOKUP(--RIGHT(IQ9,1),权重!$B$2:$C$6,2,0)/$C9+VLOOKUP(--RIGHT(IQ9,1),权重!$B$2:$D$6,3,0))*$E9))</f>
        <v>0</v>
      </c>
      <c r="IU9" s="10"/>
      <c r="IX9">
        <f>IF(IU9=0,0,INT((VLOOKUP(--RIGHT(IU9,1),权重!$B$2:$C$6,2,0)/$C9+VLOOKUP(--RIGHT(IU9,1),权重!$B$2:$D$6,3,0))*$E9))</f>
        <v>0</v>
      </c>
      <c r="IY9" s="10"/>
      <c r="JB9">
        <f>IF(IY9=0,0,INT((VLOOKUP(--RIGHT(IY9,1),权重!$B$2:$C$6,2,0)/$C9+VLOOKUP(--RIGHT(IY9,1),权重!$B$2:$D$6,3,0))*$E9))</f>
        <v>0</v>
      </c>
      <c r="JC9" s="10"/>
      <c r="JF9">
        <f>IF(JC9=0,0,INT((VLOOKUP(--RIGHT(JC9,1),权重!$B$2:$C$6,2,0)/$C9+VLOOKUP(--RIGHT(JC9,1),权重!$B$2:$D$6,3,0))*$E9))</f>
        <v>0</v>
      </c>
      <c r="JG9" s="10"/>
      <c r="JJ9">
        <f>IF(JG9=0,0,INT((VLOOKUP(--RIGHT(JG9,1),权重!$B$2:$C$6,2,0)/$C9+VLOOKUP(--RIGHT(JG9,1),权重!$B$2:$D$6,3,0))*$E9))</f>
        <v>0</v>
      </c>
      <c r="JK9" s="10"/>
      <c r="JN9">
        <f>IF(JK9=0,0,INT((VLOOKUP(--RIGHT(JK9,1),权重!$B$2:$C$6,2,0)/$C9+VLOOKUP(--RIGHT(JK9,1),权重!$B$2:$D$6,3,0))*$E9))</f>
        <v>0</v>
      </c>
      <c r="JO9" s="10"/>
      <c r="JR9">
        <f>IF(JO9=0,0,INT((VLOOKUP(--RIGHT(JO9,1),权重!$B$2:$C$6,2,0)/$C9+VLOOKUP(--RIGHT(JO9,1),权重!$B$2:$D$6,3,0))*$E9))</f>
        <v>0</v>
      </c>
      <c r="JS9" s="10"/>
      <c r="JV9">
        <f>IF(JS9=0,0,INT((VLOOKUP(--RIGHT(JS9,1),权重!$B$2:$C$6,2,0)/$C9+VLOOKUP(--RIGHT(JS9,1),权重!$B$2:$D$6,3,0))*$E9))</f>
        <v>0</v>
      </c>
      <c r="JW9" s="10"/>
      <c r="JZ9">
        <f>IF(JW9=0,0,INT((VLOOKUP(--RIGHT(JW9,1),权重!$B$2:$C$6,2,0)/$C9+VLOOKUP(--RIGHT(JW9,1),权重!$B$2:$D$6,3,0))*$E9))</f>
        <v>0</v>
      </c>
      <c r="KA9" s="10"/>
      <c r="KD9">
        <f>IF(KA9=0,0,INT((VLOOKUP(--RIGHT(KA9,1),权重!$B$2:$C$6,2,0)/$C9+VLOOKUP(--RIGHT(KA9,1),权重!$B$2:$D$6,3,0))*$E9))</f>
        <v>0</v>
      </c>
      <c r="KE9" s="10"/>
      <c r="KH9">
        <f>IF(KE9=0,0,INT((VLOOKUP(--RIGHT(KE9,1),权重!$B$2:$C$6,2,0)/$C9+VLOOKUP(--RIGHT(KE9,1),权重!$B$2:$D$6,3,0))*$E9))</f>
        <v>0</v>
      </c>
      <c r="KI9" s="10"/>
      <c r="KL9">
        <f>IF(KI9=0,0,INT((VLOOKUP(--RIGHT(KI9,1),权重!$B$2:$C$6,2,0)/$C9+VLOOKUP(--RIGHT(KI9,1),权重!$B$2:$D$6,3,0))*$E9))</f>
        <v>0</v>
      </c>
      <c r="KM9" s="10"/>
      <c r="KP9">
        <f>IF(KM9=0,0,INT((VLOOKUP(--RIGHT(KM9,1),权重!$B$2:$C$6,2,0)/$C9+VLOOKUP(--RIGHT(KM9,1),权重!$B$2:$D$6,3,0))*$E9))</f>
        <v>0</v>
      </c>
      <c r="KQ9" s="10"/>
      <c r="KT9">
        <f>IF(KQ9=0,0,INT((VLOOKUP(--RIGHT(KQ9,1),权重!$B$2:$C$6,2,0)/$C9+VLOOKUP(--RIGHT(KQ9,1),权重!$B$2:$D$6,3,0))*$E9))</f>
        <v>0</v>
      </c>
      <c r="KU9" s="10"/>
      <c r="KX9">
        <f>IF(KU9=0,0,INT((VLOOKUP(--RIGHT(KU9,1),权重!$B$2:$C$6,2,0)/$C9+VLOOKUP(--RIGHT(KU9,1),权重!$B$2:$D$6,3,0))*$E9))</f>
        <v>0</v>
      </c>
      <c r="KY9" s="10"/>
      <c r="LB9">
        <f>IF(KY9=0,0,INT((VLOOKUP(--RIGHT(KY9,1),权重!$B$2:$C$6,2,0)/$C9+VLOOKUP(--RIGHT(KY9,1),权重!$B$2:$D$6,3,0))*$E9))</f>
        <v>0</v>
      </c>
      <c r="LC9" s="10"/>
      <c r="LF9">
        <f>IF(LC9=0,0,INT((VLOOKUP(--RIGHT(LC9,1),权重!$B$2:$C$6,2,0)/$C9+VLOOKUP(--RIGHT(LC9,1),权重!$B$2:$D$6,3,0))*$E9))</f>
        <v>0</v>
      </c>
      <c r="LG9" s="10"/>
      <c r="LJ9">
        <f>IF(LG9=0,0,INT((VLOOKUP(--RIGHT(LG9,1),权重!$B$2:$C$6,2,0)/$C9+VLOOKUP(--RIGHT(LG9,1),权重!$B$2:$D$6,3,0))*$E9))</f>
        <v>0</v>
      </c>
      <c r="LK9" s="10"/>
      <c r="LN9">
        <f>IF(LK9=0,0,INT((VLOOKUP(--RIGHT(LK9,1),权重!$B$2:$C$6,2,0)/$C9+VLOOKUP(--RIGHT(LK9,1),权重!$B$2:$D$6,3,0))*$E9))</f>
        <v>0</v>
      </c>
      <c r="LO9" s="10"/>
      <c r="LR9">
        <f>IF(LO9=0,0,INT((VLOOKUP(--RIGHT(LO9,1),权重!$B$2:$C$6,2,0)/$C9+VLOOKUP(--RIGHT(LO9,1),权重!$B$2:$D$6,3,0))*$E9))</f>
        <v>0</v>
      </c>
      <c r="LS9" s="10"/>
      <c r="LV9">
        <f>IF(LS9=0,0,INT((VLOOKUP(--RIGHT(LS9,1),权重!$B$2:$C$6,2,0)/$C9+VLOOKUP(--RIGHT(LS9,1),权重!$B$2:$D$6,3,0))*$E9))</f>
        <v>0</v>
      </c>
      <c r="LW9" s="10"/>
      <c r="LZ9">
        <f>IF(LW9=0,0,INT((VLOOKUP(--RIGHT(LW9,1),权重!$B$2:$C$6,2,0)/$C9+VLOOKUP(--RIGHT(LW9,1),权重!$B$2:$D$6,3,0))*$E9))</f>
        <v>0</v>
      </c>
      <c r="MA9" s="10"/>
      <c r="MD9">
        <f>IF(MA9=0,0,INT((VLOOKUP(--RIGHT(MA9,1),权重!$B$2:$C$6,2,0)/$C9+VLOOKUP(--RIGHT(MA9,1),权重!$B$2:$D$6,3,0))*$E9))</f>
        <v>0</v>
      </c>
      <c r="ME9" s="10"/>
      <c r="MH9">
        <f>IF(ME9=0,0,INT((VLOOKUP(--RIGHT(ME9,1),权重!$B$2:$C$6,2,0)/$C9+VLOOKUP(--RIGHT(ME9,1),权重!$B$2:$D$6,3,0))*$E9))</f>
        <v>0</v>
      </c>
    </row>
    <row r="10" spans="1:346" x14ac:dyDescent="0.2">
      <c r="A10">
        <v>7</v>
      </c>
      <c r="B10" t="s">
        <v>22</v>
      </c>
      <c r="C10" s="9">
        <v>10</v>
      </c>
      <c r="D10" s="9">
        <f>'爬塔宝箱（输出)'!D10</f>
        <v>2</v>
      </c>
      <c r="E10" s="9">
        <f t="shared" si="1"/>
        <v>0.4</v>
      </c>
      <c r="F10" s="9">
        <f t="shared" si="0"/>
        <v>0.6</v>
      </c>
      <c r="G10" s="12">
        <v>80100001</v>
      </c>
      <c r="H10">
        <v>1</v>
      </c>
      <c r="I10">
        <v>1</v>
      </c>
      <c r="J10">
        <f>IF($D10&lt;2,((VLOOKUP(--RIGHT(G10,1),权重!$F$2:$H$6,2,0)+VLOOKUP(--RIGHT(G10,1),权重!$F$2:$H$6,3,0)*$D10)*$F10),((VLOOKUP(--RIGHT(G10,1),权重!$J$2:$L$6,2,0)+VLOOKUP(--RIGHT(G10,1),权重!$J$2:$L$6,3,0)*$D10)*$F10))</f>
        <v>292800</v>
      </c>
      <c r="K10" s="12">
        <v>80100002</v>
      </c>
      <c r="L10">
        <v>1</v>
      </c>
      <c r="M10">
        <v>1</v>
      </c>
      <c r="N10">
        <f>IF($D10&lt;2,((VLOOKUP(--RIGHT(K10,1),权重!$F$2:$H$6,2,0)+VLOOKUP(--RIGHT(K10,1),权重!$F$2:$H$6,3,0)*$D10)*$F10),((VLOOKUP(--RIGHT(K10,1),权重!$J$2:$L$6,2,0)+VLOOKUP(--RIGHT(K10,1),权重!$J$2:$L$6,3,0)*$D10)*$F10))</f>
        <v>179520</v>
      </c>
      <c r="O10" s="26">
        <v>80100003</v>
      </c>
      <c r="P10">
        <v>1</v>
      </c>
      <c r="Q10">
        <v>1</v>
      </c>
      <c r="R10">
        <f>IF($D10&lt;2,((VLOOKUP(--RIGHT(O10,1),权重!$F$2:$H$6,2,0)+VLOOKUP(--RIGHT(O10,1),权重!$F$2:$H$6,3,0)*$D10)*$F10),((VLOOKUP(--RIGHT(O10,1),权重!$J$2:$L$6,2,0)+VLOOKUP(--RIGHT(O10,1),权重!$J$2:$L$6,3,0)*$D10)*$F10))</f>
        <v>120000</v>
      </c>
      <c r="S10" s="26">
        <v>80100004</v>
      </c>
      <c r="T10">
        <v>1</v>
      </c>
      <c r="U10">
        <v>1</v>
      </c>
      <c r="V10">
        <f>IF($D10&lt;2,((VLOOKUP(--RIGHT(S10,1),权重!$F$2:$H$6,2,0)+VLOOKUP(--RIGHT(S10,1),权重!$F$2:$H$6,3,0)*$D10)*$F10),((VLOOKUP(--RIGHT(S10,1),权重!$J$2:$L$6,2,0)+VLOOKUP(--RIGHT(S10,1),权重!$J$2:$L$6,3,0)*$D10)*$F10))</f>
        <v>7200</v>
      </c>
      <c r="W10" s="26">
        <v>80100005</v>
      </c>
      <c r="X10">
        <v>1</v>
      </c>
      <c r="Y10">
        <v>1</v>
      </c>
      <c r="Z10">
        <f>IF($D10&lt;2,((VLOOKUP(--RIGHT(W10,1),权重!$F$2:$H$6,2,0)+VLOOKUP(--RIGHT(W10,1),权重!$F$2:$H$6,3,0)*$D10)*$F10),((VLOOKUP(--RIGHT(W10,1),权重!$J$2:$L$6,2,0)+VLOOKUP(--RIGHT(W10,1),权重!$J$2:$L$6,3,0)*$D10)*$F10))</f>
        <v>480</v>
      </c>
      <c r="AA10" s="27">
        <v>80100011</v>
      </c>
      <c r="AB10">
        <v>1</v>
      </c>
      <c r="AC10">
        <v>1</v>
      </c>
      <c r="AD10">
        <f>IF(AA10=0,0,INT((VLOOKUP(--RIGHT(AA10,1),权重!$B$2:$C$6,2,0)/$C10+VLOOKUP(--RIGHT(AA10,1),权重!$B$2:$D$6,3,0))*$E10))</f>
        <v>19400</v>
      </c>
      <c r="AE10" s="10">
        <v>80100012</v>
      </c>
      <c r="AF10">
        <v>1</v>
      </c>
      <c r="AG10">
        <v>1</v>
      </c>
      <c r="AH10">
        <f>IF(AE10=0,0,INT((VLOOKUP(--RIGHT(AE10,1),权重!$B$2:$C$6,2,0)/$C10+VLOOKUP(--RIGHT(AE10,1),权重!$B$2:$D$6,3,0))*$E10))</f>
        <v>15980</v>
      </c>
      <c r="AI10" s="10">
        <v>80100013</v>
      </c>
      <c r="AJ10">
        <v>1</v>
      </c>
      <c r="AK10">
        <v>1</v>
      </c>
      <c r="AL10">
        <f>IF(AI10=0,0,INT((VLOOKUP(--RIGHT(AI10,1),权重!$B$2:$C$6,2,0)/$C10+VLOOKUP(--RIGHT(AI10,1),权重!$B$2:$D$6,3,0))*$E10))</f>
        <v>4000</v>
      </c>
      <c r="AM10" s="10">
        <v>80100014</v>
      </c>
      <c r="AN10">
        <v>1</v>
      </c>
      <c r="AO10">
        <v>1</v>
      </c>
      <c r="AP10">
        <f>IF(AM10=0,0,INT((VLOOKUP(--RIGHT(AM10,1),权重!$B$2:$C$6,2,0)/$C10+VLOOKUP(--RIGHT(AM10,1),权重!$B$2:$D$6,3,0))*$E10))</f>
        <v>600</v>
      </c>
      <c r="AQ10" s="10">
        <v>80100015</v>
      </c>
      <c r="AR10">
        <v>1</v>
      </c>
      <c r="AS10">
        <v>1</v>
      </c>
      <c r="AT10">
        <f>IF(AQ10=0,0,INT((VLOOKUP(--RIGHT(AQ10,1),权重!$B$2:$C$6,2,0)/$C10+VLOOKUP(--RIGHT(AQ10,1),权重!$B$2:$D$6,3,0))*$E10))</f>
        <v>20</v>
      </c>
      <c r="AU10" s="10">
        <v>80100031</v>
      </c>
      <c r="AV10">
        <v>1</v>
      </c>
      <c r="AW10">
        <v>1</v>
      </c>
      <c r="AX10">
        <f>IF(AU10=0,0,INT((VLOOKUP(--RIGHT(AU10,1),权重!$B$2:$C$6,2,0)/$C10+VLOOKUP(--RIGHT(AU10,1),权重!$B$2:$D$6,3,0))*$E10))</f>
        <v>19400</v>
      </c>
      <c r="AY10" s="10">
        <v>80100032</v>
      </c>
      <c r="AZ10">
        <v>1</v>
      </c>
      <c r="BA10">
        <v>1</v>
      </c>
      <c r="BB10">
        <f>IF(AY10=0,0,INT((VLOOKUP(--RIGHT(AY10,1),权重!$B$2:$C$6,2,0)/$C10+VLOOKUP(--RIGHT(AY10,1),权重!$B$2:$D$6,3,0))*$E10))</f>
        <v>15980</v>
      </c>
      <c r="BC10" s="10">
        <v>80100033</v>
      </c>
      <c r="BD10">
        <v>1</v>
      </c>
      <c r="BE10">
        <v>1</v>
      </c>
      <c r="BF10">
        <f>IF(BC10=0,0,INT((VLOOKUP(--RIGHT(BC10,1),权重!$B$2:$C$6,2,0)/$C10+VLOOKUP(--RIGHT(BC10,1),权重!$B$2:$D$6,3,0))*$E10))</f>
        <v>4000</v>
      </c>
      <c r="BG10" s="10">
        <v>80100034</v>
      </c>
      <c r="BH10">
        <v>1</v>
      </c>
      <c r="BI10">
        <v>1</v>
      </c>
      <c r="BJ10">
        <f>IF(BG10=0,0,INT((VLOOKUP(--RIGHT(BG10,1),权重!$B$2:$C$6,2,0)/$C10+VLOOKUP(--RIGHT(BG10,1),权重!$B$2:$D$6,3,0))*$E10))</f>
        <v>600</v>
      </c>
      <c r="BK10" s="10">
        <v>80100035</v>
      </c>
      <c r="BL10">
        <v>1</v>
      </c>
      <c r="BM10">
        <v>1</v>
      </c>
      <c r="BN10">
        <f>IF(BK10=0,0,INT((VLOOKUP(--RIGHT(BK10,1),权重!$B$2:$C$6,2,0)/$C10+VLOOKUP(--RIGHT(BK10,1),权重!$B$2:$D$6,3,0))*$E10))</f>
        <v>20</v>
      </c>
      <c r="BO10" s="10">
        <v>80100041</v>
      </c>
      <c r="BP10">
        <v>1</v>
      </c>
      <c r="BQ10">
        <v>1</v>
      </c>
      <c r="BR10">
        <f>IF(BO10=0,0,INT((VLOOKUP(--RIGHT(BO10,1),权重!$B$2:$C$6,2,0)/$C10+VLOOKUP(--RIGHT(BO10,1),权重!$B$2:$D$6,3,0))*$E10))</f>
        <v>19400</v>
      </c>
      <c r="BS10" s="10">
        <v>80100042</v>
      </c>
      <c r="BT10">
        <v>1</v>
      </c>
      <c r="BU10">
        <v>1</v>
      </c>
      <c r="BV10">
        <f>IF(BS10=0,0,INT((VLOOKUP(--RIGHT(BS10,1),权重!$B$2:$C$6,2,0)/$C10+VLOOKUP(--RIGHT(BS10,1),权重!$B$2:$D$6,3,0))*$E10))</f>
        <v>15980</v>
      </c>
      <c r="BW10" s="10">
        <v>80100043</v>
      </c>
      <c r="BX10">
        <v>1</v>
      </c>
      <c r="BY10">
        <v>1</v>
      </c>
      <c r="BZ10">
        <f>IF(BW10=0,0,INT((VLOOKUP(--RIGHT(BW10,1),权重!$B$2:$C$6,2,0)/$C10+VLOOKUP(--RIGHT(BW10,1),权重!$B$2:$D$6,3,0))*$E10))</f>
        <v>4000</v>
      </c>
      <c r="CA10" s="10">
        <v>80100044</v>
      </c>
      <c r="CB10">
        <v>1</v>
      </c>
      <c r="CC10">
        <v>1</v>
      </c>
      <c r="CD10">
        <f>IF(CA10=0,0,INT((VLOOKUP(--RIGHT(CA10,1),权重!$B$2:$C$6,2,0)/$C10+VLOOKUP(--RIGHT(CA10,1),权重!$B$2:$D$6,3,0))*$E10))</f>
        <v>600</v>
      </c>
      <c r="CE10" s="10">
        <v>80100045</v>
      </c>
      <c r="CF10">
        <v>1</v>
      </c>
      <c r="CG10">
        <v>1</v>
      </c>
      <c r="CH10">
        <f>IF(CE10=0,0,INT((VLOOKUP(--RIGHT(CE10,1),权重!$B$2:$C$6,2,0)/$C10+VLOOKUP(--RIGHT(CE10,1),权重!$B$2:$D$6,3,0))*$E10))</f>
        <v>20</v>
      </c>
      <c r="CI10" s="10">
        <v>80100061</v>
      </c>
      <c r="CJ10">
        <v>1</v>
      </c>
      <c r="CK10">
        <v>1</v>
      </c>
      <c r="CL10">
        <f>IF(CI10=0,0,INT((VLOOKUP(--RIGHT(CI10,1),权重!$B$2:$C$6,2,0)/$C10+VLOOKUP(--RIGHT(CI10,1),权重!$B$2:$D$6,3,0))*$E10))</f>
        <v>19400</v>
      </c>
      <c r="CM10" s="10">
        <v>80100062</v>
      </c>
      <c r="CN10">
        <v>1</v>
      </c>
      <c r="CO10">
        <v>1</v>
      </c>
      <c r="CP10">
        <f>IF(CM10=0,0,INT((VLOOKUP(--RIGHT(CM10,1),权重!$B$2:$C$6,2,0)/$C10+VLOOKUP(--RIGHT(CM10,1),权重!$B$2:$D$6,3,0))*$E10))</f>
        <v>15980</v>
      </c>
      <c r="CQ10" s="10">
        <v>80100063</v>
      </c>
      <c r="CR10">
        <v>1</v>
      </c>
      <c r="CS10">
        <v>1</v>
      </c>
      <c r="CT10">
        <f>IF(CQ10=0,0,INT((VLOOKUP(--RIGHT(CQ10,1),权重!$B$2:$C$6,2,0)/$C10+VLOOKUP(--RIGHT(CQ10,1),权重!$B$2:$D$6,3,0))*$E10))</f>
        <v>4000</v>
      </c>
      <c r="CU10" s="10">
        <v>80100064</v>
      </c>
      <c r="CV10">
        <v>1</v>
      </c>
      <c r="CW10">
        <v>1</v>
      </c>
      <c r="CX10">
        <f>IF(CU10=0,0,INT((VLOOKUP(--RIGHT(CU10,1),权重!$B$2:$C$6,2,0)/$C10+VLOOKUP(--RIGHT(CU10,1),权重!$B$2:$D$6,3,0))*$E10))</f>
        <v>600</v>
      </c>
      <c r="CY10" s="10">
        <v>80100065</v>
      </c>
      <c r="CZ10">
        <v>1</v>
      </c>
      <c r="DA10">
        <v>1</v>
      </c>
      <c r="DB10">
        <f>IF(CY10=0,0,INT((VLOOKUP(--RIGHT(CY10,1),权重!$B$2:$C$6,2,0)/$C10+VLOOKUP(--RIGHT(CY10,1),权重!$B$2:$D$6,3,0))*$E10))</f>
        <v>20</v>
      </c>
      <c r="DC10" s="10">
        <v>80100051</v>
      </c>
      <c r="DD10">
        <v>1</v>
      </c>
      <c r="DE10">
        <v>1</v>
      </c>
      <c r="DF10">
        <f>IF(DC10=0,0,INT((VLOOKUP(--RIGHT(DC10,1),权重!$B$2:$C$6,2,0)/$C10+VLOOKUP(--RIGHT(DC10,1),权重!$B$2:$D$6,3,0))*$E10))</f>
        <v>19400</v>
      </c>
      <c r="DG10" s="10">
        <v>80100052</v>
      </c>
      <c r="DH10">
        <v>1</v>
      </c>
      <c r="DI10">
        <v>1</v>
      </c>
      <c r="DJ10">
        <f>IF(DG10=0,0,INT((VLOOKUP(--RIGHT(DG10,1),权重!$B$2:$C$6,2,0)/$C10+VLOOKUP(--RIGHT(DG10,1),权重!$B$2:$D$6,3,0))*$E10))</f>
        <v>15980</v>
      </c>
      <c r="DK10" s="10">
        <v>80100053</v>
      </c>
      <c r="DL10">
        <v>1</v>
      </c>
      <c r="DM10">
        <v>1</v>
      </c>
      <c r="DN10">
        <f>IF(DK10=0,0,INT((VLOOKUP(--RIGHT(DK10,1),权重!$B$2:$C$6,2,0)/$C10+VLOOKUP(--RIGHT(DK10,1),权重!$B$2:$D$6,3,0))*$E10))</f>
        <v>4000</v>
      </c>
      <c r="DO10" s="10">
        <v>80100054</v>
      </c>
      <c r="DP10">
        <v>1</v>
      </c>
      <c r="DQ10">
        <v>1</v>
      </c>
      <c r="DR10">
        <f>IF(DO10=0,0,INT((VLOOKUP(--RIGHT(DO10,1),权重!$B$2:$C$6,2,0)/$C10+VLOOKUP(--RIGHT(DO10,1),权重!$B$2:$D$6,3,0))*$E10))</f>
        <v>600</v>
      </c>
      <c r="DS10" s="10">
        <v>80100055</v>
      </c>
      <c r="DT10">
        <v>1</v>
      </c>
      <c r="DU10">
        <v>1</v>
      </c>
      <c r="DV10">
        <f>IF(DS10=0,0,INT((VLOOKUP(--RIGHT(DS10,1),权重!$B$2:$C$6,2,0)/$C10+VLOOKUP(--RIGHT(DS10,1),权重!$B$2:$D$6,3,0))*$E10))</f>
        <v>20</v>
      </c>
      <c r="DW10" s="10">
        <v>80100081</v>
      </c>
      <c r="DX10">
        <v>1</v>
      </c>
      <c r="DY10">
        <v>1</v>
      </c>
      <c r="DZ10">
        <f>IF(DW10=0,0,INT((VLOOKUP(--RIGHT(DW10,1),权重!$B$2:$C$6,2,0)/$C10+VLOOKUP(--RIGHT(DW10,1),权重!$B$2:$D$6,3,0))*$E10))</f>
        <v>19400</v>
      </c>
      <c r="EA10" s="10">
        <v>80100082</v>
      </c>
      <c r="EB10">
        <v>1</v>
      </c>
      <c r="EC10">
        <v>1</v>
      </c>
      <c r="ED10">
        <f>IF(EA10=0,0,INT((VLOOKUP(--RIGHT(EA10,1),权重!$B$2:$C$6,2,0)/$C10+VLOOKUP(--RIGHT(EA10,1),权重!$B$2:$D$6,3,0))*$E10))</f>
        <v>15980</v>
      </c>
      <c r="EE10" s="10">
        <v>80100083</v>
      </c>
      <c r="EF10">
        <v>1</v>
      </c>
      <c r="EG10">
        <v>1</v>
      </c>
      <c r="EH10">
        <f>IF(EE10=0,0,INT((VLOOKUP(--RIGHT(EE10,1),权重!$B$2:$C$6,2,0)/$C10+VLOOKUP(--RIGHT(EE10,1),权重!$B$2:$D$6,3,0))*$E10))</f>
        <v>4000</v>
      </c>
      <c r="EI10" s="10">
        <v>80100084</v>
      </c>
      <c r="EJ10">
        <v>1</v>
      </c>
      <c r="EK10">
        <v>1</v>
      </c>
      <c r="EL10">
        <f>IF(EI10=0,0,INT((VLOOKUP(--RIGHT(EI10,1),权重!$B$2:$C$6,2,0)/$C10+VLOOKUP(--RIGHT(EI10,1),权重!$B$2:$D$6,3,0))*$E10))</f>
        <v>600</v>
      </c>
      <c r="EM10" s="10">
        <v>80100085</v>
      </c>
      <c r="EN10">
        <v>1</v>
      </c>
      <c r="EO10">
        <v>1</v>
      </c>
      <c r="EP10">
        <f>IF(EM10=0,0,INT((VLOOKUP(--RIGHT(EM10,1),权重!$B$2:$C$6,2,0)/$C10+VLOOKUP(--RIGHT(EM10,1),权重!$B$2:$D$6,3,0))*$E10))</f>
        <v>20</v>
      </c>
      <c r="EQ10" s="10">
        <v>80100071</v>
      </c>
      <c r="ER10">
        <v>1</v>
      </c>
      <c r="ES10">
        <v>1</v>
      </c>
      <c r="ET10">
        <f>IF(EQ10=0,0,INT((VLOOKUP(--RIGHT(EQ10,1),权重!$B$2:$C$6,2,0)/$C10+VLOOKUP(--RIGHT(EQ10,1),权重!$B$2:$D$6,3,0))*$E10))</f>
        <v>19400</v>
      </c>
      <c r="EU10" s="10">
        <v>80100072</v>
      </c>
      <c r="EV10">
        <v>1</v>
      </c>
      <c r="EW10">
        <v>1</v>
      </c>
      <c r="EX10">
        <f>IF(EU10=0,0,INT((VLOOKUP(--RIGHT(EU10,1),权重!$B$2:$C$6,2,0)/$C10+VLOOKUP(--RIGHT(EU10,1),权重!$B$2:$D$6,3,0))*$E10))</f>
        <v>15980</v>
      </c>
      <c r="EY10" s="10">
        <v>80100073</v>
      </c>
      <c r="EZ10">
        <v>1</v>
      </c>
      <c r="FA10">
        <v>1</v>
      </c>
      <c r="FB10">
        <f>IF(EY10=0,0,INT((VLOOKUP(--RIGHT(EY10,1),权重!$B$2:$C$6,2,0)/$C10+VLOOKUP(--RIGHT(EY10,1),权重!$B$2:$D$6,3,0))*$E10))</f>
        <v>4000</v>
      </c>
      <c r="FC10" s="10">
        <v>80100074</v>
      </c>
      <c r="FD10">
        <v>1</v>
      </c>
      <c r="FE10">
        <v>1</v>
      </c>
      <c r="FF10">
        <f>IF(FC10=0,0,INT((VLOOKUP(--RIGHT(FC10,1),权重!$B$2:$C$6,2,0)/$C10+VLOOKUP(--RIGHT(FC10,1),权重!$B$2:$D$6,3,0))*$E10))</f>
        <v>600</v>
      </c>
      <c r="FG10" s="10">
        <v>80100075</v>
      </c>
      <c r="FH10">
        <v>1</v>
      </c>
      <c r="FI10">
        <v>1</v>
      </c>
      <c r="FJ10">
        <f>IF(FG10=0,0,INT((VLOOKUP(--RIGHT(FG10,1),权重!$B$2:$C$6,2,0)/$C10+VLOOKUP(--RIGHT(FG10,1),权重!$B$2:$D$6,3,0))*$E10))</f>
        <v>20</v>
      </c>
      <c r="FK10" s="10">
        <v>80100021</v>
      </c>
      <c r="FL10">
        <v>1</v>
      </c>
      <c r="FM10">
        <v>1</v>
      </c>
      <c r="FN10">
        <f>IF(FK10=0,0,INT((VLOOKUP(--RIGHT(FK10,1),权重!$B$2:$C$6,2,0)/$C10+VLOOKUP(--RIGHT(FK10,1),权重!$B$2:$D$6,3,0))*$E10))</f>
        <v>19400</v>
      </c>
      <c r="FO10" s="10">
        <v>80100022</v>
      </c>
      <c r="FP10">
        <v>1</v>
      </c>
      <c r="FQ10">
        <v>1</v>
      </c>
      <c r="FR10">
        <f>IF(FO10=0,0,INT((VLOOKUP(--RIGHT(FO10,1),权重!$B$2:$C$6,2,0)/$C10+VLOOKUP(--RIGHT(FO10,1),权重!$B$2:$D$6,3,0))*$E10))</f>
        <v>15980</v>
      </c>
      <c r="FS10" s="10">
        <v>80100023</v>
      </c>
      <c r="FT10">
        <v>1</v>
      </c>
      <c r="FU10">
        <v>1</v>
      </c>
      <c r="FV10">
        <f>IF(FS10=0,0,INT((VLOOKUP(--RIGHT(FS10,1),权重!$B$2:$C$6,2,0)/$C10+VLOOKUP(--RIGHT(FS10,1),权重!$B$2:$D$6,3,0))*$E10))</f>
        <v>4000</v>
      </c>
      <c r="FW10" s="10">
        <v>80100024</v>
      </c>
      <c r="FX10">
        <v>1</v>
      </c>
      <c r="FY10">
        <v>1</v>
      </c>
      <c r="FZ10">
        <f>IF(FW10=0,0,INT((VLOOKUP(--RIGHT(FW10,1),权重!$B$2:$C$6,2,0)/$C10+VLOOKUP(--RIGHT(FW10,1),权重!$B$2:$D$6,3,0))*$E10))</f>
        <v>600</v>
      </c>
      <c r="GA10" s="10">
        <v>80100025</v>
      </c>
      <c r="GB10">
        <v>1</v>
      </c>
      <c r="GC10">
        <v>1</v>
      </c>
      <c r="GD10">
        <f>IF(GA10=0,0,INT((VLOOKUP(--RIGHT(GA10,1),权重!$B$2:$C$6,2,0)/$C10+VLOOKUP(--RIGHT(GA10,1),权重!$B$2:$D$6,3,0))*$E10))</f>
        <v>20</v>
      </c>
      <c r="GE10" s="10">
        <v>80100091</v>
      </c>
      <c r="GF10">
        <v>1</v>
      </c>
      <c r="GG10">
        <v>1</v>
      </c>
      <c r="GH10">
        <f>IF(GE10=0,0,INT((VLOOKUP(--RIGHT(GE10,1),权重!$B$2:$C$6,2,0)/$C10+VLOOKUP(--RIGHT(GE10,1),权重!$B$2:$D$6,3,0))*$E10))</f>
        <v>19400</v>
      </c>
      <c r="GI10" s="10">
        <v>80100092</v>
      </c>
      <c r="GJ10">
        <v>1</v>
      </c>
      <c r="GK10">
        <v>1</v>
      </c>
      <c r="GL10">
        <f>IF(GI10=0,0,INT((VLOOKUP(--RIGHT(GI10,1),权重!$B$2:$C$6,2,0)/$C10+VLOOKUP(--RIGHT(GI10,1),权重!$B$2:$D$6,3,0))*$E10))</f>
        <v>15980</v>
      </c>
      <c r="GM10" s="10">
        <v>80100093</v>
      </c>
      <c r="GN10">
        <v>1</v>
      </c>
      <c r="GO10">
        <v>1</v>
      </c>
      <c r="GP10">
        <f>IF(GM10=0,0,INT((VLOOKUP(--RIGHT(GM10,1),权重!$B$2:$C$6,2,0)/$C10+VLOOKUP(--RIGHT(GM10,1),权重!$B$2:$D$6,3,0))*$E10))</f>
        <v>4000</v>
      </c>
      <c r="GQ10" s="10">
        <v>80100094</v>
      </c>
      <c r="GR10">
        <v>1</v>
      </c>
      <c r="GS10">
        <v>1</v>
      </c>
      <c r="GT10">
        <f>IF(GQ10=0,0,INT((VLOOKUP(--RIGHT(GQ10,1),权重!$B$2:$C$6,2,0)/$C10+VLOOKUP(--RIGHT(GQ10,1),权重!$B$2:$D$6,3,0))*$E10))</f>
        <v>600</v>
      </c>
      <c r="GU10" s="10">
        <v>80100095</v>
      </c>
      <c r="GV10">
        <v>1</v>
      </c>
      <c r="GW10">
        <v>1</v>
      </c>
      <c r="GX10">
        <f>IF(GU10=0,0,INT((VLOOKUP(--RIGHT(GU10,1),权重!$B$2:$C$6,2,0)/$C10+VLOOKUP(--RIGHT(GU10,1),权重!$B$2:$D$6,3,0))*$E10))</f>
        <v>20</v>
      </c>
      <c r="GY10" s="10">
        <v>80100101</v>
      </c>
      <c r="GZ10">
        <v>1</v>
      </c>
      <c r="HA10">
        <v>1</v>
      </c>
      <c r="HB10">
        <f>IF(GY10=0,0,INT((VLOOKUP(--RIGHT(GY10,1),权重!$B$2:$C$6,2,0)/$C10+VLOOKUP(--RIGHT(GY10,1),权重!$B$2:$D$6,3,0))*$E10))</f>
        <v>19400</v>
      </c>
      <c r="HC10" s="10">
        <v>80100102</v>
      </c>
      <c r="HD10">
        <v>1</v>
      </c>
      <c r="HE10">
        <v>1</v>
      </c>
      <c r="HF10">
        <f>IF(HC10=0,0,INT((VLOOKUP(--RIGHT(HC10,1),权重!$B$2:$C$6,2,0)/$C10+VLOOKUP(--RIGHT(HC10,1),权重!$B$2:$D$6,3,0))*$E10))</f>
        <v>15980</v>
      </c>
      <c r="HG10" s="10">
        <v>80100103</v>
      </c>
      <c r="HH10">
        <v>1</v>
      </c>
      <c r="HI10">
        <v>1</v>
      </c>
      <c r="HJ10">
        <f>IF(HG10=0,0,INT((VLOOKUP(--RIGHT(HG10,1),权重!$B$2:$C$6,2,0)/$C10+VLOOKUP(--RIGHT(HG10,1),权重!$B$2:$D$6,3,0))*$E10))</f>
        <v>4000</v>
      </c>
      <c r="HK10" s="10">
        <v>80100104</v>
      </c>
      <c r="HL10">
        <v>1</v>
      </c>
      <c r="HM10">
        <v>1</v>
      </c>
      <c r="HN10">
        <f>IF(HK10=0,0,INT((VLOOKUP(--RIGHT(HK10,1),权重!$B$2:$C$6,2,0)/$C10+VLOOKUP(--RIGHT(HK10,1),权重!$B$2:$D$6,3,0))*$E10))</f>
        <v>600</v>
      </c>
      <c r="HO10" s="10">
        <v>80100105</v>
      </c>
      <c r="HP10">
        <v>1</v>
      </c>
      <c r="HQ10">
        <v>1</v>
      </c>
      <c r="HR10">
        <f>IF(HO10=0,0,INT((VLOOKUP(--RIGHT(HO10,1),权重!$B$2:$C$6,2,0)/$C10+VLOOKUP(--RIGHT(HO10,1),权重!$B$2:$D$6,3,0))*$E10))</f>
        <v>20</v>
      </c>
      <c r="HS10" s="10"/>
      <c r="HV10">
        <f>IF(HS10=0,0,INT((VLOOKUP(--RIGHT(HS10,1),权重!$B$2:$C$6,2,0)/$C10+VLOOKUP(--RIGHT(HS10,1),权重!$B$2:$D$6,3,0))*$E10))</f>
        <v>0</v>
      </c>
      <c r="HW10" s="10"/>
      <c r="HZ10">
        <f>IF(HW10=0,0,INT((VLOOKUP(--RIGHT(HW10,1),权重!$B$2:$C$6,2,0)/$C10+VLOOKUP(--RIGHT(HW10,1),权重!$B$2:$D$6,3,0))*$E10))</f>
        <v>0</v>
      </c>
      <c r="IA10" s="10"/>
      <c r="ID10">
        <f>IF(IA10=0,0,INT((VLOOKUP(--RIGHT(IA10,1),权重!$B$2:$C$6,2,0)/$C10+VLOOKUP(--RIGHT(IA10,1),权重!$B$2:$D$6,3,0))*$E10))</f>
        <v>0</v>
      </c>
      <c r="IE10" s="10"/>
      <c r="IH10">
        <f>IF(IE10=0,0,INT((VLOOKUP(--RIGHT(IE10,1),权重!$B$2:$C$6,2,0)/$C10+VLOOKUP(--RIGHT(IE10,1),权重!$B$2:$D$6,3,0))*$E10))</f>
        <v>0</v>
      </c>
      <c r="II10" s="10"/>
      <c r="IL10">
        <f>IF(II10=0,0,INT((VLOOKUP(--RIGHT(II10,1),权重!$B$2:$C$6,2,0)/$C10+VLOOKUP(--RIGHT(II10,1),权重!$B$2:$D$6,3,0))*$E10))</f>
        <v>0</v>
      </c>
      <c r="IM10" s="10"/>
      <c r="IP10">
        <f>IF(IM10=0,0,INT((VLOOKUP(--RIGHT(IM10,1),权重!$B$2:$C$6,2,0)/$C10+VLOOKUP(--RIGHT(IM10,1),权重!$B$2:$D$6,3,0))*$E10))</f>
        <v>0</v>
      </c>
      <c r="IQ10" s="10"/>
      <c r="IT10">
        <f>IF(IQ10=0,0,INT((VLOOKUP(--RIGHT(IQ10,1),权重!$B$2:$C$6,2,0)/$C10+VLOOKUP(--RIGHT(IQ10,1),权重!$B$2:$D$6,3,0))*$E10))</f>
        <v>0</v>
      </c>
      <c r="IU10" s="10"/>
      <c r="IX10">
        <f>IF(IU10=0,0,INT((VLOOKUP(--RIGHT(IU10,1),权重!$B$2:$C$6,2,0)/$C10+VLOOKUP(--RIGHT(IU10,1),权重!$B$2:$D$6,3,0))*$E10))</f>
        <v>0</v>
      </c>
      <c r="IY10" s="10"/>
      <c r="JB10">
        <f>IF(IY10=0,0,INT((VLOOKUP(--RIGHT(IY10,1),权重!$B$2:$C$6,2,0)/$C10+VLOOKUP(--RIGHT(IY10,1),权重!$B$2:$D$6,3,0))*$E10))</f>
        <v>0</v>
      </c>
      <c r="JC10" s="10"/>
      <c r="JF10">
        <f>IF(JC10=0,0,INT((VLOOKUP(--RIGHT(JC10,1),权重!$B$2:$C$6,2,0)/$C10+VLOOKUP(--RIGHT(JC10,1),权重!$B$2:$D$6,3,0))*$E10))</f>
        <v>0</v>
      </c>
      <c r="JG10" s="10"/>
      <c r="JJ10">
        <f>IF(JG10=0,0,INT((VLOOKUP(--RIGHT(JG10,1),权重!$B$2:$C$6,2,0)/$C10+VLOOKUP(--RIGHT(JG10,1),权重!$B$2:$D$6,3,0))*$E10))</f>
        <v>0</v>
      </c>
      <c r="JK10" s="10"/>
      <c r="JN10">
        <f>IF(JK10=0,0,INT((VLOOKUP(--RIGHT(JK10,1),权重!$B$2:$C$6,2,0)/$C10+VLOOKUP(--RIGHT(JK10,1),权重!$B$2:$D$6,3,0))*$E10))</f>
        <v>0</v>
      </c>
      <c r="JO10" s="10"/>
      <c r="JR10">
        <f>IF(JO10=0,0,INT((VLOOKUP(--RIGHT(JO10,1),权重!$B$2:$C$6,2,0)/$C10+VLOOKUP(--RIGHT(JO10,1),权重!$B$2:$D$6,3,0))*$E10))</f>
        <v>0</v>
      </c>
      <c r="JS10" s="10"/>
      <c r="JV10">
        <f>IF(JS10=0,0,INT((VLOOKUP(--RIGHT(JS10,1),权重!$B$2:$C$6,2,0)/$C10+VLOOKUP(--RIGHT(JS10,1),权重!$B$2:$D$6,3,0))*$E10))</f>
        <v>0</v>
      </c>
      <c r="JW10" s="10"/>
      <c r="JZ10">
        <f>IF(JW10=0,0,INT((VLOOKUP(--RIGHT(JW10,1),权重!$B$2:$C$6,2,0)/$C10+VLOOKUP(--RIGHT(JW10,1),权重!$B$2:$D$6,3,0))*$E10))</f>
        <v>0</v>
      </c>
      <c r="KA10" s="10"/>
      <c r="KD10">
        <f>IF(KA10=0,0,INT((VLOOKUP(--RIGHT(KA10,1),权重!$B$2:$C$6,2,0)/$C10+VLOOKUP(--RIGHT(KA10,1),权重!$B$2:$D$6,3,0))*$E10))</f>
        <v>0</v>
      </c>
      <c r="KE10" s="10"/>
      <c r="KH10">
        <f>IF(KE10=0,0,INT((VLOOKUP(--RIGHT(KE10,1),权重!$B$2:$C$6,2,0)/$C10+VLOOKUP(--RIGHT(KE10,1),权重!$B$2:$D$6,3,0))*$E10))</f>
        <v>0</v>
      </c>
      <c r="KI10" s="10"/>
      <c r="KL10">
        <f>IF(KI10=0,0,INT((VLOOKUP(--RIGHT(KI10,1),权重!$B$2:$C$6,2,0)/$C10+VLOOKUP(--RIGHT(KI10,1),权重!$B$2:$D$6,3,0))*$E10))</f>
        <v>0</v>
      </c>
      <c r="KM10" s="10"/>
      <c r="KP10">
        <f>IF(KM10=0,0,INT((VLOOKUP(--RIGHT(KM10,1),权重!$B$2:$C$6,2,0)/$C10+VLOOKUP(--RIGHT(KM10,1),权重!$B$2:$D$6,3,0))*$E10))</f>
        <v>0</v>
      </c>
      <c r="KQ10" s="10"/>
      <c r="KT10">
        <f>IF(KQ10=0,0,INT((VLOOKUP(--RIGHT(KQ10,1),权重!$B$2:$C$6,2,0)/$C10+VLOOKUP(--RIGHT(KQ10,1),权重!$B$2:$D$6,3,0))*$E10))</f>
        <v>0</v>
      </c>
      <c r="KU10" s="10"/>
      <c r="KX10">
        <f>IF(KU10=0,0,INT((VLOOKUP(--RIGHT(KU10,1),权重!$B$2:$C$6,2,0)/$C10+VLOOKUP(--RIGHT(KU10,1),权重!$B$2:$D$6,3,0))*$E10))</f>
        <v>0</v>
      </c>
      <c r="KY10" s="10"/>
      <c r="LB10">
        <f>IF(KY10=0,0,INT((VLOOKUP(--RIGHT(KY10,1),权重!$B$2:$C$6,2,0)/$C10+VLOOKUP(--RIGHT(KY10,1),权重!$B$2:$D$6,3,0))*$E10))</f>
        <v>0</v>
      </c>
      <c r="LC10" s="10"/>
      <c r="LF10">
        <f>IF(LC10=0,0,INT((VLOOKUP(--RIGHT(LC10,1),权重!$B$2:$C$6,2,0)/$C10+VLOOKUP(--RIGHT(LC10,1),权重!$B$2:$D$6,3,0))*$E10))</f>
        <v>0</v>
      </c>
      <c r="LG10" s="10"/>
      <c r="LJ10">
        <f>IF(LG10=0,0,INT((VLOOKUP(--RIGHT(LG10,1),权重!$B$2:$C$6,2,0)/$C10+VLOOKUP(--RIGHT(LG10,1),权重!$B$2:$D$6,3,0))*$E10))</f>
        <v>0</v>
      </c>
      <c r="LK10" s="10"/>
      <c r="LN10">
        <f>IF(LK10=0,0,INT((VLOOKUP(--RIGHT(LK10,1),权重!$B$2:$C$6,2,0)/$C10+VLOOKUP(--RIGHT(LK10,1),权重!$B$2:$D$6,3,0))*$E10))</f>
        <v>0</v>
      </c>
      <c r="LO10" s="10"/>
      <c r="LR10">
        <f>IF(LO10=0,0,INT((VLOOKUP(--RIGHT(LO10,1),权重!$B$2:$C$6,2,0)/$C10+VLOOKUP(--RIGHT(LO10,1),权重!$B$2:$D$6,3,0))*$E10))</f>
        <v>0</v>
      </c>
      <c r="LS10" s="10"/>
      <c r="LV10">
        <f>IF(LS10=0,0,INT((VLOOKUP(--RIGHT(LS10,1),权重!$B$2:$C$6,2,0)/$C10+VLOOKUP(--RIGHT(LS10,1),权重!$B$2:$D$6,3,0))*$E10))</f>
        <v>0</v>
      </c>
      <c r="LW10" s="10"/>
      <c r="LZ10">
        <f>IF(LW10=0,0,INT((VLOOKUP(--RIGHT(LW10,1),权重!$B$2:$C$6,2,0)/$C10+VLOOKUP(--RIGHT(LW10,1),权重!$B$2:$D$6,3,0))*$E10))</f>
        <v>0</v>
      </c>
      <c r="MA10" s="10"/>
      <c r="MD10">
        <f>IF(MA10=0,0,INT((VLOOKUP(--RIGHT(MA10,1),权重!$B$2:$C$6,2,0)/$C10+VLOOKUP(--RIGHT(MA10,1),权重!$B$2:$D$6,3,0))*$E10))</f>
        <v>0</v>
      </c>
      <c r="ME10" s="10"/>
      <c r="MH10">
        <f>IF(ME10=0,0,INT((VLOOKUP(--RIGHT(ME10,1),权重!$B$2:$C$6,2,0)/$C10+VLOOKUP(--RIGHT(ME10,1),权重!$B$2:$D$6,3,0))*$E10))</f>
        <v>0</v>
      </c>
    </row>
    <row r="11" spans="1:346" x14ac:dyDescent="0.2">
      <c r="A11">
        <v>8</v>
      </c>
      <c r="B11" t="s">
        <v>23</v>
      </c>
      <c r="C11" s="9">
        <v>11</v>
      </c>
      <c r="D11" s="9">
        <f>'爬塔宝箱（输出)'!D11</f>
        <v>2</v>
      </c>
      <c r="E11" s="9">
        <f t="shared" si="1"/>
        <v>0.4</v>
      </c>
      <c r="F11" s="9">
        <f t="shared" si="0"/>
        <v>0.6</v>
      </c>
      <c r="G11" s="12">
        <v>80100001</v>
      </c>
      <c r="H11">
        <v>1</v>
      </c>
      <c r="I11">
        <v>1</v>
      </c>
      <c r="J11">
        <f>IF($D11&lt;2,((VLOOKUP(--RIGHT(G11,1),权重!$F$2:$H$6,2,0)+VLOOKUP(--RIGHT(G11,1),权重!$F$2:$H$6,3,0)*$D11)*$F11),((VLOOKUP(--RIGHT(G11,1),权重!$J$2:$L$6,2,0)+VLOOKUP(--RIGHT(G11,1),权重!$J$2:$L$6,3,0)*$D11)*$F11))</f>
        <v>292800</v>
      </c>
      <c r="K11" s="12">
        <v>80100002</v>
      </c>
      <c r="L11">
        <v>1</v>
      </c>
      <c r="M11">
        <v>1</v>
      </c>
      <c r="N11">
        <f>IF($D11&lt;2,((VLOOKUP(--RIGHT(K11,1),权重!$F$2:$H$6,2,0)+VLOOKUP(--RIGHT(K11,1),权重!$F$2:$H$6,3,0)*$D11)*$F11),((VLOOKUP(--RIGHT(K11,1),权重!$J$2:$L$6,2,0)+VLOOKUP(--RIGHT(K11,1),权重!$J$2:$L$6,3,0)*$D11)*$F11))</f>
        <v>179520</v>
      </c>
      <c r="O11" s="26">
        <v>80100003</v>
      </c>
      <c r="P11">
        <v>1</v>
      </c>
      <c r="Q11">
        <v>1</v>
      </c>
      <c r="R11">
        <f>IF($D11&lt;2,((VLOOKUP(--RIGHT(O11,1),权重!$F$2:$H$6,2,0)+VLOOKUP(--RIGHT(O11,1),权重!$F$2:$H$6,3,0)*$D11)*$F11),((VLOOKUP(--RIGHT(O11,1),权重!$J$2:$L$6,2,0)+VLOOKUP(--RIGHT(O11,1),权重!$J$2:$L$6,3,0)*$D11)*$F11))</f>
        <v>120000</v>
      </c>
      <c r="S11" s="26">
        <v>80100004</v>
      </c>
      <c r="T11">
        <v>1</v>
      </c>
      <c r="U11">
        <v>1</v>
      </c>
      <c r="V11">
        <f>IF($D11&lt;2,((VLOOKUP(--RIGHT(S11,1),权重!$F$2:$H$6,2,0)+VLOOKUP(--RIGHT(S11,1),权重!$F$2:$H$6,3,0)*$D11)*$F11),((VLOOKUP(--RIGHT(S11,1),权重!$J$2:$L$6,2,0)+VLOOKUP(--RIGHT(S11,1),权重!$J$2:$L$6,3,0)*$D11)*$F11))</f>
        <v>7200</v>
      </c>
      <c r="W11" s="26">
        <v>80100005</v>
      </c>
      <c r="X11">
        <v>1</v>
      </c>
      <c r="Y11">
        <v>1</v>
      </c>
      <c r="Z11">
        <f>IF($D11&lt;2,((VLOOKUP(--RIGHT(W11,1),权重!$F$2:$H$6,2,0)+VLOOKUP(--RIGHT(W11,1),权重!$F$2:$H$6,3,0)*$D11)*$F11),((VLOOKUP(--RIGHT(W11,1),权重!$J$2:$L$6,2,0)+VLOOKUP(--RIGHT(W11,1),权重!$J$2:$L$6,3,0)*$D11)*$F11))</f>
        <v>480</v>
      </c>
      <c r="AA11" s="27">
        <v>80100011</v>
      </c>
      <c r="AB11">
        <v>1</v>
      </c>
      <c r="AC11">
        <v>1</v>
      </c>
      <c r="AD11">
        <f>IF(AA11=0,0,INT((VLOOKUP(--RIGHT(AA11,1),权重!$B$2:$C$6,2,0)/$C11+VLOOKUP(--RIGHT(AA11,1),权重!$B$2:$D$6,3,0))*$E11))</f>
        <v>17600</v>
      </c>
      <c r="AE11" s="10">
        <v>80100012</v>
      </c>
      <c r="AF11">
        <v>1</v>
      </c>
      <c r="AG11">
        <v>1</v>
      </c>
      <c r="AH11">
        <f>IF(AE11=0,0,INT((VLOOKUP(--RIGHT(AE11,1),权重!$B$2:$C$6,2,0)/$C11+VLOOKUP(--RIGHT(AE11,1),权重!$B$2:$D$6,3,0))*$E11))</f>
        <v>14525</v>
      </c>
      <c r="AI11" s="10">
        <v>80100013</v>
      </c>
      <c r="AJ11">
        <v>1</v>
      </c>
      <c r="AK11">
        <v>1</v>
      </c>
      <c r="AL11">
        <f>IF(AI11=0,0,INT((VLOOKUP(--RIGHT(AI11,1),权重!$B$2:$C$6,2,0)/$C11+VLOOKUP(--RIGHT(AI11,1),权重!$B$2:$D$6,3,0))*$E11))</f>
        <v>3636</v>
      </c>
      <c r="AM11" s="10">
        <v>80100014</v>
      </c>
      <c r="AN11">
        <v>1</v>
      </c>
      <c r="AO11">
        <v>1</v>
      </c>
      <c r="AP11">
        <f>IF(AM11=0,0,INT((VLOOKUP(--RIGHT(AM11,1),权重!$B$2:$C$6,2,0)/$C11+VLOOKUP(--RIGHT(AM11,1),权重!$B$2:$D$6,3,0))*$E11))</f>
        <v>581</v>
      </c>
      <c r="AQ11" s="10">
        <v>80100015</v>
      </c>
      <c r="AR11">
        <v>1</v>
      </c>
      <c r="AS11">
        <v>1</v>
      </c>
      <c r="AT11">
        <f>IF(AQ11=0,0,INT((VLOOKUP(--RIGHT(AQ11,1),权重!$B$2:$C$6,2,0)/$C11+VLOOKUP(--RIGHT(AQ11,1),权重!$B$2:$D$6,3,0))*$E11))</f>
        <v>20</v>
      </c>
      <c r="AU11" s="10">
        <v>80100031</v>
      </c>
      <c r="AV11">
        <v>1</v>
      </c>
      <c r="AW11">
        <v>1</v>
      </c>
      <c r="AX11">
        <f>IF(AU11=0,0,INT((VLOOKUP(--RIGHT(AU11,1),权重!$B$2:$C$6,2,0)/$C11+VLOOKUP(--RIGHT(AU11,1),权重!$B$2:$D$6,3,0))*$E11))</f>
        <v>17600</v>
      </c>
      <c r="AY11" s="10">
        <v>80100032</v>
      </c>
      <c r="AZ11">
        <v>1</v>
      </c>
      <c r="BA11">
        <v>1</v>
      </c>
      <c r="BB11">
        <f>IF(AY11=0,0,INT((VLOOKUP(--RIGHT(AY11,1),权重!$B$2:$C$6,2,0)/$C11+VLOOKUP(--RIGHT(AY11,1),权重!$B$2:$D$6,3,0))*$E11))</f>
        <v>14525</v>
      </c>
      <c r="BC11" s="10">
        <v>80100033</v>
      </c>
      <c r="BD11">
        <v>1</v>
      </c>
      <c r="BE11">
        <v>1</v>
      </c>
      <c r="BF11">
        <f>IF(BC11=0,0,INT((VLOOKUP(--RIGHT(BC11,1),权重!$B$2:$C$6,2,0)/$C11+VLOOKUP(--RIGHT(BC11,1),权重!$B$2:$D$6,3,0))*$E11))</f>
        <v>3636</v>
      </c>
      <c r="BG11" s="10">
        <v>80100034</v>
      </c>
      <c r="BH11">
        <v>1</v>
      </c>
      <c r="BI11">
        <v>1</v>
      </c>
      <c r="BJ11">
        <f>IF(BG11=0,0,INT((VLOOKUP(--RIGHT(BG11,1),权重!$B$2:$C$6,2,0)/$C11+VLOOKUP(--RIGHT(BG11,1),权重!$B$2:$D$6,3,0))*$E11))</f>
        <v>581</v>
      </c>
      <c r="BK11" s="10">
        <v>80100035</v>
      </c>
      <c r="BL11">
        <v>1</v>
      </c>
      <c r="BM11">
        <v>1</v>
      </c>
      <c r="BN11">
        <f>IF(BK11=0,0,INT((VLOOKUP(--RIGHT(BK11,1),权重!$B$2:$C$6,2,0)/$C11+VLOOKUP(--RIGHT(BK11,1),权重!$B$2:$D$6,3,0))*$E11))</f>
        <v>20</v>
      </c>
      <c r="BO11" s="10">
        <v>80100041</v>
      </c>
      <c r="BP11">
        <v>1</v>
      </c>
      <c r="BQ11">
        <v>1</v>
      </c>
      <c r="BR11">
        <f>IF(BO11=0,0,INT((VLOOKUP(--RIGHT(BO11,1),权重!$B$2:$C$6,2,0)/$C11+VLOOKUP(--RIGHT(BO11,1),权重!$B$2:$D$6,3,0))*$E11))</f>
        <v>17600</v>
      </c>
      <c r="BS11" s="10">
        <v>80100042</v>
      </c>
      <c r="BT11">
        <v>1</v>
      </c>
      <c r="BU11">
        <v>1</v>
      </c>
      <c r="BV11">
        <f>IF(BS11=0,0,INT((VLOOKUP(--RIGHT(BS11,1),权重!$B$2:$C$6,2,0)/$C11+VLOOKUP(--RIGHT(BS11,1),权重!$B$2:$D$6,3,0))*$E11))</f>
        <v>14525</v>
      </c>
      <c r="BW11" s="10">
        <v>80100043</v>
      </c>
      <c r="BX11">
        <v>1</v>
      </c>
      <c r="BY11">
        <v>1</v>
      </c>
      <c r="BZ11">
        <f>IF(BW11=0,0,INT((VLOOKUP(--RIGHT(BW11,1),权重!$B$2:$C$6,2,0)/$C11+VLOOKUP(--RIGHT(BW11,1),权重!$B$2:$D$6,3,0))*$E11))</f>
        <v>3636</v>
      </c>
      <c r="CA11" s="10">
        <v>80100044</v>
      </c>
      <c r="CB11">
        <v>1</v>
      </c>
      <c r="CC11">
        <v>1</v>
      </c>
      <c r="CD11">
        <f>IF(CA11=0,0,INT((VLOOKUP(--RIGHT(CA11,1),权重!$B$2:$C$6,2,0)/$C11+VLOOKUP(--RIGHT(CA11,1),权重!$B$2:$D$6,3,0))*$E11))</f>
        <v>581</v>
      </c>
      <c r="CE11" s="10">
        <v>80100045</v>
      </c>
      <c r="CF11">
        <v>1</v>
      </c>
      <c r="CG11">
        <v>1</v>
      </c>
      <c r="CH11">
        <f>IF(CE11=0,0,INT((VLOOKUP(--RIGHT(CE11,1),权重!$B$2:$C$6,2,0)/$C11+VLOOKUP(--RIGHT(CE11,1),权重!$B$2:$D$6,3,0))*$E11))</f>
        <v>20</v>
      </c>
      <c r="CI11" s="10">
        <v>80100061</v>
      </c>
      <c r="CJ11">
        <v>1</v>
      </c>
      <c r="CK11">
        <v>1</v>
      </c>
      <c r="CL11">
        <f>IF(CI11=0,0,INT((VLOOKUP(--RIGHT(CI11,1),权重!$B$2:$C$6,2,0)/$C11+VLOOKUP(--RIGHT(CI11,1),权重!$B$2:$D$6,3,0))*$E11))</f>
        <v>17600</v>
      </c>
      <c r="CM11" s="10">
        <v>80100062</v>
      </c>
      <c r="CN11">
        <v>1</v>
      </c>
      <c r="CO11">
        <v>1</v>
      </c>
      <c r="CP11">
        <f>IF(CM11=0,0,INT((VLOOKUP(--RIGHT(CM11,1),权重!$B$2:$C$6,2,0)/$C11+VLOOKUP(--RIGHT(CM11,1),权重!$B$2:$D$6,3,0))*$E11))</f>
        <v>14525</v>
      </c>
      <c r="CQ11" s="10">
        <v>80100063</v>
      </c>
      <c r="CR11">
        <v>1</v>
      </c>
      <c r="CS11">
        <v>1</v>
      </c>
      <c r="CT11">
        <f>IF(CQ11=0,0,INT((VLOOKUP(--RIGHT(CQ11,1),权重!$B$2:$C$6,2,0)/$C11+VLOOKUP(--RIGHT(CQ11,1),权重!$B$2:$D$6,3,0))*$E11))</f>
        <v>3636</v>
      </c>
      <c r="CU11" s="10">
        <v>80100064</v>
      </c>
      <c r="CV11">
        <v>1</v>
      </c>
      <c r="CW11">
        <v>1</v>
      </c>
      <c r="CX11">
        <f>IF(CU11=0,0,INT((VLOOKUP(--RIGHT(CU11,1),权重!$B$2:$C$6,2,0)/$C11+VLOOKUP(--RIGHT(CU11,1),权重!$B$2:$D$6,3,0))*$E11))</f>
        <v>581</v>
      </c>
      <c r="CY11" s="10">
        <v>80100065</v>
      </c>
      <c r="CZ11">
        <v>1</v>
      </c>
      <c r="DA11">
        <v>1</v>
      </c>
      <c r="DB11">
        <f>IF(CY11=0,0,INT((VLOOKUP(--RIGHT(CY11,1),权重!$B$2:$C$6,2,0)/$C11+VLOOKUP(--RIGHT(CY11,1),权重!$B$2:$D$6,3,0))*$E11))</f>
        <v>20</v>
      </c>
      <c r="DC11" s="10">
        <v>80100051</v>
      </c>
      <c r="DD11">
        <v>1</v>
      </c>
      <c r="DE11">
        <v>1</v>
      </c>
      <c r="DF11">
        <f>IF(DC11=0,0,INT((VLOOKUP(--RIGHT(DC11,1),权重!$B$2:$C$6,2,0)/$C11+VLOOKUP(--RIGHT(DC11,1),权重!$B$2:$D$6,3,0))*$E11))</f>
        <v>17600</v>
      </c>
      <c r="DG11" s="10">
        <v>80100052</v>
      </c>
      <c r="DH11">
        <v>1</v>
      </c>
      <c r="DI11">
        <v>1</v>
      </c>
      <c r="DJ11">
        <f>IF(DG11=0,0,INT((VLOOKUP(--RIGHT(DG11,1),权重!$B$2:$C$6,2,0)/$C11+VLOOKUP(--RIGHT(DG11,1),权重!$B$2:$D$6,3,0))*$E11))</f>
        <v>14525</v>
      </c>
      <c r="DK11" s="10">
        <v>80100053</v>
      </c>
      <c r="DL11">
        <v>1</v>
      </c>
      <c r="DM11">
        <v>1</v>
      </c>
      <c r="DN11">
        <f>IF(DK11=0,0,INT((VLOOKUP(--RIGHT(DK11,1),权重!$B$2:$C$6,2,0)/$C11+VLOOKUP(--RIGHT(DK11,1),权重!$B$2:$D$6,3,0))*$E11))</f>
        <v>3636</v>
      </c>
      <c r="DO11" s="10">
        <v>80100054</v>
      </c>
      <c r="DP11">
        <v>1</v>
      </c>
      <c r="DQ11">
        <v>1</v>
      </c>
      <c r="DR11">
        <f>IF(DO11=0,0,INT((VLOOKUP(--RIGHT(DO11,1),权重!$B$2:$C$6,2,0)/$C11+VLOOKUP(--RIGHT(DO11,1),权重!$B$2:$D$6,3,0))*$E11))</f>
        <v>581</v>
      </c>
      <c r="DS11" s="10">
        <v>80100055</v>
      </c>
      <c r="DT11">
        <v>1</v>
      </c>
      <c r="DU11">
        <v>1</v>
      </c>
      <c r="DV11">
        <f>IF(DS11=0,0,INT((VLOOKUP(--RIGHT(DS11,1),权重!$B$2:$C$6,2,0)/$C11+VLOOKUP(--RIGHT(DS11,1),权重!$B$2:$D$6,3,0))*$E11))</f>
        <v>20</v>
      </c>
      <c r="DW11" s="10">
        <v>80100081</v>
      </c>
      <c r="DX11">
        <v>1</v>
      </c>
      <c r="DY11">
        <v>1</v>
      </c>
      <c r="DZ11">
        <f>IF(DW11=0,0,INT((VLOOKUP(--RIGHT(DW11,1),权重!$B$2:$C$6,2,0)/$C11+VLOOKUP(--RIGHT(DW11,1),权重!$B$2:$D$6,3,0))*$E11))</f>
        <v>17600</v>
      </c>
      <c r="EA11" s="10">
        <v>80100082</v>
      </c>
      <c r="EB11">
        <v>1</v>
      </c>
      <c r="EC11">
        <v>1</v>
      </c>
      <c r="ED11">
        <f>IF(EA11=0,0,INT((VLOOKUP(--RIGHT(EA11,1),权重!$B$2:$C$6,2,0)/$C11+VLOOKUP(--RIGHT(EA11,1),权重!$B$2:$D$6,3,0))*$E11))</f>
        <v>14525</v>
      </c>
      <c r="EE11" s="10">
        <v>80100083</v>
      </c>
      <c r="EF11">
        <v>1</v>
      </c>
      <c r="EG11">
        <v>1</v>
      </c>
      <c r="EH11">
        <f>IF(EE11=0,0,INT((VLOOKUP(--RIGHT(EE11,1),权重!$B$2:$C$6,2,0)/$C11+VLOOKUP(--RIGHT(EE11,1),权重!$B$2:$D$6,3,0))*$E11))</f>
        <v>3636</v>
      </c>
      <c r="EI11" s="10">
        <v>80100084</v>
      </c>
      <c r="EJ11">
        <v>1</v>
      </c>
      <c r="EK11">
        <v>1</v>
      </c>
      <c r="EL11">
        <f>IF(EI11=0,0,INT((VLOOKUP(--RIGHT(EI11,1),权重!$B$2:$C$6,2,0)/$C11+VLOOKUP(--RIGHT(EI11,1),权重!$B$2:$D$6,3,0))*$E11))</f>
        <v>581</v>
      </c>
      <c r="EM11" s="10">
        <v>80100085</v>
      </c>
      <c r="EN11">
        <v>1</v>
      </c>
      <c r="EO11">
        <v>1</v>
      </c>
      <c r="EP11">
        <f>IF(EM11=0,0,INT((VLOOKUP(--RIGHT(EM11,1),权重!$B$2:$C$6,2,0)/$C11+VLOOKUP(--RIGHT(EM11,1),权重!$B$2:$D$6,3,0))*$E11))</f>
        <v>20</v>
      </c>
      <c r="EQ11" s="10">
        <v>80100071</v>
      </c>
      <c r="ER11">
        <v>1</v>
      </c>
      <c r="ES11">
        <v>1</v>
      </c>
      <c r="ET11">
        <f>IF(EQ11=0,0,INT((VLOOKUP(--RIGHT(EQ11,1),权重!$B$2:$C$6,2,0)/$C11+VLOOKUP(--RIGHT(EQ11,1),权重!$B$2:$D$6,3,0))*$E11))</f>
        <v>17600</v>
      </c>
      <c r="EU11" s="10">
        <v>80100072</v>
      </c>
      <c r="EV11">
        <v>1</v>
      </c>
      <c r="EW11">
        <v>1</v>
      </c>
      <c r="EX11">
        <f>IF(EU11=0,0,INT((VLOOKUP(--RIGHT(EU11,1),权重!$B$2:$C$6,2,0)/$C11+VLOOKUP(--RIGHT(EU11,1),权重!$B$2:$D$6,3,0))*$E11))</f>
        <v>14525</v>
      </c>
      <c r="EY11" s="10">
        <v>80100073</v>
      </c>
      <c r="EZ11">
        <v>1</v>
      </c>
      <c r="FA11">
        <v>1</v>
      </c>
      <c r="FB11">
        <f>IF(EY11=0,0,INT((VLOOKUP(--RIGHT(EY11,1),权重!$B$2:$C$6,2,0)/$C11+VLOOKUP(--RIGHT(EY11,1),权重!$B$2:$D$6,3,0))*$E11))</f>
        <v>3636</v>
      </c>
      <c r="FC11" s="10">
        <v>80100074</v>
      </c>
      <c r="FD11">
        <v>1</v>
      </c>
      <c r="FE11">
        <v>1</v>
      </c>
      <c r="FF11">
        <f>IF(FC11=0,0,INT((VLOOKUP(--RIGHT(FC11,1),权重!$B$2:$C$6,2,0)/$C11+VLOOKUP(--RIGHT(FC11,1),权重!$B$2:$D$6,3,0))*$E11))</f>
        <v>581</v>
      </c>
      <c r="FG11" s="10">
        <v>80100075</v>
      </c>
      <c r="FH11">
        <v>1</v>
      </c>
      <c r="FI11">
        <v>1</v>
      </c>
      <c r="FJ11">
        <f>IF(FG11=0,0,INT((VLOOKUP(--RIGHT(FG11,1),权重!$B$2:$C$6,2,0)/$C11+VLOOKUP(--RIGHT(FG11,1),权重!$B$2:$D$6,3,0))*$E11))</f>
        <v>20</v>
      </c>
      <c r="FK11" s="10">
        <v>80100021</v>
      </c>
      <c r="FL11">
        <v>1</v>
      </c>
      <c r="FM11">
        <v>1</v>
      </c>
      <c r="FN11">
        <f>IF(FK11=0,0,INT((VLOOKUP(--RIGHT(FK11,1),权重!$B$2:$C$6,2,0)/$C11+VLOOKUP(--RIGHT(FK11,1),权重!$B$2:$D$6,3,0))*$E11))</f>
        <v>17600</v>
      </c>
      <c r="FO11" s="10">
        <v>80100022</v>
      </c>
      <c r="FP11">
        <v>1</v>
      </c>
      <c r="FQ11">
        <v>1</v>
      </c>
      <c r="FR11">
        <f>IF(FO11=0,0,INT((VLOOKUP(--RIGHT(FO11,1),权重!$B$2:$C$6,2,0)/$C11+VLOOKUP(--RIGHT(FO11,1),权重!$B$2:$D$6,3,0))*$E11))</f>
        <v>14525</v>
      </c>
      <c r="FS11" s="10">
        <v>80100023</v>
      </c>
      <c r="FT11">
        <v>1</v>
      </c>
      <c r="FU11">
        <v>1</v>
      </c>
      <c r="FV11">
        <f>IF(FS11=0,0,INT((VLOOKUP(--RIGHT(FS11,1),权重!$B$2:$C$6,2,0)/$C11+VLOOKUP(--RIGHT(FS11,1),权重!$B$2:$D$6,3,0))*$E11))</f>
        <v>3636</v>
      </c>
      <c r="FW11" s="10">
        <v>80100024</v>
      </c>
      <c r="FX11">
        <v>1</v>
      </c>
      <c r="FY11">
        <v>1</v>
      </c>
      <c r="FZ11">
        <f>IF(FW11=0,0,INT((VLOOKUP(--RIGHT(FW11,1),权重!$B$2:$C$6,2,0)/$C11+VLOOKUP(--RIGHT(FW11,1),权重!$B$2:$D$6,3,0))*$E11))</f>
        <v>581</v>
      </c>
      <c r="GA11" s="10">
        <v>80100025</v>
      </c>
      <c r="GB11">
        <v>1</v>
      </c>
      <c r="GC11">
        <v>1</v>
      </c>
      <c r="GD11">
        <f>IF(GA11=0,0,INT((VLOOKUP(--RIGHT(GA11,1),权重!$B$2:$C$6,2,0)/$C11+VLOOKUP(--RIGHT(GA11,1),权重!$B$2:$D$6,3,0))*$E11))</f>
        <v>20</v>
      </c>
      <c r="GE11" s="10">
        <v>80100091</v>
      </c>
      <c r="GF11">
        <v>1</v>
      </c>
      <c r="GG11">
        <v>1</v>
      </c>
      <c r="GH11">
        <f>IF(GE11=0,0,INT((VLOOKUP(--RIGHT(GE11,1),权重!$B$2:$C$6,2,0)/$C11+VLOOKUP(--RIGHT(GE11,1),权重!$B$2:$D$6,3,0))*$E11))</f>
        <v>17600</v>
      </c>
      <c r="GI11" s="10">
        <v>80100092</v>
      </c>
      <c r="GJ11">
        <v>1</v>
      </c>
      <c r="GK11">
        <v>1</v>
      </c>
      <c r="GL11">
        <f>IF(GI11=0,0,INT((VLOOKUP(--RIGHT(GI11,1),权重!$B$2:$C$6,2,0)/$C11+VLOOKUP(--RIGHT(GI11,1),权重!$B$2:$D$6,3,0))*$E11))</f>
        <v>14525</v>
      </c>
      <c r="GM11" s="10">
        <v>80100093</v>
      </c>
      <c r="GN11">
        <v>1</v>
      </c>
      <c r="GO11">
        <v>1</v>
      </c>
      <c r="GP11">
        <f>IF(GM11=0,0,INT((VLOOKUP(--RIGHT(GM11,1),权重!$B$2:$C$6,2,0)/$C11+VLOOKUP(--RIGHT(GM11,1),权重!$B$2:$D$6,3,0))*$E11))</f>
        <v>3636</v>
      </c>
      <c r="GQ11" s="10">
        <v>80100094</v>
      </c>
      <c r="GR11">
        <v>1</v>
      </c>
      <c r="GS11">
        <v>1</v>
      </c>
      <c r="GT11">
        <f>IF(GQ11=0,0,INT((VLOOKUP(--RIGHT(GQ11,1),权重!$B$2:$C$6,2,0)/$C11+VLOOKUP(--RIGHT(GQ11,1),权重!$B$2:$D$6,3,0))*$E11))</f>
        <v>581</v>
      </c>
      <c r="GU11" s="10">
        <v>80100095</v>
      </c>
      <c r="GV11">
        <v>1</v>
      </c>
      <c r="GW11">
        <v>1</v>
      </c>
      <c r="GX11">
        <f>IF(GU11=0,0,INT((VLOOKUP(--RIGHT(GU11,1),权重!$B$2:$C$6,2,0)/$C11+VLOOKUP(--RIGHT(GU11,1),权重!$B$2:$D$6,3,0))*$E11))</f>
        <v>20</v>
      </c>
      <c r="GY11" s="10">
        <v>80100101</v>
      </c>
      <c r="GZ11">
        <v>1</v>
      </c>
      <c r="HA11">
        <v>1</v>
      </c>
      <c r="HB11">
        <f>IF(GY11=0,0,INT((VLOOKUP(--RIGHT(GY11,1),权重!$B$2:$C$6,2,0)/$C11+VLOOKUP(--RIGHT(GY11,1),权重!$B$2:$D$6,3,0))*$E11))</f>
        <v>17600</v>
      </c>
      <c r="HC11" s="10">
        <v>80100102</v>
      </c>
      <c r="HD11">
        <v>1</v>
      </c>
      <c r="HE11">
        <v>1</v>
      </c>
      <c r="HF11">
        <f>IF(HC11=0,0,INT((VLOOKUP(--RIGHT(HC11,1),权重!$B$2:$C$6,2,0)/$C11+VLOOKUP(--RIGHT(HC11,1),权重!$B$2:$D$6,3,0))*$E11))</f>
        <v>14525</v>
      </c>
      <c r="HG11" s="10">
        <v>80100103</v>
      </c>
      <c r="HH11">
        <v>1</v>
      </c>
      <c r="HI11">
        <v>1</v>
      </c>
      <c r="HJ11">
        <f>IF(HG11=0,0,INT((VLOOKUP(--RIGHT(HG11,1),权重!$B$2:$C$6,2,0)/$C11+VLOOKUP(--RIGHT(HG11,1),权重!$B$2:$D$6,3,0))*$E11))</f>
        <v>3636</v>
      </c>
      <c r="HK11" s="10">
        <v>80100104</v>
      </c>
      <c r="HL11">
        <v>1</v>
      </c>
      <c r="HM11">
        <v>1</v>
      </c>
      <c r="HN11">
        <f>IF(HK11=0,0,INT((VLOOKUP(--RIGHT(HK11,1),权重!$B$2:$C$6,2,0)/$C11+VLOOKUP(--RIGHT(HK11,1),权重!$B$2:$D$6,3,0))*$E11))</f>
        <v>581</v>
      </c>
      <c r="HO11" s="10">
        <v>80100105</v>
      </c>
      <c r="HP11">
        <v>1</v>
      </c>
      <c r="HQ11">
        <v>1</v>
      </c>
      <c r="HR11">
        <f>IF(HO11=0,0,INT((VLOOKUP(--RIGHT(HO11,1),权重!$B$2:$C$6,2,0)/$C11+VLOOKUP(--RIGHT(HO11,1),权重!$B$2:$D$6,3,0))*$E11))</f>
        <v>20</v>
      </c>
      <c r="HS11" s="10">
        <v>80100111</v>
      </c>
      <c r="HT11">
        <v>1</v>
      </c>
      <c r="HU11">
        <v>1</v>
      </c>
      <c r="HV11">
        <f>IF(HS11=0,0,INT((VLOOKUP(--RIGHT(HS11,1),权重!$B$2:$C$6,2,0)/$C11+VLOOKUP(--RIGHT(HS11,1),权重!$B$2:$D$6,3,0))*$E11))</f>
        <v>17600</v>
      </c>
      <c r="HW11" s="10">
        <v>80100112</v>
      </c>
      <c r="HX11">
        <v>1</v>
      </c>
      <c r="HY11">
        <v>1</v>
      </c>
      <c r="HZ11">
        <f>IF(HW11=0,0,INT((VLOOKUP(--RIGHT(HW11,1),权重!$B$2:$C$6,2,0)/$C11+VLOOKUP(--RIGHT(HW11,1),权重!$B$2:$D$6,3,0))*$E11))</f>
        <v>14525</v>
      </c>
      <c r="IA11" s="10">
        <v>80100113</v>
      </c>
      <c r="IB11">
        <v>1</v>
      </c>
      <c r="IC11">
        <v>1</v>
      </c>
      <c r="ID11">
        <f>IF(IA11=0,0,INT((VLOOKUP(--RIGHT(IA11,1),权重!$B$2:$C$6,2,0)/$C11+VLOOKUP(--RIGHT(IA11,1),权重!$B$2:$D$6,3,0))*$E11))</f>
        <v>3636</v>
      </c>
      <c r="IE11" s="10">
        <v>80100114</v>
      </c>
      <c r="IF11">
        <v>1</v>
      </c>
      <c r="IG11">
        <v>1</v>
      </c>
      <c r="IH11">
        <f>IF(IE11=0,0,INT((VLOOKUP(--RIGHT(IE11,1),权重!$B$2:$C$6,2,0)/$C11+VLOOKUP(--RIGHT(IE11,1),权重!$B$2:$D$6,3,0))*$E11))</f>
        <v>581</v>
      </c>
      <c r="II11" s="10">
        <v>80100115</v>
      </c>
      <c r="IJ11">
        <v>1</v>
      </c>
      <c r="IK11">
        <v>1</v>
      </c>
      <c r="IL11">
        <f>IF(II11=0,0,INT((VLOOKUP(--RIGHT(II11,1),权重!$B$2:$C$6,2,0)/$C11+VLOOKUP(--RIGHT(II11,1),权重!$B$2:$D$6,3,0))*$E11))</f>
        <v>20</v>
      </c>
      <c r="IM11" s="10"/>
      <c r="IP11">
        <f>IF(IM11=0,0,INT((VLOOKUP(--RIGHT(IM11,1),权重!$B$2:$C$6,2,0)/$C11+VLOOKUP(--RIGHT(IM11,1),权重!$B$2:$D$6,3,0))*$E11))</f>
        <v>0</v>
      </c>
      <c r="IQ11" s="10"/>
      <c r="IT11">
        <f>IF(IQ11=0,0,INT((VLOOKUP(--RIGHT(IQ11,1),权重!$B$2:$C$6,2,0)/$C11+VLOOKUP(--RIGHT(IQ11,1),权重!$B$2:$D$6,3,0))*$E11))</f>
        <v>0</v>
      </c>
      <c r="IU11" s="10"/>
      <c r="IX11">
        <f>IF(IU11=0,0,INT((VLOOKUP(--RIGHT(IU11,1),权重!$B$2:$C$6,2,0)/$C11+VLOOKUP(--RIGHT(IU11,1),权重!$B$2:$D$6,3,0))*$E11))</f>
        <v>0</v>
      </c>
      <c r="IY11" s="10"/>
      <c r="JB11">
        <f>IF(IY11=0,0,INT((VLOOKUP(--RIGHT(IY11,1),权重!$B$2:$C$6,2,0)/$C11+VLOOKUP(--RIGHT(IY11,1),权重!$B$2:$D$6,3,0))*$E11))</f>
        <v>0</v>
      </c>
      <c r="JC11" s="10"/>
      <c r="JF11">
        <f>IF(JC11=0,0,INT((VLOOKUP(--RIGHT(JC11,1),权重!$B$2:$C$6,2,0)/$C11+VLOOKUP(--RIGHT(JC11,1),权重!$B$2:$D$6,3,0))*$E11))</f>
        <v>0</v>
      </c>
      <c r="JG11" s="10"/>
      <c r="JJ11">
        <f>IF(JG11=0,0,INT((VLOOKUP(--RIGHT(JG11,1),权重!$B$2:$C$6,2,0)/$C11+VLOOKUP(--RIGHT(JG11,1),权重!$B$2:$D$6,3,0))*$E11))</f>
        <v>0</v>
      </c>
      <c r="JK11" s="10"/>
      <c r="JN11">
        <f>IF(JK11=0,0,INT((VLOOKUP(--RIGHT(JK11,1),权重!$B$2:$C$6,2,0)/$C11+VLOOKUP(--RIGHT(JK11,1),权重!$B$2:$D$6,3,0))*$E11))</f>
        <v>0</v>
      </c>
      <c r="JO11" s="10"/>
      <c r="JR11">
        <f>IF(JO11=0,0,INT((VLOOKUP(--RIGHT(JO11,1),权重!$B$2:$C$6,2,0)/$C11+VLOOKUP(--RIGHT(JO11,1),权重!$B$2:$D$6,3,0))*$E11))</f>
        <v>0</v>
      </c>
      <c r="JS11" s="10"/>
      <c r="JV11">
        <f>IF(JS11=0,0,INT((VLOOKUP(--RIGHT(JS11,1),权重!$B$2:$C$6,2,0)/$C11+VLOOKUP(--RIGHT(JS11,1),权重!$B$2:$D$6,3,0))*$E11))</f>
        <v>0</v>
      </c>
      <c r="JW11" s="10"/>
      <c r="JZ11">
        <f>IF(JW11=0,0,INT((VLOOKUP(--RIGHT(JW11,1),权重!$B$2:$C$6,2,0)/$C11+VLOOKUP(--RIGHT(JW11,1),权重!$B$2:$D$6,3,0))*$E11))</f>
        <v>0</v>
      </c>
      <c r="KA11" s="10"/>
      <c r="KD11">
        <f>IF(KA11=0,0,INT((VLOOKUP(--RIGHT(KA11,1),权重!$B$2:$C$6,2,0)/$C11+VLOOKUP(--RIGHT(KA11,1),权重!$B$2:$D$6,3,0))*$E11))</f>
        <v>0</v>
      </c>
      <c r="KE11" s="10"/>
      <c r="KH11">
        <f>IF(KE11=0,0,INT((VLOOKUP(--RIGHT(KE11,1),权重!$B$2:$C$6,2,0)/$C11+VLOOKUP(--RIGHT(KE11,1),权重!$B$2:$D$6,3,0))*$E11))</f>
        <v>0</v>
      </c>
      <c r="KI11" s="10"/>
      <c r="KL11">
        <f>IF(KI11=0,0,INT((VLOOKUP(--RIGHT(KI11,1),权重!$B$2:$C$6,2,0)/$C11+VLOOKUP(--RIGHT(KI11,1),权重!$B$2:$D$6,3,0))*$E11))</f>
        <v>0</v>
      </c>
      <c r="KM11" s="10"/>
      <c r="KP11">
        <f>IF(KM11=0,0,INT((VLOOKUP(--RIGHT(KM11,1),权重!$B$2:$C$6,2,0)/$C11+VLOOKUP(--RIGHT(KM11,1),权重!$B$2:$D$6,3,0))*$E11))</f>
        <v>0</v>
      </c>
      <c r="KQ11" s="10"/>
      <c r="KT11">
        <f>IF(KQ11=0,0,INT((VLOOKUP(--RIGHT(KQ11,1),权重!$B$2:$C$6,2,0)/$C11+VLOOKUP(--RIGHT(KQ11,1),权重!$B$2:$D$6,3,0))*$E11))</f>
        <v>0</v>
      </c>
      <c r="KU11" s="10"/>
      <c r="KX11">
        <f>IF(KU11=0,0,INT((VLOOKUP(--RIGHT(KU11,1),权重!$B$2:$C$6,2,0)/$C11+VLOOKUP(--RIGHT(KU11,1),权重!$B$2:$D$6,3,0))*$E11))</f>
        <v>0</v>
      </c>
      <c r="KY11" s="10"/>
      <c r="LB11">
        <f>IF(KY11=0,0,INT((VLOOKUP(--RIGHT(KY11,1),权重!$B$2:$C$6,2,0)/$C11+VLOOKUP(--RIGHT(KY11,1),权重!$B$2:$D$6,3,0))*$E11))</f>
        <v>0</v>
      </c>
      <c r="LC11" s="10"/>
      <c r="LF11">
        <f>IF(LC11=0,0,INT((VLOOKUP(--RIGHT(LC11,1),权重!$B$2:$C$6,2,0)/$C11+VLOOKUP(--RIGHT(LC11,1),权重!$B$2:$D$6,3,0))*$E11))</f>
        <v>0</v>
      </c>
      <c r="LG11" s="10"/>
      <c r="LJ11">
        <f>IF(LG11=0,0,INT((VLOOKUP(--RIGHT(LG11,1),权重!$B$2:$C$6,2,0)/$C11+VLOOKUP(--RIGHT(LG11,1),权重!$B$2:$D$6,3,0))*$E11))</f>
        <v>0</v>
      </c>
      <c r="LK11" s="10"/>
      <c r="LN11">
        <f>IF(LK11=0,0,INT((VLOOKUP(--RIGHT(LK11,1),权重!$B$2:$C$6,2,0)/$C11+VLOOKUP(--RIGHT(LK11,1),权重!$B$2:$D$6,3,0))*$E11))</f>
        <v>0</v>
      </c>
      <c r="LO11" s="10"/>
      <c r="LR11">
        <f>IF(LO11=0,0,INT((VLOOKUP(--RIGHT(LO11,1),权重!$B$2:$C$6,2,0)/$C11+VLOOKUP(--RIGHT(LO11,1),权重!$B$2:$D$6,3,0))*$E11))</f>
        <v>0</v>
      </c>
      <c r="LS11" s="10"/>
      <c r="LV11">
        <f>IF(LS11=0,0,INT((VLOOKUP(--RIGHT(LS11,1),权重!$B$2:$C$6,2,0)/$C11+VLOOKUP(--RIGHT(LS11,1),权重!$B$2:$D$6,3,0))*$E11))</f>
        <v>0</v>
      </c>
      <c r="LW11" s="10"/>
      <c r="LZ11">
        <f>IF(LW11=0,0,INT((VLOOKUP(--RIGHT(LW11,1),权重!$B$2:$C$6,2,0)/$C11+VLOOKUP(--RIGHT(LW11,1),权重!$B$2:$D$6,3,0))*$E11))</f>
        <v>0</v>
      </c>
      <c r="MA11" s="10"/>
      <c r="MD11">
        <f>IF(MA11=0,0,INT((VLOOKUP(--RIGHT(MA11,1),权重!$B$2:$C$6,2,0)/$C11+VLOOKUP(--RIGHT(MA11,1),权重!$B$2:$D$6,3,0))*$E11))</f>
        <v>0</v>
      </c>
      <c r="ME11" s="10"/>
      <c r="MH11">
        <f>IF(ME11=0,0,INT((VLOOKUP(--RIGHT(ME11,1),权重!$B$2:$C$6,2,0)/$C11+VLOOKUP(--RIGHT(ME11,1),权重!$B$2:$D$6,3,0))*$E11))</f>
        <v>0</v>
      </c>
    </row>
    <row r="12" spans="1:346" x14ac:dyDescent="0.2">
      <c r="A12">
        <v>9</v>
      </c>
      <c r="B12" t="s">
        <v>24</v>
      </c>
      <c r="C12" s="9">
        <v>12</v>
      </c>
      <c r="D12" s="9">
        <f>'爬塔宝箱（输出)'!D12</f>
        <v>3</v>
      </c>
      <c r="E12" s="9">
        <f t="shared" si="1"/>
        <v>0.4</v>
      </c>
      <c r="F12" s="9">
        <f t="shared" si="0"/>
        <v>0.6</v>
      </c>
      <c r="G12" s="12">
        <v>80100001</v>
      </c>
      <c r="H12">
        <v>1</v>
      </c>
      <c r="I12">
        <v>1</v>
      </c>
      <c r="J12">
        <f>IF($D12&lt;2,((VLOOKUP(--RIGHT(G12,1),权重!$F$2:$H$6,2,0)+VLOOKUP(--RIGHT(G12,1),权重!$F$2:$H$6,3,0)*$D12)*$F12),((VLOOKUP(--RIGHT(G12,1),权重!$J$2:$L$6,2,0)+VLOOKUP(--RIGHT(G12,1),权重!$J$2:$L$6,3,0)*$D12)*$F12))</f>
        <v>289200</v>
      </c>
      <c r="K12" s="12">
        <v>80100002</v>
      </c>
      <c r="L12">
        <v>1</v>
      </c>
      <c r="M12">
        <v>1</v>
      </c>
      <c r="N12">
        <f>IF($D12&lt;2,((VLOOKUP(--RIGHT(K12,1),权重!$F$2:$H$6,2,0)+VLOOKUP(--RIGHT(K12,1),权重!$F$2:$H$6,3,0)*$D12)*$F12),((VLOOKUP(--RIGHT(K12,1),权重!$J$2:$L$6,2,0)+VLOOKUP(--RIGHT(K12,1),权重!$J$2:$L$6,3,0)*$D12)*$F12))</f>
        <v>179280</v>
      </c>
      <c r="O12" s="26">
        <v>80100003</v>
      </c>
      <c r="P12">
        <v>1</v>
      </c>
      <c r="Q12">
        <v>1</v>
      </c>
      <c r="R12">
        <f>IF($D12&lt;2,((VLOOKUP(--RIGHT(O12,1),权重!$F$2:$H$6,2,0)+VLOOKUP(--RIGHT(O12,1),权重!$F$2:$H$6,3,0)*$D12)*$F12),((VLOOKUP(--RIGHT(O12,1),权重!$J$2:$L$6,2,0)+VLOOKUP(--RIGHT(O12,1),权重!$J$2:$L$6,3,0)*$D12)*$F12))</f>
        <v>120000</v>
      </c>
      <c r="S12" s="26">
        <v>80100004</v>
      </c>
      <c r="T12">
        <v>1</v>
      </c>
      <c r="U12">
        <v>1</v>
      </c>
      <c r="V12">
        <f>IF($D12&lt;2,((VLOOKUP(--RIGHT(S12,1),权重!$F$2:$H$6,2,0)+VLOOKUP(--RIGHT(S12,1),权重!$F$2:$H$6,3,0)*$D12)*$F12),((VLOOKUP(--RIGHT(S12,1),权重!$J$2:$L$6,2,0)+VLOOKUP(--RIGHT(S12,1),权重!$J$2:$L$6,3,0)*$D12)*$F12))</f>
        <v>10800</v>
      </c>
      <c r="W12" s="26">
        <v>80100005</v>
      </c>
      <c r="X12">
        <v>1</v>
      </c>
      <c r="Y12">
        <v>1</v>
      </c>
      <c r="Z12">
        <f>IF($D12&lt;2,((VLOOKUP(--RIGHT(W12,1),权重!$F$2:$H$6,2,0)+VLOOKUP(--RIGHT(W12,1),权重!$F$2:$H$6,3,0)*$D12)*$F12),((VLOOKUP(--RIGHT(W12,1),权重!$J$2:$L$6,2,0)+VLOOKUP(--RIGHT(W12,1),权重!$J$2:$L$6,3,0)*$D12)*$F12))</f>
        <v>720</v>
      </c>
      <c r="AA12" s="27">
        <v>80100011</v>
      </c>
      <c r="AB12">
        <v>1</v>
      </c>
      <c r="AC12">
        <v>1</v>
      </c>
      <c r="AD12">
        <f>IF(AA12=0,0,INT((VLOOKUP(--RIGHT(AA12,1),权重!$B$2:$C$6,2,0)/$C12+VLOOKUP(--RIGHT(AA12,1),权重!$B$2:$D$6,3,0))*$E12))</f>
        <v>16100</v>
      </c>
      <c r="AE12" s="10">
        <v>80100012</v>
      </c>
      <c r="AF12">
        <v>1</v>
      </c>
      <c r="AG12">
        <v>1</v>
      </c>
      <c r="AH12">
        <f>IF(AE12=0,0,INT((VLOOKUP(--RIGHT(AE12,1),权重!$B$2:$C$6,2,0)/$C12+VLOOKUP(--RIGHT(AE12,1),权重!$B$2:$D$6,3,0))*$E12))</f>
        <v>13313</v>
      </c>
      <c r="AI12" s="10">
        <v>80100013</v>
      </c>
      <c r="AJ12">
        <v>1</v>
      </c>
      <c r="AK12">
        <v>1</v>
      </c>
      <c r="AL12">
        <f>IF(AI12=0,0,INT((VLOOKUP(--RIGHT(AI12,1),权重!$B$2:$C$6,2,0)/$C12+VLOOKUP(--RIGHT(AI12,1),权重!$B$2:$D$6,3,0))*$E12))</f>
        <v>3333</v>
      </c>
      <c r="AM12" s="10">
        <v>80100014</v>
      </c>
      <c r="AN12">
        <v>1</v>
      </c>
      <c r="AO12">
        <v>1</v>
      </c>
      <c r="AP12">
        <f>IF(AM12=0,0,INT((VLOOKUP(--RIGHT(AM12,1),权重!$B$2:$C$6,2,0)/$C12+VLOOKUP(--RIGHT(AM12,1),权重!$B$2:$D$6,3,0))*$E12))</f>
        <v>566</v>
      </c>
      <c r="AQ12" s="10">
        <v>80100015</v>
      </c>
      <c r="AR12">
        <v>1</v>
      </c>
      <c r="AS12">
        <v>1</v>
      </c>
      <c r="AT12">
        <f>IF(AQ12=0,0,INT((VLOOKUP(--RIGHT(AQ12,1),权重!$B$2:$C$6,2,0)/$C12+VLOOKUP(--RIGHT(AQ12,1),权重!$B$2:$D$6,3,0))*$E12))</f>
        <v>20</v>
      </c>
      <c r="AU12" s="10">
        <v>80100031</v>
      </c>
      <c r="AV12">
        <v>1</v>
      </c>
      <c r="AW12">
        <v>1</v>
      </c>
      <c r="AX12">
        <f>IF(AU12=0,0,INT((VLOOKUP(--RIGHT(AU12,1),权重!$B$2:$C$6,2,0)/$C12+VLOOKUP(--RIGHT(AU12,1),权重!$B$2:$D$6,3,0))*$E12))</f>
        <v>16100</v>
      </c>
      <c r="AY12" s="10">
        <v>80100032</v>
      </c>
      <c r="AZ12">
        <v>1</v>
      </c>
      <c r="BA12">
        <v>1</v>
      </c>
      <c r="BB12">
        <f>IF(AY12=0,0,INT((VLOOKUP(--RIGHT(AY12,1),权重!$B$2:$C$6,2,0)/$C12+VLOOKUP(--RIGHT(AY12,1),权重!$B$2:$D$6,3,0))*$E12))</f>
        <v>13313</v>
      </c>
      <c r="BC12" s="10">
        <v>80100033</v>
      </c>
      <c r="BD12">
        <v>1</v>
      </c>
      <c r="BE12">
        <v>1</v>
      </c>
      <c r="BF12">
        <f>IF(BC12=0,0,INT((VLOOKUP(--RIGHT(BC12,1),权重!$B$2:$C$6,2,0)/$C12+VLOOKUP(--RIGHT(BC12,1),权重!$B$2:$D$6,3,0))*$E12))</f>
        <v>3333</v>
      </c>
      <c r="BG12" s="10">
        <v>80100034</v>
      </c>
      <c r="BH12">
        <v>1</v>
      </c>
      <c r="BI12">
        <v>1</v>
      </c>
      <c r="BJ12">
        <f>IF(BG12=0,0,INT((VLOOKUP(--RIGHT(BG12,1),权重!$B$2:$C$6,2,0)/$C12+VLOOKUP(--RIGHT(BG12,1),权重!$B$2:$D$6,3,0))*$E12))</f>
        <v>566</v>
      </c>
      <c r="BK12" s="10">
        <v>80100035</v>
      </c>
      <c r="BL12">
        <v>1</v>
      </c>
      <c r="BM12">
        <v>1</v>
      </c>
      <c r="BN12">
        <f>IF(BK12=0,0,INT((VLOOKUP(--RIGHT(BK12,1),权重!$B$2:$C$6,2,0)/$C12+VLOOKUP(--RIGHT(BK12,1),权重!$B$2:$D$6,3,0))*$E12))</f>
        <v>20</v>
      </c>
      <c r="BO12" s="10">
        <v>80100041</v>
      </c>
      <c r="BP12">
        <v>1</v>
      </c>
      <c r="BQ12">
        <v>1</v>
      </c>
      <c r="BR12">
        <f>IF(BO12=0,0,INT((VLOOKUP(--RIGHT(BO12,1),权重!$B$2:$C$6,2,0)/$C12+VLOOKUP(--RIGHT(BO12,1),权重!$B$2:$D$6,3,0))*$E12))</f>
        <v>16100</v>
      </c>
      <c r="BS12" s="10">
        <v>80100042</v>
      </c>
      <c r="BT12">
        <v>1</v>
      </c>
      <c r="BU12">
        <v>1</v>
      </c>
      <c r="BV12">
        <f>IF(BS12=0,0,INT((VLOOKUP(--RIGHT(BS12,1),权重!$B$2:$C$6,2,0)/$C12+VLOOKUP(--RIGHT(BS12,1),权重!$B$2:$D$6,3,0))*$E12))</f>
        <v>13313</v>
      </c>
      <c r="BW12" s="10">
        <v>80100043</v>
      </c>
      <c r="BX12">
        <v>1</v>
      </c>
      <c r="BY12">
        <v>1</v>
      </c>
      <c r="BZ12">
        <f>IF(BW12=0,0,INT((VLOOKUP(--RIGHT(BW12,1),权重!$B$2:$C$6,2,0)/$C12+VLOOKUP(--RIGHT(BW12,1),权重!$B$2:$D$6,3,0))*$E12))</f>
        <v>3333</v>
      </c>
      <c r="CA12" s="10">
        <v>80100044</v>
      </c>
      <c r="CB12">
        <v>1</v>
      </c>
      <c r="CC12">
        <v>1</v>
      </c>
      <c r="CD12">
        <f>IF(CA12=0,0,INT((VLOOKUP(--RIGHT(CA12,1),权重!$B$2:$C$6,2,0)/$C12+VLOOKUP(--RIGHT(CA12,1),权重!$B$2:$D$6,3,0))*$E12))</f>
        <v>566</v>
      </c>
      <c r="CE12" s="10">
        <v>80100045</v>
      </c>
      <c r="CF12">
        <v>1</v>
      </c>
      <c r="CG12">
        <v>1</v>
      </c>
      <c r="CH12">
        <f>IF(CE12=0,0,INT((VLOOKUP(--RIGHT(CE12,1),权重!$B$2:$C$6,2,0)/$C12+VLOOKUP(--RIGHT(CE12,1),权重!$B$2:$D$6,3,0))*$E12))</f>
        <v>20</v>
      </c>
      <c r="CI12" s="10">
        <v>80100061</v>
      </c>
      <c r="CJ12">
        <v>1</v>
      </c>
      <c r="CK12">
        <v>1</v>
      </c>
      <c r="CL12">
        <f>IF(CI12=0,0,INT((VLOOKUP(--RIGHT(CI12,1),权重!$B$2:$C$6,2,0)/$C12+VLOOKUP(--RIGHT(CI12,1),权重!$B$2:$D$6,3,0))*$E12))</f>
        <v>16100</v>
      </c>
      <c r="CM12" s="10">
        <v>80100062</v>
      </c>
      <c r="CN12">
        <v>1</v>
      </c>
      <c r="CO12">
        <v>1</v>
      </c>
      <c r="CP12">
        <f>IF(CM12=0,0,INT((VLOOKUP(--RIGHT(CM12,1),权重!$B$2:$C$6,2,0)/$C12+VLOOKUP(--RIGHT(CM12,1),权重!$B$2:$D$6,3,0))*$E12))</f>
        <v>13313</v>
      </c>
      <c r="CQ12" s="10">
        <v>80100063</v>
      </c>
      <c r="CR12">
        <v>1</v>
      </c>
      <c r="CS12">
        <v>1</v>
      </c>
      <c r="CT12">
        <f>IF(CQ12=0,0,INT((VLOOKUP(--RIGHT(CQ12,1),权重!$B$2:$C$6,2,0)/$C12+VLOOKUP(--RIGHT(CQ12,1),权重!$B$2:$D$6,3,0))*$E12))</f>
        <v>3333</v>
      </c>
      <c r="CU12" s="10">
        <v>80100064</v>
      </c>
      <c r="CV12">
        <v>1</v>
      </c>
      <c r="CW12">
        <v>1</v>
      </c>
      <c r="CX12">
        <f>IF(CU12=0,0,INT((VLOOKUP(--RIGHT(CU12,1),权重!$B$2:$C$6,2,0)/$C12+VLOOKUP(--RIGHT(CU12,1),权重!$B$2:$D$6,3,0))*$E12))</f>
        <v>566</v>
      </c>
      <c r="CY12" s="10">
        <v>80100065</v>
      </c>
      <c r="CZ12">
        <v>1</v>
      </c>
      <c r="DA12">
        <v>1</v>
      </c>
      <c r="DB12">
        <f>IF(CY12=0,0,INT((VLOOKUP(--RIGHT(CY12,1),权重!$B$2:$C$6,2,0)/$C12+VLOOKUP(--RIGHT(CY12,1),权重!$B$2:$D$6,3,0))*$E12))</f>
        <v>20</v>
      </c>
      <c r="DC12" s="10">
        <v>80100051</v>
      </c>
      <c r="DD12">
        <v>1</v>
      </c>
      <c r="DE12">
        <v>1</v>
      </c>
      <c r="DF12">
        <f>IF(DC12=0,0,INT((VLOOKUP(--RIGHT(DC12,1),权重!$B$2:$C$6,2,0)/$C12+VLOOKUP(--RIGHT(DC12,1),权重!$B$2:$D$6,3,0))*$E12))</f>
        <v>16100</v>
      </c>
      <c r="DG12" s="10">
        <v>80100052</v>
      </c>
      <c r="DH12">
        <v>1</v>
      </c>
      <c r="DI12">
        <v>1</v>
      </c>
      <c r="DJ12">
        <f>IF(DG12=0,0,INT((VLOOKUP(--RIGHT(DG12,1),权重!$B$2:$C$6,2,0)/$C12+VLOOKUP(--RIGHT(DG12,1),权重!$B$2:$D$6,3,0))*$E12))</f>
        <v>13313</v>
      </c>
      <c r="DK12" s="10">
        <v>80100053</v>
      </c>
      <c r="DL12">
        <v>1</v>
      </c>
      <c r="DM12">
        <v>1</v>
      </c>
      <c r="DN12">
        <f>IF(DK12=0,0,INT((VLOOKUP(--RIGHT(DK12,1),权重!$B$2:$C$6,2,0)/$C12+VLOOKUP(--RIGHT(DK12,1),权重!$B$2:$D$6,3,0))*$E12))</f>
        <v>3333</v>
      </c>
      <c r="DO12" s="10">
        <v>80100054</v>
      </c>
      <c r="DP12">
        <v>1</v>
      </c>
      <c r="DQ12">
        <v>1</v>
      </c>
      <c r="DR12">
        <f>IF(DO12=0,0,INT((VLOOKUP(--RIGHT(DO12,1),权重!$B$2:$C$6,2,0)/$C12+VLOOKUP(--RIGHT(DO12,1),权重!$B$2:$D$6,3,0))*$E12))</f>
        <v>566</v>
      </c>
      <c r="DS12" s="10">
        <v>80100055</v>
      </c>
      <c r="DT12">
        <v>1</v>
      </c>
      <c r="DU12">
        <v>1</v>
      </c>
      <c r="DV12">
        <f>IF(DS12=0,0,INT((VLOOKUP(--RIGHT(DS12,1),权重!$B$2:$C$6,2,0)/$C12+VLOOKUP(--RIGHT(DS12,1),权重!$B$2:$D$6,3,0))*$E12))</f>
        <v>20</v>
      </c>
      <c r="DW12" s="10">
        <v>80100081</v>
      </c>
      <c r="DX12">
        <v>1</v>
      </c>
      <c r="DY12">
        <v>1</v>
      </c>
      <c r="DZ12">
        <f>IF(DW12=0,0,INT((VLOOKUP(--RIGHT(DW12,1),权重!$B$2:$C$6,2,0)/$C12+VLOOKUP(--RIGHT(DW12,1),权重!$B$2:$D$6,3,0))*$E12))</f>
        <v>16100</v>
      </c>
      <c r="EA12" s="10">
        <v>80100082</v>
      </c>
      <c r="EB12">
        <v>1</v>
      </c>
      <c r="EC12">
        <v>1</v>
      </c>
      <c r="ED12">
        <f>IF(EA12=0,0,INT((VLOOKUP(--RIGHT(EA12,1),权重!$B$2:$C$6,2,0)/$C12+VLOOKUP(--RIGHT(EA12,1),权重!$B$2:$D$6,3,0))*$E12))</f>
        <v>13313</v>
      </c>
      <c r="EE12" s="10">
        <v>80100083</v>
      </c>
      <c r="EF12">
        <v>1</v>
      </c>
      <c r="EG12">
        <v>1</v>
      </c>
      <c r="EH12">
        <f>IF(EE12=0,0,INT((VLOOKUP(--RIGHT(EE12,1),权重!$B$2:$C$6,2,0)/$C12+VLOOKUP(--RIGHT(EE12,1),权重!$B$2:$D$6,3,0))*$E12))</f>
        <v>3333</v>
      </c>
      <c r="EI12" s="10">
        <v>80100084</v>
      </c>
      <c r="EJ12">
        <v>1</v>
      </c>
      <c r="EK12">
        <v>1</v>
      </c>
      <c r="EL12">
        <f>IF(EI12=0,0,INT((VLOOKUP(--RIGHT(EI12,1),权重!$B$2:$C$6,2,0)/$C12+VLOOKUP(--RIGHT(EI12,1),权重!$B$2:$D$6,3,0))*$E12))</f>
        <v>566</v>
      </c>
      <c r="EM12" s="10">
        <v>80100085</v>
      </c>
      <c r="EN12">
        <v>1</v>
      </c>
      <c r="EO12">
        <v>1</v>
      </c>
      <c r="EP12">
        <f>IF(EM12=0,0,INT((VLOOKUP(--RIGHT(EM12,1),权重!$B$2:$C$6,2,0)/$C12+VLOOKUP(--RIGHT(EM12,1),权重!$B$2:$D$6,3,0))*$E12))</f>
        <v>20</v>
      </c>
      <c r="EQ12" s="10">
        <v>80100071</v>
      </c>
      <c r="ER12">
        <v>1</v>
      </c>
      <c r="ES12">
        <v>1</v>
      </c>
      <c r="ET12">
        <f>IF(EQ12=0,0,INT((VLOOKUP(--RIGHT(EQ12,1),权重!$B$2:$C$6,2,0)/$C12+VLOOKUP(--RIGHT(EQ12,1),权重!$B$2:$D$6,3,0))*$E12))</f>
        <v>16100</v>
      </c>
      <c r="EU12" s="10">
        <v>80100072</v>
      </c>
      <c r="EV12">
        <v>1</v>
      </c>
      <c r="EW12">
        <v>1</v>
      </c>
      <c r="EX12">
        <f>IF(EU12=0,0,INT((VLOOKUP(--RIGHT(EU12,1),权重!$B$2:$C$6,2,0)/$C12+VLOOKUP(--RIGHT(EU12,1),权重!$B$2:$D$6,3,0))*$E12))</f>
        <v>13313</v>
      </c>
      <c r="EY12" s="10">
        <v>80100073</v>
      </c>
      <c r="EZ12">
        <v>1</v>
      </c>
      <c r="FA12">
        <v>1</v>
      </c>
      <c r="FB12">
        <f>IF(EY12=0,0,INT((VLOOKUP(--RIGHT(EY12,1),权重!$B$2:$C$6,2,0)/$C12+VLOOKUP(--RIGHT(EY12,1),权重!$B$2:$D$6,3,0))*$E12))</f>
        <v>3333</v>
      </c>
      <c r="FC12" s="10">
        <v>80100074</v>
      </c>
      <c r="FD12">
        <v>1</v>
      </c>
      <c r="FE12">
        <v>1</v>
      </c>
      <c r="FF12">
        <f>IF(FC12=0,0,INT((VLOOKUP(--RIGHT(FC12,1),权重!$B$2:$C$6,2,0)/$C12+VLOOKUP(--RIGHT(FC12,1),权重!$B$2:$D$6,3,0))*$E12))</f>
        <v>566</v>
      </c>
      <c r="FG12" s="10">
        <v>80100075</v>
      </c>
      <c r="FH12">
        <v>1</v>
      </c>
      <c r="FI12">
        <v>1</v>
      </c>
      <c r="FJ12">
        <f>IF(FG12=0,0,INT((VLOOKUP(--RIGHT(FG12,1),权重!$B$2:$C$6,2,0)/$C12+VLOOKUP(--RIGHT(FG12,1),权重!$B$2:$D$6,3,0))*$E12))</f>
        <v>20</v>
      </c>
      <c r="FK12" s="10">
        <v>80100021</v>
      </c>
      <c r="FL12">
        <v>1</v>
      </c>
      <c r="FM12">
        <v>1</v>
      </c>
      <c r="FN12">
        <f>IF(FK12=0,0,INT((VLOOKUP(--RIGHT(FK12,1),权重!$B$2:$C$6,2,0)/$C12+VLOOKUP(--RIGHT(FK12,1),权重!$B$2:$D$6,3,0))*$E12))</f>
        <v>16100</v>
      </c>
      <c r="FO12" s="10">
        <v>80100022</v>
      </c>
      <c r="FP12">
        <v>1</v>
      </c>
      <c r="FQ12">
        <v>1</v>
      </c>
      <c r="FR12">
        <f>IF(FO12=0,0,INT((VLOOKUP(--RIGHT(FO12,1),权重!$B$2:$C$6,2,0)/$C12+VLOOKUP(--RIGHT(FO12,1),权重!$B$2:$D$6,3,0))*$E12))</f>
        <v>13313</v>
      </c>
      <c r="FS12" s="10">
        <v>80100023</v>
      </c>
      <c r="FT12">
        <v>1</v>
      </c>
      <c r="FU12">
        <v>1</v>
      </c>
      <c r="FV12">
        <f>IF(FS12=0,0,INT((VLOOKUP(--RIGHT(FS12,1),权重!$B$2:$C$6,2,0)/$C12+VLOOKUP(--RIGHT(FS12,1),权重!$B$2:$D$6,3,0))*$E12))</f>
        <v>3333</v>
      </c>
      <c r="FW12" s="10">
        <v>80100024</v>
      </c>
      <c r="FX12">
        <v>1</v>
      </c>
      <c r="FY12">
        <v>1</v>
      </c>
      <c r="FZ12">
        <f>IF(FW12=0,0,INT((VLOOKUP(--RIGHT(FW12,1),权重!$B$2:$C$6,2,0)/$C12+VLOOKUP(--RIGHT(FW12,1),权重!$B$2:$D$6,3,0))*$E12))</f>
        <v>566</v>
      </c>
      <c r="GA12" s="10">
        <v>80100025</v>
      </c>
      <c r="GB12">
        <v>1</v>
      </c>
      <c r="GC12">
        <v>1</v>
      </c>
      <c r="GD12">
        <f>IF(GA12=0,0,INT((VLOOKUP(--RIGHT(GA12,1),权重!$B$2:$C$6,2,0)/$C12+VLOOKUP(--RIGHT(GA12,1),权重!$B$2:$D$6,3,0))*$E12))</f>
        <v>20</v>
      </c>
      <c r="GE12" s="10">
        <v>80100091</v>
      </c>
      <c r="GF12">
        <v>1</v>
      </c>
      <c r="GG12">
        <v>1</v>
      </c>
      <c r="GH12">
        <f>IF(GE12=0,0,INT((VLOOKUP(--RIGHT(GE12,1),权重!$B$2:$C$6,2,0)/$C12+VLOOKUP(--RIGHT(GE12,1),权重!$B$2:$D$6,3,0))*$E12))</f>
        <v>16100</v>
      </c>
      <c r="GI12" s="10">
        <v>80100092</v>
      </c>
      <c r="GJ12">
        <v>1</v>
      </c>
      <c r="GK12">
        <v>1</v>
      </c>
      <c r="GL12">
        <f>IF(GI12=0,0,INT((VLOOKUP(--RIGHT(GI12,1),权重!$B$2:$C$6,2,0)/$C12+VLOOKUP(--RIGHT(GI12,1),权重!$B$2:$D$6,3,0))*$E12))</f>
        <v>13313</v>
      </c>
      <c r="GM12" s="10">
        <v>80100093</v>
      </c>
      <c r="GN12">
        <v>1</v>
      </c>
      <c r="GO12">
        <v>1</v>
      </c>
      <c r="GP12">
        <f>IF(GM12=0,0,INT((VLOOKUP(--RIGHT(GM12,1),权重!$B$2:$C$6,2,0)/$C12+VLOOKUP(--RIGHT(GM12,1),权重!$B$2:$D$6,3,0))*$E12))</f>
        <v>3333</v>
      </c>
      <c r="GQ12" s="10">
        <v>80100094</v>
      </c>
      <c r="GR12">
        <v>1</v>
      </c>
      <c r="GS12">
        <v>1</v>
      </c>
      <c r="GT12">
        <f>IF(GQ12=0,0,INT((VLOOKUP(--RIGHT(GQ12,1),权重!$B$2:$C$6,2,0)/$C12+VLOOKUP(--RIGHT(GQ12,1),权重!$B$2:$D$6,3,0))*$E12))</f>
        <v>566</v>
      </c>
      <c r="GU12" s="10">
        <v>80100095</v>
      </c>
      <c r="GV12">
        <v>1</v>
      </c>
      <c r="GW12">
        <v>1</v>
      </c>
      <c r="GX12">
        <f>IF(GU12=0,0,INT((VLOOKUP(--RIGHT(GU12,1),权重!$B$2:$C$6,2,0)/$C12+VLOOKUP(--RIGHT(GU12,1),权重!$B$2:$D$6,3,0))*$E12))</f>
        <v>20</v>
      </c>
      <c r="GY12" s="10">
        <v>80100101</v>
      </c>
      <c r="GZ12">
        <v>1</v>
      </c>
      <c r="HA12">
        <v>1</v>
      </c>
      <c r="HB12">
        <f>IF(GY12=0,0,INT((VLOOKUP(--RIGHT(GY12,1),权重!$B$2:$C$6,2,0)/$C12+VLOOKUP(--RIGHT(GY12,1),权重!$B$2:$D$6,3,0))*$E12))</f>
        <v>16100</v>
      </c>
      <c r="HC12" s="10">
        <v>80100102</v>
      </c>
      <c r="HD12">
        <v>1</v>
      </c>
      <c r="HE12">
        <v>1</v>
      </c>
      <c r="HF12">
        <f>IF(HC12=0,0,INT((VLOOKUP(--RIGHT(HC12,1),权重!$B$2:$C$6,2,0)/$C12+VLOOKUP(--RIGHT(HC12,1),权重!$B$2:$D$6,3,0))*$E12))</f>
        <v>13313</v>
      </c>
      <c r="HG12" s="10">
        <v>80100103</v>
      </c>
      <c r="HH12">
        <v>1</v>
      </c>
      <c r="HI12">
        <v>1</v>
      </c>
      <c r="HJ12">
        <f>IF(HG12=0,0,INT((VLOOKUP(--RIGHT(HG12,1),权重!$B$2:$C$6,2,0)/$C12+VLOOKUP(--RIGHT(HG12,1),权重!$B$2:$D$6,3,0))*$E12))</f>
        <v>3333</v>
      </c>
      <c r="HK12" s="10">
        <v>80100104</v>
      </c>
      <c r="HL12">
        <v>1</v>
      </c>
      <c r="HM12">
        <v>1</v>
      </c>
      <c r="HN12">
        <f>IF(HK12=0,0,INT((VLOOKUP(--RIGHT(HK12,1),权重!$B$2:$C$6,2,0)/$C12+VLOOKUP(--RIGHT(HK12,1),权重!$B$2:$D$6,3,0))*$E12))</f>
        <v>566</v>
      </c>
      <c r="HO12" s="10">
        <v>80100105</v>
      </c>
      <c r="HP12">
        <v>1</v>
      </c>
      <c r="HQ12">
        <v>1</v>
      </c>
      <c r="HR12">
        <f>IF(HO12=0,0,INT((VLOOKUP(--RIGHT(HO12,1),权重!$B$2:$C$6,2,0)/$C12+VLOOKUP(--RIGHT(HO12,1),权重!$B$2:$D$6,3,0))*$E12))</f>
        <v>20</v>
      </c>
      <c r="HS12" s="10">
        <v>80100111</v>
      </c>
      <c r="HT12">
        <v>1</v>
      </c>
      <c r="HU12">
        <v>1</v>
      </c>
      <c r="HV12">
        <f>IF(HS12=0,0,INT((VLOOKUP(--RIGHT(HS12,1),权重!$B$2:$C$6,2,0)/$C12+VLOOKUP(--RIGHT(HS12,1),权重!$B$2:$D$6,3,0))*$E12))</f>
        <v>16100</v>
      </c>
      <c r="HW12" s="10">
        <v>80100112</v>
      </c>
      <c r="HX12">
        <v>1</v>
      </c>
      <c r="HY12">
        <v>1</v>
      </c>
      <c r="HZ12">
        <f>IF(HW12=0,0,INT((VLOOKUP(--RIGHT(HW12,1),权重!$B$2:$C$6,2,0)/$C12+VLOOKUP(--RIGHT(HW12,1),权重!$B$2:$D$6,3,0))*$E12))</f>
        <v>13313</v>
      </c>
      <c r="IA12" s="10">
        <v>80100113</v>
      </c>
      <c r="IB12">
        <v>1</v>
      </c>
      <c r="IC12">
        <v>1</v>
      </c>
      <c r="ID12">
        <f>IF(IA12=0,0,INT((VLOOKUP(--RIGHT(IA12,1),权重!$B$2:$C$6,2,0)/$C12+VLOOKUP(--RIGHT(IA12,1),权重!$B$2:$D$6,3,0))*$E12))</f>
        <v>3333</v>
      </c>
      <c r="IE12" s="10">
        <v>80100114</v>
      </c>
      <c r="IF12">
        <v>1</v>
      </c>
      <c r="IG12">
        <v>1</v>
      </c>
      <c r="IH12">
        <f>IF(IE12=0,0,INT((VLOOKUP(--RIGHT(IE12,1),权重!$B$2:$C$6,2,0)/$C12+VLOOKUP(--RIGHT(IE12,1),权重!$B$2:$D$6,3,0))*$E12))</f>
        <v>566</v>
      </c>
      <c r="II12" s="10">
        <v>80100115</v>
      </c>
      <c r="IJ12">
        <v>1</v>
      </c>
      <c r="IK12">
        <v>1</v>
      </c>
      <c r="IL12">
        <f>IF(II12=0,0,INT((VLOOKUP(--RIGHT(II12,1),权重!$B$2:$C$6,2,0)/$C12+VLOOKUP(--RIGHT(II12,1),权重!$B$2:$D$6,3,0))*$E12))</f>
        <v>20</v>
      </c>
      <c r="IM12" s="10">
        <v>80100121</v>
      </c>
      <c r="IN12">
        <v>1</v>
      </c>
      <c r="IO12">
        <v>1</v>
      </c>
      <c r="IP12">
        <f>IF(IM12=0,0,INT((VLOOKUP(--RIGHT(IM12,1),权重!$B$2:$C$6,2,0)/$C12+VLOOKUP(--RIGHT(IM12,1),权重!$B$2:$D$6,3,0))*$E12))</f>
        <v>16100</v>
      </c>
      <c r="IQ12" s="10">
        <v>80100122</v>
      </c>
      <c r="IR12">
        <v>1</v>
      </c>
      <c r="IS12">
        <v>1</v>
      </c>
      <c r="IT12">
        <f>IF(IQ12=0,0,INT((VLOOKUP(--RIGHT(IQ12,1),权重!$B$2:$C$6,2,0)/$C12+VLOOKUP(--RIGHT(IQ12,1),权重!$B$2:$D$6,3,0))*$E12))</f>
        <v>13313</v>
      </c>
      <c r="IU12" s="10">
        <v>80100123</v>
      </c>
      <c r="IV12">
        <v>1</v>
      </c>
      <c r="IW12">
        <v>1</v>
      </c>
      <c r="IX12">
        <f>IF(IU12=0,0,INT((VLOOKUP(--RIGHT(IU12,1),权重!$B$2:$C$6,2,0)/$C12+VLOOKUP(--RIGHT(IU12,1),权重!$B$2:$D$6,3,0))*$E12))</f>
        <v>3333</v>
      </c>
      <c r="IY12" s="10">
        <v>80100124</v>
      </c>
      <c r="IZ12">
        <v>1</v>
      </c>
      <c r="JA12">
        <v>1</v>
      </c>
      <c r="JB12">
        <f>IF(IY12=0,0,INT((VLOOKUP(--RIGHT(IY12,1),权重!$B$2:$C$6,2,0)/$C12+VLOOKUP(--RIGHT(IY12,1),权重!$B$2:$D$6,3,0))*$E12))</f>
        <v>566</v>
      </c>
      <c r="JC12" s="10">
        <v>80100125</v>
      </c>
      <c r="JD12">
        <v>1</v>
      </c>
      <c r="JE12">
        <v>1</v>
      </c>
      <c r="JF12">
        <f>IF(JC12=0,0,INT((VLOOKUP(--RIGHT(JC12,1),权重!$B$2:$C$6,2,0)/$C12+VLOOKUP(--RIGHT(JC12,1),权重!$B$2:$D$6,3,0))*$E12))</f>
        <v>20</v>
      </c>
      <c r="JG12" s="10"/>
      <c r="JJ12">
        <f>IF(JG12=0,0,INT((VLOOKUP(--RIGHT(JG12,1),权重!$B$2:$C$6,2,0)/$C12+VLOOKUP(--RIGHT(JG12,1),权重!$B$2:$D$6,3,0))*$E12))</f>
        <v>0</v>
      </c>
      <c r="JK12" s="10"/>
      <c r="JN12">
        <f>IF(JK12=0,0,INT((VLOOKUP(--RIGHT(JK12,1),权重!$B$2:$C$6,2,0)/$C12+VLOOKUP(--RIGHT(JK12,1),权重!$B$2:$D$6,3,0))*$E12))</f>
        <v>0</v>
      </c>
      <c r="JO12" s="10"/>
      <c r="JR12">
        <f>IF(JO12=0,0,INT((VLOOKUP(--RIGHT(JO12,1),权重!$B$2:$C$6,2,0)/$C12+VLOOKUP(--RIGHT(JO12,1),权重!$B$2:$D$6,3,0))*$E12))</f>
        <v>0</v>
      </c>
      <c r="JS12" s="10"/>
      <c r="JV12">
        <f>IF(JS12=0,0,INT((VLOOKUP(--RIGHT(JS12,1),权重!$B$2:$C$6,2,0)/$C12+VLOOKUP(--RIGHT(JS12,1),权重!$B$2:$D$6,3,0))*$E12))</f>
        <v>0</v>
      </c>
      <c r="JW12" s="10"/>
      <c r="JZ12">
        <f>IF(JW12=0,0,INT((VLOOKUP(--RIGHT(JW12,1),权重!$B$2:$C$6,2,0)/$C12+VLOOKUP(--RIGHT(JW12,1),权重!$B$2:$D$6,3,0))*$E12))</f>
        <v>0</v>
      </c>
      <c r="KA12" s="10"/>
      <c r="KD12">
        <f>IF(KA12=0,0,INT((VLOOKUP(--RIGHT(KA12,1),权重!$B$2:$C$6,2,0)/$C12+VLOOKUP(--RIGHT(KA12,1),权重!$B$2:$D$6,3,0))*$E12))</f>
        <v>0</v>
      </c>
      <c r="KE12" s="10"/>
      <c r="KH12">
        <f>IF(KE12=0,0,INT((VLOOKUP(--RIGHT(KE12,1),权重!$B$2:$C$6,2,0)/$C12+VLOOKUP(--RIGHT(KE12,1),权重!$B$2:$D$6,3,0))*$E12))</f>
        <v>0</v>
      </c>
      <c r="KI12" s="10"/>
      <c r="KL12">
        <f>IF(KI12=0,0,INT((VLOOKUP(--RIGHT(KI12,1),权重!$B$2:$C$6,2,0)/$C12+VLOOKUP(--RIGHT(KI12,1),权重!$B$2:$D$6,3,0))*$E12))</f>
        <v>0</v>
      </c>
      <c r="KM12" s="10"/>
      <c r="KP12">
        <f>IF(KM12=0,0,INT((VLOOKUP(--RIGHT(KM12,1),权重!$B$2:$C$6,2,0)/$C12+VLOOKUP(--RIGHT(KM12,1),权重!$B$2:$D$6,3,0))*$E12))</f>
        <v>0</v>
      </c>
      <c r="KQ12" s="10"/>
      <c r="KT12">
        <f>IF(KQ12=0,0,INT((VLOOKUP(--RIGHT(KQ12,1),权重!$B$2:$C$6,2,0)/$C12+VLOOKUP(--RIGHT(KQ12,1),权重!$B$2:$D$6,3,0))*$E12))</f>
        <v>0</v>
      </c>
      <c r="KU12" s="10"/>
      <c r="KX12">
        <f>IF(KU12=0,0,INT((VLOOKUP(--RIGHT(KU12,1),权重!$B$2:$C$6,2,0)/$C12+VLOOKUP(--RIGHT(KU12,1),权重!$B$2:$D$6,3,0))*$E12))</f>
        <v>0</v>
      </c>
      <c r="KY12" s="10"/>
      <c r="LB12">
        <f>IF(KY12=0,0,INT((VLOOKUP(--RIGHT(KY12,1),权重!$B$2:$C$6,2,0)/$C12+VLOOKUP(--RIGHT(KY12,1),权重!$B$2:$D$6,3,0))*$E12))</f>
        <v>0</v>
      </c>
      <c r="LC12" s="10"/>
      <c r="LF12">
        <f>IF(LC12=0,0,INT((VLOOKUP(--RIGHT(LC12,1),权重!$B$2:$C$6,2,0)/$C12+VLOOKUP(--RIGHT(LC12,1),权重!$B$2:$D$6,3,0))*$E12))</f>
        <v>0</v>
      </c>
      <c r="LG12" s="10"/>
      <c r="LJ12">
        <f>IF(LG12=0,0,INT((VLOOKUP(--RIGHT(LG12,1),权重!$B$2:$C$6,2,0)/$C12+VLOOKUP(--RIGHT(LG12,1),权重!$B$2:$D$6,3,0))*$E12))</f>
        <v>0</v>
      </c>
      <c r="LK12" s="10"/>
      <c r="LN12">
        <f>IF(LK12=0,0,INT((VLOOKUP(--RIGHT(LK12,1),权重!$B$2:$C$6,2,0)/$C12+VLOOKUP(--RIGHT(LK12,1),权重!$B$2:$D$6,3,0))*$E12))</f>
        <v>0</v>
      </c>
      <c r="LO12" s="10"/>
      <c r="LR12">
        <f>IF(LO12=0,0,INT((VLOOKUP(--RIGHT(LO12,1),权重!$B$2:$C$6,2,0)/$C12+VLOOKUP(--RIGHT(LO12,1),权重!$B$2:$D$6,3,0))*$E12))</f>
        <v>0</v>
      </c>
      <c r="LS12" s="10"/>
      <c r="LV12">
        <f>IF(LS12=0,0,INT((VLOOKUP(--RIGHT(LS12,1),权重!$B$2:$C$6,2,0)/$C12+VLOOKUP(--RIGHT(LS12,1),权重!$B$2:$D$6,3,0))*$E12))</f>
        <v>0</v>
      </c>
      <c r="LW12" s="10"/>
      <c r="LZ12">
        <f>IF(LW12=0,0,INT((VLOOKUP(--RIGHT(LW12,1),权重!$B$2:$C$6,2,0)/$C12+VLOOKUP(--RIGHT(LW12,1),权重!$B$2:$D$6,3,0))*$E12))</f>
        <v>0</v>
      </c>
      <c r="MA12" s="10"/>
      <c r="MD12">
        <f>IF(MA12=0,0,INT((VLOOKUP(--RIGHT(MA12,1),权重!$B$2:$C$6,2,0)/$C12+VLOOKUP(--RIGHT(MA12,1),权重!$B$2:$D$6,3,0))*$E12))</f>
        <v>0</v>
      </c>
      <c r="ME12" s="10"/>
      <c r="MH12">
        <f>IF(ME12=0,0,INT((VLOOKUP(--RIGHT(ME12,1),权重!$B$2:$C$6,2,0)/$C12+VLOOKUP(--RIGHT(ME12,1),权重!$B$2:$D$6,3,0))*$E12))</f>
        <v>0</v>
      </c>
    </row>
    <row r="13" spans="1:346" x14ac:dyDescent="0.2">
      <c r="A13">
        <v>10</v>
      </c>
      <c r="B13" t="s">
        <v>25</v>
      </c>
      <c r="C13" s="9">
        <v>13</v>
      </c>
      <c r="D13" s="9">
        <f>'爬塔宝箱（输出)'!D13</f>
        <v>3</v>
      </c>
      <c r="E13" s="9">
        <f t="shared" si="1"/>
        <v>0.4</v>
      </c>
      <c r="F13" s="9">
        <f t="shared" si="0"/>
        <v>0.6</v>
      </c>
      <c r="G13" s="12">
        <v>80100001</v>
      </c>
      <c r="H13">
        <v>1</v>
      </c>
      <c r="I13">
        <v>1</v>
      </c>
      <c r="J13">
        <f>IF($D13&lt;2,((VLOOKUP(--RIGHT(G13,1),权重!$F$2:$H$6,2,0)+VLOOKUP(--RIGHT(G13,1),权重!$F$2:$H$6,3,0)*$D13)*$F13),((VLOOKUP(--RIGHT(G13,1),权重!$J$2:$L$6,2,0)+VLOOKUP(--RIGHT(G13,1),权重!$J$2:$L$6,3,0)*$D13)*$F13))</f>
        <v>289200</v>
      </c>
      <c r="K13" s="12">
        <v>80100002</v>
      </c>
      <c r="L13">
        <v>1</v>
      </c>
      <c r="M13">
        <v>1</v>
      </c>
      <c r="N13">
        <f>IF($D13&lt;2,((VLOOKUP(--RIGHT(K13,1),权重!$F$2:$H$6,2,0)+VLOOKUP(--RIGHT(K13,1),权重!$F$2:$H$6,3,0)*$D13)*$F13),((VLOOKUP(--RIGHT(K13,1),权重!$J$2:$L$6,2,0)+VLOOKUP(--RIGHT(K13,1),权重!$J$2:$L$6,3,0)*$D13)*$F13))</f>
        <v>179280</v>
      </c>
      <c r="O13" s="26">
        <v>80100003</v>
      </c>
      <c r="P13">
        <v>1</v>
      </c>
      <c r="Q13">
        <v>1</v>
      </c>
      <c r="R13">
        <f>IF($D13&lt;2,((VLOOKUP(--RIGHT(O13,1),权重!$F$2:$H$6,2,0)+VLOOKUP(--RIGHT(O13,1),权重!$F$2:$H$6,3,0)*$D13)*$F13),((VLOOKUP(--RIGHT(O13,1),权重!$J$2:$L$6,2,0)+VLOOKUP(--RIGHT(O13,1),权重!$J$2:$L$6,3,0)*$D13)*$F13))</f>
        <v>120000</v>
      </c>
      <c r="S13" s="26">
        <v>80100004</v>
      </c>
      <c r="T13">
        <v>1</v>
      </c>
      <c r="U13">
        <v>1</v>
      </c>
      <c r="V13">
        <f>IF($D13&lt;2,((VLOOKUP(--RIGHT(S13,1),权重!$F$2:$H$6,2,0)+VLOOKUP(--RIGHT(S13,1),权重!$F$2:$H$6,3,0)*$D13)*$F13),((VLOOKUP(--RIGHT(S13,1),权重!$J$2:$L$6,2,0)+VLOOKUP(--RIGHT(S13,1),权重!$J$2:$L$6,3,0)*$D13)*$F13))</f>
        <v>10800</v>
      </c>
      <c r="W13" s="26">
        <v>80100005</v>
      </c>
      <c r="X13">
        <v>1</v>
      </c>
      <c r="Y13">
        <v>1</v>
      </c>
      <c r="Z13">
        <f>IF($D13&lt;2,((VLOOKUP(--RIGHT(W13,1),权重!$F$2:$H$6,2,0)+VLOOKUP(--RIGHT(W13,1),权重!$F$2:$H$6,3,0)*$D13)*$F13),((VLOOKUP(--RIGHT(W13,1),权重!$J$2:$L$6,2,0)+VLOOKUP(--RIGHT(W13,1),权重!$J$2:$L$6,3,0)*$D13)*$F13))</f>
        <v>720</v>
      </c>
      <c r="AA13" s="27">
        <v>80100011</v>
      </c>
      <c r="AB13">
        <v>1</v>
      </c>
      <c r="AC13">
        <v>1</v>
      </c>
      <c r="AD13">
        <f>IF(AA13=0,0,INT((VLOOKUP(--RIGHT(AA13,1),权重!$B$2:$C$6,2,0)/$C13+VLOOKUP(--RIGHT(AA13,1),权重!$B$2:$D$6,3,0))*$E13))</f>
        <v>14830</v>
      </c>
      <c r="AE13" s="10">
        <v>80100012</v>
      </c>
      <c r="AF13">
        <v>1</v>
      </c>
      <c r="AG13">
        <v>1</v>
      </c>
      <c r="AH13">
        <f>IF(AE13=0,0,INT((VLOOKUP(--RIGHT(AE13,1),权重!$B$2:$C$6,2,0)/$C13+VLOOKUP(--RIGHT(AE13,1),权重!$B$2:$D$6,3,0))*$E13))</f>
        <v>12287</v>
      </c>
      <c r="AI13" s="10">
        <v>80100013</v>
      </c>
      <c r="AJ13">
        <v>1</v>
      </c>
      <c r="AK13">
        <v>1</v>
      </c>
      <c r="AL13">
        <f>IF(AI13=0,0,INT((VLOOKUP(--RIGHT(AI13,1),权重!$B$2:$C$6,2,0)/$C13+VLOOKUP(--RIGHT(AI13,1),权重!$B$2:$D$6,3,0))*$E13))</f>
        <v>3076</v>
      </c>
      <c r="AM13" s="10">
        <v>80100014</v>
      </c>
      <c r="AN13">
        <v>1</v>
      </c>
      <c r="AO13">
        <v>1</v>
      </c>
      <c r="AP13">
        <f>IF(AM13=0,0,INT((VLOOKUP(--RIGHT(AM13,1),权重!$B$2:$C$6,2,0)/$C13+VLOOKUP(--RIGHT(AM13,1),权重!$B$2:$D$6,3,0))*$E13))</f>
        <v>553</v>
      </c>
      <c r="AQ13" s="10">
        <v>80100015</v>
      </c>
      <c r="AR13">
        <v>1</v>
      </c>
      <c r="AS13">
        <v>1</v>
      </c>
      <c r="AT13">
        <f>IF(AQ13=0,0,INT((VLOOKUP(--RIGHT(AQ13,1),权重!$B$2:$C$6,2,0)/$C13+VLOOKUP(--RIGHT(AQ13,1),权重!$B$2:$D$6,3,0))*$E13))</f>
        <v>20</v>
      </c>
      <c r="AU13" s="10">
        <v>80100031</v>
      </c>
      <c r="AV13">
        <v>1</v>
      </c>
      <c r="AW13">
        <v>1</v>
      </c>
      <c r="AX13">
        <f>IF(AU13=0,0,INT((VLOOKUP(--RIGHT(AU13,1),权重!$B$2:$C$6,2,0)/$C13+VLOOKUP(--RIGHT(AU13,1),权重!$B$2:$D$6,3,0))*$E13))</f>
        <v>14830</v>
      </c>
      <c r="AY13" s="10">
        <v>80100032</v>
      </c>
      <c r="AZ13">
        <v>1</v>
      </c>
      <c r="BA13">
        <v>1</v>
      </c>
      <c r="BB13">
        <f>IF(AY13=0,0,INT((VLOOKUP(--RIGHT(AY13,1),权重!$B$2:$C$6,2,0)/$C13+VLOOKUP(--RIGHT(AY13,1),权重!$B$2:$D$6,3,0))*$E13))</f>
        <v>12287</v>
      </c>
      <c r="BC13" s="10">
        <v>80100033</v>
      </c>
      <c r="BD13">
        <v>1</v>
      </c>
      <c r="BE13">
        <v>1</v>
      </c>
      <c r="BF13">
        <f>IF(BC13=0,0,INT((VLOOKUP(--RIGHT(BC13,1),权重!$B$2:$C$6,2,0)/$C13+VLOOKUP(--RIGHT(BC13,1),权重!$B$2:$D$6,3,0))*$E13))</f>
        <v>3076</v>
      </c>
      <c r="BG13" s="10">
        <v>80100034</v>
      </c>
      <c r="BH13">
        <v>1</v>
      </c>
      <c r="BI13">
        <v>1</v>
      </c>
      <c r="BJ13">
        <f>IF(BG13=0,0,INT((VLOOKUP(--RIGHT(BG13,1),权重!$B$2:$C$6,2,0)/$C13+VLOOKUP(--RIGHT(BG13,1),权重!$B$2:$D$6,3,0))*$E13))</f>
        <v>553</v>
      </c>
      <c r="BK13" s="10">
        <v>80100035</v>
      </c>
      <c r="BL13">
        <v>1</v>
      </c>
      <c r="BM13">
        <v>1</v>
      </c>
      <c r="BN13">
        <f>IF(BK13=0,0,INT((VLOOKUP(--RIGHT(BK13,1),权重!$B$2:$C$6,2,0)/$C13+VLOOKUP(--RIGHT(BK13,1),权重!$B$2:$D$6,3,0))*$E13))</f>
        <v>20</v>
      </c>
      <c r="BO13" s="10">
        <v>80100041</v>
      </c>
      <c r="BP13">
        <v>1</v>
      </c>
      <c r="BQ13">
        <v>1</v>
      </c>
      <c r="BR13">
        <f>IF(BO13=0,0,INT((VLOOKUP(--RIGHT(BO13,1),权重!$B$2:$C$6,2,0)/$C13+VLOOKUP(--RIGHT(BO13,1),权重!$B$2:$D$6,3,0))*$E13))</f>
        <v>14830</v>
      </c>
      <c r="BS13" s="10">
        <v>80100042</v>
      </c>
      <c r="BT13">
        <v>1</v>
      </c>
      <c r="BU13">
        <v>1</v>
      </c>
      <c r="BV13">
        <f>IF(BS13=0,0,INT((VLOOKUP(--RIGHT(BS13,1),权重!$B$2:$C$6,2,0)/$C13+VLOOKUP(--RIGHT(BS13,1),权重!$B$2:$D$6,3,0))*$E13))</f>
        <v>12287</v>
      </c>
      <c r="BW13" s="10">
        <v>80100043</v>
      </c>
      <c r="BX13">
        <v>1</v>
      </c>
      <c r="BY13">
        <v>1</v>
      </c>
      <c r="BZ13">
        <f>IF(BW13=0,0,INT((VLOOKUP(--RIGHT(BW13,1),权重!$B$2:$C$6,2,0)/$C13+VLOOKUP(--RIGHT(BW13,1),权重!$B$2:$D$6,3,0))*$E13))</f>
        <v>3076</v>
      </c>
      <c r="CA13" s="10">
        <v>80100044</v>
      </c>
      <c r="CB13">
        <v>1</v>
      </c>
      <c r="CC13">
        <v>1</v>
      </c>
      <c r="CD13">
        <f>IF(CA13=0,0,INT((VLOOKUP(--RIGHT(CA13,1),权重!$B$2:$C$6,2,0)/$C13+VLOOKUP(--RIGHT(CA13,1),权重!$B$2:$D$6,3,0))*$E13))</f>
        <v>553</v>
      </c>
      <c r="CE13" s="10">
        <v>80100045</v>
      </c>
      <c r="CF13">
        <v>1</v>
      </c>
      <c r="CG13">
        <v>1</v>
      </c>
      <c r="CH13">
        <f>IF(CE13=0,0,INT((VLOOKUP(--RIGHT(CE13,1),权重!$B$2:$C$6,2,0)/$C13+VLOOKUP(--RIGHT(CE13,1),权重!$B$2:$D$6,3,0))*$E13))</f>
        <v>20</v>
      </c>
      <c r="CI13" s="10">
        <v>80100061</v>
      </c>
      <c r="CJ13">
        <v>1</v>
      </c>
      <c r="CK13">
        <v>1</v>
      </c>
      <c r="CL13">
        <f>IF(CI13=0,0,INT((VLOOKUP(--RIGHT(CI13,1),权重!$B$2:$C$6,2,0)/$C13+VLOOKUP(--RIGHT(CI13,1),权重!$B$2:$D$6,3,0))*$E13))</f>
        <v>14830</v>
      </c>
      <c r="CM13" s="10">
        <v>80100062</v>
      </c>
      <c r="CN13">
        <v>1</v>
      </c>
      <c r="CO13">
        <v>1</v>
      </c>
      <c r="CP13">
        <f>IF(CM13=0,0,INT((VLOOKUP(--RIGHT(CM13,1),权重!$B$2:$C$6,2,0)/$C13+VLOOKUP(--RIGHT(CM13,1),权重!$B$2:$D$6,3,0))*$E13))</f>
        <v>12287</v>
      </c>
      <c r="CQ13" s="10">
        <v>80100063</v>
      </c>
      <c r="CR13">
        <v>1</v>
      </c>
      <c r="CS13">
        <v>1</v>
      </c>
      <c r="CT13">
        <f>IF(CQ13=0,0,INT((VLOOKUP(--RIGHT(CQ13,1),权重!$B$2:$C$6,2,0)/$C13+VLOOKUP(--RIGHT(CQ13,1),权重!$B$2:$D$6,3,0))*$E13))</f>
        <v>3076</v>
      </c>
      <c r="CU13" s="10">
        <v>80100064</v>
      </c>
      <c r="CV13">
        <v>1</v>
      </c>
      <c r="CW13">
        <v>1</v>
      </c>
      <c r="CX13">
        <f>IF(CU13=0,0,INT((VLOOKUP(--RIGHT(CU13,1),权重!$B$2:$C$6,2,0)/$C13+VLOOKUP(--RIGHT(CU13,1),权重!$B$2:$D$6,3,0))*$E13))</f>
        <v>553</v>
      </c>
      <c r="CY13" s="10">
        <v>80100065</v>
      </c>
      <c r="CZ13">
        <v>1</v>
      </c>
      <c r="DA13">
        <v>1</v>
      </c>
      <c r="DB13">
        <f>IF(CY13=0,0,INT((VLOOKUP(--RIGHT(CY13,1),权重!$B$2:$C$6,2,0)/$C13+VLOOKUP(--RIGHT(CY13,1),权重!$B$2:$D$6,3,0))*$E13))</f>
        <v>20</v>
      </c>
      <c r="DC13" s="10">
        <v>80100051</v>
      </c>
      <c r="DD13">
        <v>1</v>
      </c>
      <c r="DE13">
        <v>1</v>
      </c>
      <c r="DF13">
        <f>IF(DC13=0,0,INT((VLOOKUP(--RIGHT(DC13,1),权重!$B$2:$C$6,2,0)/$C13+VLOOKUP(--RIGHT(DC13,1),权重!$B$2:$D$6,3,0))*$E13))</f>
        <v>14830</v>
      </c>
      <c r="DG13" s="10">
        <v>80100052</v>
      </c>
      <c r="DH13">
        <v>1</v>
      </c>
      <c r="DI13">
        <v>1</v>
      </c>
      <c r="DJ13">
        <f>IF(DG13=0,0,INT((VLOOKUP(--RIGHT(DG13,1),权重!$B$2:$C$6,2,0)/$C13+VLOOKUP(--RIGHT(DG13,1),权重!$B$2:$D$6,3,0))*$E13))</f>
        <v>12287</v>
      </c>
      <c r="DK13" s="10">
        <v>80100053</v>
      </c>
      <c r="DL13">
        <v>1</v>
      </c>
      <c r="DM13">
        <v>1</v>
      </c>
      <c r="DN13">
        <f>IF(DK13=0,0,INT((VLOOKUP(--RIGHT(DK13,1),权重!$B$2:$C$6,2,0)/$C13+VLOOKUP(--RIGHT(DK13,1),权重!$B$2:$D$6,3,0))*$E13))</f>
        <v>3076</v>
      </c>
      <c r="DO13" s="10">
        <v>80100054</v>
      </c>
      <c r="DP13">
        <v>1</v>
      </c>
      <c r="DQ13">
        <v>1</v>
      </c>
      <c r="DR13">
        <f>IF(DO13=0,0,INT((VLOOKUP(--RIGHT(DO13,1),权重!$B$2:$C$6,2,0)/$C13+VLOOKUP(--RIGHT(DO13,1),权重!$B$2:$D$6,3,0))*$E13))</f>
        <v>553</v>
      </c>
      <c r="DS13" s="10">
        <v>80100055</v>
      </c>
      <c r="DT13">
        <v>1</v>
      </c>
      <c r="DU13">
        <v>1</v>
      </c>
      <c r="DV13">
        <f>IF(DS13=0,0,INT((VLOOKUP(--RIGHT(DS13,1),权重!$B$2:$C$6,2,0)/$C13+VLOOKUP(--RIGHT(DS13,1),权重!$B$2:$D$6,3,0))*$E13))</f>
        <v>20</v>
      </c>
      <c r="DW13" s="10">
        <v>80100081</v>
      </c>
      <c r="DX13">
        <v>1</v>
      </c>
      <c r="DY13">
        <v>1</v>
      </c>
      <c r="DZ13">
        <f>IF(DW13=0,0,INT((VLOOKUP(--RIGHT(DW13,1),权重!$B$2:$C$6,2,0)/$C13+VLOOKUP(--RIGHT(DW13,1),权重!$B$2:$D$6,3,0))*$E13))</f>
        <v>14830</v>
      </c>
      <c r="EA13" s="10">
        <v>80100082</v>
      </c>
      <c r="EB13">
        <v>1</v>
      </c>
      <c r="EC13">
        <v>1</v>
      </c>
      <c r="ED13">
        <f>IF(EA13=0,0,INT((VLOOKUP(--RIGHT(EA13,1),权重!$B$2:$C$6,2,0)/$C13+VLOOKUP(--RIGHT(EA13,1),权重!$B$2:$D$6,3,0))*$E13))</f>
        <v>12287</v>
      </c>
      <c r="EE13" s="10">
        <v>80100083</v>
      </c>
      <c r="EF13">
        <v>1</v>
      </c>
      <c r="EG13">
        <v>1</v>
      </c>
      <c r="EH13">
        <f>IF(EE13=0,0,INT((VLOOKUP(--RIGHT(EE13,1),权重!$B$2:$C$6,2,0)/$C13+VLOOKUP(--RIGHT(EE13,1),权重!$B$2:$D$6,3,0))*$E13))</f>
        <v>3076</v>
      </c>
      <c r="EI13" s="10">
        <v>80100084</v>
      </c>
      <c r="EJ13">
        <v>1</v>
      </c>
      <c r="EK13">
        <v>1</v>
      </c>
      <c r="EL13">
        <f>IF(EI13=0,0,INT((VLOOKUP(--RIGHT(EI13,1),权重!$B$2:$C$6,2,0)/$C13+VLOOKUP(--RIGHT(EI13,1),权重!$B$2:$D$6,3,0))*$E13))</f>
        <v>553</v>
      </c>
      <c r="EM13" s="10">
        <v>80100085</v>
      </c>
      <c r="EN13">
        <v>1</v>
      </c>
      <c r="EO13">
        <v>1</v>
      </c>
      <c r="EP13">
        <f>IF(EM13=0,0,INT((VLOOKUP(--RIGHT(EM13,1),权重!$B$2:$C$6,2,0)/$C13+VLOOKUP(--RIGHT(EM13,1),权重!$B$2:$D$6,3,0))*$E13))</f>
        <v>20</v>
      </c>
      <c r="EQ13" s="10">
        <v>80100071</v>
      </c>
      <c r="ER13">
        <v>1</v>
      </c>
      <c r="ES13">
        <v>1</v>
      </c>
      <c r="ET13">
        <f>IF(EQ13=0,0,INT((VLOOKUP(--RIGHT(EQ13,1),权重!$B$2:$C$6,2,0)/$C13+VLOOKUP(--RIGHT(EQ13,1),权重!$B$2:$D$6,3,0))*$E13))</f>
        <v>14830</v>
      </c>
      <c r="EU13" s="10">
        <v>80100072</v>
      </c>
      <c r="EV13">
        <v>1</v>
      </c>
      <c r="EW13">
        <v>1</v>
      </c>
      <c r="EX13">
        <f>IF(EU13=0,0,INT((VLOOKUP(--RIGHT(EU13,1),权重!$B$2:$C$6,2,0)/$C13+VLOOKUP(--RIGHT(EU13,1),权重!$B$2:$D$6,3,0))*$E13))</f>
        <v>12287</v>
      </c>
      <c r="EY13" s="10">
        <v>80100073</v>
      </c>
      <c r="EZ13">
        <v>1</v>
      </c>
      <c r="FA13">
        <v>1</v>
      </c>
      <c r="FB13">
        <f>IF(EY13=0,0,INT((VLOOKUP(--RIGHT(EY13,1),权重!$B$2:$C$6,2,0)/$C13+VLOOKUP(--RIGHT(EY13,1),权重!$B$2:$D$6,3,0))*$E13))</f>
        <v>3076</v>
      </c>
      <c r="FC13" s="10">
        <v>80100074</v>
      </c>
      <c r="FD13">
        <v>1</v>
      </c>
      <c r="FE13">
        <v>1</v>
      </c>
      <c r="FF13">
        <f>IF(FC13=0,0,INT((VLOOKUP(--RIGHT(FC13,1),权重!$B$2:$C$6,2,0)/$C13+VLOOKUP(--RIGHT(FC13,1),权重!$B$2:$D$6,3,0))*$E13))</f>
        <v>553</v>
      </c>
      <c r="FG13" s="10">
        <v>80100075</v>
      </c>
      <c r="FH13">
        <v>1</v>
      </c>
      <c r="FI13">
        <v>1</v>
      </c>
      <c r="FJ13">
        <f>IF(FG13=0,0,INT((VLOOKUP(--RIGHT(FG13,1),权重!$B$2:$C$6,2,0)/$C13+VLOOKUP(--RIGHT(FG13,1),权重!$B$2:$D$6,3,0))*$E13))</f>
        <v>20</v>
      </c>
      <c r="FK13" s="10">
        <v>80100021</v>
      </c>
      <c r="FL13">
        <v>1</v>
      </c>
      <c r="FM13">
        <v>1</v>
      </c>
      <c r="FN13">
        <f>IF(FK13=0,0,INT((VLOOKUP(--RIGHT(FK13,1),权重!$B$2:$C$6,2,0)/$C13+VLOOKUP(--RIGHT(FK13,1),权重!$B$2:$D$6,3,0))*$E13))</f>
        <v>14830</v>
      </c>
      <c r="FO13" s="10">
        <v>80100022</v>
      </c>
      <c r="FP13">
        <v>1</v>
      </c>
      <c r="FQ13">
        <v>1</v>
      </c>
      <c r="FR13">
        <f>IF(FO13=0,0,INT((VLOOKUP(--RIGHT(FO13,1),权重!$B$2:$C$6,2,0)/$C13+VLOOKUP(--RIGHT(FO13,1),权重!$B$2:$D$6,3,0))*$E13))</f>
        <v>12287</v>
      </c>
      <c r="FS13" s="10">
        <v>80100023</v>
      </c>
      <c r="FT13">
        <v>1</v>
      </c>
      <c r="FU13">
        <v>1</v>
      </c>
      <c r="FV13">
        <f>IF(FS13=0,0,INT((VLOOKUP(--RIGHT(FS13,1),权重!$B$2:$C$6,2,0)/$C13+VLOOKUP(--RIGHT(FS13,1),权重!$B$2:$D$6,3,0))*$E13))</f>
        <v>3076</v>
      </c>
      <c r="FW13" s="10">
        <v>80100024</v>
      </c>
      <c r="FX13">
        <v>1</v>
      </c>
      <c r="FY13">
        <v>1</v>
      </c>
      <c r="FZ13">
        <f>IF(FW13=0,0,INT((VLOOKUP(--RIGHT(FW13,1),权重!$B$2:$C$6,2,0)/$C13+VLOOKUP(--RIGHT(FW13,1),权重!$B$2:$D$6,3,0))*$E13))</f>
        <v>553</v>
      </c>
      <c r="GA13" s="10">
        <v>80100025</v>
      </c>
      <c r="GB13">
        <v>1</v>
      </c>
      <c r="GC13">
        <v>1</v>
      </c>
      <c r="GD13">
        <f>IF(GA13=0,0,INT((VLOOKUP(--RIGHT(GA13,1),权重!$B$2:$C$6,2,0)/$C13+VLOOKUP(--RIGHT(GA13,1),权重!$B$2:$D$6,3,0))*$E13))</f>
        <v>20</v>
      </c>
      <c r="GE13" s="10">
        <v>80100091</v>
      </c>
      <c r="GF13">
        <v>1</v>
      </c>
      <c r="GG13">
        <v>1</v>
      </c>
      <c r="GH13">
        <f>IF(GE13=0,0,INT((VLOOKUP(--RIGHT(GE13,1),权重!$B$2:$C$6,2,0)/$C13+VLOOKUP(--RIGHT(GE13,1),权重!$B$2:$D$6,3,0))*$E13))</f>
        <v>14830</v>
      </c>
      <c r="GI13" s="10">
        <v>80100092</v>
      </c>
      <c r="GJ13">
        <v>1</v>
      </c>
      <c r="GK13">
        <v>1</v>
      </c>
      <c r="GL13">
        <f>IF(GI13=0,0,INT((VLOOKUP(--RIGHT(GI13,1),权重!$B$2:$C$6,2,0)/$C13+VLOOKUP(--RIGHT(GI13,1),权重!$B$2:$D$6,3,0))*$E13))</f>
        <v>12287</v>
      </c>
      <c r="GM13" s="10">
        <v>80100093</v>
      </c>
      <c r="GN13">
        <v>1</v>
      </c>
      <c r="GO13">
        <v>1</v>
      </c>
      <c r="GP13">
        <f>IF(GM13=0,0,INT((VLOOKUP(--RIGHT(GM13,1),权重!$B$2:$C$6,2,0)/$C13+VLOOKUP(--RIGHT(GM13,1),权重!$B$2:$D$6,3,0))*$E13))</f>
        <v>3076</v>
      </c>
      <c r="GQ13" s="10">
        <v>80100094</v>
      </c>
      <c r="GR13">
        <v>1</v>
      </c>
      <c r="GS13">
        <v>1</v>
      </c>
      <c r="GT13">
        <f>IF(GQ13=0,0,INT((VLOOKUP(--RIGHT(GQ13,1),权重!$B$2:$C$6,2,0)/$C13+VLOOKUP(--RIGHT(GQ13,1),权重!$B$2:$D$6,3,0))*$E13))</f>
        <v>553</v>
      </c>
      <c r="GU13" s="10">
        <v>80100095</v>
      </c>
      <c r="GV13">
        <v>1</v>
      </c>
      <c r="GW13">
        <v>1</v>
      </c>
      <c r="GX13">
        <f>IF(GU13=0,0,INT((VLOOKUP(--RIGHT(GU13,1),权重!$B$2:$C$6,2,0)/$C13+VLOOKUP(--RIGHT(GU13,1),权重!$B$2:$D$6,3,0))*$E13))</f>
        <v>20</v>
      </c>
      <c r="GY13" s="10">
        <v>80100101</v>
      </c>
      <c r="GZ13">
        <v>1</v>
      </c>
      <c r="HA13">
        <v>1</v>
      </c>
      <c r="HB13">
        <f>IF(GY13=0,0,INT((VLOOKUP(--RIGHT(GY13,1),权重!$B$2:$C$6,2,0)/$C13+VLOOKUP(--RIGHT(GY13,1),权重!$B$2:$D$6,3,0))*$E13))</f>
        <v>14830</v>
      </c>
      <c r="HC13" s="10">
        <v>80100102</v>
      </c>
      <c r="HD13">
        <v>1</v>
      </c>
      <c r="HE13">
        <v>1</v>
      </c>
      <c r="HF13">
        <f>IF(HC13=0,0,INT((VLOOKUP(--RIGHT(HC13,1),权重!$B$2:$C$6,2,0)/$C13+VLOOKUP(--RIGHT(HC13,1),权重!$B$2:$D$6,3,0))*$E13))</f>
        <v>12287</v>
      </c>
      <c r="HG13" s="10">
        <v>80100103</v>
      </c>
      <c r="HH13">
        <v>1</v>
      </c>
      <c r="HI13">
        <v>1</v>
      </c>
      <c r="HJ13">
        <f>IF(HG13=0,0,INT((VLOOKUP(--RIGHT(HG13,1),权重!$B$2:$C$6,2,0)/$C13+VLOOKUP(--RIGHT(HG13,1),权重!$B$2:$D$6,3,0))*$E13))</f>
        <v>3076</v>
      </c>
      <c r="HK13" s="10">
        <v>80100104</v>
      </c>
      <c r="HL13">
        <v>1</v>
      </c>
      <c r="HM13">
        <v>1</v>
      </c>
      <c r="HN13">
        <f>IF(HK13=0,0,INT((VLOOKUP(--RIGHT(HK13,1),权重!$B$2:$C$6,2,0)/$C13+VLOOKUP(--RIGHT(HK13,1),权重!$B$2:$D$6,3,0))*$E13))</f>
        <v>553</v>
      </c>
      <c r="HO13" s="10">
        <v>80100105</v>
      </c>
      <c r="HP13">
        <v>1</v>
      </c>
      <c r="HQ13">
        <v>1</v>
      </c>
      <c r="HR13">
        <f>IF(HO13=0,0,INT((VLOOKUP(--RIGHT(HO13,1),权重!$B$2:$C$6,2,0)/$C13+VLOOKUP(--RIGHT(HO13,1),权重!$B$2:$D$6,3,0))*$E13))</f>
        <v>20</v>
      </c>
      <c r="HS13" s="10">
        <v>80100111</v>
      </c>
      <c r="HT13">
        <v>1</v>
      </c>
      <c r="HU13">
        <v>1</v>
      </c>
      <c r="HV13">
        <f>IF(HS13=0,0,INT((VLOOKUP(--RIGHT(HS13,1),权重!$B$2:$C$6,2,0)/$C13+VLOOKUP(--RIGHT(HS13,1),权重!$B$2:$D$6,3,0))*$E13))</f>
        <v>14830</v>
      </c>
      <c r="HW13" s="10">
        <v>80100112</v>
      </c>
      <c r="HX13">
        <v>1</v>
      </c>
      <c r="HY13">
        <v>1</v>
      </c>
      <c r="HZ13">
        <f>IF(HW13=0,0,INT((VLOOKUP(--RIGHT(HW13,1),权重!$B$2:$C$6,2,0)/$C13+VLOOKUP(--RIGHT(HW13,1),权重!$B$2:$D$6,3,0))*$E13))</f>
        <v>12287</v>
      </c>
      <c r="IA13" s="10">
        <v>80100113</v>
      </c>
      <c r="IB13">
        <v>1</v>
      </c>
      <c r="IC13">
        <v>1</v>
      </c>
      <c r="ID13">
        <f>IF(IA13=0,0,INT((VLOOKUP(--RIGHT(IA13,1),权重!$B$2:$C$6,2,0)/$C13+VLOOKUP(--RIGHT(IA13,1),权重!$B$2:$D$6,3,0))*$E13))</f>
        <v>3076</v>
      </c>
      <c r="IE13" s="10">
        <v>80100114</v>
      </c>
      <c r="IF13">
        <v>1</v>
      </c>
      <c r="IG13">
        <v>1</v>
      </c>
      <c r="IH13">
        <f>IF(IE13=0,0,INT((VLOOKUP(--RIGHT(IE13,1),权重!$B$2:$C$6,2,0)/$C13+VLOOKUP(--RIGHT(IE13,1),权重!$B$2:$D$6,3,0))*$E13))</f>
        <v>553</v>
      </c>
      <c r="II13" s="10">
        <v>80100115</v>
      </c>
      <c r="IJ13">
        <v>1</v>
      </c>
      <c r="IK13">
        <v>1</v>
      </c>
      <c r="IL13">
        <f>IF(II13=0,0,INT((VLOOKUP(--RIGHT(II13,1),权重!$B$2:$C$6,2,0)/$C13+VLOOKUP(--RIGHT(II13,1),权重!$B$2:$D$6,3,0))*$E13))</f>
        <v>20</v>
      </c>
      <c r="IM13" s="10">
        <v>80100121</v>
      </c>
      <c r="IN13">
        <v>1</v>
      </c>
      <c r="IO13">
        <v>1</v>
      </c>
      <c r="IP13">
        <f>IF(IM13=0,0,INT((VLOOKUP(--RIGHT(IM13,1),权重!$B$2:$C$6,2,0)/$C13+VLOOKUP(--RIGHT(IM13,1),权重!$B$2:$D$6,3,0))*$E13))</f>
        <v>14830</v>
      </c>
      <c r="IQ13" s="10">
        <v>80100122</v>
      </c>
      <c r="IR13">
        <v>1</v>
      </c>
      <c r="IS13">
        <v>1</v>
      </c>
      <c r="IT13">
        <f>IF(IQ13=0,0,INT((VLOOKUP(--RIGHT(IQ13,1),权重!$B$2:$C$6,2,0)/$C13+VLOOKUP(--RIGHT(IQ13,1),权重!$B$2:$D$6,3,0))*$E13))</f>
        <v>12287</v>
      </c>
      <c r="IU13" s="10">
        <v>80100123</v>
      </c>
      <c r="IV13">
        <v>1</v>
      </c>
      <c r="IW13">
        <v>1</v>
      </c>
      <c r="IX13">
        <f>IF(IU13=0,0,INT((VLOOKUP(--RIGHT(IU13,1),权重!$B$2:$C$6,2,0)/$C13+VLOOKUP(--RIGHT(IU13,1),权重!$B$2:$D$6,3,0))*$E13))</f>
        <v>3076</v>
      </c>
      <c r="IY13" s="10">
        <v>80100124</v>
      </c>
      <c r="IZ13">
        <v>1</v>
      </c>
      <c r="JA13">
        <v>1</v>
      </c>
      <c r="JB13">
        <f>IF(IY13=0,0,INT((VLOOKUP(--RIGHT(IY13,1),权重!$B$2:$C$6,2,0)/$C13+VLOOKUP(--RIGHT(IY13,1),权重!$B$2:$D$6,3,0))*$E13))</f>
        <v>553</v>
      </c>
      <c r="JC13" s="10">
        <v>80100125</v>
      </c>
      <c r="JD13">
        <v>1</v>
      </c>
      <c r="JE13">
        <v>1</v>
      </c>
      <c r="JF13">
        <f>IF(JC13=0,0,INT((VLOOKUP(--RIGHT(JC13,1),权重!$B$2:$C$6,2,0)/$C13+VLOOKUP(--RIGHT(JC13,1),权重!$B$2:$D$6,3,0))*$E13))</f>
        <v>20</v>
      </c>
      <c r="JG13" s="10">
        <v>80100131</v>
      </c>
      <c r="JH13">
        <v>1</v>
      </c>
      <c r="JI13">
        <v>1</v>
      </c>
      <c r="JJ13">
        <f>IF(JG13=0,0,INT((VLOOKUP(--RIGHT(JG13,1),权重!$B$2:$C$6,2,0)/$C13+VLOOKUP(--RIGHT(JG13,1),权重!$B$2:$D$6,3,0))*$E13))</f>
        <v>14830</v>
      </c>
      <c r="JK13" s="10">
        <v>80100132</v>
      </c>
      <c r="JL13">
        <v>1</v>
      </c>
      <c r="JM13">
        <v>1</v>
      </c>
      <c r="JN13">
        <f>IF(JK13=0,0,INT((VLOOKUP(--RIGHT(JK13,1),权重!$B$2:$C$6,2,0)/$C13+VLOOKUP(--RIGHT(JK13,1),权重!$B$2:$D$6,3,0))*$E13))</f>
        <v>12287</v>
      </c>
      <c r="JO13" s="10">
        <v>80100133</v>
      </c>
      <c r="JP13">
        <v>1</v>
      </c>
      <c r="JQ13">
        <v>1</v>
      </c>
      <c r="JR13">
        <f>IF(JO13=0,0,INT((VLOOKUP(--RIGHT(JO13,1),权重!$B$2:$C$6,2,0)/$C13+VLOOKUP(--RIGHT(JO13,1),权重!$B$2:$D$6,3,0))*$E13))</f>
        <v>3076</v>
      </c>
      <c r="JS13" s="10">
        <v>80100134</v>
      </c>
      <c r="JT13">
        <v>1</v>
      </c>
      <c r="JU13">
        <v>1</v>
      </c>
      <c r="JV13">
        <f>IF(JS13=0,0,INT((VLOOKUP(--RIGHT(JS13,1),权重!$B$2:$C$6,2,0)/$C13+VLOOKUP(--RIGHT(JS13,1),权重!$B$2:$D$6,3,0))*$E13))</f>
        <v>553</v>
      </c>
      <c r="JW13" s="10">
        <v>80100135</v>
      </c>
      <c r="JX13">
        <v>1</v>
      </c>
      <c r="JY13">
        <v>1</v>
      </c>
      <c r="JZ13">
        <f>IF(JW13=0,0,INT((VLOOKUP(--RIGHT(JW13,1),权重!$B$2:$C$6,2,0)/$C13+VLOOKUP(--RIGHT(JW13,1),权重!$B$2:$D$6,3,0))*$E13))</f>
        <v>20</v>
      </c>
      <c r="KA13" s="10"/>
      <c r="KD13">
        <f>IF(KA13=0,0,INT((VLOOKUP(--RIGHT(KA13,1),权重!$B$2:$C$6,2,0)/$C13+VLOOKUP(--RIGHT(KA13,1),权重!$B$2:$D$6,3,0))*$E13))</f>
        <v>0</v>
      </c>
      <c r="KE13" s="10"/>
      <c r="KH13">
        <f>IF(KE13=0,0,INT((VLOOKUP(--RIGHT(KE13,1),权重!$B$2:$C$6,2,0)/$C13+VLOOKUP(--RIGHT(KE13,1),权重!$B$2:$D$6,3,0))*$E13))</f>
        <v>0</v>
      </c>
      <c r="KI13" s="10"/>
      <c r="KL13">
        <f>IF(KI13=0,0,INT((VLOOKUP(--RIGHT(KI13,1),权重!$B$2:$C$6,2,0)/$C13+VLOOKUP(--RIGHT(KI13,1),权重!$B$2:$D$6,3,0))*$E13))</f>
        <v>0</v>
      </c>
      <c r="KM13" s="10"/>
      <c r="KP13">
        <f>IF(KM13=0,0,INT((VLOOKUP(--RIGHT(KM13,1),权重!$B$2:$C$6,2,0)/$C13+VLOOKUP(--RIGHT(KM13,1),权重!$B$2:$D$6,3,0))*$E13))</f>
        <v>0</v>
      </c>
      <c r="KQ13" s="10"/>
      <c r="KT13">
        <f>IF(KQ13=0,0,INT((VLOOKUP(--RIGHT(KQ13,1),权重!$B$2:$C$6,2,0)/$C13+VLOOKUP(--RIGHT(KQ13,1),权重!$B$2:$D$6,3,0))*$E13))</f>
        <v>0</v>
      </c>
      <c r="KU13" s="10"/>
      <c r="KX13">
        <f>IF(KU13=0,0,INT((VLOOKUP(--RIGHT(KU13,1),权重!$B$2:$C$6,2,0)/$C13+VLOOKUP(--RIGHT(KU13,1),权重!$B$2:$D$6,3,0))*$E13))</f>
        <v>0</v>
      </c>
      <c r="KY13" s="10"/>
      <c r="LB13">
        <f>IF(KY13=0,0,INT((VLOOKUP(--RIGHT(KY13,1),权重!$B$2:$C$6,2,0)/$C13+VLOOKUP(--RIGHT(KY13,1),权重!$B$2:$D$6,3,0))*$E13))</f>
        <v>0</v>
      </c>
      <c r="LC13" s="10"/>
      <c r="LF13">
        <f>IF(LC13=0,0,INT((VLOOKUP(--RIGHT(LC13,1),权重!$B$2:$C$6,2,0)/$C13+VLOOKUP(--RIGHT(LC13,1),权重!$B$2:$D$6,3,0))*$E13))</f>
        <v>0</v>
      </c>
      <c r="LG13" s="10"/>
      <c r="LJ13">
        <f>IF(LG13=0,0,INT((VLOOKUP(--RIGHT(LG13,1),权重!$B$2:$C$6,2,0)/$C13+VLOOKUP(--RIGHT(LG13,1),权重!$B$2:$D$6,3,0))*$E13))</f>
        <v>0</v>
      </c>
      <c r="LK13" s="10"/>
      <c r="LN13">
        <f>IF(LK13=0,0,INT((VLOOKUP(--RIGHT(LK13,1),权重!$B$2:$C$6,2,0)/$C13+VLOOKUP(--RIGHT(LK13,1),权重!$B$2:$D$6,3,0))*$E13))</f>
        <v>0</v>
      </c>
      <c r="LO13" s="10"/>
      <c r="LR13">
        <f>IF(LO13=0,0,INT((VLOOKUP(--RIGHT(LO13,1),权重!$B$2:$C$6,2,0)/$C13+VLOOKUP(--RIGHT(LO13,1),权重!$B$2:$D$6,3,0))*$E13))</f>
        <v>0</v>
      </c>
      <c r="LS13" s="10"/>
      <c r="LV13">
        <f>IF(LS13=0,0,INT((VLOOKUP(--RIGHT(LS13,1),权重!$B$2:$C$6,2,0)/$C13+VLOOKUP(--RIGHT(LS13,1),权重!$B$2:$D$6,3,0))*$E13))</f>
        <v>0</v>
      </c>
      <c r="LW13" s="10"/>
      <c r="LZ13">
        <f>IF(LW13=0,0,INT((VLOOKUP(--RIGHT(LW13,1),权重!$B$2:$C$6,2,0)/$C13+VLOOKUP(--RIGHT(LW13,1),权重!$B$2:$D$6,3,0))*$E13))</f>
        <v>0</v>
      </c>
      <c r="MA13" s="10"/>
      <c r="MD13">
        <f>IF(MA13=0,0,INT((VLOOKUP(--RIGHT(MA13,1),权重!$B$2:$C$6,2,0)/$C13+VLOOKUP(--RIGHT(MA13,1),权重!$B$2:$D$6,3,0))*$E13))</f>
        <v>0</v>
      </c>
      <c r="ME13" s="10"/>
      <c r="MH13">
        <f>IF(ME13=0,0,INT((VLOOKUP(--RIGHT(ME13,1),权重!$B$2:$C$6,2,0)/$C13+VLOOKUP(--RIGHT(ME13,1),权重!$B$2:$D$6,3,0))*$E13))</f>
        <v>0</v>
      </c>
    </row>
    <row r="14" spans="1:346" x14ac:dyDescent="0.2">
      <c r="A14">
        <v>11</v>
      </c>
      <c r="B14" t="s">
        <v>26</v>
      </c>
      <c r="C14" s="9">
        <v>14</v>
      </c>
      <c r="D14" s="9">
        <f>'爬塔宝箱（输出)'!D14</f>
        <v>3</v>
      </c>
      <c r="E14" s="9">
        <f t="shared" si="1"/>
        <v>0.4</v>
      </c>
      <c r="F14" s="9">
        <f t="shared" si="0"/>
        <v>0.6</v>
      </c>
      <c r="G14" s="12">
        <v>80100001</v>
      </c>
      <c r="H14">
        <v>1</v>
      </c>
      <c r="I14">
        <v>1</v>
      </c>
      <c r="J14">
        <f>IF($D14&lt;2,((VLOOKUP(--RIGHT(G14,1),权重!$F$2:$H$6,2,0)+VLOOKUP(--RIGHT(G14,1),权重!$F$2:$H$6,3,0)*$D14)*$F14),((VLOOKUP(--RIGHT(G14,1),权重!$J$2:$L$6,2,0)+VLOOKUP(--RIGHT(G14,1),权重!$J$2:$L$6,3,0)*$D14)*$F14))</f>
        <v>289200</v>
      </c>
      <c r="K14" s="12">
        <v>80100002</v>
      </c>
      <c r="L14">
        <v>1</v>
      </c>
      <c r="M14">
        <v>1</v>
      </c>
      <c r="N14">
        <f>IF($D14&lt;2,((VLOOKUP(--RIGHT(K14,1),权重!$F$2:$H$6,2,0)+VLOOKUP(--RIGHT(K14,1),权重!$F$2:$H$6,3,0)*$D14)*$F14),((VLOOKUP(--RIGHT(K14,1),权重!$J$2:$L$6,2,0)+VLOOKUP(--RIGHT(K14,1),权重!$J$2:$L$6,3,0)*$D14)*$F14))</f>
        <v>179280</v>
      </c>
      <c r="O14" s="26">
        <v>80100003</v>
      </c>
      <c r="P14">
        <v>1</v>
      </c>
      <c r="Q14">
        <v>1</v>
      </c>
      <c r="R14">
        <f>IF($D14&lt;2,((VLOOKUP(--RIGHT(O14,1),权重!$F$2:$H$6,2,0)+VLOOKUP(--RIGHT(O14,1),权重!$F$2:$H$6,3,0)*$D14)*$F14),((VLOOKUP(--RIGHT(O14,1),权重!$J$2:$L$6,2,0)+VLOOKUP(--RIGHT(O14,1),权重!$J$2:$L$6,3,0)*$D14)*$F14))</f>
        <v>120000</v>
      </c>
      <c r="S14" s="26">
        <v>80100004</v>
      </c>
      <c r="T14">
        <v>1</v>
      </c>
      <c r="U14">
        <v>1</v>
      </c>
      <c r="V14">
        <f>IF($D14&lt;2,((VLOOKUP(--RIGHT(S14,1),权重!$F$2:$H$6,2,0)+VLOOKUP(--RIGHT(S14,1),权重!$F$2:$H$6,3,0)*$D14)*$F14),((VLOOKUP(--RIGHT(S14,1),权重!$J$2:$L$6,2,0)+VLOOKUP(--RIGHT(S14,1),权重!$J$2:$L$6,3,0)*$D14)*$F14))</f>
        <v>10800</v>
      </c>
      <c r="W14" s="26">
        <v>80100005</v>
      </c>
      <c r="X14">
        <v>1</v>
      </c>
      <c r="Y14">
        <v>1</v>
      </c>
      <c r="Z14">
        <f>IF($D14&lt;2,((VLOOKUP(--RIGHT(W14,1),权重!$F$2:$H$6,2,0)+VLOOKUP(--RIGHT(W14,1),权重!$F$2:$H$6,3,0)*$D14)*$F14),((VLOOKUP(--RIGHT(W14,1),权重!$J$2:$L$6,2,0)+VLOOKUP(--RIGHT(W14,1),权重!$J$2:$L$6,3,0)*$D14)*$F14))</f>
        <v>720</v>
      </c>
      <c r="AA14" s="27">
        <v>80100011</v>
      </c>
      <c r="AB14">
        <v>1</v>
      </c>
      <c r="AC14">
        <v>1</v>
      </c>
      <c r="AD14">
        <f>IF(AA14=0,0,INT((VLOOKUP(--RIGHT(AA14,1),权重!$B$2:$C$6,2,0)/$C14+VLOOKUP(--RIGHT(AA14,1),权重!$B$2:$D$6,3,0))*$E14))</f>
        <v>13742</v>
      </c>
      <c r="AE14" s="10">
        <v>80100012</v>
      </c>
      <c r="AF14">
        <v>1</v>
      </c>
      <c r="AG14">
        <v>1</v>
      </c>
      <c r="AH14">
        <f>IF(AE14=0,0,INT((VLOOKUP(--RIGHT(AE14,1),权重!$B$2:$C$6,2,0)/$C14+VLOOKUP(--RIGHT(AE14,1),权重!$B$2:$D$6,3,0))*$E14))</f>
        <v>11408</v>
      </c>
      <c r="AI14" s="10">
        <v>80100013</v>
      </c>
      <c r="AJ14">
        <v>1</v>
      </c>
      <c r="AK14">
        <v>1</v>
      </c>
      <c r="AL14">
        <f>IF(AI14=0,0,INT((VLOOKUP(--RIGHT(AI14,1),权重!$B$2:$C$6,2,0)/$C14+VLOOKUP(--RIGHT(AI14,1),权重!$B$2:$D$6,3,0))*$E14))</f>
        <v>2857</v>
      </c>
      <c r="AM14" s="10">
        <v>80100014</v>
      </c>
      <c r="AN14">
        <v>1</v>
      </c>
      <c r="AO14">
        <v>1</v>
      </c>
      <c r="AP14">
        <f>IF(AM14=0,0,INT((VLOOKUP(--RIGHT(AM14,1),权重!$B$2:$C$6,2,0)/$C14+VLOOKUP(--RIGHT(AM14,1),权重!$B$2:$D$6,3,0))*$E14))</f>
        <v>542</v>
      </c>
      <c r="AQ14" s="10">
        <v>80100015</v>
      </c>
      <c r="AR14">
        <v>1</v>
      </c>
      <c r="AS14">
        <v>1</v>
      </c>
      <c r="AT14">
        <f>IF(AQ14=0,0,INT((VLOOKUP(--RIGHT(AQ14,1),权重!$B$2:$C$6,2,0)/$C14+VLOOKUP(--RIGHT(AQ14,1),权重!$B$2:$D$6,3,0))*$E14))</f>
        <v>20</v>
      </c>
      <c r="AU14" s="10">
        <v>80100031</v>
      </c>
      <c r="AV14">
        <v>1</v>
      </c>
      <c r="AW14">
        <v>1</v>
      </c>
      <c r="AX14">
        <f>IF(AU14=0,0,INT((VLOOKUP(--RIGHT(AU14,1),权重!$B$2:$C$6,2,0)/$C14+VLOOKUP(--RIGHT(AU14,1),权重!$B$2:$D$6,3,0))*$E14))</f>
        <v>13742</v>
      </c>
      <c r="AY14" s="10">
        <v>80100032</v>
      </c>
      <c r="AZ14">
        <v>1</v>
      </c>
      <c r="BA14">
        <v>1</v>
      </c>
      <c r="BB14">
        <f>IF(AY14=0,0,INT((VLOOKUP(--RIGHT(AY14,1),权重!$B$2:$C$6,2,0)/$C14+VLOOKUP(--RIGHT(AY14,1),权重!$B$2:$D$6,3,0))*$E14))</f>
        <v>11408</v>
      </c>
      <c r="BC14" s="10">
        <v>80100033</v>
      </c>
      <c r="BD14">
        <v>1</v>
      </c>
      <c r="BE14">
        <v>1</v>
      </c>
      <c r="BF14">
        <f>IF(BC14=0,0,INT((VLOOKUP(--RIGHT(BC14,1),权重!$B$2:$C$6,2,0)/$C14+VLOOKUP(--RIGHT(BC14,1),权重!$B$2:$D$6,3,0))*$E14))</f>
        <v>2857</v>
      </c>
      <c r="BG14" s="10">
        <v>80100034</v>
      </c>
      <c r="BH14">
        <v>1</v>
      </c>
      <c r="BI14">
        <v>1</v>
      </c>
      <c r="BJ14">
        <f>IF(BG14=0,0,INT((VLOOKUP(--RIGHT(BG14,1),权重!$B$2:$C$6,2,0)/$C14+VLOOKUP(--RIGHT(BG14,1),权重!$B$2:$D$6,3,0))*$E14))</f>
        <v>542</v>
      </c>
      <c r="BK14" s="10">
        <v>80100035</v>
      </c>
      <c r="BL14">
        <v>1</v>
      </c>
      <c r="BM14">
        <v>1</v>
      </c>
      <c r="BN14">
        <f>IF(BK14=0,0,INT((VLOOKUP(--RIGHT(BK14,1),权重!$B$2:$C$6,2,0)/$C14+VLOOKUP(--RIGHT(BK14,1),权重!$B$2:$D$6,3,0))*$E14))</f>
        <v>20</v>
      </c>
      <c r="BO14" s="10">
        <v>80100041</v>
      </c>
      <c r="BP14">
        <v>1</v>
      </c>
      <c r="BQ14">
        <v>1</v>
      </c>
      <c r="BR14">
        <f>IF(BO14=0,0,INT((VLOOKUP(--RIGHT(BO14,1),权重!$B$2:$C$6,2,0)/$C14+VLOOKUP(--RIGHT(BO14,1),权重!$B$2:$D$6,3,0))*$E14))</f>
        <v>13742</v>
      </c>
      <c r="BS14" s="10">
        <v>80100042</v>
      </c>
      <c r="BT14">
        <v>1</v>
      </c>
      <c r="BU14">
        <v>1</v>
      </c>
      <c r="BV14">
        <f>IF(BS14=0,0,INT((VLOOKUP(--RIGHT(BS14,1),权重!$B$2:$C$6,2,0)/$C14+VLOOKUP(--RIGHT(BS14,1),权重!$B$2:$D$6,3,0))*$E14))</f>
        <v>11408</v>
      </c>
      <c r="BW14" s="10">
        <v>80100043</v>
      </c>
      <c r="BX14">
        <v>1</v>
      </c>
      <c r="BY14">
        <v>1</v>
      </c>
      <c r="BZ14">
        <f>IF(BW14=0,0,INT((VLOOKUP(--RIGHT(BW14,1),权重!$B$2:$C$6,2,0)/$C14+VLOOKUP(--RIGHT(BW14,1),权重!$B$2:$D$6,3,0))*$E14))</f>
        <v>2857</v>
      </c>
      <c r="CA14" s="10">
        <v>80100044</v>
      </c>
      <c r="CB14">
        <v>1</v>
      </c>
      <c r="CC14">
        <v>1</v>
      </c>
      <c r="CD14">
        <f>IF(CA14=0,0,INT((VLOOKUP(--RIGHT(CA14,1),权重!$B$2:$C$6,2,0)/$C14+VLOOKUP(--RIGHT(CA14,1),权重!$B$2:$D$6,3,0))*$E14))</f>
        <v>542</v>
      </c>
      <c r="CE14" s="10">
        <v>80100045</v>
      </c>
      <c r="CF14">
        <v>1</v>
      </c>
      <c r="CG14">
        <v>1</v>
      </c>
      <c r="CH14">
        <f>IF(CE14=0,0,INT((VLOOKUP(--RIGHT(CE14,1),权重!$B$2:$C$6,2,0)/$C14+VLOOKUP(--RIGHT(CE14,1),权重!$B$2:$D$6,3,0))*$E14))</f>
        <v>20</v>
      </c>
      <c r="CI14" s="10">
        <v>80100061</v>
      </c>
      <c r="CJ14">
        <v>1</v>
      </c>
      <c r="CK14">
        <v>1</v>
      </c>
      <c r="CL14">
        <f>IF(CI14=0,0,INT((VLOOKUP(--RIGHT(CI14,1),权重!$B$2:$C$6,2,0)/$C14+VLOOKUP(--RIGHT(CI14,1),权重!$B$2:$D$6,3,0))*$E14))</f>
        <v>13742</v>
      </c>
      <c r="CM14" s="10">
        <v>80100062</v>
      </c>
      <c r="CN14">
        <v>1</v>
      </c>
      <c r="CO14">
        <v>1</v>
      </c>
      <c r="CP14">
        <f>IF(CM14=0,0,INT((VLOOKUP(--RIGHT(CM14,1),权重!$B$2:$C$6,2,0)/$C14+VLOOKUP(--RIGHT(CM14,1),权重!$B$2:$D$6,3,0))*$E14))</f>
        <v>11408</v>
      </c>
      <c r="CQ14" s="10">
        <v>80100063</v>
      </c>
      <c r="CR14">
        <v>1</v>
      </c>
      <c r="CS14">
        <v>1</v>
      </c>
      <c r="CT14">
        <f>IF(CQ14=0,0,INT((VLOOKUP(--RIGHT(CQ14,1),权重!$B$2:$C$6,2,0)/$C14+VLOOKUP(--RIGHT(CQ14,1),权重!$B$2:$D$6,3,0))*$E14))</f>
        <v>2857</v>
      </c>
      <c r="CU14" s="10">
        <v>80100064</v>
      </c>
      <c r="CV14">
        <v>1</v>
      </c>
      <c r="CW14">
        <v>1</v>
      </c>
      <c r="CX14">
        <f>IF(CU14=0,0,INT((VLOOKUP(--RIGHT(CU14,1),权重!$B$2:$C$6,2,0)/$C14+VLOOKUP(--RIGHT(CU14,1),权重!$B$2:$D$6,3,0))*$E14))</f>
        <v>542</v>
      </c>
      <c r="CY14" s="10">
        <v>80100065</v>
      </c>
      <c r="CZ14">
        <v>1</v>
      </c>
      <c r="DA14">
        <v>1</v>
      </c>
      <c r="DB14">
        <f>IF(CY14=0,0,INT((VLOOKUP(--RIGHT(CY14,1),权重!$B$2:$C$6,2,0)/$C14+VLOOKUP(--RIGHT(CY14,1),权重!$B$2:$D$6,3,0))*$E14))</f>
        <v>20</v>
      </c>
      <c r="DC14" s="10">
        <v>80100051</v>
      </c>
      <c r="DD14">
        <v>1</v>
      </c>
      <c r="DE14">
        <v>1</v>
      </c>
      <c r="DF14">
        <f>IF(DC14=0,0,INT((VLOOKUP(--RIGHT(DC14,1),权重!$B$2:$C$6,2,0)/$C14+VLOOKUP(--RIGHT(DC14,1),权重!$B$2:$D$6,3,0))*$E14))</f>
        <v>13742</v>
      </c>
      <c r="DG14" s="10">
        <v>80100052</v>
      </c>
      <c r="DH14">
        <v>1</v>
      </c>
      <c r="DI14">
        <v>1</v>
      </c>
      <c r="DJ14">
        <f>IF(DG14=0,0,INT((VLOOKUP(--RIGHT(DG14,1),权重!$B$2:$C$6,2,0)/$C14+VLOOKUP(--RIGHT(DG14,1),权重!$B$2:$D$6,3,0))*$E14))</f>
        <v>11408</v>
      </c>
      <c r="DK14" s="10">
        <v>80100053</v>
      </c>
      <c r="DL14">
        <v>1</v>
      </c>
      <c r="DM14">
        <v>1</v>
      </c>
      <c r="DN14">
        <f>IF(DK14=0,0,INT((VLOOKUP(--RIGHT(DK14,1),权重!$B$2:$C$6,2,0)/$C14+VLOOKUP(--RIGHT(DK14,1),权重!$B$2:$D$6,3,0))*$E14))</f>
        <v>2857</v>
      </c>
      <c r="DO14" s="10">
        <v>80100054</v>
      </c>
      <c r="DP14">
        <v>1</v>
      </c>
      <c r="DQ14">
        <v>1</v>
      </c>
      <c r="DR14">
        <f>IF(DO14=0,0,INT((VLOOKUP(--RIGHT(DO14,1),权重!$B$2:$C$6,2,0)/$C14+VLOOKUP(--RIGHT(DO14,1),权重!$B$2:$D$6,3,0))*$E14))</f>
        <v>542</v>
      </c>
      <c r="DS14" s="10">
        <v>80100055</v>
      </c>
      <c r="DT14">
        <v>1</v>
      </c>
      <c r="DU14">
        <v>1</v>
      </c>
      <c r="DV14">
        <f>IF(DS14=0,0,INT((VLOOKUP(--RIGHT(DS14,1),权重!$B$2:$C$6,2,0)/$C14+VLOOKUP(--RIGHT(DS14,1),权重!$B$2:$D$6,3,0))*$E14))</f>
        <v>20</v>
      </c>
      <c r="DW14" s="10">
        <v>80100081</v>
      </c>
      <c r="DX14">
        <v>1</v>
      </c>
      <c r="DY14">
        <v>1</v>
      </c>
      <c r="DZ14">
        <f>IF(DW14=0,0,INT((VLOOKUP(--RIGHT(DW14,1),权重!$B$2:$C$6,2,0)/$C14+VLOOKUP(--RIGHT(DW14,1),权重!$B$2:$D$6,3,0))*$E14))</f>
        <v>13742</v>
      </c>
      <c r="EA14" s="10">
        <v>80100082</v>
      </c>
      <c r="EB14">
        <v>1</v>
      </c>
      <c r="EC14">
        <v>1</v>
      </c>
      <c r="ED14">
        <f>IF(EA14=0,0,INT((VLOOKUP(--RIGHT(EA14,1),权重!$B$2:$C$6,2,0)/$C14+VLOOKUP(--RIGHT(EA14,1),权重!$B$2:$D$6,3,0))*$E14))</f>
        <v>11408</v>
      </c>
      <c r="EE14" s="10">
        <v>80100083</v>
      </c>
      <c r="EF14">
        <v>1</v>
      </c>
      <c r="EG14">
        <v>1</v>
      </c>
      <c r="EH14">
        <f>IF(EE14=0,0,INT((VLOOKUP(--RIGHT(EE14,1),权重!$B$2:$C$6,2,0)/$C14+VLOOKUP(--RIGHT(EE14,1),权重!$B$2:$D$6,3,0))*$E14))</f>
        <v>2857</v>
      </c>
      <c r="EI14" s="10">
        <v>80100084</v>
      </c>
      <c r="EJ14">
        <v>1</v>
      </c>
      <c r="EK14">
        <v>1</v>
      </c>
      <c r="EL14">
        <f>IF(EI14=0,0,INT((VLOOKUP(--RIGHT(EI14,1),权重!$B$2:$C$6,2,0)/$C14+VLOOKUP(--RIGHT(EI14,1),权重!$B$2:$D$6,3,0))*$E14))</f>
        <v>542</v>
      </c>
      <c r="EM14" s="10">
        <v>80100085</v>
      </c>
      <c r="EN14">
        <v>1</v>
      </c>
      <c r="EO14">
        <v>1</v>
      </c>
      <c r="EP14">
        <f>IF(EM14=0,0,INT((VLOOKUP(--RIGHT(EM14,1),权重!$B$2:$C$6,2,0)/$C14+VLOOKUP(--RIGHT(EM14,1),权重!$B$2:$D$6,3,0))*$E14))</f>
        <v>20</v>
      </c>
      <c r="EQ14" s="10">
        <v>80100071</v>
      </c>
      <c r="ER14">
        <v>1</v>
      </c>
      <c r="ES14">
        <v>1</v>
      </c>
      <c r="ET14">
        <f>IF(EQ14=0,0,INT((VLOOKUP(--RIGHT(EQ14,1),权重!$B$2:$C$6,2,0)/$C14+VLOOKUP(--RIGHT(EQ14,1),权重!$B$2:$D$6,3,0))*$E14))</f>
        <v>13742</v>
      </c>
      <c r="EU14" s="10">
        <v>80100072</v>
      </c>
      <c r="EV14">
        <v>1</v>
      </c>
      <c r="EW14">
        <v>1</v>
      </c>
      <c r="EX14">
        <f>IF(EU14=0,0,INT((VLOOKUP(--RIGHT(EU14,1),权重!$B$2:$C$6,2,0)/$C14+VLOOKUP(--RIGHT(EU14,1),权重!$B$2:$D$6,3,0))*$E14))</f>
        <v>11408</v>
      </c>
      <c r="EY14" s="10">
        <v>80100073</v>
      </c>
      <c r="EZ14">
        <v>1</v>
      </c>
      <c r="FA14">
        <v>1</v>
      </c>
      <c r="FB14">
        <f>IF(EY14=0,0,INT((VLOOKUP(--RIGHT(EY14,1),权重!$B$2:$C$6,2,0)/$C14+VLOOKUP(--RIGHT(EY14,1),权重!$B$2:$D$6,3,0))*$E14))</f>
        <v>2857</v>
      </c>
      <c r="FC14" s="10">
        <v>80100074</v>
      </c>
      <c r="FD14">
        <v>1</v>
      </c>
      <c r="FE14">
        <v>1</v>
      </c>
      <c r="FF14">
        <f>IF(FC14=0,0,INT((VLOOKUP(--RIGHT(FC14,1),权重!$B$2:$C$6,2,0)/$C14+VLOOKUP(--RIGHT(FC14,1),权重!$B$2:$D$6,3,0))*$E14))</f>
        <v>542</v>
      </c>
      <c r="FG14" s="10">
        <v>80100075</v>
      </c>
      <c r="FH14">
        <v>1</v>
      </c>
      <c r="FI14">
        <v>1</v>
      </c>
      <c r="FJ14">
        <f>IF(FG14=0,0,INT((VLOOKUP(--RIGHT(FG14,1),权重!$B$2:$C$6,2,0)/$C14+VLOOKUP(--RIGHT(FG14,1),权重!$B$2:$D$6,3,0))*$E14))</f>
        <v>20</v>
      </c>
      <c r="FK14" s="10">
        <v>80100021</v>
      </c>
      <c r="FL14">
        <v>1</v>
      </c>
      <c r="FM14">
        <v>1</v>
      </c>
      <c r="FN14">
        <f>IF(FK14=0,0,INT((VLOOKUP(--RIGHT(FK14,1),权重!$B$2:$C$6,2,0)/$C14+VLOOKUP(--RIGHT(FK14,1),权重!$B$2:$D$6,3,0))*$E14))</f>
        <v>13742</v>
      </c>
      <c r="FO14" s="10">
        <v>80100022</v>
      </c>
      <c r="FP14">
        <v>1</v>
      </c>
      <c r="FQ14">
        <v>1</v>
      </c>
      <c r="FR14">
        <f>IF(FO14=0,0,INT((VLOOKUP(--RIGHT(FO14,1),权重!$B$2:$C$6,2,0)/$C14+VLOOKUP(--RIGHT(FO14,1),权重!$B$2:$D$6,3,0))*$E14))</f>
        <v>11408</v>
      </c>
      <c r="FS14" s="10">
        <v>80100023</v>
      </c>
      <c r="FT14">
        <v>1</v>
      </c>
      <c r="FU14">
        <v>1</v>
      </c>
      <c r="FV14">
        <f>IF(FS14=0,0,INT((VLOOKUP(--RIGHT(FS14,1),权重!$B$2:$C$6,2,0)/$C14+VLOOKUP(--RIGHT(FS14,1),权重!$B$2:$D$6,3,0))*$E14))</f>
        <v>2857</v>
      </c>
      <c r="FW14" s="10">
        <v>80100024</v>
      </c>
      <c r="FX14">
        <v>1</v>
      </c>
      <c r="FY14">
        <v>1</v>
      </c>
      <c r="FZ14">
        <f>IF(FW14=0,0,INT((VLOOKUP(--RIGHT(FW14,1),权重!$B$2:$C$6,2,0)/$C14+VLOOKUP(--RIGHT(FW14,1),权重!$B$2:$D$6,3,0))*$E14))</f>
        <v>542</v>
      </c>
      <c r="GA14" s="10">
        <v>80100025</v>
      </c>
      <c r="GB14">
        <v>1</v>
      </c>
      <c r="GC14">
        <v>1</v>
      </c>
      <c r="GD14">
        <f>IF(GA14=0,0,INT((VLOOKUP(--RIGHT(GA14,1),权重!$B$2:$C$6,2,0)/$C14+VLOOKUP(--RIGHT(GA14,1),权重!$B$2:$D$6,3,0))*$E14))</f>
        <v>20</v>
      </c>
      <c r="GE14" s="10">
        <v>80100091</v>
      </c>
      <c r="GF14">
        <v>1</v>
      </c>
      <c r="GG14">
        <v>1</v>
      </c>
      <c r="GH14">
        <f>IF(GE14=0,0,INT((VLOOKUP(--RIGHT(GE14,1),权重!$B$2:$C$6,2,0)/$C14+VLOOKUP(--RIGHT(GE14,1),权重!$B$2:$D$6,3,0))*$E14))</f>
        <v>13742</v>
      </c>
      <c r="GI14" s="10">
        <v>80100092</v>
      </c>
      <c r="GJ14">
        <v>1</v>
      </c>
      <c r="GK14">
        <v>1</v>
      </c>
      <c r="GL14">
        <f>IF(GI14=0,0,INT((VLOOKUP(--RIGHT(GI14,1),权重!$B$2:$C$6,2,0)/$C14+VLOOKUP(--RIGHT(GI14,1),权重!$B$2:$D$6,3,0))*$E14))</f>
        <v>11408</v>
      </c>
      <c r="GM14" s="10">
        <v>80100093</v>
      </c>
      <c r="GN14">
        <v>1</v>
      </c>
      <c r="GO14">
        <v>1</v>
      </c>
      <c r="GP14">
        <f>IF(GM14=0,0,INT((VLOOKUP(--RIGHT(GM14,1),权重!$B$2:$C$6,2,0)/$C14+VLOOKUP(--RIGHT(GM14,1),权重!$B$2:$D$6,3,0))*$E14))</f>
        <v>2857</v>
      </c>
      <c r="GQ14" s="10">
        <v>80100094</v>
      </c>
      <c r="GR14">
        <v>1</v>
      </c>
      <c r="GS14">
        <v>1</v>
      </c>
      <c r="GT14">
        <f>IF(GQ14=0,0,INT((VLOOKUP(--RIGHT(GQ14,1),权重!$B$2:$C$6,2,0)/$C14+VLOOKUP(--RIGHT(GQ14,1),权重!$B$2:$D$6,3,0))*$E14))</f>
        <v>542</v>
      </c>
      <c r="GU14" s="10">
        <v>80100095</v>
      </c>
      <c r="GV14">
        <v>1</v>
      </c>
      <c r="GW14">
        <v>1</v>
      </c>
      <c r="GX14">
        <f>IF(GU14=0,0,INT((VLOOKUP(--RIGHT(GU14,1),权重!$B$2:$C$6,2,0)/$C14+VLOOKUP(--RIGHT(GU14,1),权重!$B$2:$D$6,3,0))*$E14))</f>
        <v>20</v>
      </c>
      <c r="GY14" s="10">
        <v>80100101</v>
      </c>
      <c r="GZ14">
        <v>1</v>
      </c>
      <c r="HA14">
        <v>1</v>
      </c>
      <c r="HB14">
        <f>IF(GY14=0,0,INT((VLOOKUP(--RIGHT(GY14,1),权重!$B$2:$C$6,2,0)/$C14+VLOOKUP(--RIGHT(GY14,1),权重!$B$2:$D$6,3,0))*$E14))</f>
        <v>13742</v>
      </c>
      <c r="HC14" s="10">
        <v>80100102</v>
      </c>
      <c r="HD14">
        <v>1</v>
      </c>
      <c r="HE14">
        <v>1</v>
      </c>
      <c r="HF14">
        <f>IF(HC14=0,0,INT((VLOOKUP(--RIGHT(HC14,1),权重!$B$2:$C$6,2,0)/$C14+VLOOKUP(--RIGHT(HC14,1),权重!$B$2:$D$6,3,0))*$E14))</f>
        <v>11408</v>
      </c>
      <c r="HG14" s="10">
        <v>80100103</v>
      </c>
      <c r="HH14">
        <v>1</v>
      </c>
      <c r="HI14">
        <v>1</v>
      </c>
      <c r="HJ14">
        <f>IF(HG14=0,0,INT((VLOOKUP(--RIGHT(HG14,1),权重!$B$2:$C$6,2,0)/$C14+VLOOKUP(--RIGHT(HG14,1),权重!$B$2:$D$6,3,0))*$E14))</f>
        <v>2857</v>
      </c>
      <c r="HK14" s="10">
        <v>80100104</v>
      </c>
      <c r="HL14">
        <v>1</v>
      </c>
      <c r="HM14">
        <v>1</v>
      </c>
      <c r="HN14">
        <f>IF(HK14=0,0,INT((VLOOKUP(--RIGHT(HK14,1),权重!$B$2:$C$6,2,0)/$C14+VLOOKUP(--RIGHT(HK14,1),权重!$B$2:$D$6,3,0))*$E14))</f>
        <v>542</v>
      </c>
      <c r="HO14" s="10">
        <v>80100105</v>
      </c>
      <c r="HP14">
        <v>1</v>
      </c>
      <c r="HQ14">
        <v>1</v>
      </c>
      <c r="HR14">
        <f>IF(HO14=0,0,INT((VLOOKUP(--RIGHT(HO14,1),权重!$B$2:$C$6,2,0)/$C14+VLOOKUP(--RIGHT(HO14,1),权重!$B$2:$D$6,3,0))*$E14))</f>
        <v>20</v>
      </c>
      <c r="HS14" s="10">
        <v>80100111</v>
      </c>
      <c r="HT14">
        <v>1</v>
      </c>
      <c r="HU14">
        <v>1</v>
      </c>
      <c r="HV14">
        <f>IF(HS14=0,0,INT((VLOOKUP(--RIGHT(HS14,1),权重!$B$2:$C$6,2,0)/$C14+VLOOKUP(--RIGHT(HS14,1),权重!$B$2:$D$6,3,0))*$E14))</f>
        <v>13742</v>
      </c>
      <c r="HW14" s="10">
        <v>80100112</v>
      </c>
      <c r="HX14">
        <v>1</v>
      </c>
      <c r="HY14">
        <v>1</v>
      </c>
      <c r="HZ14">
        <f>IF(HW14=0,0,INT((VLOOKUP(--RIGHT(HW14,1),权重!$B$2:$C$6,2,0)/$C14+VLOOKUP(--RIGHT(HW14,1),权重!$B$2:$D$6,3,0))*$E14))</f>
        <v>11408</v>
      </c>
      <c r="IA14" s="10">
        <v>80100113</v>
      </c>
      <c r="IB14">
        <v>1</v>
      </c>
      <c r="IC14">
        <v>1</v>
      </c>
      <c r="ID14">
        <f>IF(IA14=0,0,INT((VLOOKUP(--RIGHT(IA14,1),权重!$B$2:$C$6,2,0)/$C14+VLOOKUP(--RIGHT(IA14,1),权重!$B$2:$D$6,3,0))*$E14))</f>
        <v>2857</v>
      </c>
      <c r="IE14" s="10">
        <v>80100114</v>
      </c>
      <c r="IF14">
        <v>1</v>
      </c>
      <c r="IG14">
        <v>1</v>
      </c>
      <c r="IH14">
        <f>IF(IE14=0,0,INT((VLOOKUP(--RIGHT(IE14,1),权重!$B$2:$C$6,2,0)/$C14+VLOOKUP(--RIGHT(IE14,1),权重!$B$2:$D$6,3,0))*$E14))</f>
        <v>542</v>
      </c>
      <c r="II14" s="10">
        <v>80100115</v>
      </c>
      <c r="IJ14">
        <v>1</v>
      </c>
      <c r="IK14">
        <v>1</v>
      </c>
      <c r="IL14">
        <f>IF(II14=0,0,INT((VLOOKUP(--RIGHT(II14,1),权重!$B$2:$C$6,2,0)/$C14+VLOOKUP(--RIGHT(II14,1),权重!$B$2:$D$6,3,0))*$E14))</f>
        <v>20</v>
      </c>
      <c r="IM14" s="10">
        <v>80100121</v>
      </c>
      <c r="IN14">
        <v>1</v>
      </c>
      <c r="IO14">
        <v>1</v>
      </c>
      <c r="IP14">
        <f>IF(IM14=0,0,INT((VLOOKUP(--RIGHT(IM14,1),权重!$B$2:$C$6,2,0)/$C14+VLOOKUP(--RIGHT(IM14,1),权重!$B$2:$D$6,3,0))*$E14))</f>
        <v>13742</v>
      </c>
      <c r="IQ14" s="10">
        <v>80100122</v>
      </c>
      <c r="IR14">
        <v>1</v>
      </c>
      <c r="IS14">
        <v>1</v>
      </c>
      <c r="IT14">
        <f>IF(IQ14=0,0,INT((VLOOKUP(--RIGHT(IQ14,1),权重!$B$2:$C$6,2,0)/$C14+VLOOKUP(--RIGHT(IQ14,1),权重!$B$2:$D$6,3,0))*$E14))</f>
        <v>11408</v>
      </c>
      <c r="IU14" s="10">
        <v>80100123</v>
      </c>
      <c r="IV14">
        <v>1</v>
      </c>
      <c r="IW14">
        <v>1</v>
      </c>
      <c r="IX14">
        <f>IF(IU14=0,0,INT((VLOOKUP(--RIGHT(IU14,1),权重!$B$2:$C$6,2,0)/$C14+VLOOKUP(--RIGHT(IU14,1),权重!$B$2:$D$6,3,0))*$E14))</f>
        <v>2857</v>
      </c>
      <c r="IY14" s="10">
        <v>80100124</v>
      </c>
      <c r="IZ14">
        <v>1</v>
      </c>
      <c r="JA14">
        <v>1</v>
      </c>
      <c r="JB14">
        <f>IF(IY14=0,0,INT((VLOOKUP(--RIGHT(IY14,1),权重!$B$2:$C$6,2,0)/$C14+VLOOKUP(--RIGHT(IY14,1),权重!$B$2:$D$6,3,0))*$E14))</f>
        <v>542</v>
      </c>
      <c r="JC14" s="10">
        <v>80100125</v>
      </c>
      <c r="JD14">
        <v>1</v>
      </c>
      <c r="JE14">
        <v>1</v>
      </c>
      <c r="JF14">
        <f>IF(JC14=0,0,INT((VLOOKUP(--RIGHT(JC14,1),权重!$B$2:$C$6,2,0)/$C14+VLOOKUP(--RIGHT(JC14,1),权重!$B$2:$D$6,3,0))*$E14))</f>
        <v>20</v>
      </c>
      <c r="JG14" s="10">
        <v>80100131</v>
      </c>
      <c r="JH14">
        <v>1</v>
      </c>
      <c r="JI14">
        <v>1</v>
      </c>
      <c r="JJ14">
        <f>IF(JG14=0,0,INT((VLOOKUP(--RIGHT(JG14,1),权重!$B$2:$C$6,2,0)/$C14+VLOOKUP(--RIGHT(JG14,1),权重!$B$2:$D$6,3,0))*$E14))</f>
        <v>13742</v>
      </c>
      <c r="JK14" s="10">
        <v>80100132</v>
      </c>
      <c r="JL14">
        <v>1</v>
      </c>
      <c r="JM14">
        <v>1</v>
      </c>
      <c r="JN14">
        <f>IF(JK14=0,0,INT((VLOOKUP(--RIGHT(JK14,1),权重!$B$2:$C$6,2,0)/$C14+VLOOKUP(--RIGHT(JK14,1),权重!$B$2:$D$6,3,0))*$E14))</f>
        <v>11408</v>
      </c>
      <c r="JO14" s="10">
        <v>80100133</v>
      </c>
      <c r="JP14">
        <v>1</v>
      </c>
      <c r="JQ14">
        <v>1</v>
      </c>
      <c r="JR14">
        <f>IF(JO14=0,0,INT((VLOOKUP(--RIGHT(JO14,1),权重!$B$2:$C$6,2,0)/$C14+VLOOKUP(--RIGHT(JO14,1),权重!$B$2:$D$6,3,0))*$E14))</f>
        <v>2857</v>
      </c>
      <c r="JS14" s="10">
        <v>80100134</v>
      </c>
      <c r="JT14">
        <v>1</v>
      </c>
      <c r="JU14">
        <v>1</v>
      </c>
      <c r="JV14">
        <f>IF(JS14=0,0,INT((VLOOKUP(--RIGHT(JS14,1),权重!$B$2:$C$6,2,0)/$C14+VLOOKUP(--RIGHT(JS14,1),权重!$B$2:$D$6,3,0))*$E14))</f>
        <v>542</v>
      </c>
      <c r="JW14" s="10">
        <v>80100135</v>
      </c>
      <c r="JX14">
        <v>1</v>
      </c>
      <c r="JY14">
        <v>1</v>
      </c>
      <c r="JZ14">
        <f>IF(JW14=0,0,INT((VLOOKUP(--RIGHT(JW14,1),权重!$B$2:$C$6,2,0)/$C14+VLOOKUP(--RIGHT(JW14,1),权重!$B$2:$D$6,3,0))*$E14))</f>
        <v>20</v>
      </c>
      <c r="KA14" s="10">
        <v>80100141</v>
      </c>
      <c r="KB14">
        <v>1</v>
      </c>
      <c r="KC14">
        <v>1</v>
      </c>
      <c r="KD14">
        <f>IF(KA14=0,0,INT((VLOOKUP(--RIGHT(KA14,1),权重!$B$2:$C$6,2,0)/$C14+VLOOKUP(--RIGHT(KA14,1),权重!$B$2:$D$6,3,0))*$E14))</f>
        <v>13742</v>
      </c>
      <c r="KE14" s="10">
        <v>80100142</v>
      </c>
      <c r="KF14">
        <v>1</v>
      </c>
      <c r="KG14">
        <v>1</v>
      </c>
      <c r="KH14">
        <f>IF(KE14=0,0,INT((VLOOKUP(--RIGHT(KE14,1),权重!$B$2:$C$6,2,0)/$C14+VLOOKUP(--RIGHT(KE14,1),权重!$B$2:$D$6,3,0))*$E14))</f>
        <v>11408</v>
      </c>
      <c r="KI14" s="10">
        <v>80100143</v>
      </c>
      <c r="KJ14">
        <v>1</v>
      </c>
      <c r="KK14">
        <v>1</v>
      </c>
      <c r="KL14">
        <f>IF(KI14=0,0,INT((VLOOKUP(--RIGHT(KI14,1),权重!$B$2:$C$6,2,0)/$C14+VLOOKUP(--RIGHT(KI14,1),权重!$B$2:$D$6,3,0))*$E14))</f>
        <v>2857</v>
      </c>
      <c r="KM14" s="10">
        <v>80100144</v>
      </c>
      <c r="KN14">
        <v>1</v>
      </c>
      <c r="KO14">
        <v>1</v>
      </c>
      <c r="KP14">
        <f>IF(KM14=0,0,INT((VLOOKUP(--RIGHT(KM14,1),权重!$B$2:$C$6,2,0)/$C14+VLOOKUP(--RIGHT(KM14,1),权重!$B$2:$D$6,3,0))*$E14))</f>
        <v>542</v>
      </c>
      <c r="KQ14" s="10">
        <v>80100145</v>
      </c>
      <c r="KR14">
        <v>1</v>
      </c>
      <c r="KS14">
        <v>1</v>
      </c>
      <c r="KT14">
        <f>IF(KQ14=0,0,INT((VLOOKUP(--RIGHT(KQ14,1),权重!$B$2:$C$6,2,0)/$C14+VLOOKUP(--RIGHT(KQ14,1),权重!$B$2:$D$6,3,0))*$E14))</f>
        <v>20</v>
      </c>
      <c r="KU14" s="10"/>
      <c r="KX14">
        <f>IF(KU14=0,0,INT((VLOOKUP(--RIGHT(KU14,1),权重!$B$2:$C$6,2,0)/$C14+VLOOKUP(--RIGHT(KU14,1),权重!$B$2:$D$6,3,0))*$E14))</f>
        <v>0</v>
      </c>
      <c r="KY14" s="10"/>
      <c r="LB14">
        <f>IF(KY14=0,0,INT((VLOOKUP(--RIGHT(KY14,1),权重!$B$2:$C$6,2,0)/$C14+VLOOKUP(--RIGHT(KY14,1),权重!$B$2:$D$6,3,0))*$E14))</f>
        <v>0</v>
      </c>
      <c r="LC14" s="10"/>
      <c r="LF14">
        <f>IF(LC14=0,0,INT((VLOOKUP(--RIGHT(LC14,1),权重!$B$2:$C$6,2,0)/$C14+VLOOKUP(--RIGHT(LC14,1),权重!$B$2:$D$6,3,0))*$E14))</f>
        <v>0</v>
      </c>
      <c r="LG14" s="10"/>
      <c r="LJ14">
        <f>IF(LG14=0,0,INT((VLOOKUP(--RIGHT(LG14,1),权重!$B$2:$C$6,2,0)/$C14+VLOOKUP(--RIGHT(LG14,1),权重!$B$2:$D$6,3,0))*$E14))</f>
        <v>0</v>
      </c>
      <c r="LK14" s="10"/>
      <c r="LN14">
        <f>IF(LK14=0,0,INT((VLOOKUP(--RIGHT(LK14,1),权重!$B$2:$C$6,2,0)/$C14+VLOOKUP(--RIGHT(LK14,1),权重!$B$2:$D$6,3,0))*$E14))</f>
        <v>0</v>
      </c>
      <c r="LO14" s="10"/>
      <c r="LR14">
        <f>IF(LO14=0,0,INT((VLOOKUP(--RIGHT(LO14,1),权重!$B$2:$C$6,2,0)/$C14+VLOOKUP(--RIGHT(LO14,1),权重!$B$2:$D$6,3,0))*$E14))</f>
        <v>0</v>
      </c>
      <c r="LS14" s="10"/>
      <c r="LV14">
        <f>IF(LS14=0,0,INT((VLOOKUP(--RIGHT(LS14,1),权重!$B$2:$C$6,2,0)/$C14+VLOOKUP(--RIGHT(LS14,1),权重!$B$2:$D$6,3,0))*$E14))</f>
        <v>0</v>
      </c>
      <c r="LW14" s="10"/>
      <c r="LZ14">
        <f>IF(LW14=0,0,INT((VLOOKUP(--RIGHT(LW14,1),权重!$B$2:$C$6,2,0)/$C14+VLOOKUP(--RIGHT(LW14,1),权重!$B$2:$D$6,3,0))*$E14))</f>
        <v>0</v>
      </c>
      <c r="MA14" s="10"/>
      <c r="MD14">
        <f>IF(MA14=0,0,INT((VLOOKUP(--RIGHT(MA14,1),权重!$B$2:$C$6,2,0)/$C14+VLOOKUP(--RIGHT(MA14,1),权重!$B$2:$D$6,3,0))*$E14))</f>
        <v>0</v>
      </c>
      <c r="ME14" s="10"/>
      <c r="MH14">
        <f>IF(ME14=0,0,INT((VLOOKUP(--RIGHT(ME14,1),权重!$B$2:$C$6,2,0)/$C14+VLOOKUP(--RIGHT(ME14,1),权重!$B$2:$D$6,3,0))*$E14))</f>
        <v>0</v>
      </c>
    </row>
    <row r="15" spans="1:346" x14ac:dyDescent="0.2">
      <c r="A15">
        <v>12</v>
      </c>
      <c r="B15" t="s">
        <v>27</v>
      </c>
      <c r="C15" s="9">
        <v>15</v>
      </c>
      <c r="D15" s="9">
        <f>'爬塔宝箱（输出)'!D15</f>
        <v>4</v>
      </c>
      <c r="E15" s="9">
        <f t="shared" si="1"/>
        <v>0.4</v>
      </c>
      <c r="F15" s="9">
        <f t="shared" si="0"/>
        <v>0.6</v>
      </c>
      <c r="G15" s="12">
        <v>80100001</v>
      </c>
      <c r="H15">
        <v>1</v>
      </c>
      <c r="I15">
        <v>1</v>
      </c>
      <c r="J15">
        <f>IF($D15&lt;2,((VLOOKUP(--RIGHT(G15,1),权重!$F$2:$H$6,2,0)+VLOOKUP(--RIGHT(G15,1),权重!$F$2:$H$6,3,0)*$D15)*$F15),((VLOOKUP(--RIGHT(G15,1),权重!$J$2:$L$6,2,0)+VLOOKUP(--RIGHT(G15,1),权重!$J$2:$L$6,3,0)*$D15)*$F15))</f>
        <v>285600</v>
      </c>
      <c r="K15" s="12">
        <v>80100002</v>
      </c>
      <c r="L15">
        <v>1</v>
      </c>
      <c r="M15">
        <v>1</v>
      </c>
      <c r="N15">
        <f>IF($D15&lt;2,((VLOOKUP(--RIGHT(K15,1),权重!$F$2:$H$6,2,0)+VLOOKUP(--RIGHT(K15,1),权重!$F$2:$H$6,3,0)*$D15)*$F15),((VLOOKUP(--RIGHT(K15,1),权重!$J$2:$L$6,2,0)+VLOOKUP(--RIGHT(K15,1),权重!$J$2:$L$6,3,0)*$D15)*$F15))</f>
        <v>179040</v>
      </c>
      <c r="O15" s="26">
        <v>80100003</v>
      </c>
      <c r="P15">
        <v>1</v>
      </c>
      <c r="Q15">
        <v>1</v>
      </c>
      <c r="R15">
        <f>IF($D15&lt;2,((VLOOKUP(--RIGHT(O15,1),权重!$F$2:$H$6,2,0)+VLOOKUP(--RIGHT(O15,1),权重!$F$2:$H$6,3,0)*$D15)*$F15),((VLOOKUP(--RIGHT(O15,1),权重!$J$2:$L$6,2,0)+VLOOKUP(--RIGHT(O15,1),权重!$J$2:$L$6,3,0)*$D15)*$F15))</f>
        <v>120000</v>
      </c>
      <c r="S15" s="26">
        <v>80100004</v>
      </c>
      <c r="T15">
        <v>1</v>
      </c>
      <c r="U15">
        <v>1</v>
      </c>
      <c r="V15">
        <f>IF($D15&lt;2,((VLOOKUP(--RIGHT(S15,1),权重!$F$2:$H$6,2,0)+VLOOKUP(--RIGHT(S15,1),权重!$F$2:$H$6,3,0)*$D15)*$F15),((VLOOKUP(--RIGHT(S15,1),权重!$J$2:$L$6,2,0)+VLOOKUP(--RIGHT(S15,1),权重!$J$2:$L$6,3,0)*$D15)*$F15))</f>
        <v>14400</v>
      </c>
      <c r="W15" s="26">
        <v>80100005</v>
      </c>
      <c r="X15">
        <v>1</v>
      </c>
      <c r="Y15">
        <v>1</v>
      </c>
      <c r="Z15">
        <f>IF($D15&lt;2,((VLOOKUP(--RIGHT(W15,1),权重!$F$2:$H$6,2,0)+VLOOKUP(--RIGHT(W15,1),权重!$F$2:$H$6,3,0)*$D15)*$F15),((VLOOKUP(--RIGHT(W15,1),权重!$J$2:$L$6,2,0)+VLOOKUP(--RIGHT(W15,1),权重!$J$2:$L$6,3,0)*$D15)*$F15))</f>
        <v>960</v>
      </c>
      <c r="AA15" s="27">
        <v>80100011</v>
      </c>
      <c r="AB15">
        <v>1</v>
      </c>
      <c r="AC15">
        <v>1</v>
      </c>
      <c r="AD15">
        <f>IF(AA15=0,0,INT((VLOOKUP(--RIGHT(AA15,1),权重!$B$2:$C$6,2,0)/$C15+VLOOKUP(--RIGHT(AA15,1),权重!$B$2:$D$6,3,0))*$E15))</f>
        <v>12800</v>
      </c>
      <c r="AE15" s="10">
        <v>80100012</v>
      </c>
      <c r="AF15">
        <v>1</v>
      </c>
      <c r="AG15">
        <v>1</v>
      </c>
      <c r="AH15">
        <f>IF(AE15=0,0,INT((VLOOKUP(--RIGHT(AE15,1),权重!$B$2:$C$6,2,0)/$C15+VLOOKUP(--RIGHT(AE15,1),权重!$B$2:$D$6,3,0))*$E15))</f>
        <v>10646</v>
      </c>
      <c r="AI15" s="10">
        <v>80100013</v>
      </c>
      <c r="AJ15">
        <v>1</v>
      </c>
      <c r="AK15">
        <v>1</v>
      </c>
      <c r="AL15">
        <f>IF(AI15=0,0,INT((VLOOKUP(--RIGHT(AI15,1),权重!$B$2:$C$6,2,0)/$C15+VLOOKUP(--RIGHT(AI15,1),权重!$B$2:$D$6,3,0))*$E15))</f>
        <v>2666</v>
      </c>
      <c r="AM15" s="10">
        <v>80100014</v>
      </c>
      <c r="AN15">
        <v>1</v>
      </c>
      <c r="AO15">
        <v>1</v>
      </c>
      <c r="AP15">
        <f>IF(AM15=0,0,INT((VLOOKUP(--RIGHT(AM15,1),权重!$B$2:$C$6,2,0)/$C15+VLOOKUP(--RIGHT(AM15,1),权重!$B$2:$D$6,3,0))*$E15))</f>
        <v>533</v>
      </c>
      <c r="AQ15" s="10">
        <v>80100015</v>
      </c>
      <c r="AR15">
        <v>1</v>
      </c>
      <c r="AS15">
        <v>1</v>
      </c>
      <c r="AT15">
        <f>IF(AQ15=0,0,INT((VLOOKUP(--RIGHT(AQ15,1),权重!$B$2:$C$6,2,0)/$C15+VLOOKUP(--RIGHT(AQ15,1),权重!$B$2:$D$6,3,0))*$E15))</f>
        <v>20</v>
      </c>
      <c r="AU15" s="10">
        <v>80100031</v>
      </c>
      <c r="AV15">
        <v>1</v>
      </c>
      <c r="AW15">
        <v>1</v>
      </c>
      <c r="AX15">
        <f>IF(AU15=0,0,INT((VLOOKUP(--RIGHT(AU15,1),权重!$B$2:$C$6,2,0)/$C15+VLOOKUP(--RIGHT(AU15,1),权重!$B$2:$D$6,3,0))*$E15))</f>
        <v>12800</v>
      </c>
      <c r="AY15" s="10">
        <v>80100032</v>
      </c>
      <c r="AZ15">
        <v>1</v>
      </c>
      <c r="BA15">
        <v>1</v>
      </c>
      <c r="BB15">
        <f>IF(AY15=0,0,INT((VLOOKUP(--RIGHT(AY15,1),权重!$B$2:$C$6,2,0)/$C15+VLOOKUP(--RIGHT(AY15,1),权重!$B$2:$D$6,3,0))*$E15))</f>
        <v>10646</v>
      </c>
      <c r="BC15" s="10">
        <v>80100033</v>
      </c>
      <c r="BD15">
        <v>1</v>
      </c>
      <c r="BE15">
        <v>1</v>
      </c>
      <c r="BF15">
        <f>IF(BC15=0,0,INT((VLOOKUP(--RIGHT(BC15,1),权重!$B$2:$C$6,2,0)/$C15+VLOOKUP(--RIGHT(BC15,1),权重!$B$2:$D$6,3,0))*$E15))</f>
        <v>2666</v>
      </c>
      <c r="BG15" s="10">
        <v>80100034</v>
      </c>
      <c r="BH15">
        <v>1</v>
      </c>
      <c r="BI15">
        <v>1</v>
      </c>
      <c r="BJ15">
        <f>IF(BG15=0,0,INT((VLOOKUP(--RIGHT(BG15,1),权重!$B$2:$C$6,2,0)/$C15+VLOOKUP(--RIGHT(BG15,1),权重!$B$2:$D$6,3,0))*$E15))</f>
        <v>533</v>
      </c>
      <c r="BK15" s="10">
        <v>80100035</v>
      </c>
      <c r="BL15">
        <v>1</v>
      </c>
      <c r="BM15">
        <v>1</v>
      </c>
      <c r="BN15">
        <f>IF(BK15=0,0,INT((VLOOKUP(--RIGHT(BK15,1),权重!$B$2:$C$6,2,0)/$C15+VLOOKUP(--RIGHT(BK15,1),权重!$B$2:$D$6,3,0))*$E15))</f>
        <v>20</v>
      </c>
      <c r="BO15" s="10">
        <v>80100041</v>
      </c>
      <c r="BP15">
        <v>1</v>
      </c>
      <c r="BQ15">
        <v>1</v>
      </c>
      <c r="BR15">
        <f>IF(BO15=0,0,INT((VLOOKUP(--RIGHT(BO15,1),权重!$B$2:$C$6,2,0)/$C15+VLOOKUP(--RIGHT(BO15,1),权重!$B$2:$D$6,3,0))*$E15))</f>
        <v>12800</v>
      </c>
      <c r="BS15" s="10">
        <v>80100042</v>
      </c>
      <c r="BT15">
        <v>1</v>
      </c>
      <c r="BU15">
        <v>1</v>
      </c>
      <c r="BV15">
        <f>IF(BS15=0,0,INT((VLOOKUP(--RIGHT(BS15,1),权重!$B$2:$C$6,2,0)/$C15+VLOOKUP(--RIGHT(BS15,1),权重!$B$2:$D$6,3,0))*$E15))</f>
        <v>10646</v>
      </c>
      <c r="BW15" s="10">
        <v>80100043</v>
      </c>
      <c r="BX15">
        <v>1</v>
      </c>
      <c r="BY15">
        <v>1</v>
      </c>
      <c r="BZ15">
        <f>IF(BW15=0,0,INT((VLOOKUP(--RIGHT(BW15,1),权重!$B$2:$C$6,2,0)/$C15+VLOOKUP(--RIGHT(BW15,1),权重!$B$2:$D$6,3,0))*$E15))</f>
        <v>2666</v>
      </c>
      <c r="CA15" s="10">
        <v>80100044</v>
      </c>
      <c r="CB15">
        <v>1</v>
      </c>
      <c r="CC15">
        <v>1</v>
      </c>
      <c r="CD15">
        <f>IF(CA15=0,0,INT((VLOOKUP(--RIGHT(CA15,1),权重!$B$2:$C$6,2,0)/$C15+VLOOKUP(--RIGHT(CA15,1),权重!$B$2:$D$6,3,0))*$E15))</f>
        <v>533</v>
      </c>
      <c r="CE15" s="10">
        <v>80100045</v>
      </c>
      <c r="CF15">
        <v>1</v>
      </c>
      <c r="CG15">
        <v>1</v>
      </c>
      <c r="CH15">
        <f>IF(CE15=0,0,INT((VLOOKUP(--RIGHT(CE15,1),权重!$B$2:$C$6,2,0)/$C15+VLOOKUP(--RIGHT(CE15,1),权重!$B$2:$D$6,3,0))*$E15))</f>
        <v>20</v>
      </c>
      <c r="CI15" s="10">
        <v>80100061</v>
      </c>
      <c r="CJ15">
        <v>1</v>
      </c>
      <c r="CK15">
        <v>1</v>
      </c>
      <c r="CL15">
        <f>IF(CI15=0,0,INT((VLOOKUP(--RIGHT(CI15,1),权重!$B$2:$C$6,2,0)/$C15+VLOOKUP(--RIGHT(CI15,1),权重!$B$2:$D$6,3,0))*$E15))</f>
        <v>12800</v>
      </c>
      <c r="CM15" s="10">
        <v>80100062</v>
      </c>
      <c r="CN15">
        <v>1</v>
      </c>
      <c r="CO15">
        <v>1</v>
      </c>
      <c r="CP15">
        <f>IF(CM15=0,0,INT((VLOOKUP(--RIGHT(CM15,1),权重!$B$2:$C$6,2,0)/$C15+VLOOKUP(--RIGHT(CM15,1),权重!$B$2:$D$6,3,0))*$E15))</f>
        <v>10646</v>
      </c>
      <c r="CQ15" s="10">
        <v>80100063</v>
      </c>
      <c r="CR15">
        <v>1</v>
      </c>
      <c r="CS15">
        <v>1</v>
      </c>
      <c r="CT15">
        <f>IF(CQ15=0,0,INT((VLOOKUP(--RIGHT(CQ15,1),权重!$B$2:$C$6,2,0)/$C15+VLOOKUP(--RIGHT(CQ15,1),权重!$B$2:$D$6,3,0))*$E15))</f>
        <v>2666</v>
      </c>
      <c r="CU15" s="10">
        <v>80100064</v>
      </c>
      <c r="CV15">
        <v>1</v>
      </c>
      <c r="CW15">
        <v>1</v>
      </c>
      <c r="CX15">
        <f>IF(CU15=0,0,INT((VLOOKUP(--RIGHT(CU15,1),权重!$B$2:$C$6,2,0)/$C15+VLOOKUP(--RIGHT(CU15,1),权重!$B$2:$D$6,3,0))*$E15))</f>
        <v>533</v>
      </c>
      <c r="CY15" s="10">
        <v>80100065</v>
      </c>
      <c r="CZ15">
        <v>1</v>
      </c>
      <c r="DA15">
        <v>1</v>
      </c>
      <c r="DB15">
        <f>IF(CY15=0,0,INT((VLOOKUP(--RIGHT(CY15,1),权重!$B$2:$C$6,2,0)/$C15+VLOOKUP(--RIGHT(CY15,1),权重!$B$2:$D$6,3,0))*$E15))</f>
        <v>20</v>
      </c>
      <c r="DC15" s="10">
        <v>80100051</v>
      </c>
      <c r="DD15">
        <v>1</v>
      </c>
      <c r="DE15">
        <v>1</v>
      </c>
      <c r="DF15">
        <f>IF(DC15=0,0,INT((VLOOKUP(--RIGHT(DC15,1),权重!$B$2:$C$6,2,0)/$C15+VLOOKUP(--RIGHT(DC15,1),权重!$B$2:$D$6,3,0))*$E15))</f>
        <v>12800</v>
      </c>
      <c r="DG15" s="10">
        <v>80100052</v>
      </c>
      <c r="DH15">
        <v>1</v>
      </c>
      <c r="DI15">
        <v>1</v>
      </c>
      <c r="DJ15">
        <f>IF(DG15=0,0,INT((VLOOKUP(--RIGHT(DG15,1),权重!$B$2:$C$6,2,0)/$C15+VLOOKUP(--RIGHT(DG15,1),权重!$B$2:$D$6,3,0))*$E15))</f>
        <v>10646</v>
      </c>
      <c r="DK15" s="10">
        <v>80100053</v>
      </c>
      <c r="DL15">
        <v>1</v>
      </c>
      <c r="DM15">
        <v>1</v>
      </c>
      <c r="DN15">
        <f>IF(DK15=0,0,INT((VLOOKUP(--RIGHT(DK15,1),权重!$B$2:$C$6,2,0)/$C15+VLOOKUP(--RIGHT(DK15,1),权重!$B$2:$D$6,3,0))*$E15))</f>
        <v>2666</v>
      </c>
      <c r="DO15" s="10">
        <v>80100054</v>
      </c>
      <c r="DP15">
        <v>1</v>
      </c>
      <c r="DQ15">
        <v>1</v>
      </c>
      <c r="DR15">
        <f>IF(DO15=0,0,INT((VLOOKUP(--RIGHT(DO15,1),权重!$B$2:$C$6,2,0)/$C15+VLOOKUP(--RIGHT(DO15,1),权重!$B$2:$D$6,3,0))*$E15))</f>
        <v>533</v>
      </c>
      <c r="DS15" s="10">
        <v>80100055</v>
      </c>
      <c r="DT15">
        <v>1</v>
      </c>
      <c r="DU15">
        <v>1</v>
      </c>
      <c r="DV15">
        <f>IF(DS15=0,0,INT((VLOOKUP(--RIGHT(DS15,1),权重!$B$2:$C$6,2,0)/$C15+VLOOKUP(--RIGHT(DS15,1),权重!$B$2:$D$6,3,0))*$E15))</f>
        <v>20</v>
      </c>
      <c r="DW15" s="10">
        <v>80100081</v>
      </c>
      <c r="DX15">
        <v>1</v>
      </c>
      <c r="DY15">
        <v>1</v>
      </c>
      <c r="DZ15">
        <f>IF(DW15=0,0,INT((VLOOKUP(--RIGHT(DW15,1),权重!$B$2:$C$6,2,0)/$C15+VLOOKUP(--RIGHT(DW15,1),权重!$B$2:$D$6,3,0))*$E15))</f>
        <v>12800</v>
      </c>
      <c r="EA15" s="10">
        <v>80100082</v>
      </c>
      <c r="EB15">
        <v>1</v>
      </c>
      <c r="EC15">
        <v>1</v>
      </c>
      <c r="ED15">
        <f>IF(EA15=0,0,INT((VLOOKUP(--RIGHT(EA15,1),权重!$B$2:$C$6,2,0)/$C15+VLOOKUP(--RIGHT(EA15,1),权重!$B$2:$D$6,3,0))*$E15))</f>
        <v>10646</v>
      </c>
      <c r="EE15" s="10">
        <v>80100083</v>
      </c>
      <c r="EF15">
        <v>1</v>
      </c>
      <c r="EG15">
        <v>1</v>
      </c>
      <c r="EH15">
        <f>IF(EE15=0,0,INT((VLOOKUP(--RIGHT(EE15,1),权重!$B$2:$C$6,2,0)/$C15+VLOOKUP(--RIGHT(EE15,1),权重!$B$2:$D$6,3,0))*$E15))</f>
        <v>2666</v>
      </c>
      <c r="EI15" s="10">
        <v>80100084</v>
      </c>
      <c r="EJ15">
        <v>1</v>
      </c>
      <c r="EK15">
        <v>1</v>
      </c>
      <c r="EL15">
        <f>IF(EI15=0,0,INT((VLOOKUP(--RIGHT(EI15,1),权重!$B$2:$C$6,2,0)/$C15+VLOOKUP(--RIGHT(EI15,1),权重!$B$2:$D$6,3,0))*$E15))</f>
        <v>533</v>
      </c>
      <c r="EM15" s="10">
        <v>80100085</v>
      </c>
      <c r="EN15">
        <v>1</v>
      </c>
      <c r="EO15">
        <v>1</v>
      </c>
      <c r="EP15">
        <f>IF(EM15=0,0,INT((VLOOKUP(--RIGHT(EM15,1),权重!$B$2:$C$6,2,0)/$C15+VLOOKUP(--RIGHT(EM15,1),权重!$B$2:$D$6,3,0))*$E15))</f>
        <v>20</v>
      </c>
      <c r="EQ15" s="10">
        <v>80100071</v>
      </c>
      <c r="ER15">
        <v>1</v>
      </c>
      <c r="ES15">
        <v>1</v>
      </c>
      <c r="ET15">
        <f>IF(EQ15=0,0,INT((VLOOKUP(--RIGHT(EQ15,1),权重!$B$2:$C$6,2,0)/$C15+VLOOKUP(--RIGHT(EQ15,1),权重!$B$2:$D$6,3,0))*$E15))</f>
        <v>12800</v>
      </c>
      <c r="EU15" s="10">
        <v>80100072</v>
      </c>
      <c r="EV15">
        <v>1</v>
      </c>
      <c r="EW15">
        <v>1</v>
      </c>
      <c r="EX15">
        <f>IF(EU15=0,0,INT((VLOOKUP(--RIGHT(EU15,1),权重!$B$2:$C$6,2,0)/$C15+VLOOKUP(--RIGHT(EU15,1),权重!$B$2:$D$6,3,0))*$E15))</f>
        <v>10646</v>
      </c>
      <c r="EY15" s="10">
        <v>80100073</v>
      </c>
      <c r="EZ15">
        <v>1</v>
      </c>
      <c r="FA15">
        <v>1</v>
      </c>
      <c r="FB15">
        <f>IF(EY15=0,0,INT((VLOOKUP(--RIGHT(EY15,1),权重!$B$2:$C$6,2,0)/$C15+VLOOKUP(--RIGHT(EY15,1),权重!$B$2:$D$6,3,0))*$E15))</f>
        <v>2666</v>
      </c>
      <c r="FC15" s="10">
        <v>80100074</v>
      </c>
      <c r="FD15">
        <v>1</v>
      </c>
      <c r="FE15">
        <v>1</v>
      </c>
      <c r="FF15">
        <f>IF(FC15=0,0,INT((VLOOKUP(--RIGHT(FC15,1),权重!$B$2:$C$6,2,0)/$C15+VLOOKUP(--RIGHT(FC15,1),权重!$B$2:$D$6,3,0))*$E15))</f>
        <v>533</v>
      </c>
      <c r="FG15" s="10">
        <v>80100075</v>
      </c>
      <c r="FH15">
        <v>1</v>
      </c>
      <c r="FI15">
        <v>1</v>
      </c>
      <c r="FJ15">
        <f>IF(FG15=0,0,INT((VLOOKUP(--RIGHT(FG15,1),权重!$B$2:$C$6,2,0)/$C15+VLOOKUP(--RIGHT(FG15,1),权重!$B$2:$D$6,3,0))*$E15))</f>
        <v>20</v>
      </c>
      <c r="FK15" s="10">
        <v>80100021</v>
      </c>
      <c r="FL15">
        <v>1</v>
      </c>
      <c r="FM15">
        <v>1</v>
      </c>
      <c r="FN15">
        <f>IF(FK15=0,0,INT((VLOOKUP(--RIGHT(FK15,1),权重!$B$2:$C$6,2,0)/$C15+VLOOKUP(--RIGHT(FK15,1),权重!$B$2:$D$6,3,0))*$E15))</f>
        <v>12800</v>
      </c>
      <c r="FO15" s="10">
        <v>80100022</v>
      </c>
      <c r="FP15">
        <v>1</v>
      </c>
      <c r="FQ15">
        <v>1</v>
      </c>
      <c r="FR15">
        <f>IF(FO15=0,0,INT((VLOOKUP(--RIGHT(FO15,1),权重!$B$2:$C$6,2,0)/$C15+VLOOKUP(--RIGHT(FO15,1),权重!$B$2:$D$6,3,0))*$E15))</f>
        <v>10646</v>
      </c>
      <c r="FS15" s="10">
        <v>80100023</v>
      </c>
      <c r="FT15">
        <v>1</v>
      </c>
      <c r="FU15">
        <v>1</v>
      </c>
      <c r="FV15">
        <f>IF(FS15=0,0,INT((VLOOKUP(--RIGHT(FS15,1),权重!$B$2:$C$6,2,0)/$C15+VLOOKUP(--RIGHT(FS15,1),权重!$B$2:$D$6,3,0))*$E15))</f>
        <v>2666</v>
      </c>
      <c r="FW15" s="10">
        <v>80100024</v>
      </c>
      <c r="FX15">
        <v>1</v>
      </c>
      <c r="FY15">
        <v>1</v>
      </c>
      <c r="FZ15">
        <f>IF(FW15=0,0,INT((VLOOKUP(--RIGHT(FW15,1),权重!$B$2:$C$6,2,0)/$C15+VLOOKUP(--RIGHT(FW15,1),权重!$B$2:$D$6,3,0))*$E15))</f>
        <v>533</v>
      </c>
      <c r="GA15" s="10">
        <v>80100025</v>
      </c>
      <c r="GB15">
        <v>1</v>
      </c>
      <c r="GC15">
        <v>1</v>
      </c>
      <c r="GD15">
        <f>IF(GA15=0,0,INT((VLOOKUP(--RIGHT(GA15,1),权重!$B$2:$C$6,2,0)/$C15+VLOOKUP(--RIGHT(GA15,1),权重!$B$2:$D$6,3,0))*$E15))</f>
        <v>20</v>
      </c>
      <c r="GE15" s="10">
        <v>80100091</v>
      </c>
      <c r="GF15">
        <v>1</v>
      </c>
      <c r="GG15">
        <v>1</v>
      </c>
      <c r="GH15">
        <f>IF(GE15=0,0,INT((VLOOKUP(--RIGHT(GE15,1),权重!$B$2:$C$6,2,0)/$C15+VLOOKUP(--RIGHT(GE15,1),权重!$B$2:$D$6,3,0))*$E15))</f>
        <v>12800</v>
      </c>
      <c r="GI15" s="10">
        <v>80100092</v>
      </c>
      <c r="GJ15">
        <v>1</v>
      </c>
      <c r="GK15">
        <v>1</v>
      </c>
      <c r="GL15">
        <f>IF(GI15=0,0,INT((VLOOKUP(--RIGHT(GI15,1),权重!$B$2:$C$6,2,0)/$C15+VLOOKUP(--RIGHT(GI15,1),权重!$B$2:$D$6,3,0))*$E15))</f>
        <v>10646</v>
      </c>
      <c r="GM15" s="10">
        <v>80100093</v>
      </c>
      <c r="GN15">
        <v>1</v>
      </c>
      <c r="GO15">
        <v>1</v>
      </c>
      <c r="GP15">
        <f>IF(GM15=0,0,INT((VLOOKUP(--RIGHT(GM15,1),权重!$B$2:$C$6,2,0)/$C15+VLOOKUP(--RIGHT(GM15,1),权重!$B$2:$D$6,3,0))*$E15))</f>
        <v>2666</v>
      </c>
      <c r="GQ15" s="10">
        <v>80100094</v>
      </c>
      <c r="GR15">
        <v>1</v>
      </c>
      <c r="GS15">
        <v>1</v>
      </c>
      <c r="GT15">
        <f>IF(GQ15=0,0,INT((VLOOKUP(--RIGHT(GQ15,1),权重!$B$2:$C$6,2,0)/$C15+VLOOKUP(--RIGHT(GQ15,1),权重!$B$2:$D$6,3,0))*$E15))</f>
        <v>533</v>
      </c>
      <c r="GU15" s="10">
        <v>80100095</v>
      </c>
      <c r="GV15">
        <v>1</v>
      </c>
      <c r="GW15">
        <v>1</v>
      </c>
      <c r="GX15">
        <f>IF(GU15=0,0,INT((VLOOKUP(--RIGHT(GU15,1),权重!$B$2:$C$6,2,0)/$C15+VLOOKUP(--RIGHT(GU15,1),权重!$B$2:$D$6,3,0))*$E15))</f>
        <v>20</v>
      </c>
      <c r="GY15" s="10">
        <v>80100101</v>
      </c>
      <c r="GZ15">
        <v>1</v>
      </c>
      <c r="HA15">
        <v>1</v>
      </c>
      <c r="HB15">
        <f>IF(GY15=0,0,INT((VLOOKUP(--RIGHT(GY15,1),权重!$B$2:$C$6,2,0)/$C15+VLOOKUP(--RIGHT(GY15,1),权重!$B$2:$D$6,3,0))*$E15))</f>
        <v>12800</v>
      </c>
      <c r="HC15" s="10">
        <v>80100102</v>
      </c>
      <c r="HD15">
        <v>1</v>
      </c>
      <c r="HE15">
        <v>1</v>
      </c>
      <c r="HF15">
        <f>IF(HC15=0,0,INT((VLOOKUP(--RIGHT(HC15,1),权重!$B$2:$C$6,2,0)/$C15+VLOOKUP(--RIGHT(HC15,1),权重!$B$2:$D$6,3,0))*$E15))</f>
        <v>10646</v>
      </c>
      <c r="HG15" s="10">
        <v>80100103</v>
      </c>
      <c r="HH15">
        <v>1</v>
      </c>
      <c r="HI15">
        <v>1</v>
      </c>
      <c r="HJ15">
        <f>IF(HG15=0,0,INT((VLOOKUP(--RIGHT(HG15,1),权重!$B$2:$C$6,2,0)/$C15+VLOOKUP(--RIGHT(HG15,1),权重!$B$2:$D$6,3,0))*$E15))</f>
        <v>2666</v>
      </c>
      <c r="HK15" s="10">
        <v>80100104</v>
      </c>
      <c r="HL15">
        <v>1</v>
      </c>
      <c r="HM15">
        <v>1</v>
      </c>
      <c r="HN15">
        <f>IF(HK15=0,0,INT((VLOOKUP(--RIGHT(HK15,1),权重!$B$2:$C$6,2,0)/$C15+VLOOKUP(--RIGHT(HK15,1),权重!$B$2:$D$6,3,0))*$E15))</f>
        <v>533</v>
      </c>
      <c r="HO15" s="10">
        <v>80100105</v>
      </c>
      <c r="HP15">
        <v>1</v>
      </c>
      <c r="HQ15">
        <v>1</v>
      </c>
      <c r="HR15">
        <f>IF(HO15=0,0,INT((VLOOKUP(--RIGHT(HO15,1),权重!$B$2:$C$6,2,0)/$C15+VLOOKUP(--RIGHT(HO15,1),权重!$B$2:$D$6,3,0))*$E15))</f>
        <v>20</v>
      </c>
      <c r="HS15" s="10">
        <v>80100111</v>
      </c>
      <c r="HT15">
        <v>1</v>
      </c>
      <c r="HU15">
        <v>1</v>
      </c>
      <c r="HV15">
        <f>IF(HS15=0,0,INT((VLOOKUP(--RIGHT(HS15,1),权重!$B$2:$C$6,2,0)/$C15+VLOOKUP(--RIGHT(HS15,1),权重!$B$2:$D$6,3,0))*$E15))</f>
        <v>12800</v>
      </c>
      <c r="HW15" s="10">
        <v>80100112</v>
      </c>
      <c r="HX15">
        <v>1</v>
      </c>
      <c r="HY15">
        <v>1</v>
      </c>
      <c r="HZ15">
        <f>IF(HW15=0,0,INT((VLOOKUP(--RIGHT(HW15,1),权重!$B$2:$C$6,2,0)/$C15+VLOOKUP(--RIGHT(HW15,1),权重!$B$2:$D$6,3,0))*$E15))</f>
        <v>10646</v>
      </c>
      <c r="IA15" s="10">
        <v>80100113</v>
      </c>
      <c r="IB15">
        <v>1</v>
      </c>
      <c r="IC15">
        <v>1</v>
      </c>
      <c r="ID15">
        <f>IF(IA15=0,0,INT((VLOOKUP(--RIGHT(IA15,1),权重!$B$2:$C$6,2,0)/$C15+VLOOKUP(--RIGHT(IA15,1),权重!$B$2:$D$6,3,0))*$E15))</f>
        <v>2666</v>
      </c>
      <c r="IE15" s="10">
        <v>80100114</v>
      </c>
      <c r="IF15">
        <v>1</v>
      </c>
      <c r="IG15">
        <v>1</v>
      </c>
      <c r="IH15">
        <f>IF(IE15=0,0,INT((VLOOKUP(--RIGHT(IE15,1),权重!$B$2:$C$6,2,0)/$C15+VLOOKUP(--RIGHT(IE15,1),权重!$B$2:$D$6,3,0))*$E15))</f>
        <v>533</v>
      </c>
      <c r="II15" s="10">
        <v>80100115</v>
      </c>
      <c r="IJ15">
        <v>1</v>
      </c>
      <c r="IK15">
        <v>1</v>
      </c>
      <c r="IL15">
        <f>IF(II15=0,0,INT((VLOOKUP(--RIGHT(II15,1),权重!$B$2:$C$6,2,0)/$C15+VLOOKUP(--RIGHT(II15,1),权重!$B$2:$D$6,3,0))*$E15))</f>
        <v>20</v>
      </c>
      <c r="IM15" s="10">
        <v>80100121</v>
      </c>
      <c r="IN15">
        <v>1</v>
      </c>
      <c r="IO15">
        <v>1</v>
      </c>
      <c r="IP15">
        <f>IF(IM15=0,0,INT((VLOOKUP(--RIGHT(IM15,1),权重!$B$2:$C$6,2,0)/$C15+VLOOKUP(--RIGHT(IM15,1),权重!$B$2:$D$6,3,0))*$E15))</f>
        <v>12800</v>
      </c>
      <c r="IQ15" s="10">
        <v>80100122</v>
      </c>
      <c r="IR15">
        <v>1</v>
      </c>
      <c r="IS15">
        <v>1</v>
      </c>
      <c r="IT15">
        <f>IF(IQ15=0,0,INT((VLOOKUP(--RIGHT(IQ15,1),权重!$B$2:$C$6,2,0)/$C15+VLOOKUP(--RIGHT(IQ15,1),权重!$B$2:$D$6,3,0))*$E15))</f>
        <v>10646</v>
      </c>
      <c r="IU15" s="10">
        <v>80100123</v>
      </c>
      <c r="IV15">
        <v>1</v>
      </c>
      <c r="IW15">
        <v>1</v>
      </c>
      <c r="IX15">
        <f>IF(IU15=0,0,INT((VLOOKUP(--RIGHT(IU15,1),权重!$B$2:$C$6,2,0)/$C15+VLOOKUP(--RIGHT(IU15,1),权重!$B$2:$D$6,3,0))*$E15))</f>
        <v>2666</v>
      </c>
      <c r="IY15" s="10">
        <v>80100124</v>
      </c>
      <c r="IZ15">
        <v>1</v>
      </c>
      <c r="JA15">
        <v>1</v>
      </c>
      <c r="JB15">
        <f>IF(IY15=0,0,INT((VLOOKUP(--RIGHT(IY15,1),权重!$B$2:$C$6,2,0)/$C15+VLOOKUP(--RIGHT(IY15,1),权重!$B$2:$D$6,3,0))*$E15))</f>
        <v>533</v>
      </c>
      <c r="JC15" s="10">
        <v>80100125</v>
      </c>
      <c r="JD15">
        <v>1</v>
      </c>
      <c r="JE15">
        <v>1</v>
      </c>
      <c r="JF15">
        <f>IF(JC15=0,0,INT((VLOOKUP(--RIGHT(JC15,1),权重!$B$2:$C$6,2,0)/$C15+VLOOKUP(--RIGHT(JC15,1),权重!$B$2:$D$6,3,0))*$E15))</f>
        <v>20</v>
      </c>
      <c r="JG15" s="10">
        <v>80100131</v>
      </c>
      <c r="JH15">
        <v>1</v>
      </c>
      <c r="JI15">
        <v>1</v>
      </c>
      <c r="JJ15">
        <f>IF(JG15=0,0,INT((VLOOKUP(--RIGHT(JG15,1),权重!$B$2:$C$6,2,0)/$C15+VLOOKUP(--RIGHT(JG15,1),权重!$B$2:$D$6,3,0))*$E15))</f>
        <v>12800</v>
      </c>
      <c r="JK15" s="10">
        <v>80100132</v>
      </c>
      <c r="JL15">
        <v>1</v>
      </c>
      <c r="JM15">
        <v>1</v>
      </c>
      <c r="JN15">
        <f>IF(JK15=0,0,INT((VLOOKUP(--RIGHT(JK15,1),权重!$B$2:$C$6,2,0)/$C15+VLOOKUP(--RIGHT(JK15,1),权重!$B$2:$D$6,3,0))*$E15))</f>
        <v>10646</v>
      </c>
      <c r="JO15" s="10">
        <v>80100133</v>
      </c>
      <c r="JP15">
        <v>1</v>
      </c>
      <c r="JQ15">
        <v>1</v>
      </c>
      <c r="JR15">
        <f>IF(JO15=0,0,INT((VLOOKUP(--RIGHT(JO15,1),权重!$B$2:$C$6,2,0)/$C15+VLOOKUP(--RIGHT(JO15,1),权重!$B$2:$D$6,3,0))*$E15))</f>
        <v>2666</v>
      </c>
      <c r="JS15" s="10">
        <v>80100134</v>
      </c>
      <c r="JT15">
        <v>1</v>
      </c>
      <c r="JU15">
        <v>1</v>
      </c>
      <c r="JV15">
        <f>IF(JS15=0,0,INT((VLOOKUP(--RIGHT(JS15,1),权重!$B$2:$C$6,2,0)/$C15+VLOOKUP(--RIGHT(JS15,1),权重!$B$2:$D$6,3,0))*$E15))</f>
        <v>533</v>
      </c>
      <c r="JW15" s="10">
        <v>80100135</v>
      </c>
      <c r="JX15">
        <v>1</v>
      </c>
      <c r="JY15">
        <v>1</v>
      </c>
      <c r="JZ15">
        <f>IF(JW15=0,0,INT((VLOOKUP(--RIGHT(JW15,1),权重!$B$2:$C$6,2,0)/$C15+VLOOKUP(--RIGHT(JW15,1),权重!$B$2:$D$6,3,0))*$E15))</f>
        <v>20</v>
      </c>
      <c r="KA15" s="10">
        <v>80100141</v>
      </c>
      <c r="KB15">
        <v>1</v>
      </c>
      <c r="KC15">
        <v>1</v>
      </c>
      <c r="KD15">
        <f>IF(KA15=0,0,INT((VLOOKUP(--RIGHT(KA15,1),权重!$B$2:$C$6,2,0)/$C15+VLOOKUP(--RIGHT(KA15,1),权重!$B$2:$D$6,3,0))*$E15))</f>
        <v>12800</v>
      </c>
      <c r="KE15" s="10">
        <v>80100142</v>
      </c>
      <c r="KF15">
        <v>1</v>
      </c>
      <c r="KG15">
        <v>1</v>
      </c>
      <c r="KH15">
        <f>IF(KE15=0,0,INT((VLOOKUP(--RIGHT(KE15,1),权重!$B$2:$C$6,2,0)/$C15+VLOOKUP(--RIGHT(KE15,1),权重!$B$2:$D$6,3,0))*$E15))</f>
        <v>10646</v>
      </c>
      <c r="KI15" s="10">
        <v>80100143</v>
      </c>
      <c r="KJ15">
        <v>1</v>
      </c>
      <c r="KK15">
        <v>1</v>
      </c>
      <c r="KL15">
        <f>IF(KI15=0,0,INT((VLOOKUP(--RIGHT(KI15,1),权重!$B$2:$C$6,2,0)/$C15+VLOOKUP(--RIGHT(KI15,1),权重!$B$2:$D$6,3,0))*$E15))</f>
        <v>2666</v>
      </c>
      <c r="KM15" s="10">
        <v>80100144</v>
      </c>
      <c r="KN15">
        <v>1</v>
      </c>
      <c r="KO15">
        <v>1</v>
      </c>
      <c r="KP15">
        <f>IF(KM15=0,0,INT((VLOOKUP(--RIGHT(KM15,1),权重!$B$2:$C$6,2,0)/$C15+VLOOKUP(--RIGHT(KM15,1),权重!$B$2:$D$6,3,0))*$E15))</f>
        <v>533</v>
      </c>
      <c r="KQ15" s="10">
        <v>80100145</v>
      </c>
      <c r="KR15">
        <v>1</v>
      </c>
      <c r="KS15">
        <v>1</v>
      </c>
      <c r="KT15">
        <f>IF(KQ15=0,0,INT((VLOOKUP(--RIGHT(KQ15,1),权重!$B$2:$C$6,2,0)/$C15+VLOOKUP(--RIGHT(KQ15,1),权重!$B$2:$D$6,3,0))*$E15))</f>
        <v>20</v>
      </c>
      <c r="KU15" s="10">
        <v>80100151</v>
      </c>
      <c r="KV15">
        <v>1</v>
      </c>
      <c r="KW15">
        <v>1</v>
      </c>
      <c r="KX15">
        <f>IF(KU15=0,0,INT((VLOOKUP(--RIGHT(KU15,1),权重!$B$2:$C$6,2,0)/$C15+VLOOKUP(--RIGHT(KU15,1),权重!$B$2:$D$6,3,0))*$E15))</f>
        <v>12800</v>
      </c>
      <c r="KY15" s="10">
        <v>80100152</v>
      </c>
      <c r="KZ15">
        <v>1</v>
      </c>
      <c r="LA15">
        <v>1</v>
      </c>
      <c r="LB15">
        <f>IF(KY15=0,0,INT((VLOOKUP(--RIGHT(KY15,1),权重!$B$2:$C$6,2,0)/$C15+VLOOKUP(--RIGHT(KY15,1),权重!$B$2:$D$6,3,0))*$E15))</f>
        <v>10646</v>
      </c>
      <c r="LC15" s="10">
        <v>80100153</v>
      </c>
      <c r="LD15">
        <v>1</v>
      </c>
      <c r="LE15">
        <v>1</v>
      </c>
      <c r="LF15">
        <f>IF(LC15=0,0,INT((VLOOKUP(--RIGHT(LC15,1),权重!$B$2:$C$6,2,0)/$C15+VLOOKUP(--RIGHT(LC15,1),权重!$B$2:$D$6,3,0))*$E15))</f>
        <v>2666</v>
      </c>
      <c r="LG15" s="10">
        <v>80100154</v>
      </c>
      <c r="LH15">
        <v>1</v>
      </c>
      <c r="LI15">
        <v>1</v>
      </c>
      <c r="LJ15">
        <f>IF(LG15=0,0,INT((VLOOKUP(--RIGHT(LG15,1),权重!$B$2:$C$6,2,0)/$C15+VLOOKUP(--RIGHT(LG15,1),权重!$B$2:$D$6,3,0))*$E15))</f>
        <v>533</v>
      </c>
      <c r="LK15" s="10">
        <v>80100155</v>
      </c>
      <c r="LL15">
        <v>1</v>
      </c>
      <c r="LM15">
        <v>1</v>
      </c>
      <c r="LN15">
        <f>IF(LK15=0,0,INT((VLOOKUP(--RIGHT(LK15,1),权重!$B$2:$C$6,2,0)/$C15+VLOOKUP(--RIGHT(LK15,1),权重!$B$2:$D$6,3,0))*$E15))</f>
        <v>20</v>
      </c>
      <c r="LO15" s="10"/>
      <c r="LR15">
        <f>IF(LO15=0,0,INT((VLOOKUP(--RIGHT(LO15,1),权重!$B$2:$C$6,2,0)/$C15+VLOOKUP(--RIGHT(LO15,1),权重!$B$2:$D$6,3,0))*$E15))</f>
        <v>0</v>
      </c>
      <c r="LS15" s="10"/>
      <c r="LV15">
        <f>IF(LS15=0,0,INT((VLOOKUP(--RIGHT(LS15,1),权重!$B$2:$C$6,2,0)/$C15+VLOOKUP(--RIGHT(LS15,1),权重!$B$2:$D$6,3,0))*$E15))</f>
        <v>0</v>
      </c>
      <c r="LW15" s="10"/>
      <c r="LZ15">
        <f>IF(LW15=0,0,INT((VLOOKUP(--RIGHT(LW15,1),权重!$B$2:$C$6,2,0)/$C15+VLOOKUP(--RIGHT(LW15,1),权重!$B$2:$D$6,3,0))*$E15))</f>
        <v>0</v>
      </c>
      <c r="MA15" s="10"/>
      <c r="MD15">
        <f>IF(MA15=0,0,INT((VLOOKUP(--RIGHT(MA15,1),权重!$B$2:$C$6,2,0)/$C15+VLOOKUP(--RIGHT(MA15,1),权重!$B$2:$D$6,3,0))*$E15))</f>
        <v>0</v>
      </c>
      <c r="ME15" s="10"/>
      <c r="MH15">
        <f>IF(ME15=0,0,INT((VLOOKUP(--RIGHT(ME15,1),权重!$B$2:$C$6,2,0)/$C15+VLOOKUP(--RIGHT(ME15,1),权重!$B$2:$D$6,3,0))*$E15))</f>
        <v>0</v>
      </c>
    </row>
    <row r="16" spans="1:346" x14ac:dyDescent="0.2">
      <c r="A16">
        <v>13</v>
      </c>
      <c r="B16" t="s">
        <v>28</v>
      </c>
      <c r="C16" s="9">
        <v>16</v>
      </c>
      <c r="D16" s="9">
        <f>'爬塔宝箱（输出)'!D16</f>
        <v>4</v>
      </c>
      <c r="E16" s="9">
        <f t="shared" si="1"/>
        <v>0.4</v>
      </c>
      <c r="F16" s="9">
        <f t="shared" si="0"/>
        <v>0.6</v>
      </c>
      <c r="G16" s="12">
        <v>80100001</v>
      </c>
      <c r="H16">
        <v>1</v>
      </c>
      <c r="I16">
        <v>1</v>
      </c>
      <c r="J16">
        <f>IF($D16&lt;2,((VLOOKUP(--RIGHT(G16,1),权重!$F$2:$H$6,2,0)+VLOOKUP(--RIGHT(G16,1),权重!$F$2:$H$6,3,0)*$D16)*$F16),((VLOOKUP(--RIGHT(G16,1),权重!$J$2:$L$6,2,0)+VLOOKUP(--RIGHT(G16,1),权重!$J$2:$L$6,3,0)*$D16)*$F16))</f>
        <v>285600</v>
      </c>
      <c r="K16" s="12">
        <v>80100002</v>
      </c>
      <c r="L16">
        <v>1</v>
      </c>
      <c r="M16">
        <v>1</v>
      </c>
      <c r="N16">
        <f>IF($D16&lt;2,((VLOOKUP(--RIGHT(K16,1),权重!$F$2:$H$6,2,0)+VLOOKUP(--RIGHT(K16,1),权重!$F$2:$H$6,3,0)*$D16)*$F16),((VLOOKUP(--RIGHT(K16,1),权重!$J$2:$L$6,2,0)+VLOOKUP(--RIGHT(K16,1),权重!$J$2:$L$6,3,0)*$D16)*$F16))</f>
        <v>179040</v>
      </c>
      <c r="O16" s="26">
        <v>80100003</v>
      </c>
      <c r="P16">
        <v>1</v>
      </c>
      <c r="Q16">
        <v>1</v>
      </c>
      <c r="R16">
        <f>IF($D16&lt;2,((VLOOKUP(--RIGHT(O16,1),权重!$F$2:$H$6,2,0)+VLOOKUP(--RIGHT(O16,1),权重!$F$2:$H$6,3,0)*$D16)*$F16),((VLOOKUP(--RIGHT(O16,1),权重!$J$2:$L$6,2,0)+VLOOKUP(--RIGHT(O16,1),权重!$J$2:$L$6,3,0)*$D16)*$F16))</f>
        <v>120000</v>
      </c>
      <c r="S16" s="26">
        <v>80100004</v>
      </c>
      <c r="T16">
        <v>1</v>
      </c>
      <c r="U16">
        <v>1</v>
      </c>
      <c r="V16">
        <f>IF($D16&lt;2,((VLOOKUP(--RIGHT(S16,1),权重!$F$2:$H$6,2,0)+VLOOKUP(--RIGHT(S16,1),权重!$F$2:$H$6,3,0)*$D16)*$F16),((VLOOKUP(--RIGHT(S16,1),权重!$J$2:$L$6,2,0)+VLOOKUP(--RIGHT(S16,1),权重!$J$2:$L$6,3,0)*$D16)*$F16))</f>
        <v>14400</v>
      </c>
      <c r="W16" s="26">
        <v>80100005</v>
      </c>
      <c r="X16">
        <v>1</v>
      </c>
      <c r="Y16">
        <v>1</v>
      </c>
      <c r="Z16">
        <f>IF($D16&lt;2,((VLOOKUP(--RIGHT(W16,1),权重!$F$2:$H$6,2,0)+VLOOKUP(--RIGHT(W16,1),权重!$F$2:$H$6,3,0)*$D16)*$F16),((VLOOKUP(--RIGHT(W16,1),权重!$J$2:$L$6,2,0)+VLOOKUP(--RIGHT(W16,1),权重!$J$2:$L$6,3,0)*$D16)*$F16))</f>
        <v>960</v>
      </c>
      <c r="AA16" s="27">
        <v>80100011</v>
      </c>
      <c r="AB16">
        <v>1</v>
      </c>
      <c r="AC16">
        <v>1</v>
      </c>
      <c r="AD16">
        <f>IF(AA16=0,0,INT((VLOOKUP(--RIGHT(AA16,1),权重!$B$2:$C$6,2,0)/$C16+VLOOKUP(--RIGHT(AA16,1),权重!$B$2:$D$6,3,0))*$E16))</f>
        <v>11975</v>
      </c>
      <c r="AE16" s="10">
        <v>80100012</v>
      </c>
      <c r="AF16">
        <v>1</v>
      </c>
      <c r="AG16">
        <v>1</v>
      </c>
      <c r="AH16">
        <f>IF(AE16=0,0,INT((VLOOKUP(--RIGHT(AE16,1),权重!$B$2:$C$6,2,0)/$C16+VLOOKUP(--RIGHT(AE16,1),权重!$B$2:$D$6,3,0))*$E16))</f>
        <v>9980</v>
      </c>
      <c r="AI16" s="10">
        <v>80100013</v>
      </c>
      <c r="AJ16">
        <v>1</v>
      </c>
      <c r="AK16">
        <v>1</v>
      </c>
      <c r="AL16">
        <f>IF(AI16=0,0,INT((VLOOKUP(--RIGHT(AI16,1),权重!$B$2:$C$6,2,0)/$C16+VLOOKUP(--RIGHT(AI16,1),权重!$B$2:$D$6,3,0))*$E16))</f>
        <v>2500</v>
      </c>
      <c r="AM16" s="10">
        <v>80100014</v>
      </c>
      <c r="AN16">
        <v>1</v>
      </c>
      <c r="AO16">
        <v>1</v>
      </c>
      <c r="AP16">
        <f>IF(AM16=0,0,INT((VLOOKUP(--RIGHT(AM16,1),权重!$B$2:$C$6,2,0)/$C16+VLOOKUP(--RIGHT(AM16,1),权重!$B$2:$D$6,3,0))*$E16))</f>
        <v>525</v>
      </c>
      <c r="AQ16" s="10">
        <v>80100015</v>
      </c>
      <c r="AR16">
        <v>1</v>
      </c>
      <c r="AS16">
        <v>1</v>
      </c>
      <c r="AT16">
        <f>IF(AQ16=0,0,INT((VLOOKUP(--RIGHT(AQ16,1),权重!$B$2:$C$6,2,0)/$C16+VLOOKUP(--RIGHT(AQ16,1),权重!$B$2:$D$6,3,0))*$E16))</f>
        <v>20</v>
      </c>
      <c r="AU16" s="10">
        <v>80100031</v>
      </c>
      <c r="AV16">
        <v>1</v>
      </c>
      <c r="AW16">
        <v>1</v>
      </c>
      <c r="AX16">
        <f>IF(AU16=0,0,INT((VLOOKUP(--RIGHT(AU16,1),权重!$B$2:$C$6,2,0)/$C16+VLOOKUP(--RIGHT(AU16,1),权重!$B$2:$D$6,3,0))*$E16))</f>
        <v>11975</v>
      </c>
      <c r="AY16" s="10">
        <v>80100032</v>
      </c>
      <c r="AZ16">
        <v>1</v>
      </c>
      <c r="BA16">
        <v>1</v>
      </c>
      <c r="BB16">
        <f>IF(AY16=0,0,INT((VLOOKUP(--RIGHT(AY16,1),权重!$B$2:$C$6,2,0)/$C16+VLOOKUP(--RIGHT(AY16,1),权重!$B$2:$D$6,3,0))*$E16))</f>
        <v>9980</v>
      </c>
      <c r="BC16" s="10">
        <v>80100033</v>
      </c>
      <c r="BD16">
        <v>1</v>
      </c>
      <c r="BE16">
        <v>1</v>
      </c>
      <c r="BF16">
        <f>IF(BC16=0,0,INT((VLOOKUP(--RIGHT(BC16,1),权重!$B$2:$C$6,2,0)/$C16+VLOOKUP(--RIGHT(BC16,1),权重!$B$2:$D$6,3,0))*$E16))</f>
        <v>2500</v>
      </c>
      <c r="BG16" s="10">
        <v>80100034</v>
      </c>
      <c r="BH16">
        <v>1</v>
      </c>
      <c r="BI16">
        <v>1</v>
      </c>
      <c r="BJ16">
        <f>IF(BG16=0,0,INT((VLOOKUP(--RIGHT(BG16,1),权重!$B$2:$C$6,2,0)/$C16+VLOOKUP(--RIGHT(BG16,1),权重!$B$2:$D$6,3,0))*$E16))</f>
        <v>525</v>
      </c>
      <c r="BK16" s="10">
        <v>80100035</v>
      </c>
      <c r="BL16">
        <v>1</v>
      </c>
      <c r="BM16">
        <v>1</v>
      </c>
      <c r="BN16">
        <f>IF(BK16=0,0,INT((VLOOKUP(--RIGHT(BK16,1),权重!$B$2:$C$6,2,0)/$C16+VLOOKUP(--RIGHT(BK16,1),权重!$B$2:$D$6,3,0))*$E16))</f>
        <v>20</v>
      </c>
      <c r="BO16" s="10">
        <v>80100041</v>
      </c>
      <c r="BP16">
        <v>1</v>
      </c>
      <c r="BQ16">
        <v>1</v>
      </c>
      <c r="BR16">
        <f>IF(BO16=0,0,INT((VLOOKUP(--RIGHT(BO16,1),权重!$B$2:$C$6,2,0)/$C16+VLOOKUP(--RIGHT(BO16,1),权重!$B$2:$D$6,3,0))*$E16))</f>
        <v>11975</v>
      </c>
      <c r="BS16" s="10">
        <v>80100042</v>
      </c>
      <c r="BT16">
        <v>1</v>
      </c>
      <c r="BU16">
        <v>1</v>
      </c>
      <c r="BV16">
        <f>IF(BS16=0,0,INT((VLOOKUP(--RIGHT(BS16,1),权重!$B$2:$C$6,2,0)/$C16+VLOOKUP(--RIGHT(BS16,1),权重!$B$2:$D$6,3,0))*$E16))</f>
        <v>9980</v>
      </c>
      <c r="BW16" s="10">
        <v>80100043</v>
      </c>
      <c r="BX16">
        <v>1</v>
      </c>
      <c r="BY16">
        <v>1</v>
      </c>
      <c r="BZ16">
        <f>IF(BW16=0,0,INT((VLOOKUP(--RIGHT(BW16,1),权重!$B$2:$C$6,2,0)/$C16+VLOOKUP(--RIGHT(BW16,1),权重!$B$2:$D$6,3,0))*$E16))</f>
        <v>2500</v>
      </c>
      <c r="CA16" s="10">
        <v>80100044</v>
      </c>
      <c r="CB16">
        <v>1</v>
      </c>
      <c r="CC16">
        <v>1</v>
      </c>
      <c r="CD16">
        <f>IF(CA16=0,0,INT((VLOOKUP(--RIGHT(CA16,1),权重!$B$2:$C$6,2,0)/$C16+VLOOKUP(--RIGHT(CA16,1),权重!$B$2:$D$6,3,0))*$E16))</f>
        <v>525</v>
      </c>
      <c r="CE16" s="10">
        <v>80100045</v>
      </c>
      <c r="CF16">
        <v>1</v>
      </c>
      <c r="CG16">
        <v>1</v>
      </c>
      <c r="CH16">
        <f>IF(CE16=0,0,INT((VLOOKUP(--RIGHT(CE16,1),权重!$B$2:$C$6,2,0)/$C16+VLOOKUP(--RIGHT(CE16,1),权重!$B$2:$D$6,3,0))*$E16))</f>
        <v>20</v>
      </c>
      <c r="CI16" s="10">
        <v>80100061</v>
      </c>
      <c r="CJ16">
        <v>1</v>
      </c>
      <c r="CK16">
        <v>1</v>
      </c>
      <c r="CL16">
        <f>IF(CI16=0,0,INT((VLOOKUP(--RIGHT(CI16,1),权重!$B$2:$C$6,2,0)/$C16+VLOOKUP(--RIGHT(CI16,1),权重!$B$2:$D$6,3,0))*$E16))</f>
        <v>11975</v>
      </c>
      <c r="CM16" s="10">
        <v>80100062</v>
      </c>
      <c r="CN16">
        <v>1</v>
      </c>
      <c r="CO16">
        <v>1</v>
      </c>
      <c r="CP16">
        <f>IF(CM16=0,0,INT((VLOOKUP(--RIGHT(CM16,1),权重!$B$2:$C$6,2,0)/$C16+VLOOKUP(--RIGHT(CM16,1),权重!$B$2:$D$6,3,0))*$E16))</f>
        <v>9980</v>
      </c>
      <c r="CQ16" s="10">
        <v>80100063</v>
      </c>
      <c r="CR16">
        <v>1</v>
      </c>
      <c r="CS16">
        <v>1</v>
      </c>
      <c r="CT16">
        <f>IF(CQ16=0,0,INT((VLOOKUP(--RIGHT(CQ16,1),权重!$B$2:$C$6,2,0)/$C16+VLOOKUP(--RIGHT(CQ16,1),权重!$B$2:$D$6,3,0))*$E16))</f>
        <v>2500</v>
      </c>
      <c r="CU16" s="10">
        <v>80100064</v>
      </c>
      <c r="CV16">
        <v>1</v>
      </c>
      <c r="CW16">
        <v>1</v>
      </c>
      <c r="CX16">
        <f>IF(CU16=0,0,INT((VLOOKUP(--RIGHT(CU16,1),权重!$B$2:$C$6,2,0)/$C16+VLOOKUP(--RIGHT(CU16,1),权重!$B$2:$D$6,3,0))*$E16))</f>
        <v>525</v>
      </c>
      <c r="CY16" s="10">
        <v>80100065</v>
      </c>
      <c r="CZ16">
        <v>1</v>
      </c>
      <c r="DA16">
        <v>1</v>
      </c>
      <c r="DB16">
        <f>IF(CY16=0,0,INT((VLOOKUP(--RIGHT(CY16,1),权重!$B$2:$C$6,2,0)/$C16+VLOOKUP(--RIGHT(CY16,1),权重!$B$2:$D$6,3,0))*$E16))</f>
        <v>20</v>
      </c>
      <c r="DC16" s="10">
        <v>80100051</v>
      </c>
      <c r="DD16">
        <v>1</v>
      </c>
      <c r="DE16">
        <v>1</v>
      </c>
      <c r="DF16">
        <f>IF(DC16=0,0,INT((VLOOKUP(--RIGHT(DC16,1),权重!$B$2:$C$6,2,0)/$C16+VLOOKUP(--RIGHT(DC16,1),权重!$B$2:$D$6,3,0))*$E16))</f>
        <v>11975</v>
      </c>
      <c r="DG16" s="10">
        <v>80100052</v>
      </c>
      <c r="DH16">
        <v>1</v>
      </c>
      <c r="DI16">
        <v>1</v>
      </c>
      <c r="DJ16">
        <f>IF(DG16=0,0,INT((VLOOKUP(--RIGHT(DG16,1),权重!$B$2:$C$6,2,0)/$C16+VLOOKUP(--RIGHT(DG16,1),权重!$B$2:$D$6,3,0))*$E16))</f>
        <v>9980</v>
      </c>
      <c r="DK16" s="10">
        <v>80100053</v>
      </c>
      <c r="DL16">
        <v>1</v>
      </c>
      <c r="DM16">
        <v>1</v>
      </c>
      <c r="DN16">
        <f>IF(DK16=0,0,INT((VLOOKUP(--RIGHT(DK16,1),权重!$B$2:$C$6,2,0)/$C16+VLOOKUP(--RIGHT(DK16,1),权重!$B$2:$D$6,3,0))*$E16))</f>
        <v>2500</v>
      </c>
      <c r="DO16" s="10">
        <v>80100054</v>
      </c>
      <c r="DP16">
        <v>1</v>
      </c>
      <c r="DQ16">
        <v>1</v>
      </c>
      <c r="DR16">
        <f>IF(DO16=0,0,INT((VLOOKUP(--RIGHT(DO16,1),权重!$B$2:$C$6,2,0)/$C16+VLOOKUP(--RIGHT(DO16,1),权重!$B$2:$D$6,3,0))*$E16))</f>
        <v>525</v>
      </c>
      <c r="DS16" s="10">
        <v>80100055</v>
      </c>
      <c r="DT16">
        <v>1</v>
      </c>
      <c r="DU16">
        <v>1</v>
      </c>
      <c r="DV16">
        <f>IF(DS16=0,0,INT((VLOOKUP(--RIGHT(DS16,1),权重!$B$2:$C$6,2,0)/$C16+VLOOKUP(--RIGHT(DS16,1),权重!$B$2:$D$6,3,0))*$E16))</f>
        <v>20</v>
      </c>
      <c r="DW16" s="10">
        <v>80100081</v>
      </c>
      <c r="DX16">
        <v>1</v>
      </c>
      <c r="DY16">
        <v>1</v>
      </c>
      <c r="DZ16">
        <f>IF(DW16=0,0,INT((VLOOKUP(--RIGHT(DW16,1),权重!$B$2:$C$6,2,0)/$C16+VLOOKUP(--RIGHT(DW16,1),权重!$B$2:$D$6,3,0))*$E16))</f>
        <v>11975</v>
      </c>
      <c r="EA16" s="10">
        <v>80100082</v>
      </c>
      <c r="EB16">
        <v>1</v>
      </c>
      <c r="EC16">
        <v>1</v>
      </c>
      <c r="ED16">
        <f>IF(EA16=0,0,INT((VLOOKUP(--RIGHT(EA16,1),权重!$B$2:$C$6,2,0)/$C16+VLOOKUP(--RIGHT(EA16,1),权重!$B$2:$D$6,3,0))*$E16))</f>
        <v>9980</v>
      </c>
      <c r="EE16" s="10">
        <v>80100083</v>
      </c>
      <c r="EF16">
        <v>1</v>
      </c>
      <c r="EG16">
        <v>1</v>
      </c>
      <c r="EH16">
        <f>IF(EE16=0,0,INT((VLOOKUP(--RIGHT(EE16,1),权重!$B$2:$C$6,2,0)/$C16+VLOOKUP(--RIGHT(EE16,1),权重!$B$2:$D$6,3,0))*$E16))</f>
        <v>2500</v>
      </c>
      <c r="EI16" s="10">
        <v>80100084</v>
      </c>
      <c r="EJ16">
        <v>1</v>
      </c>
      <c r="EK16">
        <v>1</v>
      </c>
      <c r="EL16">
        <f>IF(EI16=0,0,INT((VLOOKUP(--RIGHT(EI16,1),权重!$B$2:$C$6,2,0)/$C16+VLOOKUP(--RIGHT(EI16,1),权重!$B$2:$D$6,3,0))*$E16))</f>
        <v>525</v>
      </c>
      <c r="EM16" s="10">
        <v>80100085</v>
      </c>
      <c r="EN16">
        <v>1</v>
      </c>
      <c r="EO16">
        <v>1</v>
      </c>
      <c r="EP16">
        <f>IF(EM16=0,0,INT((VLOOKUP(--RIGHT(EM16,1),权重!$B$2:$C$6,2,0)/$C16+VLOOKUP(--RIGHT(EM16,1),权重!$B$2:$D$6,3,0))*$E16))</f>
        <v>20</v>
      </c>
      <c r="EQ16" s="10">
        <v>80100071</v>
      </c>
      <c r="ER16">
        <v>1</v>
      </c>
      <c r="ES16">
        <v>1</v>
      </c>
      <c r="ET16">
        <f>IF(EQ16=0,0,INT((VLOOKUP(--RIGHT(EQ16,1),权重!$B$2:$C$6,2,0)/$C16+VLOOKUP(--RIGHT(EQ16,1),权重!$B$2:$D$6,3,0))*$E16))</f>
        <v>11975</v>
      </c>
      <c r="EU16" s="10">
        <v>80100072</v>
      </c>
      <c r="EV16">
        <v>1</v>
      </c>
      <c r="EW16">
        <v>1</v>
      </c>
      <c r="EX16">
        <f>IF(EU16=0,0,INT((VLOOKUP(--RIGHT(EU16,1),权重!$B$2:$C$6,2,0)/$C16+VLOOKUP(--RIGHT(EU16,1),权重!$B$2:$D$6,3,0))*$E16))</f>
        <v>9980</v>
      </c>
      <c r="EY16" s="10">
        <v>80100073</v>
      </c>
      <c r="EZ16">
        <v>1</v>
      </c>
      <c r="FA16">
        <v>1</v>
      </c>
      <c r="FB16">
        <f>IF(EY16=0,0,INT((VLOOKUP(--RIGHT(EY16,1),权重!$B$2:$C$6,2,0)/$C16+VLOOKUP(--RIGHT(EY16,1),权重!$B$2:$D$6,3,0))*$E16))</f>
        <v>2500</v>
      </c>
      <c r="FC16" s="10">
        <v>80100074</v>
      </c>
      <c r="FD16">
        <v>1</v>
      </c>
      <c r="FE16">
        <v>1</v>
      </c>
      <c r="FF16">
        <f>IF(FC16=0,0,INT((VLOOKUP(--RIGHT(FC16,1),权重!$B$2:$C$6,2,0)/$C16+VLOOKUP(--RIGHT(FC16,1),权重!$B$2:$D$6,3,0))*$E16))</f>
        <v>525</v>
      </c>
      <c r="FG16" s="10">
        <v>80100075</v>
      </c>
      <c r="FH16">
        <v>1</v>
      </c>
      <c r="FI16">
        <v>1</v>
      </c>
      <c r="FJ16">
        <f>IF(FG16=0,0,INT((VLOOKUP(--RIGHT(FG16,1),权重!$B$2:$C$6,2,0)/$C16+VLOOKUP(--RIGHT(FG16,1),权重!$B$2:$D$6,3,0))*$E16))</f>
        <v>20</v>
      </c>
      <c r="FK16" s="10">
        <v>80100021</v>
      </c>
      <c r="FL16">
        <v>1</v>
      </c>
      <c r="FM16">
        <v>1</v>
      </c>
      <c r="FN16">
        <f>IF(FK16=0,0,INT((VLOOKUP(--RIGHT(FK16,1),权重!$B$2:$C$6,2,0)/$C16+VLOOKUP(--RIGHT(FK16,1),权重!$B$2:$D$6,3,0))*$E16))</f>
        <v>11975</v>
      </c>
      <c r="FO16" s="10">
        <v>80100022</v>
      </c>
      <c r="FP16">
        <v>1</v>
      </c>
      <c r="FQ16">
        <v>1</v>
      </c>
      <c r="FR16">
        <f>IF(FO16=0,0,INT((VLOOKUP(--RIGHT(FO16,1),权重!$B$2:$C$6,2,0)/$C16+VLOOKUP(--RIGHT(FO16,1),权重!$B$2:$D$6,3,0))*$E16))</f>
        <v>9980</v>
      </c>
      <c r="FS16" s="10">
        <v>80100023</v>
      </c>
      <c r="FT16">
        <v>1</v>
      </c>
      <c r="FU16">
        <v>1</v>
      </c>
      <c r="FV16">
        <f>IF(FS16=0,0,INT((VLOOKUP(--RIGHT(FS16,1),权重!$B$2:$C$6,2,0)/$C16+VLOOKUP(--RIGHT(FS16,1),权重!$B$2:$D$6,3,0))*$E16))</f>
        <v>2500</v>
      </c>
      <c r="FW16" s="10">
        <v>80100024</v>
      </c>
      <c r="FX16">
        <v>1</v>
      </c>
      <c r="FY16">
        <v>1</v>
      </c>
      <c r="FZ16">
        <f>IF(FW16=0,0,INT((VLOOKUP(--RIGHT(FW16,1),权重!$B$2:$C$6,2,0)/$C16+VLOOKUP(--RIGHT(FW16,1),权重!$B$2:$D$6,3,0))*$E16))</f>
        <v>525</v>
      </c>
      <c r="GA16" s="10">
        <v>80100025</v>
      </c>
      <c r="GB16">
        <v>1</v>
      </c>
      <c r="GC16">
        <v>1</v>
      </c>
      <c r="GD16">
        <f>IF(GA16=0,0,INT((VLOOKUP(--RIGHT(GA16,1),权重!$B$2:$C$6,2,0)/$C16+VLOOKUP(--RIGHT(GA16,1),权重!$B$2:$D$6,3,0))*$E16))</f>
        <v>20</v>
      </c>
      <c r="GE16" s="10">
        <v>80100091</v>
      </c>
      <c r="GF16">
        <v>1</v>
      </c>
      <c r="GG16">
        <v>1</v>
      </c>
      <c r="GH16">
        <f>IF(GE16=0,0,INT((VLOOKUP(--RIGHT(GE16,1),权重!$B$2:$C$6,2,0)/$C16+VLOOKUP(--RIGHT(GE16,1),权重!$B$2:$D$6,3,0))*$E16))</f>
        <v>11975</v>
      </c>
      <c r="GI16" s="10">
        <v>80100092</v>
      </c>
      <c r="GJ16">
        <v>1</v>
      </c>
      <c r="GK16">
        <v>1</v>
      </c>
      <c r="GL16">
        <f>IF(GI16=0,0,INT((VLOOKUP(--RIGHT(GI16,1),权重!$B$2:$C$6,2,0)/$C16+VLOOKUP(--RIGHT(GI16,1),权重!$B$2:$D$6,3,0))*$E16))</f>
        <v>9980</v>
      </c>
      <c r="GM16" s="10">
        <v>80100093</v>
      </c>
      <c r="GN16">
        <v>1</v>
      </c>
      <c r="GO16">
        <v>1</v>
      </c>
      <c r="GP16">
        <f>IF(GM16=0,0,INT((VLOOKUP(--RIGHT(GM16,1),权重!$B$2:$C$6,2,0)/$C16+VLOOKUP(--RIGHT(GM16,1),权重!$B$2:$D$6,3,0))*$E16))</f>
        <v>2500</v>
      </c>
      <c r="GQ16" s="10">
        <v>80100094</v>
      </c>
      <c r="GR16">
        <v>1</v>
      </c>
      <c r="GS16">
        <v>1</v>
      </c>
      <c r="GT16">
        <f>IF(GQ16=0,0,INT((VLOOKUP(--RIGHT(GQ16,1),权重!$B$2:$C$6,2,0)/$C16+VLOOKUP(--RIGHT(GQ16,1),权重!$B$2:$D$6,3,0))*$E16))</f>
        <v>525</v>
      </c>
      <c r="GU16" s="10">
        <v>80100095</v>
      </c>
      <c r="GV16">
        <v>1</v>
      </c>
      <c r="GW16">
        <v>1</v>
      </c>
      <c r="GX16">
        <f>IF(GU16=0,0,INT((VLOOKUP(--RIGHT(GU16,1),权重!$B$2:$C$6,2,0)/$C16+VLOOKUP(--RIGHT(GU16,1),权重!$B$2:$D$6,3,0))*$E16))</f>
        <v>20</v>
      </c>
      <c r="GY16" s="10">
        <v>80100101</v>
      </c>
      <c r="GZ16">
        <v>1</v>
      </c>
      <c r="HA16">
        <v>1</v>
      </c>
      <c r="HB16">
        <f>IF(GY16=0,0,INT((VLOOKUP(--RIGHT(GY16,1),权重!$B$2:$C$6,2,0)/$C16+VLOOKUP(--RIGHT(GY16,1),权重!$B$2:$D$6,3,0))*$E16))</f>
        <v>11975</v>
      </c>
      <c r="HC16" s="10">
        <v>80100102</v>
      </c>
      <c r="HD16">
        <v>1</v>
      </c>
      <c r="HE16">
        <v>1</v>
      </c>
      <c r="HF16">
        <f>IF(HC16=0,0,INT((VLOOKUP(--RIGHT(HC16,1),权重!$B$2:$C$6,2,0)/$C16+VLOOKUP(--RIGHT(HC16,1),权重!$B$2:$D$6,3,0))*$E16))</f>
        <v>9980</v>
      </c>
      <c r="HG16" s="10">
        <v>80100103</v>
      </c>
      <c r="HH16">
        <v>1</v>
      </c>
      <c r="HI16">
        <v>1</v>
      </c>
      <c r="HJ16">
        <f>IF(HG16=0,0,INT((VLOOKUP(--RIGHT(HG16,1),权重!$B$2:$C$6,2,0)/$C16+VLOOKUP(--RIGHT(HG16,1),权重!$B$2:$D$6,3,0))*$E16))</f>
        <v>2500</v>
      </c>
      <c r="HK16" s="10">
        <v>80100104</v>
      </c>
      <c r="HL16">
        <v>1</v>
      </c>
      <c r="HM16">
        <v>1</v>
      </c>
      <c r="HN16">
        <f>IF(HK16=0,0,INT((VLOOKUP(--RIGHT(HK16,1),权重!$B$2:$C$6,2,0)/$C16+VLOOKUP(--RIGHT(HK16,1),权重!$B$2:$D$6,3,0))*$E16))</f>
        <v>525</v>
      </c>
      <c r="HO16" s="10">
        <v>80100105</v>
      </c>
      <c r="HP16">
        <v>1</v>
      </c>
      <c r="HQ16">
        <v>1</v>
      </c>
      <c r="HR16">
        <f>IF(HO16=0,0,INT((VLOOKUP(--RIGHT(HO16,1),权重!$B$2:$C$6,2,0)/$C16+VLOOKUP(--RIGHT(HO16,1),权重!$B$2:$D$6,3,0))*$E16))</f>
        <v>20</v>
      </c>
      <c r="HS16" s="10">
        <v>80100111</v>
      </c>
      <c r="HT16">
        <v>1</v>
      </c>
      <c r="HU16">
        <v>1</v>
      </c>
      <c r="HV16">
        <f>IF(HS16=0,0,INT((VLOOKUP(--RIGHT(HS16,1),权重!$B$2:$C$6,2,0)/$C16+VLOOKUP(--RIGHT(HS16,1),权重!$B$2:$D$6,3,0))*$E16))</f>
        <v>11975</v>
      </c>
      <c r="HW16" s="10">
        <v>80100112</v>
      </c>
      <c r="HX16">
        <v>1</v>
      </c>
      <c r="HY16">
        <v>1</v>
      </c>
      <c r="HZ16">
        <f>IF(HW16=0,0,INT((VLOOKUP(--RIGHT(HW16,1),权重!$B$2:$C$6,2,0)/$C16+VLOOKUP(--RIGHT(HW16,1),权重!$B$2:$D$6,3,0))*$E16))</f>
        <v>9980</v>
      </c>
      <c r="IA16" s="10">
        <v>80100113</v>
      </c>
      <c r="IB16">
        <v>1</v>
      </c>
      <c r="IC16">
        <v>1</v>
      </c>
      <c r="ID16">
        <f>IF(IA16=0,0,INT((VLOOKUP(--RIGHT(IA16,1),权重!$B$2:$C$6,2,0)/$C16+VLOOKUP(--RIGHT(IA16,1),权重!$B$2:$D$6,3,0))*$E16))</f>
        <v>2500</v>
      </c>
      <c r="IE16" s="10">
        <v>80100114</v>
      </c>
      <c r="IF16">
        <v>1</v>
      </c>
      <c r="IG16">
        <v>1</v>
      </c>
      <c r="IH16">
        <f>IF(IE16=0,0,INT((VLOOKUP(--RIGHT(IE16,1),权重!$B$2:$C$6,2,0)/$C16+VLOOKUP(--RIGHT(IE16,1),权重!$B$2:$D$6,3,0))*$E16))</f>
        <v>525</v>
      </c>
      <c r="II16" s="10">
        <v>80100115</v>
      </c>
      <c r="IJ16">
        <v>1</v>
      </c>
      <c r="IK16">
        <v>1</v>
      </c>
      <c r="IL16">
        <f>IF(II16=0,0,INT((VLOOKUP(--RIGHT(II16,1),权重!$B$2:$C$6,2,0)/$C16+VLOOKUP(--RIGHT(II16,1),权重!$B$2:$D$6,3,0))*$E16))</f>
        <v>20</v>
      </c>
      <c r="IM16" s="10">
        <v>80100121</v>
      </c>
      <c r="IN16">
        <v>1</v>
      </c>
      <c r="IO16">
        <v>1</v>
      </c>
      <c r="IP16">
        <f>IF(IM16=0,0,INT((VLOOKUP(--RIGHT(IM16,1),权重!$B$2:$C$6,2,0)/$C16+VLOOKUP(--RIGHT(IM16,1),权重!$B$2:$D$6,3,0))*$E16))</f>
        <v>11975</v>
      </c>
      <c r="IQ16" s="10">
        <v>80100122</v>
      </c>
      <c r="IR16">
        <v>1</v>
      </c>
      <c r="IS16">
        <v>1</v>
      </c>
      <c r="IT16">
        <f>IF(IQ16=0,0,INT((VLOOKUP(--RIGHT(IQ16,1),权重!$B$2:$C$6,2,0)/$C16+VLOOKUP(--RIGHT(IQ16,1),权重!$B$2:$D$6,3,0))*$E16))</f>
        <v>9980</v>
      </c>
      <c r="IU16" s="10">
        <v>80100123</v>
      </c>
      <c r="IV16">
        <v>1</v>
      </c>
      <c r="IW16">
        <v>1</v>
      </c>
      <c r="IX16">
        <f>IF(IU16=0,0,INT((VLOOKUP(--RIGHT(IU16,1),权重!$B$2:$C$6,2,0)/$C16+VLOOKUP(--RIGHT(IU16,1),权重!$B$2:$D$6,3,0))*$E16))</f>
        <v>2500</v>
      </c>
      <c r="IY16" s="10">
        <v>80100124</v>
      </c>
      <c r="IZ16">
        <v>1</v>
      </c>
      <c r="JA16">
        <v>1</v>
      </c>
      <c r="JB16">
        <f>IF(IY16=0,0,INT((VLOOKUP(--RIGHT(IY16,1),权重!$B$2:$C$6,2,0)/$C16+VLOOKUP(--RIGHT(IY16,1),权重!$B$2:$D$6,3,0))*$E16))</f>
        <v>525</v>
      </c>
      <c r="JC16" s="10">
        <v>80100125</v>
      </c>
      <c r="JD16">
        <v>1</v>
      </c>
      <c r="JE16">
        <v>1</v>
      </c>
      <c r="JF16">
        <f>IF(JC16=0,0,INT((VLOOKUP(--RIGHT(JC16,1),权重!$B$2:$C$6,2,0)/$C16+VLOOKUP(--RIGHT(JC16,1),权重!$B$2:$D$6,3,0))*$E16))</f>
        <v>20</v>
      </c>
      <c r="JG16" s="10">
        <v>80100131</v>
      </c>
      <c r="JH16">
        <v>1</v>
      </c>
      <c r="JI16">
        <v>1</v>
      </c>
      <c r="JJ16">
        <f>IF(JG16=0,0,INT((VLOOKUP(--RIGHT(JG16,1),权重!$B$2:$C$6,2,0)/$C16+VLOOKUP(--RIGHT(JG16,1),权重!$B$2:$D$6,3,0))*$E16))</f>
        <v>11975</v>
      </c>
      <c r="JK16" s="10">
        <v>80100132</v>
      </c>
      <c r="JL16">
        <v>1</v>
      </c>
      <c r="JM16">
        <v>1</v>
      </c>
      <c r="JN16">
        <f>IF(JK16=0,0,INT((VLOOKUP(--RIGHT(JK16,1),权重!$B$2:$C$6,2,0)/$C16+VLOOKUP(--RIGHT(JK16,1),权重!$B$2:$D$6,3,0))*$E16))</f>
        <v>9980</v>
      </c>
      <c r="JO16" s="10">
        <v>80100133</v>
      </c>
      <c r="JP16">
        <v>1</v>
      </c>
      <c r="JQ16">
        <v>1</v>
      </c>
      <c r="JR16">
        <f>IF(JO16=0,0,INT((VLOOKUP(--RIGHT(JO16,1),权重!$B$2:$C$6,2,0)/$C16+VLOOKUP(--RIGHT(JO16,1),权重!$B$2:$D$6,3,0))*$E16))</f>
        <v>2500</v>
      </c>
      <c r="JS16" s="10">
        <v>80100134</v>
      </c>
      <c r="JT16">
        <v>1</v>
      </c>
      <c r="JU16">
        <v>1</v>
      </c>
      <c r="JV16">
        <f>IF(JS16=0,0,INT((VLOOKUP(--RIGHT(JS16,1),权重!$B$2:$C$6,2,0)/$C16+VLOOKUP(--RIGHT(JS16,1),权重!$B$2:$D$6,3,0))*$E16))</f>
        <v>525</v>
      </c>
      <c r="JW16" s="10">
        <v>80100135</v>
      </c>
      <c r="JX16">
        <v>1</v>
      </c>
      <c r="JY16">
        <v>1</v>
      </c>
      <c r="JZ16">
        <f>IF(JW16=0,0,INT((VLOOKUP(--RIGHT(JW16,1),权重!$B$2:$C$6,2,0)/$C16+VLOOKUP(--RIGHT(JW16,1),权重!$B$2:$D$6,3,0))*$E16))</f>
        <v>20</v>
      </c>
      <c r="KA16" s="10">
        <v>80100141</v>
      </c>
      <c r="KB16">
        <v>1</v>
      </c>
      <c r="KC16">
        <v>1</v>
      </c>
      <c r="KD16">
        <f>IF(KA16=0,0,INT((VLOOKUP(--RIGHT(KA16,1),权重!$B$2:$C$6,2,0)/$C16+VLOOKUP(--RIGHT(KA16,1),权重!$B$2:$D$6,3,0))*$E16))</f>
        <v>11975</v>
      </c>
      <c r="KE16" s="10">
        <v>80100142</v>
      </c>
      <c r="KF16">
        <v>1</v>
      </c>
      <c r="KG16">
        <v>1</v>
      </c>
      <c r="KH16">
        <f>IF(KE16=0,0,INT((VLOOKUP(--RIGHT(KE16,1),权重!$B$2:$C$6,2,0)/$C16+VLOOKUP(--RIGHT(KE16,1),权重!$B$2:$D$6,3,0))*$E16))</f>
        <v>9980</v>
      </c>
      <c r="KI16" s="10">
        <v>80100143</v>
      </c>
      <c r="KJ16">
        <v>1</v>
      </c>
      <c r="KK16">
        <v>1</v>
      </c>
      <c r="KL16">
        <f>IF(KI16=0,0,INT((VLOOKUP(--RIGHT(KI16,1),权重!$B$2:$C$6,2,0)/$C16+VLOOKUP(--RIGHT(KI16,1),权重!$B$2:$D$6,3,0))*$E16))</f>
        <v>2500</v>
      </c>
      <c r="KM16" s="10">
        <v>80100144</v>
      </c>
      <c r="KN16">
        <v>1</v>
      </c>
      <c r="KO16">
        <v>1</v>
      </c>
      <c r="KP16">
        <f>IF(KM16=0,0,INT((VLOOKUP(--RIGHT(KM16,1),权重!$B$2:$C$6,2,0)/$C16+VLOOKUP(--RIGHT(KM16,1),权重!$B$2:$D$6,3,0))*$E16))</f>
        <v>525</v>
      </c>
      <c r="KQ16" s="10">
        <v>80100145</v>
      </c>
      <c r="KR16">
        <v>1</v>
      </c>
      <c r="KS16">
        <v>1</v>
      </c>
      <c r="KT16">
        <f>IF(KQ16=0,0,INT((VLOOKUP(--RIGHT(KQ16,1),权重!$B$2:$C$6,2,0)/$C16+VLOOKUP(--RIGHT(KQ16,1),权重!$B$2:$D$6,3,0))*$E16))</f>
        <v>20</v>
      </c>
      <c r="KU16" s="10">
        <v>80100151</v>
      </c>
      <c r="KV16">
        <v>1</v>
      </c>
      <c r="KW16">
        <v>1</v>
      </c>
      <c r="KX16">
        <f>IF(KU16=0,0,INT((VLOOKUP(--RIGHT(KU16,1),权重!$B$2:$C$6,2,0)/$C16+VLOOKUP(--RIGHT(KU16,1),权重!$B$2:$D$6,3,0))*$E16))</f>
        <v>11975</v>
      </c>
      <c r="KY16" s="10">
        <v>80100152</v>
      </c>
      <c r="KZ16">
        <v>1</v>
      </c>
      <c r="LA16">
        <v>1</v>
      </c>
      <c r="LB16">
        <f>IF(KY16=0,0,INT((VLOOKUP(--RIGHT(KY16,1),权重!$B$2:$C$6,2,0)/$C16+VLOOKUP(--RIGHT(KY16,1),权重!$B$2:$D$6,3,0))*$E16))</f>
        <v>9980</v>
      </c>
      <c r="LC16" s="10">
        <v>80100153</v>
      </c>
      <c r="LD16">
        <v>1</v>
      </c>
      <c r="LE16">
        <v>1</v>
      </c>
      <c r="LF16">
        <f>IF(LC16=0,0,INT((VLOOKUP(--RIGHT(LC16,1),权重!$B$2:$C$6,2,0)/$C16+VLOOKUP(--RIGHT(LC16,1),权重!$B$2:$D$6,3,0))*$E16))</f>
        <v>2500</v>
      </c>
      <c r="LG16" s="10">
        <v>80100154</v>
      </c>
      <c r="LH16">
        <v>1</v>
      </c>
      <c r="LI16">
        <v>1</v>
      </c>
      <c r="LJ16">
        <f>IF(LG16=0,0,INT((VLOOKUP(--RIGHT(LG16,1),权重!$B$2:$C$6,2,0)/$C16+VLOOKUP(--RIGHT(LG16,1),权重!$B$2:$D$6,3,0))*$E16))</f>
        <v>525</v>
      </c>
      <c r="LK16" s="10">
        <v>80100155</v>
      </c>
      <c r="LL16">
        <v>1</v>
      </c>
      <c r="LM16">
        <v>1</v>
      </c>
      <c r="LN16">
        <f>IF(LK16=0,0,INT((VLOOKUP(--RIGHT(LK16,1),权重!$B$2:$C$6,2,0)/$C16+VLOOKUP(--RIGHT(LK16,1),权重!$B$2:$D$6,3,0))*$E16))</f>
        <v>20</v>
      </c>
      <c r="LO16" s="10">
        <v>80100161</v>
      </c>
      <c r="LP16">
        <v>1</v>
      </c>
      <c r="LQ16">
        <v>1</v>
      </c>
      <c r="LR16">
        <f>IF(LO16=0,0,INT((VLOOKUP(--RIGHT(LO16,1),权重!$B$2:$C$6,2,0)/$C16+VLOOKUP(--RIGHT(LO16,1),权重!$B$2:$D$6,3,0))*$E16))</f>
        <v>11975</v>
      </c>
      <c r="LS16" s="10">
        <v>80100162</v>
      </c>
      <c r="LT16">
        <v>1</v>
      </c>
      <c r="LU16">
        <v>1</v>
      </c>
      <c r="LV16">
        <f>IF(LS16=0,0,INT((VLOOKUP(--RIGHT(LS16,1),权重!$B$2:$C$6,2,0)/$C16+VLOOKUP(--RIGHT(LS16,1),权重!$B$2:$D$6,3,0))*$E16))</f>
        <v>9980</v>
      </c>
      <c r="LW16" s="10">
        <v>80100163</v>
      </c>
      <c r="LX16">
        <v>1</v>
      </c>
      <c r="LY16">
        <v>1</v>
      </c>
      <c r="LZ16">
        <f>IF(LW16=0,0,INT((VLOOKUP(--RIGHT(LW16,1),权重!$B$2:$C$6,2,0)/$C16+VLOOKUP(--RIGHT(LW16,1),权重!$B$2:$D$6,3,0))*$E16))</f>
        <v>2500</v>
      </c>
      <c r="MA16" s="10">
        <v>80100164</v>
      </c>
      <c r="MB16">
        <v>1</v>
      </c>
      <c r="MC16">
        <v>1</v>
      </c>
      <c r="MD16">
        <f>IF(MA16=0,0,INT((VLOOKUP(--RIGHT(MA16,1),权重!$B$2:$C$6,2,0)/$C16+VLOOKUP(--RIGHT(MA16,1),权重!$B$2:$D$6,3,0))*$E16))</f>
        <v>525</v>
      </c>
      <c r="ME16" s="10">
        <v>80100165</v>
      </c>
      <c r="MF16">
        <v>1</v>
      </c>
      <c r="MG16">
        <v>1</v>
      </c>
      <c r="MH16">
        <f>IF(ME16=0,0,INT((VLOOKUP(--RIGHT(ME16,1),权重!$B$2:$C$6,2,0)/$C16+VLOOKUP(--RIGHT(ME16,1),权重!$B$2:$D$6,3,0))*$E16))</f>
        <v>20</v>
      </c>
    </row>
    <row r="17" spans="1:346" x14ac:dyDescent="0.2">
      <c r="A17">
        <v>14</v>
      </c>
      <c r="B17" t="s">
        <v>29</v>
      </c>
      <c r="C17" s="9">
        <v>16</v>
      </c>
      <c r="D17" s="9">
        <f>'爬塔宝箱（输出)'!D17</f>
        <v>4</v>
      </c>
      <c r="E17" s="9">
        <f t="shared" si="1"/>
        <v>0.4</v>
      </c>
      <c r="F17" s="9">
        <f t="shared" si="0"/>
        <v>0.6</v>
      </c>
      <c r="G17" s="12">
        <v>80100001</v>
      </c>
      <c r="H17">
        <v>1</v>
      </c>
      <c r="I17">
        <v>1</v>
      </c>
      <c r="J17">
        <f>IF($D17&lt;2,((VLOOKUP(--RIGHT(G17,1),权重!$F$2:$H$6,2,0)+VLOOKUP(--RIGHT(G17,1),权重!$F$2:$H$6,3,0)*$D17)*$F17),((VLOOKUP(--RIGHT(G17,1),权重!$J$2:$L$6,2,0)+VLOOKUP(--RIGHT(G17,1),权重!$J$2:$L$6,3,0)*$D17)*$F17))</f>
        <v>285600</v>
      </c>
      <c r="K17" s="12">
        <v>80100002</v>
      </c>
      <c r="L17">
        <v>1</v>
      </c>
      <c r="M17">
        <v>1</v>
      </c>
      <c r="N17">
        <f>IF($D17&lt;2,((VLOOKUP(--RIGHT(K17,1),权重!$F$2:$H$6,2,0)+VLOOKUP(--RIGHT(K17,1),权重!$F$2:$H$6,3,0)*$D17)*$F17),((VLOOKUP(--RIGHT(K17,1),权重!$J$2:$L$6,2,0)+VLOOKUP(--RIGHT(K17,1),权重!$J$2:$L$6,3,0)*$D17)*$F17))</f>
        <v>179040</v>
      </c>
      <c r="O17" s="26">
        <v>80100003</v>
      </c>
      <c r="P17">
        <v>1</v>
      </c>
      <c r="Q17">
        <v>1</v>
      </c>
      <c r="R17">
        <f>IF($D17&lt;2,((VLOOKUP(--RIGHT(O17,1),权重!$F$2:$H$6,2,0)+VLOOKUP(--RIGHT(O17,1),权重!$F$2:$H$6,3,0)*$D17)*$F17),((VLOOKUP(--RIGHT(O17,1),权重!$J$2:$L$6,2,0)+VLOOKUP(--RIGHT(O17,1),权重!$J$2:$L$6,3,0)*$D17)*$F17))</f>
        <v>120000</v>
      </c>
      <c r="S17" s="26">
        <v>80100004</v>
      </c>
      <c r="T17">
        <v>1</v>
      </c>
      <c r="U17">
        <v>1</v>
      </c>
      <c r="V17">
        <f>IF($D17&lt;2,((VLOOKUP(--RIGHT(S17,1),权重!$F$2:$H$6,2,0)+VLOOKUP(--RIGHT(S17,1),权重!$F$2:$H$6,3,0)*$D17)*$F17),((VLOOKUP(--RIGHT(S17,1),权重!$J$2:$L$6,2,0)+VLOOKUP(--RIGHT(S17,1),权重!$J$2:$L$6,3,0)*$D17)*$F17))</f>
        <v>14400</v>
      </c>
      <c r="W17" s="26">
        <v>80100005</v>
      </c>
      <c r="X17">
        <v>1</v>
      </c>
      <c r="Y17">
        <v>1</v>
      </c>
      <c r="Z17">
        <f>IF($D17&lt;2,((VLOOKUP(--RIGHT(W17,1),权重!$F$2:$H$6,2,0)+VLOOKUP(--RIGHT(W17,1),权重!$F$2:$H$6,3,0)*$D17)*$F17),((VLOOKUP(--RIGHT(W17,1),权重!$J$2:$L$6,2,0)+VLOOKUP(--RIGHT(W17,1),权重!$J$2:$L$6,3,0)*$D17)*$F17))</f>
        <v>960</v>
      </c>
      <c r="AA17" s="27">
        <v>80100011</v>
      </c>
      <c r="AB17">
        <v>1</v>
      </c>
      <c r="AC17">
        <v>1</v>
      </c>
      <c r="AD17">
        <f>IF(AA17=0,0,INT((VLOOKUP(--RIGHT(AA17,1),权重!$B$2:$C$6,2,0)/$C17+VLOOKUP(--RIGHT(AA17,1),权重!$B$2:$D$6,3,0))*$E17))</f>
        <v>11975</v>
      </c>
      <c r="AE17" s="10">
        <v>80100012</v>
      </c>
      <c r="AF17">
        <v>1</v>
      </c>
      <c r="AG17">
        <v>1</v>
      </c>
      <c r="AH17">
        <f>IF(AE17=0,0,INT((VLOOKUP(--RIGHT(AE17,1),权重!$B$2:$C$6,2,0)/$C17+VLOOKUP(--RIGHT(AE17,1),权重!$B$2:$D$6,3,0))*$E17))</f>
        <v>9980</v>
      </c>
      <c r="AI17" s="10">
        <v>80100013</v>
      </c>
      <c r="AJ17">
        <v>1</v>
      </c>
      <c r="AK17">
        <v>1</v>
      </c>
      <c r="AL17">
        <f>IF(AI17=0,0,INT((VLOOKUP(--RIGHT(AI17,1),权重!$B$2:$C$6,2,0)/$C17+VLOOKUP(--RIGHT(AI17,1),权重!$B$2:$D$6,3,0))*$E17))</f>
        <v>2500</v>
      </c>
      <c r="AM17" s="10">
        <v>80100014</v>
      </c>
      <c r="AN17">
        <v>1</v>
      </c>
      <c r="AO17">
        <v>1</v>
      </c>
      <c r="AP17">
        <f>IF(AM17=0,0,INT((VLOOKUP(--RIGHT(AM17,1),权重!$B$2:$C$6,2,0)/$C17+VLOOKUP(--RIGHT(AM17,1),权重!$B$2:$D$6,3,0))*$E17))</f>
        <v>525</v>
      </c>
      <c r="AQ17" s="10">
        <v>80100015</v>
      </c>
      <c r="AR17">
        <v>1</v>
      </c>
      <c r="AS17">
        <v>1</v>
      </c>
      <c r="AT17">
        <f>IF(AQ17=0,0,INT((VLOOKUP(--RIGHT(AQ17,1),权重!$B$2:$C$6,2,0)/$C17+VLOOKUP(--RIGHT(AQ17,1),权重!$B$2:$D$6,3,0))*$E17))</f>
        <v>20</v>
      </c>
      <c r="AU17" s="10">
        <v>80100031</v>
      </c>
      <c r="AV17">
        <v>1</v>
      </c>
      <c r="AW17">
        <v>1</v>
      </c>
      <c r="AX17">
        <f>IF(AU17=0,0,INT((VLOOKUP(--RIGHT(AU17,1),权重!$B$2:$C$6,2,0)/$C17+VLOOKUP(--RIGHT(AU17,1),权重!$B$2:$D$6,3,0))*$E17))</f>
        <v>11975</v>
      </c>
      <c r="AY17" s="10">
        <v>80100032</v>
      </c>
      <c r="AZ17">
        <v>1</v>
      </c>
      <c r="BA17">
        <v>1</v>
      </c>
      <c r="BB17">
        <f>IF(AY17=0,0,INT((VLOOKUP(--RIGHT(AY17,1),权重!$B$2:$C$6,2,0)/$C17+VLOOKUP(--RIGHT(AY17,1),权重!$B$2:$D$6,3,0))*$E17))</f>
        <v>9980</v>
      </c>
      <c r="BC17" s="10">
        <v>80100033</v>
      </c>
      <c r="BD17">
        <v>1</v>
      </c>
      <c r="BE17">
        <v>1</v>
      </c>
      <c r="BF17">
        <f>IF(BC17=0,0,INT((VLOOKUP(--RIGHT(BC17,1),权重!$B$2:$C$6,2,0)/$C17+VLOOKUP(--RIGHT(BC17,1),权重!$B$2:$D$6,3,0))*$E17))</f>
        <v>2500</v>
      </c>
      <c r="BG17" s="10">
        <v>80100034</v>
      </c>
      <c r="BH17">
        <v>1</v>
      </c>
      <c r="BI17">
        <v>1</v>
      </c>
      <c r="BJ17">
        <f>IF(BG17=0,0,INT((VLOOKUP(--RIGHT(BG17,1),权重!$B$2:$C$6,2,0)/$C17+VLOOKUP(--RIGHT(BG17,1),权重!$B$2:$D$6,3,0))*$E17))</f>
        <v>525</v>
      </c>
      <c r="BK17" s="10">
        <v>80100035</v>
      </c>
      <c r="BL17">
        <v>1</v>
      </c>
      <c r="BM17">
        <v>1</v>
      </c>
      <c r="BN17">
        <f>IF(BK17=0,0,INT((VLOOKUP(--RIGHT(BK17,1),权重!$B$2:$C$6,2,0)/$C17+VLOOKUP(--RIGHT(BK17,1),权重!$B$2:$D$6,3,0))*$E17))</f>
        <v>20</v>
      </c>
      <c r="BO17" s="10">
        <v>80100041</v>
      </c>
      <c r="BP17">
        <v>1</v>
      </c>
      <c r="BQ17">
        <v>1</v>
      </c>
      <c r="BR17">
        <f>IF(BO17=0,0,INT((VLOOKUP(--RIGHT(BO17,1),权重!$B$2:$C$6,2,0)/$C17+VLOOKUP(--RIGHT(BO17,1),权重!$B$2:$D$6,3,0))*$E17))</f>
        <v>11975</v>
      </c>
      <c r="BS17" s="10">
        <v>80100042</v>
      </c>
      <c r="BT17">
        <v>1</v>
      </c>
      <c r="BU17">
        <v>1</v>
      </c>
      <c r="BV17">
        <f>IF(BS17=0,0,INT((VLOOKUP(--RIGHT(BS17,1),权重!$B$2:$C$6,2,0)/$C17+VLOOKUP(--RIGHT(BS17,1),权重!$B$2:$D$6,3,0))*$E17))</f>
        <v>9980</v>
      </c>
      <c r="BW17" s="10">
        <v>80100043</v>
      </c>
      <c r="BX17">
        <v>1</v>
      </c>
      <c r="BY17">
        <v>1</v>
      </c>
      <c r="BZ17">
        <f>IF(BW17=0,0,INT((VLOOKUP(--RIGHT(BW17,1),权重!$B$2:$C$6,2,0)/$C17+VLOOKUP(--RIGHT(BW17,1),权重!$B$2:$D$6,3,0))*$E17))</f>
        <v>2500</v>
      </c>
      <c r="CA17" s="10">
        <v>80100044</v>
      </c>
      <c r="CB17">
        <v>1</v>
      </c>
      <c r="CC17">
        <v>1</v>
      </c>
      <c r="CD17">
        <f>IF(CA17=0,0,INT((VLOOKUP(--RIGHT(CA17,1),权重!$B$2:$C$6,2,0)/$C17+VLOOKUP(--RIGHT(CA17,1),权重!$B$2:$D$6,3,0))*$E17))</f>
        <v>525</v>
      </c>
      <c r="CE17" s="10">
        <v>80100045</v>
      </c>
      <c r="CF17">
        <v>1</v>
      </c>
      <c r="CG17">
        <v>1</v>
      </c>
      <c r="CH17">
        <f>IF(CE17=0,0,INT((VLOOKUP(--RIGHT(CE17,1),权重!$B$2:$C$6,2,0)/$C17+VLOOKUP(--RIGHT(CE17,1),权重!$B$2:$D$6,3,0))*$E17))</f>
        <v>20</v>
      </c>
      <c r="CI17" s="10">
        <v>80100061</v>
      </c>
      <c r="CJ17">
        <v>1</v>
      </c>
      <c r="CK17">
        <v>1</v>
      </c>
      <c r="CL17">
        <f>IF(CI17=0,0,INT((VLOOKUP(--RIGHT(CI17,1),权重!$B$2:$C$6,2,0)/$C17+VLOOKUP(--RIGHT(CI17,1),权重!$B$2:$D$6,3,0))*$E17))</f>
        <v>11975</v>
      </c>
      <c r="CM17" s="10">
        <v>80100062</v>
      </c>
      <c r="CN17">
        <v>1</v>
      </c>
      <c r="CO17">
        <v>1</v>
      </c>
      <c r="CP17">
        <f>IF(CM17=0,0,INT((VLOOKUP(--RIGHT(CM17,1),权重!$B$2:$C$6,2,0)/$C17+VLOOKUP(--RIGHT(CM17,1),权重!$B$2:$D$6,3,0))*$E17))</f>
        <v>9980</v>
      </c>
      <c r="CQ17" s="10">
        <v>80100063</v>
      </c>
      <c r="CR17">
        <v>1</v>
      </c>
      <c r="CS17">
        <v>1</v>
      </c>
      <c r="CT17">
        <f>IF(CQ17=0,0,INT((VLOOKUP(--RIGHT(CQ17,1),权重!$B$2:$C$6,2,0)/$C17+VLOOKUP(--RIGHT(CQ17,1),权重!$B$2:$D$6,3,0))*$E17))</f>
        <v>2500</v>
      </c>
      <c r="CU17" s="10">
        <v>80100064</v>
      </c>
      <c r="CV17">
        <v>1</v>
      </c>
      <c r="CW17">
        <v>1</v>
      </c>
      <c r="CX17">
        <f>IF(CU17=0,0,INT((VLOOKUP(--RIGHT(CU17,1),权重!$B$2:$C$6,2,0)/$C17+VLOOKUP(--RIGHT(CU17,1),权重!$B$2:$D$6,3,0))*$E17))</f>
        <v>525</v>
      </c>
      <c r="CY17" s="10">
        <v>80100065</v>
      </c>
      <c r="CZ17">
        <v>1</v>
      </c>
      <c r="DA17">
        <v>1</v>
      </c>
      <c r="DB17">
        <f>IF(CY17=0,0,INT((VLOOKUP(--RIGHT(CY17,1),权重!$B$2:$C$6,2,0)/$C17+VLOOKUP(--RIGHT(CY17,1),权重!$B$2:$D$6,3,0))*$E17))</f>
        <v>20</v>
      </c>
      <c r="DC17" s="10">
        <v>80100051</v>
      </c>
      <c r="DD17">
        <v>1</v>
      </c>
      <c r="DE17">
        <v>1</v>
      </c>
      <c r="DF17">
        <f>IF(DC17=0,0,INT((VLOOKUP(--RIGHT(DC17,1),权重!$B$2:$C$6,2,0)/$C17+VLOOKUP(--RIGHT(DC17,1),权重!$B$2:$D$6,3,0))*$E17))</f>
        <v>11975</v>
      </c>
      <c r="DG17" s="10">
        <v>80100052</v>
      </c>
      <c r="DH17">
        <v>1</v>
      </c>
      <c r="DI17">
        <v>1</v>
      </c>
      <c r="DJ17">
        <f>IF(DG17=0,0,INT((VLOOKUP(--RIGHT(DG17,1),权重!$B$2:$C$6,2,0)/$C17+VLOOKUP(--RIGHT(DG17,1),权重!$B$2:$D$6,3,0))*$E17))</f>
        <v>9980</v>
      </c>
      <c r="DK17" s="10">
        <v>80100053</v>
      </c>
      <c r="DL17">
        <v>1</v>
      </c>
      <c r="DM17">
        <v>1</v>
      </c>
      <c r="DN17">
        <f>IF(DK17=0,0,INT((VLOOKUP(--RIGHT(DK17,1),权重!$B$2:$C$6,2,0)/$C17+VLOOKUP(--RIGHT(DK17,1),权重!$B$2:$D$6,3,0))*$E17))</f>
        <v>2500</v>
      </c>
      <c r="DO17" s="10">
        <v>80100054</v>
      </c>
      <c r="DP17">
        <v>1</v>
      </c>
      <c r="DQ17">
        <v>1</v>
      </c>
      <c r="DR17">
        <f>IF(DO17=0,0,INT((VLOOKUP(--RIGHT(DO17,1),权重!$B$2:$C$6,2,0)/$C17+VLOOKUP(--RIGHT(DO17,1),权重!$B$2:$D$6,3,0))*$E17))</f>
        <v>525</v>
      </c>
      <c r="DS17" s="10">
        <v>80100055</v>
      </c>
      <c r="DT17">
        <v>1</v>
      </c>
      <c r="DU17">
        <v>1</v>
      </c>
      <c r="DV17">
        <f>IF(DS17=0,0,INT((VLOOKUP(--RIGHT(DS17,1),权重!$B$2:$C$6,2,0)/$C17+VLOOKUP(--RIGHT(DS17,1),权重!$B$2:$D$6,3,0))*$E17))</f>
        <v>20</v>
      </c>
      <c r="DW17" s="10">
        <v>80100081</v>
      </c>
      <c r="DX17">
        <v>1</v>
      </c>
      <c r="DY17">
        <v>1</v>
      </c>
      <c r="DZ17">
        <f>IF(DW17=0,0,INT((VLOOKUP(--RIGHT(DW17,1),权重!$B$2:$C$6,2,0)/$C17+VLOOKUP(--RIGHT(DW17,1),权重!$B$2:$D$6,3,0))*$E17))</f>
        <v>11975</v>
      </c>
      <c r="EA17" s="10">
        <v>80100082</v>
      </c>
      <c r="EB17">
        <v>1</v>
      </c>
      <c r="EC17">
        <v>1</v>
      </c>
      <c r="ED17">
        <f>IF(EA17=0,0,INT((VLOOKUP(--RIGHT(EA17,1),权重!$B$2:$C$6,2,0)/$C17+VLOOKUP(--RIGHT(EA17,1),权重!$B$2:$D$6,3,0))*$E17))</f>
        <v>9980</v>
      </c>
      <c r="EE17" s="10">
        <v>80100083</v>
      </c>
      <c r="EF17">
        <v>1</v>
      </c>
      <c r="EG17">
        <v>1</v>
      </c>
      <c r="EH17">
        <f>IF(EE17=0,0,INT((VLOOKUP(--RIGHT(EE17,1),权重!$B$2:$C$6,2,0)/$C17+VLOOKUP(--RIGHT(EE17,1),权重!$B$2:$D$6,3,0))*$E17))</f>
        <v>2500</v>
      </c>
      <c r="EI17" s="10">
        <v>80100084</v>
      </c>
      <c r="EJ17">
        <v>1</v>
      </c>
      <c r="EK17">
        <v>1</v>
      </c>
      <c r="EL17">
        <f>IF(EI17=0,0,INT((VLOOKUP(--RIGHT(EI17,1),权重!$B$2:$C$6,2,0)/$C17+VLOOKUP(--RIGHT(EI17,1),权重!$B$2:$D$6,3,0))*$E17))</f>
        <v>525</v>
      </c>
      <c r="EM17" s="10">
        <v>80100085</v>
      </c>
      <c r="EN17">
        <v>1</v>
      </c>
      <c r="EO17">
        <v>1</v>
      </c>
      <c r="EP17">
        <f>IF(EM17=0,0,INT((VLOOKUP(--RIGHT(EM17,1),权重!$B$2:$C$6,2,0)/$C17+VLOOKUP(--RIGHT(EM17,1),权重!$B$2:$D$6,3,0))*$E17))</f>
        <v>20</v>
      </c>
      <c r="EQ17" s="10">
        <v>80100071</v>
      </c>
      <c r="ER17">
        <v>1</v>
      </c>
      <c r="ES17">
        <v>1</v>
      </c>
      <c r="ET17">
        <f>IF(EQ17=0,0,INT((VLOOKUP(--RIGHT(EQ17,1),权重!$B$2:$C$6,2,0)/$C17+VLOOKUP(--RIGHT(EQ17,1),权重!$B$2:$D$6,3,0))*$E17))</f>
        <v>11975</v>
      </c>
      <c r="EU17" s="10">
        <v>80100072</v>
      </c>
      <c r="EV17">
        <v>1</v>
      </c>
      <c r="EW17">
        <v>1</v>
      </c>
      <c r="EX17">
        <f>IF(EU17=0,0,INT((VLOOKUP(--RIGHT(EU17,1),权重!$B$2:$C$6,2,0)/$C17+VLOOKUP(--RIGHT(EU17,1),权重!$B$2:$D$6,3,0))*$E17))</f>
        <v>9980</v>
      </c>
      <c r="EY17" s="10">
        <v>80100073</v>
      </c>
      <c r="EZ17">
        <v>1</v>
      </c>
      <c r="FA17">
        <v>1</v>
      </c>
      <c r="FB17">
        <f>IF(EY17=0,0,INT((VLOOKUP(--RIGHT(EY17,1),权重!$B$2:$C$6,2,0)/$C17+VLOOKUP(--RIGHT(EY17,1),权重!$B$2:$D$6,3,0))*$E17))</f>
        <v>2500</v>
      </c>
      <c r="FC17" s="10">
        <v>80100074</v>
      </c>
      <c r="FD17">
        <v>1</v>
      </c>
      <c r="FE17">
        <v>1</v>
      </c>
      <c r="FF17">
        <f>IF(FC17=0,0,INT((VLOOKUP(--RIGHT(FC17,1),权重!$B$2:$C$6,2,0)/$C17+VLOOKUP(--RIGHT(FC17,1),权重!$B$2:$D$6,3,0))*$E17))</f>
        <v>525</v>
      </c>
      <c r="FG17" s="10">
        <v>80100075</v>
      </c>
      <c r="FH17">
        <v>1</v>
      </c>
      <c r="FI17">
        <v>1</v>
      </c>
      <c r="FJ17">
        <f>IF(FG17=0,0,INT((VLOOKUP(--RIGHT(FG17,1),权重!$B$2:$C$6,2,0)/$C17+VLOOKUP(--RIGHT(FG17,1),权重!$B$2:$D$6,3,0))*$E17))</f>
        <v>20</v>
      </c>
      <c r="FK17" s="10">
        <v>80100021</v>
      </c>
      <c r="FL17">
        <v>1</v>
      </c>
      <c r="FM17">
        <v>1</v>
      </c>
      <c r="FN17">
        <f>IF(FK17=0,0,INT((VLOOKUP(--RIGHT(FK17,1),权重!$B$2:$C$6,2,0)/$C17+VLOOKUP(--RIGHT(FK17,1),权重!$B$2:$D$6,3,0))*$E17))</f>
        <v>11975</v>
      </c>
      <c r="FO17" s="10">
        <v>80100022</v>
      </c>
      <c r="FP17">
        <v>1</v>
      </c>
      <c r="FQ17">
        <v>1</v>
      </c>
      <c r="FR17">
        <f>IF(FO17=0,0,INT((VLOOKUP(--RIGHT(FO17,1),权重!$B$2:$C$6,2,0)/$C17+VLOOKUP(--RIGHT(FO17,1),权重!$B$2:$D$6,3,0))*$E17))</f>
        <v>9980</v>
      </c>
      <c r="FS17" s="10">
        <v>80100023</v>
      </c>
      <c r="FT17">
        <v>1</v>
      </c>
      <c r="FU17">
        <v>1</v>
      </c>
      <c r="FV17">
        <f>IF(FS17=0,0,INT((VLOOKUP(--RIGHT(FS17,1),权重!$B$2:$C$6,2,0)/$C17+VLOOKUP(--RIGHT(FS17,1),权重!$B$2:$D$6,3,0))*$E17))</f>
        <v>2500</v>
      </c>
      <c r="FW17" s="10">
        <v>80100024</v>
      </c>
      <c r="FX17">
        <v>1</v>
      </c>
      <c r="FY17">
        <v>1</v>
      </c>
      <c r="FZ17">
        <f>IF(FW17=0,0,INT((VLOOKUP(--RIGHT(FW17,1),权重!$B$2:$C$6,2,0)/$C17+VLOOKUP(--RIGHT(FW17,1),权重!$B$2:$D$6,3,0))*$E17))</f>
        <v>525</v>
      </c>
      <c r="GA17" s="10">
        <v>80100025</v>
      </c>
      <c r="GB17">
        <v>1</v>
      </c>
      <c r="GC17">
        <v>1</v>
      </c>
      <c r="GD17">
        <f>IF(GA17=0,0,INT((VLOOKUP(--RIGHT(GA17,1),权重!$B$2:$C$6,2,0)/$C17+VLOOKUP(--RIGHT(GA17,1),权重!$B$2:$D$6,3,0))*$E17))</f>
        <v>20</v>
      </c>
      <c r="GE17" s="10">
        <v>80100091</v>
      </c>
      <c r="GF17">
        <v>1</v>
      </c>
      <c r="GG17">
        <v>1</v>
      </c>
      <c r="GH17">
        <f>IF(GE17=0,0,INT((VLOOKUP(--RIGHT(GE17,1),权重!$B$2:$C$6,2,0)/$C17+VLOOKUP(--RIGHT(GE17,1),权重!$B$2:$D$6,3,0))*$E17))</f>
        <v>11975</v>
      </c>
      <c r="GI17" s="10">
        <v>80100092</v>
      </c>
      <c r="GJ17">
        <v>1</v>
      </c>
      <c r="GK17">
        <v>1</v>
      </c>
      <c r="GL17">
        <f>IF(GI17=0,0,INT((VLOOKUP(--RIGHT(GI17,1),权重!$B$2:$C$6,2,0)/$C17+VLOOKUP(--RIGHT(GI17,1),权重!$B$2:$D$6,3,0))*$E17))</f>
        <v>9980</v>
      </c>
      <c r="GM17" s="10">
        <v>80100093</v>
      </c>
      <c r="GN17">
        <v>1</v>
      </c>
      <c r="GO17">
        <v>1</v>
      </c>
      <c r="GP17">
        <f>IF(GM17=0,0,INT((VLOOKUP(--RIGHT(GM17,1),权重!$B$2:$C$6,2,0)/$C17+VLOOKUP(--RIGHT(GM17,1),权重!$B$2:$D$6,3,0))*$E17))</f>
        <v>2500</v>
      </c>
      <c r="GQ17" s="10">
        <v>80100094</v>
      </c>
      <c r="GR17">
        <v>1</v>
      </c>
      <c r="GS17">
        <v>1</v>
      </c>
      <c r="GT17">
        <f>IF(GQ17=0,0,INT((VLOOKUP(--RIGHT(GQ17,1),权重!$B$2:$C$6,2,0)/$C17+VLOOKUP(--RIGHT(GQ17,1),权重!$B$2:$D$6,3,0))*$E17))</f>
        <v>525</v>
      </c>
      <c r="GU17" s="10">
        <v>80100095</v>
      </c>
      <c r="GV17">
        <v>1</v>
      </c>
      <c r="GW17">
        <v>1</v>
      </c>
      <c r="GX17">
        <f>IF(GU17=0,0,INT((VLOOKUP(--RIGHT(GU17,1),权重!$B$2:$C$6,2,0)/$C17+VLOOKUP(--RIGHT(GU17,1),权重!$B$2:$D$6,3,0))*$E17))</f>
        <v>20</v>
      </c>
      <c r="GY17" s="10">
        <v>80100101</v>
      </c>
      <c r="GZ17">
        <v>1</v>
      </c>
      <c r="HA17">
        <v>1</v>
      </c>
      <c r="HB17">
        <f>IF(GY17=0,0,INT((VLOOKUP(--RIGHT(GY17,1),权重!$B$2:$C$6,2,0)/$C17+VLOOKUP(--RIGHT(GY17,1),权重!$B$2:$D$6,3,0))*$E17))</f>
        <v>11975</v>
      </c>
      <c r="HC17" s="10">
        <v>80100102</v>
      </c>
      <c r="HD17">
        <v>1</v>
      </c>
      <c r="HE17">
        <v>1</v>
      </c>
      <c r="HF17">
        <f>IF(HC17=0,0,INT((VLOOKUP(--RIGHT(HC17,1),权重!$B$2:$C$6,2,0)/$C17+VLOOKUP(--RIGHT(HC17,1),权重!$B$2:$D$6,3,0))*$E17))</f>
        <v>9980</v>
      </c>
      <c r="HG17" s="10">
        <v>80100103</v>
      </c>
      <c r="HH17">
        <v>1</v>
      </c>
      <c r="HI17">
        <v>1</v>
      </c>
      <c r="HJ17">
        <f>IF(HG17=0,0,INT((VLOOKUP(--RIGHT(HG17,1),权重!$B$2:$C$6,2,0)/$C17+VLOOKUP(--RIGHT(HG17,1),权重!$B$2:$D$6,3,0))*$E17))</f>
        <v>2500</v>
      </c>
      <c r="HK17" s="10">
        <v>80100104</v>
      </c>
      <c r="HL17">
        <v>1</v>
      </c>
      <c r="HM17">
        <v>1</v>
      </c>
      <c r="HN17">
        <f>IF(HK17=0,0,INT((VLOOKUP(--RIGHT(HK17,1),权重!$B$2:$C$6,2,0)/$C17+VLOOKUP(--RIGHT(HK17,1),权重!$B$2:$D$6,3,0))*$E17))</f>
        <v>525</v>
      </c>
      <c r="HO17" s="10">
        <v>80100105</v>
      </c>
      <c r="HP17">
        <v>1</v>
      </c>
      <c r="HQ17">
        <v>1</v>
      </c>
      <c r="HR17">
        <f>IF(HO17=0,0,INT((VLOOKUP(--RIGHT(HO17,1),权重!$B$2:$C$6,2,0)/$C17+VLOOKUP(--RIGHT(HO17,1),权重!$B$2:$D$6,3,0))*$E17))</f>
        <v>20</v>
      </c>
      <c r="HS17" s="10">
        <v>80100111</v>
      </c>
      <c r="HT17">
        <v>1</v>
      </c>
      <c r="HU17">
        <v>1</v>
      </c>
      <c r="HV17">
        <f>IF(HS17=0,0,INT((VLOOKUP(--RIGHT(HS17,1),权重!$B$2:$C$6,2,0)/$C17+VLOOKUP(--RIGHT(HS17,1),权重!$B$2:$D$6,3,0))*$E17))</f>
        <v>11975</v>
      </c>
      <c r="HW17" s="10">
        <v>80100112</v>
      </c>
      <c r="HX17">
        <v>1</v>
      </c>
      <c r="HY17">
        <v>1</v>
      </c>
      <c r="HZ17">
        <f>IF(HW17=0,0,INT((VLOOKUP(--RIGHT(HW17,1),权重!$B$2:$C$6,2,0)/$C17+VLOOKUP(--RIGHT(HW17,1),权重!$B$2:$D$6,3,0))*$E17))</f>
        <v>9980</v>
      </c>
      <c r="IA17" s="10">
        <v>80100113</v>
      </c>
      <c r="IB17">
        <v>1</v>
      </c>
      <c r="IC17">
        <v>1</v>
      </c>
      <c r="ID17">
        <f>IF(IA17=0,0,INT((VLOOKUP(--RIGHT(IA17,1),权重!$B$2:$C$6,2,0)/$C17+VLOOKUP(--RIGHT(IA17,1),权重!$B$2:$D$6,3,0))*$E17))</f>
        <v>2500</v>
      </c>
      <c r="IE17" s="10">
        <v>80100114</v>
      </c>
      <c r="IF17">
        <v>1</v>
      </c>
      <c r="IG17">
        <v>1</v>
      </c>
      <c r="IH17">
        <f>IF(IE17=0,0,INT((VLOOKUP(--RIGHT(IE17,1),权重!$B$2:$C$6,2,0)/$C17+VLOOKUP(--RIGHT(IE17,1),权重!$B$2:$D$6,3,0))*$E17))</f>
        <v>525</v>
      </c>
      <c r="II17" s="10">
        <v>80100115</v>
      </c>
      <c r="IJ17">
        <v>1</v>
      </c>
      <c r="IK17">
        <v>1</v>
      </c>
      <c r="IL17">
        <f>IF(II17=0,0,INT((VLOOKUP(--RIGHT(II17,1),权重!$B$2:$C$6,2,0)/$C17+VLOOKUP(--RIGHT(II17,1),权重!$B$2:$D$6,3,0))*$E17))</f>
        <v>20</v>
      </c>
      <c r="IM17" s="10">
        <v>80100121</v>
      </c>
      <c r="IN17">
        <v>1</v>
      </c>
      <c r="IO17">
        <v>1</v>
      </c>
      <c r="IP17">
        <f>IF(IM17=0,0,INT((VLOOKUP(--RIGHT(IM17,1),权重!$B$2:$C$6,2,0)/$C17+VLOOKUP(--RIGHT(IM17,1),权重!$B$2:$D$6,3,0))*$E17))</f>
        <v>11975</v>
      </c>
      <c r="IQ17" s="10">
        <v>80100122</v>
      </c>
      <c r="IR17">
        <v>1</v>
      </c>
      <c r="IS17">
        <v>1</v>
      </c>
      <c r="IT17">
        <f>IF(IQ17=0,0,INT((VLOOKUP(--RIGHT(IQ17,1),权重!$B$2:$C$6,2,0)/$C17+VLOOKUP(--RIGHT(IQ17,1),权重!$B$2:$D$6,3,0))*$E17))</f>
        <v>9980</v>
      </c>
      <c r="IU17" s="10">
        <v>80100123</v>
      </c>
      <c r="IV17">
        <v>1</v>
      </c>
      <c r="IW17">
        <v>1</v>
      </c>
      <c r="IX17">
        <f>IF(IU17=0,0,INT((VLOOKUP(--RIGHT(IU17,1),权重!$B$2:$C$6,2,0)/$C17+VLOOKUP(--RIGHT(IU17,1),权重!$B$2:$D$6,3,0))*$E17))</f>
        <v>2500</v>
      </c>
      <c r="IY17" s="10">
        <v>80100124</v>
      </c>
      <c r="IZ17">
        <v>1</v>
      </c>
      <c r="JA17">
        <v>1</v>
      </c>
      <c r="JB17">
        <f>IF(IY17=0,0,INT((VLOOKUP(--RIGHT(IY17,1),权重!$B$2:$C$6,2,0)/$C17+VLOOKUP(--RIGHT(IY17,1),权重!$B$2:$D$6,3,0))*$E17))</f>
        <v>525</v>
      </c>
      <c r="JC17" s="10">
        <v>80100125</v>
      </c>
      <c r="JD17">
        <v>1</v>
      </c>
      <c r="JE17">
        <v>1</v>
      </c>
      <c r="JF17">
        <f>IF(JC17=0,0,INT((VLOOKUP(--RIGHT(JC17,1),权重!$B$2:$C$6,2,0)/$C17+VLOOKUP(--RIGHT(JC17,1),权重!$B$2:$D$6,3,0))*$E17))</f>
        <v>20</v>
      </c>
      <c r="JG17" s="10">
        <v>80100131</v>
      </c>
      <c r="JH17">
        <v>1</v>
      </c>
      <c r="JI17">
        <v>1</v>
      </c>
      <c r="JJ17">
        <f>IF(JG17=0,0,INT((VLOOKUP(--RIGHT(JG17,1),权重!$B$2:$C$6,2,0)/$C17+VLOOKUP(--RIGHT(JG17,1),权重!$B$2:$D$6,3,0))*$E17))</f>
        <v>11975</v>
      </c>
      <c r="JK17" s="10">
        <v>80100132</v>
      </c>
      <c r="JL17">
        <v>1</v>
      </c>
      <c r="JM17">
        <v>1</v>
      </c>
      <c r="JN17">
        <f>IF(JK17=0,0,INT((VLOOKUP(--RIGHT(JK17,1),权重!$B$2:$C$6,2,0)/$C17+VLOOKUP(--RIGHT(JK17,1),权重!$B$2:$D$6,3,0))*$E17))</f>
        <v>9980</v>
      </c>
      <c r="JO17" s="10">
        <v>80100133</v>
      </c>
      <c r="JP17">
        <v>1</v>
      </c>
      <c r="JQ17">
        <v>1</v>
      </c>
      <c r="JR17">
        <f>IF(JO17=0,0,INT((VLOOKUP(--RIGHT(JO17,1),权重!$B$2:$C$6,2,0)/$C17+VLOOKUP(--RIGHT(JO17,1),权重!$B$2:$D$6,3,0))*$E17))</f>
        <v>2500</v>
      </c>
      <c r="JS17" s="10">
        <v>80100134</v>
      </c>
      <c r="JT17">
        <v>1</v>
      </c>
      <c r="JU17">
        <v>1</v>
      </c>
      <c r="JV17">
        <f>IF(JS17=0,0,INT((VLOOKUP(--RIGHT(JS17,1),权重!$B$2:$C$6,2,0)/$C17+VLOOKUP(--RIGHT(JS17,1),权重!$B$2:$D$6,3,0))*$E17))</f>
        <v>525</v>
      </c>
      <c r="JW17" s="10">
        <v>80100135</v>
      </c>
      <c r="JX17">
        <v>1</v>
      </c>
      <c r="JY17">
        <v>1</v>
      </c>
      <c r="JZ17">
        <f>IF(JW17=0,0,INT((VLOOKUP(--RIGHT(JW17,1),权重!$B$2:$C$6,2,0)/$C17+VLOOKUP(--RIGHT(JW17,1),权重!$B$2:$D$6,3,0))*$E17))</f>
        <v>20</v>
      </c>
      <c r="KA17" s="10">
        <v>80100141</v>
      </c>
      <c r="KB17">
        <v>1</v>
      </c>
      <c r="KC17">
        <v>1</v>
      </c>
      <c r="KD17">
        <f>IF(KA17=0,0,INT((VLOOKUP(--RIGHT(KA17,1),权重!$B$2:$C$6,2,0)/$C17+VLOOKUP(--RIGHT(KA17,1),权重!$B$2:$D$6,3,0))*$E17))</f>
        <v>11975</v>
      </c>
      <c r="KE17" s="10">
        <v>80100142</v>
      </c>
      <c r="KF17">
        <v>1</v>
      </c>
      <c r="KG17">
        <v>1</v>
      </c>
      <c r="KH17">
        <f>IF(KE17=0,0,INT((VLOOKUP(--RIGHT(KE17,1),权重!$B$2:$C$6,2,0)/$C17+VLOOKUP(--RIGHT(KE17,1),权重!$B$2:$D$6,3,0))*$E17))</f>
        <v>9980</v>
      </c>
      <c r="KI17" s="10">
        <v>80100143</v>
      </c>
      <c r="KJ17">
        <v>1</v>
      </c>
      <c r="KK17">
        <v>1</v>
      </c>
      <c r="KL17">
        <f>IF(KI17=0,0,INT((VLOOKUP(--RIGHT(KI17,1),权重!$B$2:$C$6,2,0)/$C17+VLOOKUP(--RIGHT(KI17,1),权重!$B$2:$D$6,3,0))*$E17))</f>
        <v>2500</v>
      </c>
      <c r="KM17" s="10">
        <v>80100144</v>
      </c>
      <c r="KN17">
        <v>1</v>
      </c>
      <c r="KO17">
        <v>1</v>
      </c>
      <c r="KP17">
        <f>IF(KM17=0,0,INT((VLOOKUP(--RIGHT(KM17,1),权重!$B$2:$C$6,2,0)/$C17+VLOOKUP(--RIGHT(KM17,1),权重!$B$2:$D$6,3,0))*$E17))</f>
        <v>525</v>
      </c>
      <c r="KQ17" s="10">
        <v>80100145</v>
      </c>
      <c r="KR17">
        <v>1</v>
      </c>
      <c r="KS17">
        <v>1</v>
      </c>
      <c r="KT17">
        <f>IF(KQ17=0,0,INT((VLOOKUP(--RIGHT(KQ17,1),权重!$B$2:$C$6,2,0)/$C17+VLOOKUP(--RIGHT(KQ17,1),权重!$B$2:$D$6,3,0))*$E17))</f>
        <v>20</v>
      </c>
      <c r="KU17" s="10">
        <v>80100151</v>
      </c>
      <c r="KV17">
        <v>1</v>
      </c>
      <c r="KW17">
        <v>1</v>
      </c>
      <c r="KX17">
        <f>IF(KU17=0,0,INT((VLOOKUP(--RIGHT(KU17,1),权重!$B$2:$C$6,2,0)/$C17+VLOOKUP(--RIGHT(KU17,1),权重!$B$2:$D$6,3,0))*$E17))</f>
        <v>11975</v>
      </c>
      <c r="KY17" s="10">
        <v>80100152</v>
      </c>
      <c r="KZ17">
        <v>1</v>
      </c>
      <c r="LA17">
        <v>1</v>
      </c>
      <c r="LB17">
        <f>IF(KY17=0,0,INT((VLOOKUP(--RIGHT(KY17,1),权重!$B$2:$C$6,2,0)/$C17+VLOOKUP(--RIGHT(KY17,1),权重!$B$2:$D$6,3,0))*$E17))</f>
        <v>9980</v>
      </c>
      <c r="LC17" s="10">
        <v>80100153</v>
      </c>
      <c r="LD17">
        <v>1</v>
      </c>
      <c r="LE17">
        <v>1</v>
      </c>
      <c r="LF17">
        <f>IF(LC17=0,0,INT((VLOOKUP(--RIGHT(LC17,1),权重!$B$2:$C$6,2,0)/$C17+VLOOKUP(--RIGHT(LC17,1),权重!$B$2:$D$6,3,0))*$E17))</f>
        <v>2500</v>
      </c>
      <c r="LG17" s="10">
        <v>80100154</v>
      </c>
      <c r="LH17">
        <v>1</v>
      </c>
      <c r="LI17">
        <v>1</v>
      </c>
      <c r="LJ17">
        <f>IF(LG17=0,0,INT((VLOOKUP(--RIGHT(LG17,1),权重!$B$2:$C$6,2,0)/$C17+VLOOKUP(--RIGHT(LG17,1),权重!$B$2:$D$6,3,0))*$E17))</f>
        <v>525</v>
      </c>
      <c r="LK17" s="10">
        <v>80100155</v>
      </c>
      <c r="LL17">
        <v>1</v>
      </c>
      <c r="LM17">
        <v>1</v>
      </c>
      <c r="LN17">
        <f>IF(LK17=0,0,INT((VLOOKUP(--RIGHT(LK17,1),权重!$B$2:$C$6,2,0)/$C17+VLOOKUP(--RIGHT(LK17,1),权重!$B$2:$D$6,3,0))*$E17))</f>
        <v>20</v>
      </c>
      <c r="LO17" s="10">
        <v>80100161</v>
      </c>
      <c r="LP17">
        <v>1</v>
      </c>
      <c r="LQ17">
        <v>1</v>
      </c>
      <c r="LR17">
        <f>IF(LO17=0,0,INT((VLOOKUP(--RIGHT(LO17,1),权重!$B$2:$C$6,2,0)/$C17+VLOOKUP(--RIGHT(LO17,1),权重!$B$2:$D$6,3,0))*$E17))</f>
        <v>11975</v>
      </c>
      <c r="LS17" s="10">
        <v>80100162</v>
      </c>
      <c r="LT17">
        <v>1</v>
      </c>
      <c r="LU17">
        <v>1</v>
      </c>
      <c r="LV17">
        <f>IF(LS17=0,0,INT((VLOOKUP(--RIGHT(LS17,1),权重!$B$2:$C$6,2,0)/$C17+VLOOKUP(--RIGHT(LS17,1),权重!$B$2:$D$6,3,0))*$E17))</f>
        <v>9980</v>
      </c>
      <c r="LW17" s="10">
        <v>80100163</v>
      </c>
      <c r="LX17">
        <v>1</v>
      </c>
      <c r="LY17">
        <v>1</v>
      </c>
      <c r="LZ17">
        <f>IF(LW17=0,0,INT((VLOOKUP(--RIGHT(LW17,1),权重!$B$2:$C$6,2,0)/$C17+VLOOKUP(--RIGHT(LW17,1),权重!$B$2:$D$6,3,0))*$E17))</f>
        <v>2500</v>
      </c>
      <c r="MA17" s="10">
        <v>80100164</v>
      </c>
      <c r="MB17">
        <v>1</v>
      </c>
      <c r="MC17">
        <v>1</v>
      </c>
      <c r="MD17">
        <f>IF(MA17=0,0,INT((VLOOKUP(--RIGHT(MA17,1),权重!$B$2:$C$6,2,0)/$C17+VLOOKUP(--RIGHT(MA17,1),权重!$B$2:$D$6,3,0))*$E17))</f>
        <v>525</v>
      </c>
      <c r="ME17" s="10">
        <v>80100165</v>
      </c>
      <c r="MF17">
        <v>1</v>
      </c>
      <c r="MG17">
        <v>1</v>
      </c>
      <c r="MH17">
        <f>IF(ME17=0,0,INT((VLOOKUP(--RIGHT(ME17,1),权重!$B$2:$C$6,2,0)/$C17+VLOOKUP(--RIGHT(ME17,1),权重!$B$2:$D$6,3,0))*$E17))</f>
        <v>20</v>
      </c>
    </row>
    <row r="18" spans="1:346" x14ac:dyDescent="0.2">
      <c r="A18">
        <v>15</v>
      </c>
      <c r="B18" t="s">
        <v>30</v>
      </c>
      <c r="C18" s="9">
        <v>16</v>
      </c>
      <c r="D18" s="9">
        <f>'爬塔宝箱（输出)'!D18</f>
        <v>5</v>
      </c>
      <c r="E18" s="9">
        <f t="shared" si="1"/>
        <v>0.4</v>
      </c>
      <c r="F18" s="9">
        <f t="shared" si="0"/>
        <v>0.6</v>
      </c>
      <c r="G18" s="12">
        <v>80100001</v>
      </c>
      <c r="H18">
        <v>1</v>
      </c>
      <c r="I18">
        <v>1</v>
      </c>
      <c r="J18">
        <f>IF($D18&lt;2,((VLOOKUP(--RIGHT(G18,1),权重!$F$2:$H$6,2,0)+VLOOKUP(--RIGHT(G18,1),权重!$F$2:$H$6,3,0)*$D18)*$F18),((VLOOKUP(--RIGHT(G18,1),权重!$J$2:$L$6,2,0)+VLOOKUP(--RIGHT(G18,1),权重!$J$2:$L$6,3,0)*$D18)*$F18))</f>
        <v>282000</v>
      </c>
      <c r="K18" s="12">
        <v>80100002</v>
      </c>
      <c r="L18">
        <v>1</v>
      </c>
      <c r="M18">
        <v>1</v>
      </c>
      <c r="N18">
        <f>IF($D18&lt;2,((VLOOKUP(--RIGHT(K18,1),权重!$F$2:$H$6,2,0)+VLOOKUP(--RIGHT(K18,1),权重!$F$2:$H$6,3,0)*$D18)*$F18),((VLOOKUP(--RIGHT(K18,1),权重!$J$2:$L$6,2,0)+VLOOKUP(--RIGHT(K18,1),权重!$J$2:$L$6,3,0)*$D18)*$F18))</f>
        <v>178800</v>
      </c>
      <c r="O18" s="26">
        <v>80100003</v>
      </c>
      <c r="P18">
        <v>1</v>
      </c>
      <c r="Q18">
        <v>1</v>
      </c>
      <c r="R18">
        <f>IF($D18&lt;2,((VLOOKUP(--RIGHT(O18,1),权重!$F$2:$H$6,2,0)+VLOOKUP(--RIGHT(O18,1),权重!$F$2:$H$6,3,0)*$D18)*$F18),((VLOOKUP(--RIGHT(O18,1),权重!$J$2:$L$6,2,0)+VLOOKUP(--RIGHT(O18,1),权重!$J$2:$L$6,3,0)*$D18)*$F18))</f>
        <v>120000</v>
      </c>
      <c r="S18" s="26">
        <v>80100004</v>
      </c>
      <c r="T18">
        <v>1</v>
      </c>
      <c r="U18">
        <v>1</v>
      </c>
      <c r="V18">
        <f>IF($D18&lt;2,((VLOOKUP(--RIGHT(S18,1),权重!$F$2:$H$6,2,0)+VLOOKUP(--RIGHT(S18,1),权重!$F$2:$H$6,3,0)*$D18)*$F18),((VLOOKUP(--RIGHT(S18,1),权重!$J$2:$L$6,2,0)+VLOOKUP(--RIGHT(S18,1),权重!$J$2:$L$6,3,0)*$D18)*$F18))</f>
        <v>18000</v>
      </c>
      <c r="W18" s="26">
        <v>80100005</v>
      </c>
      <c r="X18">
        <v>1</v>
      </c>
      <c r="Y18">
        <v>1</v>
      </c>
      <c r="Z18">
        <f>IF($D18&lt;2,((VLOOKUP(--RIGHT(W18,1),权重!$F$2:$H$6,2,0)+VLOOKUP(--RIGHT(W18,1),权重!$F$2:$H$6,3,0)*$D18)*$F18),((VLOOKUP(--RIGHT(W18,1),权重!$J$2:$L$6,2,0)+VLOOKUP(--RIGHT(W18,1),权重!$J$2:$L$6,3,0)*$D18)*$F18))</f>
        <v>1200</v>
      </c>
      <c r="AA18" s="27">
        <v>80100011</v>
      </c>
      <c r="AB18">
        <v>1</v>
      </c>
      <c r="AC18">
        <v>1</v>
      </c>
      <c r="AD18">
        <f>IF(AA18=0,0,INT((VLOOKUP(--RIGHT(AA18,1),权重!$B$2:$C$6,2,0)/$C18+VLOOKUP(--RIGHT(AA18,1),权重!$B$2:$D$6,3,0))*$E18))</f>
        <v>11975</v>
      </c>
      <c r="AE18" s="10">
        <v>80100012</v>
      </c>
      <c r="AF18">
        <v>1</v>
      </c>
      <c r="AG18">
        <v>1</v>
      </c>
      <c r="AH18">
        <f>IF(AE18=0,0,INT((VLOOKUP(--RIGHT(AE18,1),权重!$B$2:$C$6,2,0)/$C18+VLOOKUP(--RIGHT(AE18,1),权重!$B$2:$D$6,3,0))*$E18))</f>
        <v>9980</v>
      </c>
      <c r="AI18" s="10">
        <v>80100013</v>
      </c>
      <c r="AJ18">
        <v>1</v>
      </c>
      <c r="AK18">
        <v>1</v>
      </c>
      <c r="AL18">
        <f>IF(AI18=0,0,INT((VLOOKUP(--RIGHT(AI18,1),权重!$B$2:$C$6,2,0)/$C18+VLOOKUP(--RIGHT(AI18,1),权重!$B$2:$D$6,3,0))*$E18))</f>
        <v>2500</v>
      </c>
      <c r="AM18" s="10">
        <v>80100014</v>
      </c>
      <c r="AN18">
        <v>1</v>
      </c>
      <c r="AO18">
        <v>1</v>
      </c>
      <c r="AP18">
        <f>IF(AM18=0,0,INT((VLOOKUP(--RIGHT(AM18,1),权重!$B$2:$C$6,2,0)/$C18+VLOOKUP(--RIGHT(AM18,1),权重!$B$2:$D$6,3,0))*$E18))</f>
        <v>525</v>
      </c>
      <c r="AQ18" s="10">
        <v>80100015</v>
      </c>
      <c r="AR18">
        <v>1</v>
      </c>
      <c r="AS18">
        <v>1</v>
      </c>
      <c r="AT18">
        <f>IF(AQ18=0,0,INT((VLOOKUP(--RIGHT(AQ18,1),权重!$B$2:$C$6,2,0)/$C18+VLOOKUP(--RIGHT(AQ18,1),权重!$B$2:$D$6,3,0))*$E18))</f>
        <v>20</v>
      </c>
      <c r="AU18" s="10">
        <v>80100031</v>
      </c>
      <c r="AV18">
        <v>1</v>
      </c>
      <c r="AW18">
        <v>1</v>
      </c>
      <c r="AX18">
        <f>IF(AU18=0,0,INT((VLOOKUP(--RIGHT(AU18,1),权重!$B$2:$C$6,2,0)/$C18+VLOOKUP(--RIGHT(AU18,1),权重!$B$2:$D$6,3,0))*$E18))</f>
        <v>11975</v>
      </c>
      <c r="AY18" s="10">
        <v>80100032</v>
      </c>
      <c r="AZ18">
        <v>1</v>
      </c>
      <c r="BA18">
        <v>1</v>
      </c>
      <c r="BB18">
        <f>IF(AY18=0,0,INT((VLOOKUP(--RIGHT(AY18,1),权重!$B$2:$C$6,2,0)/$C18+VLOOKUP(--RIGHT(AY18,1),权重!$B$2:$D$6,3,0))*$E18))</f>
        <v>9980</v>
      </c>
      <c r="BC18" s="10">
        <v>80100033</v>
      </c>
      <c r="BD18">
        <v>1</v>
      </c>
      <c r="BE18">
        <v>1</v>
      </c>
      <c r="BF18">
        <f>IF(BC18=0,0,INT((VLOOKUP(--RIGHT(BC18,1),权重!$B$2:$C$6,2,0)/$C18+VLOOKUP(--RIGHT(BC18,1),权重!$B$2:$D$6,3,0))*$E18))</f>
        <v>2500</v>
      </c>
      <c r="BG18" s="10">
        <v>80100034</v>
      </c>
      <c r="BH18">
        <v>1</v>
      </c>
      <c r="BI18">
        <v>1</v>
      </c>
      <c r="BJ18">
        <f>IF(BG18=0,0,INT((VLOOKUP(--RIGHT(BG18,1),权重!$B$2:$C$6,2,0)/$C18+VLOOKUP(--RIGHT(BG18,1),权重!$B$2:$D$6,3,0))*$E18))</f>
        <v>525</v>
      </c>
      <c r="BK18" s="10">
        <v>80100035</v>
      </c>
      <c r="BL18">
        <v>1</v>
      </c>
      <c r="BM18">
        <v>1</v>
      </c>
      <c r="BN18">
        <f>IF(BK18=0,0,INT((VLOOKUP(--RIGHT(BK18,1),权重!$B$2:$C$6,2,0)/$C18+VLOOKUP(--RIGHT(BK18,1),权重!$B$2:$D$6,3,0))*$E18))</f>
        <v>20</v>
      </c>
      <c r="BO18" s="10">
        <v>80100041</v>
      </c>
      <c r="BP18">
        <v>1</v>
      </c>
      <c r="BQ18">
        <v>1</v>
      </c>
      <c r="BR18">
        <f>IF(BO18=0,0,INT((VLOOKUP(--RIGHT(BO18,1),权重!$B$2:$C$6,2,0)/$C18+VLOOKUP(--RIGHT(BO18,1),权重!$B$2:$D$6,3,0))*$E18))</f>
        <v>11975</v>
      </c>
      <c r="BS18" s="10">
        <v>80100042</v>
      </c>
      <c r="BT18">
        <v>1</v>
      </c>
      <c r="BU18">
        <v>1</v>
      </c>
      <c r="BV18">
        <f>IF(BS18=0,0,INT((VLOOKUP(--RIGHT(BS18,1),权重!$B$2:$C$6,2,0)/$C18+VLOOKUP(--RIGHT(BS18,1),权重!$B$2:$D$6,3,0))*$E18))</f>
        <v>9980</v>
      </c>
      <c r="BW18" s="10">
        <v>80100043</v>
      </c>
      <c r="BX18">
        <v>1</v>
      </c>
      <c r="BY18">
        <v>1</v>
      </c>
      <c r="BZ18">
        <f>IF(BW18=0,0,INT((VLOOKUP(--RIGHT(BW18,1),权重!$B$2:$C$6,2,0)/$C18+VLOOKUP(--RIGHT(BW18,1),权重!$B$2:$D$6,3,0))*$E18))</f>
        <v>2500</v>
      </c>
      <c r="CA18" s="10">
        <v>80100044</v>
      </c>
      <c r="CB18">
        <v>1</v>
      </c>
      <c r="CC18">
        <v>1</v>
      </c>
      <c r="CD18">
        <f>IF(CA18=0,0,INT((VLOOKUP(--RIGHT(CA18,1),权重!$B$2:$C$6,2,0)/$C18+VLOOKUP(--RIGHT(CA18,1),权重!$B$2:$D$6,3,0))*$E18))</f>
        <v>525</v>
      </c>
      <c r="CE18" s="10">
        <v>80100045</v>
      </c>
      <c r="CF18">
        <v>1</v>
      </c>
      <c r="CG18">
        <v>1</v>
      </c>
      <c r="CH18">
        <f>IF(CE18=0,0,INT((VLOOKUP(--RIGHT(CE18,1),权重!$B$2:$C$6,2,0)/$C18+VLOOKUP(--RIGHT(CE18,1),权重!$B$2:$D$6,3,0))*$E18))</f>
        <v>20</v>
      </c>
      <c r="CI18" s="10">
        <v>80100061</v>
      </c>
      <c r="CJ18">
        <v>1</v>
      </c>
      <c r="CK18">
        <v>1</v>
      </c>
      <c r="CL18">
        <f>IF(CI18=0,0,INT((VLOOKUP(--RIGHT(CI18,1),权重!$B$2:$C$6,2,0)/$C18+VLOOKUP(--RIGHT(CI18,1),权重!$B$2:$D$6,3,0))*$E18))</f>
        <v>11975</v>
      </c>
      <c r="CM18" s="10">
        <v>80100062</v>
      </c>
      <c r="CN18">
        <v>1</v>
      </c>
      <c r="CO18">
        <v>1</v>
      </c>
      <c r="CP18">
        <f>IF(CM18=0,0,INT((VLOOKUP(--RIGHT(CM18,1),权重!$B$2:$C$6,2,0)/$C18+VLOOKUP(--RIGHT(CM18,1),权重!$B$2:$D$6,3,0))*$E18))</f>
        <v>9980</v>
      </c>
      <c r="CQ18" s="10">
        <v>80100063</v>
      </c>
      <c r="CR18">
        <v>1</v>
      </c>
      <c r="CS18">
        <v>1</v>
      </c>
      <c r="CT18">
        <f>IF(CQ18=0,0,INT((VLOOKUP(--RIGHT(CQ18,1),权重!$B$2:$C$6,2,0)/$C18+VLOOKUP(--RIGHT(CQ18,1),权重!$B$2:$D$6,3,0))*$E18))</f>
        <v>2500</v>
      </c>
      <c r="CU18" s="10">
        <v>80100064</v>
      </c>
      <c r="CV18">
        <v>1</v>
      </c>
      <c r="CW18">
        <v>1</v>
      </c>
      <c r="CX18">
        <f>IF(CU18=0,0,INT((VLOOKUP(--RIGHT(CU18,1),权重!$B$2:$C$6,2,0)/$C18+VLOOKUP(--RIGHT(CU18,1),权重!$B$2:$D$6,3,0))*$E18))</f>
        <v>525</v>
      </c>
      <c r="CY18" s="10">
        <v>80100065</v>
      </c>
      <c r="CZ18">
        <v>1</v>
      </c>
      <c r="DA18">
        <v>1</v>
      </c>
      <c r="DB18">
        <f>IF(CY18=0,0,INT((VLOOKUP(--RIGHT(CY18,1),权重!$B$2:$C$6,2,0)/$C18+VLOOKUP(--RIGHT(CY18,1),权重!$B$2:$D$6,3,0))*$E18))</f>
        <v>20</v>
      </c>
      <c r="DC18" s="10">
        <v>80100051</v>
      </c>
      <c r="DD18">
        <v>1</v>
      </c>
      <c r="DE18">
        <v>1</v>
      </c>
      <c r="DF18">
        <f>IF(DC18=0,0,INT((VLOOKUP(--RIGHT(DC18,1),权重!$B$2:$C$6,2,0)/$C18+VLOOKUP(--RIGHT(DC18,1),权重!$B$2:$D$6,3,0))*$E18))</f>
        <v>11975</v>
      </c>
      <c r="DG18" s="10">
        <v>80100052</v>
      </c>
      <c r="DH18">
        <v>1</v>
      </c>
      <c r="DI18">
        <v>1</v>
      </c>
      <c r="DJ18">
        <f>IF(DG18=0,0,INT((VLOOKUP(--RIGHT(DG18,1),权重!$B$2:$C$6,2,0)/$C18+VLOOKUP(--RIGHT(DG18,1),权重!$B$2:$D$6,3,0))*$E18))</f>
        <v>9980</v>
      </c>
      <c r="DK18" s="10">
        <v>80100053</v>
      </c>
      <c r="DL18">
        <v>1</v>
      </c>
      <c r="DM18">
        <v>1</v>
      </c>
      <c r="DN18">
        <f>IF(DK18=0,0,INT((VLOOKUP(--RIGHT(DK18,1),权重!$B$2:$C$6,2,0)/$C18+VLOOKUP(--RIGHT(DK18,1),权重!$B$2:$D$6,3,0))*$E18))</f>
        <v>2500</v>
      </c>
      <c r="DO18" s="10">
        <v>80100054</v>
      </c>
      <c r="DP18">
        <v>1</v>
      </c>
      <c r="DQ18">
        <v>1</v>
      </c>
      <c r="DR18">
        <f>IF(DO18=0,0,INT((VLOOKUP(--RIGHT(DO18,1),权重!$B$2:$C$6,2,0)/$C18+VLOOKUP(--RIGHT(DO18,1),权重!$B$2:$D$6,3,0))*$E18))</f>
        <v>525</v>
      </c>
      <c r="DS18" s="10">
        <v>80100055</v>
      </c>
      <c r="DT18">
        <v>1</v>
      </c>
      <c r="DU18">
        <v>1</v>
      </c>
      <c r="DV18">
        <f>IF(DS18=0,0,INT((VLOOKUP(--RIGHT(DS18,1),权重!$B$2:$C$6,2,0)/$C18+VLOOKUP(--RIGHT(DS18,1),权重!$B$2:$D$6,3,0))*$E18))</f>
        <v>20</v>
      </c>
      <c r="DW18" s="10">
        <v>80100081</v>
      </c>
      <c r="DX18">
        <v>1</v>
      </c>
      <c r="DY18">
        <v>1</v>
      </c>
      <c r="DZ18">
        <f>IF(DW18=0,0,INT((VLOOKUP(--RIGHT(DW18,1),权重!$B$2:$C$6,2,0)/$C18+VLOOKUP(--RIGHT(DW18,1),权重!$B$2:$D$6,3,0))*$E18))</f>
        <v>11975</v>
      </c>
      <c r="EA18" s="10">
        <v>80100082</v>
      </c>
      <c r="EB18">
        <v>1</v>
      </c>
      <c r="EC18">
        <v>1</v>
      </c>
      <c r="ED18">
        <f>IF(EA18=0,0,INT((VLOOKUP(--RIGHT(EA18,1),权重!$B$2:$C$6,2,0)/$C18+VLOOKUP(--RIGHT(EA18,1),权重!$B$2:$D$6,3,0))*$E18))</f>
        <v>9980</v>
      </c>
      <c r="EE18" s="10">
        <v>80100083</v>
      </c>
      <c r="EF18">
        <v>1</v>
      </c>
      <c r="EG18">
        <v>1</v>
      </c>
      <c r="EH18">
        <f>IF(EE18=0,0,INT((VLOOKUP(--RIGHT(EE18,1),权重!$B$2:$C$6,2,0)/$C18+VLOOKUP(--RIGHT(EE18,1),权重!$B$2:$D$6,3,0))*$E18))</f>
        <v>2500</v>
      </c>
      <c r="EI18" s="10">
        <v>80100084</v>
      </c>
      <c r="EJ18">
        <v>1</v>
      </c>
      <c r="EK18">
        <v>1</v>
      </c>
      <c r="EL18">
        <f>IF(EI18=0,0,INT((VLOOKUP(--RIGHT(EI18,1),权重!$B$2:$C$6,2,0)/$C18+VLOOKUP(--RIGHT(EI18,1),权重!$B$2:$D$6,3,0))*$E18))</f>
        <v>525</v>
      </c>
      <c r="EM18" s="10">
        <v>80100085</v>
      </c>
      <c r="EN18">
        <v>1</v>
      </c>
      <c r="EO18">
        <v>1</v>
      </c>
      <c r="EP18">
        <f>IF(EM18=0,0,INT((VLOOKUP(--RIGHT(EM18,1),权重!$B$2:$C$6,2,0)/$C18+VLOOKUP(--RIGHT(EM18,1),权重!$B$2:$D$6,3,0))*$E18))</f>
        <v>20</v>
      </c>
      <c r="EQ18" s="10">
        <v>80100071</v>
      </c>
      <c r="ER18">
        <v>1</v>
      </c>
      <c r="ES18">
        <v>1</v>
      </c>
      <c r="ET18">
        <f>IF(EQ18=0,0,INT((VLOOKUP(--RIGHT(EQ18,1),权重!$B$2:$C$6,2,0)/$C18+VLOOKUP(--RIGHT(EQ18,1),权重!$B$2:$D$6,3,0))*$E18))</f>
        <v>11975</v>
      </c>
      <c r="EU18" s="10">
        <v>80100072</v>
      </c>
      <c r="EV18">
        <v>1</v>
      </c>
      <c r="EW18">
        <v>1</v>
      </c>
      <c r="EX18">
        <f>IF(EU18=0,0,INT((VLOOKUP(--RIGHT(EU18,1),权重!$B$2:$C$6,2,0)/$C18+VLOOKUP(--RIGHT(EU18,1),权重!$B$2:$D$6,3,0))*$E18))</f>
        <v>9980</v>
      </c>
      <c r="EY18" s="10">
        <v>80100073</v>
      </c>
      <c r="EZ18">
        <v>1</v>
      </c>
      <c r="FA18">
        <v>1</v>
      </c>
      <c r="FB18">
        <f>IF(EY18=0,0,INT((VLOOKUP(--RIGHT(EY18,1),权重!$B$2:$C$6,2,0)/$C18+VLOOKUP(--RIGHT(EY18,1),权重!$B$2:$D$6,3,0))*$E18))</f>
        <v>2500</v>
      </c>
      <c r="FC18" s="10">
        <v>80100074</v>
      </c>
      <c r="FD18">
        <v>1</v>
      </c>
      <c r="FE18">
        <v>1</v>
      </c>
      <c r="FF18">
        <f>IF(FC18=0,0,INT((VLOOKUP(--RIGHT(FC18,1),权重!$B$2:$C$6,2,0)/$C18+VLOOKUP(--RIGHT(FC18,1),权重!$B$2:$D$6,3,0))*$E18))</f>
        <v>525</v>
      </c>
      <c r="FG18" s="10">
        <v>80100075</v>
      </c>
      <c r="FH18">
        <v>1</v>
      </c>
      <c r="FI18">
        <v>1</v>
      </c>
      <c r="FJ18">
        <f>IF(FG18=0,0,INT((VLOOKUP(--RIGHT(FG18,1),权重!$B$2:$C$6,2,0)/$C18+VLOOKUP(--RIGHT(FG18,1),权重!$B$2:$D$6,3,0))*$E18))</f>
        <v>20</v>
      </c>
      <c r="FK18" s="10">
        <v>80100021</v>
      </c>
      <c r="FL18">
        <v>1</v>
      </c>
      <c r="FM18">
        <v>1</v>
      </c>
      <c r="FN18">
        <f>IF(FK18=0,0,INT((VLOOKUP(--RIGHT(FK18,1),权重!$B$2:$C$6,2,0)/$C18+VLOOKUP(--RIGHT(FK18,1),权重!$B$2:$D$6,3,0))*$E18))</f>
        <v>11975</v>
      </c>
      <c r="FO18" s="10">
        <v>80100022</v>
      </c>
      <c r="FP18">
        <v>1</v>
      </c>
      <c r="FQ18">
        <v>1</v>
      </c>
      <c r="FR18">
        <f>IF(FO18=0,0,INT((VLOOKUP(--RIGHT(FO18,1),权重!$B$2:$C$6,2,0)/$C18+VLOOKUP(--RIGHT(FO18,1),权重!$B$2:$D$6,3,0))*$E18))</f>
        <v>9980</v>
      </c>
      <c r="FS18" s="10">
        <v>80100023</v>
      </c>
      <c r="FT18">
        <v>1</v>
      </c>
      <c r="FU18">
        <v>1</v>
      </c>
      <c r="FV18">
        <f>IF(FS18=0,0,INT((VLOOKUP(--RIGHT(FS18,1),权重!$B$2:$C$6,2,0)/$C18+VLOOKUP(--RIGHT(FS18,1),权重!$B$2:$D$6,3,0))*$E18))</f>
        <v>2500</v>
      </c>
      <c r="FW18" s="10">
        <v>80100024</v>
      </c>
      <c r="FX18">
        <v>1</v>
      </c>
      <c r="FY18">
        <v>1</v>
      </c>
      <c r="FZ18">
        <f>IF(FW18=0,0,INT((VLOOKUP(--RIGHT(FW18,1),权重!$B$2:$C$6,2,0)/$C18+VLOOKUP(--RIGHT(FW18,1),权重!$B$2:$D$6,3,0))*$E18))</f>
        <v>525</v>
      </c>
      <c r="GA18" s="10">
        <v>80100025</v>
      </c>
      <c r="GB18">
        <v>1</v>
      </c>
      <c r="GC18">
        <v>1</v>
      </c>
      <c r="GD18">
        <f>IF(GA18=0,0,INT((VLOOKUP(--RIGHT(GA18,1),权重!$B$2:$C$6,2,0)/$C18+VLOOKUP(--RIGHT(GA18,1),权重!$B$2:$D$6,3,0))*$E18))</f>
        <v>20</v>
      </c>
      <c r="GE18" s="10">
        <v>80100091</v>
      </c>
      <c r="GF18">
        <v>1</v>
      </c>
      <c r="GG18">
        <v>1</v>
      </c>
      <c r="GH18">
        <f>IF(GE18=0,0,INT((VLOOKUP(--RIGHT(GE18,1),权重!$B$2:$C$6,2,0)/$C18+VLOOKUP(--RIGHT(GE18,1),权重!$B$2:$D$6,3,0))*$E18))</f>
        <v>11975</v>
      </c>
      <c r="GI18" s="10">
        <v>80100092</v>
      </c>
      <c r="GJ18">
        <v>1</v>
      </c>
      <c r="GK18">
        <v>1</v>
      </c>
      <c r="GL18">
        <f>IF(GI18=0,0,INT((VLOOKUP(--RIGHT(GI18,1),权重!$B$2:$C$6,2,0)/$C18+VLOOKUP(--RIGHT(GI18,1),权重!$B$2:$D$6,3,0))*$E18))</f>
        <v>9980</v>
      </c>
      <c r="GM18" s="10">
        <v>80100093</v>
      </c>
      <c r="GN18">
        <v>1</v>
      </c>
      <c r="GO18">
        <v>1</v>
      </c>
      <c r="GP18">
        <f>IF(GM18=0,0,INT((VLOOKUP(--RIGHT(GM18,1),权重!$B$2:$C$6,2,0)/$C18+VLOOKUP(--RIGHT(GM18,1),权重!$B$2:$D$6,3,0))*$E18))</f>
        <v>2500</v>
      </c>
      <c r="GQ18" s="10">
        <v>80100094</v>
      </c>
      <c r="GR18">
        <v>1</v>
      </c>
      <c r="GS18">
        <v>1</v>
      </c>
      <c r="GT18">
        <f>IF(GQ18=0,0,INT((VLOOKUP(--RIGHT(GQ18,1),权重!$B$2:$C$6,2,0)/$C18+VLOOKUP(--RIGHT(GQ18,1),权重!$B$2:$D$6,3,0))*$E18))</f>
        <v>525</v>
      </c>
      <c r="GU18" s="10">
        <v>80100095</v>
      </c>
      <c r="GV18">
        <v>1</v>
      </c>
      <c r="GW18">
        <v>1</v>
      </c>
      <c r="GX18">
        <f>IF(GU18=0,0,INT((VLOOKUP(--RIGHT(GU18,1),权重!$B$2:$C$6,2,0)/$C18+VLOOKUP(--RIGHT(GU18,1),权重!$B$2:$D$6,3,0))*$E18))</f>
        <v>20</v>
      </c>
      <c r="GY18" s="10">
        <v>80100101</v>
      </c>
      <c r="GZ18">
        <v>1</v>
      </c>
      <c r="HA18">
        <v>1</v>
      </c>
      <c r="HB18">
        <f>IF(GY18=0,0,INT((VLOOKUP(--RIGHT(GY18,1),权重!$B$2:$C$6,2,0)/$C18+VLOOKUP(--RIGHT(GY18,1),权重!$B$2:$D$6,3,0))*$E18))</f>
        <v>11975</v>
      </c>
      <c r="HC18" s="10">
        <v>80100102</v>
      </c>
      <c r="HD18">
        <v>1</v>
      </c>
      <c r="HE18">
        <v>1</v>
      </c>
      <c r="HF18">
        <f>IF(HC18=0,0,INT((VLOOKUP(--RIGHT(HC18,1),权重!$B$2:$C$6,2,0)/$C18+VLOOKUP(--RIGHT(HC18,1),权重!$B$2:$D$6,3,0))*$E18))</f>
        <v>9980</v>
      </c>
      <c r="HG18" s="10">
        <v>80100103</v>
      </c>
      <c r="HH18">
        <v>1</v>
      </c>
      <c r="HI18">
        <v>1</v>
      </c>
      <c r="HJ18">
        <f>IF(HG18=0,0,INT((VLOOKUP(--RIGHT(HG18,1),权重!$B$2:$C$6,2,0)/$C18+VLOOKUP(--RIGHT(HG18,1),权重!$B$2:$D$6,3,0))*$E18))</f>
        <v>2500</v>
      </c>
      <c r="HK18" s="10">
        <v>80100104</v>
      </c>
      <c r="HL18">
        <v>1</v>
      </c>
      <c r="HM18">
        <v>1</v>
      </c>
      <c r="HN18">
        <f>IF(HK18=0,0,INT((VLOOKUP(--RIGHT(HK18,1),权重!$B$2:$C$6,2,0)/$C18+VLOOKUP(--RIGHT(HK18,1),权重!$B$2:$D$6,3,0))*$E18))</f>
        <v>525</v>
      </c>
      <c r="HO18" s="10">
        <v>80100105</v>
      </c>
      <c r="HP18">
        <v>1</v>
      </c>
      <c r="HQ18">
        <v>1</v>
      </c>
      <c r="HR18">
        <f>IF(HO18=0,0,INT((VLOOKUP(--RIGHT(HO18,1),权重!$B$2:$C$6,2,0)/$C18+VLOOKUP(--RIGHT(HO18,1),权重!$B$2:$D$6,3,0))*$E18))</f>
        <v>20</v>
      </c>
      <c r="HS18" s="10">
        <v>80100111</v>
      </c>
      <c r="HT18">
        <v>1</v>
      </c>
      <c r="HU18">
        <v>1</v>
      </c>
      <c r="HV18">
        <f>IF(HS18=0,0,INT((VLOOKUP(--RIGHT(HS18,1),权重!$B$2:$C$6,2,0)/$C18+VLOOKUP(--RIGHT(HS18,1),权重!$B$2:$D$6,3,0))*$E18))</f>
        <v>11975</v>
      </c>
      <c r="HW18" s="10">
        <v>80100112</v>
      </c>
      <c r="HX18">
        <v>1</v>
      </c>
      <c r="HY18">
        <v>1</v>
      </c>
      <c r="HZ18">
        <f>IF(HW18=0,0,INT((VLOOKUP(--RIGHT(HW18,1),权重!$B$2:$C$6,2,0)/$C18+VLOOKUP(--RIGHT(HW18,1),权重!$B$2:$D$6,3,0))*$E18))</f>
        <v>9980</v>
      </c>
      <c r="IA18" s="10">
        <v>80100113</v>
      </c>
      <c r="IB18">
        <v>1</v>
      </c>
      <c r="IC18">
        <v>1</v>
      </c>
      <c r="ID18">
        <f>IF(IA18=0,0,INT((VLOOKUP(--RIGHT(IA18,1),权重!$B$2:$C$6,2,0)/$C18+VLOOKUP(--RIGHT(IA18,1),权重!$B$2:$D$6,3,0))*$E18))</f>
        <v>2500</v>
      </c>
      <c r="IE18" s="10">
        <v>80100114</v>
      </c>
      <c r="IF18">
        <v>1</v>
      </c>
      <c r="IG18">
        <v>1</v>
      </c>
      <c r="IH18">
        <f>IF(IE18=0,0,INT((VLOOKUP(--RIGHT(IE18,1),权重!$B$2:$C$6,2,0)/$C18+VLOOKUP(--RIGHT(IE18,1),权重!$B$2:$D$6,3,0))*$E18))</f>
        <v>525</v>
      </c>
      <c r="II18" s="10">
        <v>80100115</v>
      </c>
      <c r="IJ18">
        <v>1</v>
      </c>
      <c r="IK18">
        <v>1</v>
      </c>
      <c r="IL18">
        <f>IF(II18=0,0,INT((VLOOKUP(--RIGHT(II18,1),权重!$B$2:$C$6,2,0)/$C18+VLOOKUP(--RIGHT(II18,1),权重!$B$2:$D$6,3,0))*$E18))</f>
        <v>20</v>
      </c>
      <c r="IM18" s="10">
        <v>80100121</v>
      </c>
      <c r="IN18">
        <v>1</v>
      </c>
      <c r="IO18">
        <v>1</v>
      </c>
      <c r="IP18">
        <f>IF(IM18=0,0,INT((VLOOKUP(--RIGHT(IM18,1),权重!$B$2:$C$6,2,0)/$C18+VLOOKUP(--RIGHT(IM18,1),权重!$B$2:$D$6,3,0))*$E18))</f>
        <v>11975</v>
      </c>
      <c r="IQ18" s="10">
        <v>80100122</v>
      </c>
      <c r="IR18">
        <v>1</v>
      </c>
      <c r="IS18">
        <v>1</v>
      </c>
      <c r="IT18">
        <f>IF(IQ18=0,0,INT((VLOOKUP(--RIGHT(IQ18,1),权重!$B$2:$C$6,2,0)/$C18+VLOOKUP(--RIGHT(IQ18,1),权重!$B$2:$D$6,3,0))*$E18))</f>
        <v>9980</v>
      </c>
      <c r="IU18" s="10">
        <v>80100123</v>
      </c>
      <c r="IV18">
        <v>1</v>
      </c>
      <c r="IW18">
        <v>1</v>
      </c>
      <c r="IX18">
        <f>IF(IU18=0,0,INT((VLOOKUP(--RIGHT(IU18,1),权重!$B$2:$C$6,2,0)/$C18+VLOOKUP(--RIGHT(IU18,1),权重!$B$2:$D$6,3,0))*$E18))</f>
        <v>2500</v>
      </c>
      <c r="IY18" s="10">
        <v>80100124</v>
      </c>
      <c r="IZ18">
        <v>1</v>
      </c>
      <c r="JA18">
        <v>1</v>
      </c>
      <c r="JB18">
        <f>IF(IY18=0,0,INT((VLOOKUP(--RIGHT(IY18,1),权重!$B$2:$C$6,2,0)/$C18+VLOOKUP(--RIGHT(IY18,1),权重!$B$2:$D$6,3,0))*$E18))</f>
        <v>525</v>
      </c>
      <c r="JC18" s="10">
        <v>80100125</v>
      </c>
      <c r="JD18">
        <v>1</v>
      </c>
      <c r="JE18">
        <v>1</v>
      </c>
      <c r="JF18">
        <f>IF(JC18=0,0,INT((VLOOKUP(--RIGHT(JC18,1),权重!$B$2:$C$6,2,0)/$C18+VLOOKUP(--RIGHT(JC18,1),权重!$B$2:$D$6,3,0))*$E18))</f>
        <v>20</v>
      </c>
      <c r="JG18" s="10">
        <v>80100131</v>
      </c>
      <c r="JH18">
        <v>1</v>
      </c>
      <c r="JI18">
        <v>1</v>
      </c>
      <c r="JJ18">
        <f>IF(JG18=0,0,INT((VLOOKUP(--RIGHT(JG18,1),权重!$B$2:$C$6,2,0)/$C18+VLOOKUP(--RIGHT(JG18,1),权重!$B$2:$D$6,3,0))*$E18))</f>
        <v>11975</v>
      </c>
      <c r="JK18" s="10">
        <v>80100132</v>
      </c>
      <c r="JL18">
        <v>1</v>
      </c>
      <c r="JM18">
        <v>1</v>
      </c>
      <c r="JN18">
        <f>IF(JK18=0,0,INT((VLOOKUP(--RIGHT(JK18,1),权重!$B$2:$C$6,2,0)/$C18+VLOOKUP(--RIGHT(JK18,1),权重!$B$2:$D$6,3,0))*$E18))</f>
        <v>9980</v>
      </c>
      <c r="JO18" s="10">
        <v>80100133</v>
      </c>
      <c r="JP18">
        <v>1</v>
      </c>
      <c r="JQ18">
        <v>1</v>
      </c>
      <c r="JR18">
        <f>IF(JO18=0,0,INT((VLOOKUP(--RIGHT(JO18,1),权重!$B$2:$C$6,2,0)/$C18+VLOOKUP(--RIGHT(JO18,1),权重!$B$2:$D$6,3,0))*$E18))</f>
        <v>2500</v>
      </c>
      <c r="JS18" s="10">
        <v>80100134</v>
      </c>
      <c r="JT18">
        <v>1</v>
      </c>
      <c r="JU18">
        <v>1</v>
      </c>
      <c r="JV18">
        <f>IF(JS18=0,0,INT((VLOOKUP(--RIGHT(JS18,1),权重!$B$2:$C$6,2,0)/$C18+VLOOKUP(--RIGHT(JS18,1),权重!$B$2:$D$6,3,0))*$E18))</f>
        <v>525</v>
      </c>
      <c r="JW18" s="10">
        <v>80100135</v>
      </c>
      <c r="JX18">
        <v>1</v>
      </c>
      <c r="JY18">
        <v>1</v>
      </c>
      <c r="JZ18">
        <f>IF(JW18=0,0,INT((VLOOKUP(--RIGHT(JW18,1),权重!$B$2:$C$6,2,0)/$C18+VLOOKUP(--RIGHT(JW18,1),权重!$B$2:$D$6,3,0))*$E18))</f>
        <v>20</v>
      </c>
      <c r="KA18" s="10">
        <v>80100141</v>
      </c>
      <c r="KB18">
        <v>1</v>
      </c>
      <c r="KC18">
        <v>1</v>
      </c>
      <c r="KD18">
        <f>IF(KA18=0,0,INT((VLOOKUP(--RIGHT(KA18,1),权重!$B$2:$C$6,2,0)/$C18+VLOOKUP(--RIGHT(KA18,1),权重!$B$2:$D$6,3,0))*$E18))</f>
        <v>11975</v>
      </c>
      <c r="KE18" s="10">
        <v>80100142</v>
      </c>
      <c r="KF18">
        <v>1</v>
      </c>
      <c r="KG18">
        <v>1</v>
      </c>
      <c r="KH18">
        <f>IF(KE18=0,0,INT((VLOOKUP(--RIGHT(KE18,1),权重!$B$2:$C$6,2,0)/$C18+VLOOKUP(--RIGHT(KE18,1),权重!$B$2:$D$6,3,0))*$E18))</f>
        <v>9980</v>
      </c>
      <c r="KI18" s="10">
        <v>80100143</v>
      </c>
      <c r="KJ18">
        <v>1</v>
      </c>
      <c r="KK18">
        <v>1</v>
      </c>
      <c r="KL18">
        <f>IF(KI18=0,0,INT((VLOOKUP(--RIGHT(KI18,1),权重!$B$2:$C$6,2,0)/$C18+VLOOKUP(--RIGHT(KI18,1),权重!$B$2:$D$6,3,0))*$E18))</f>
        <v>2500</v>
      </c>
      <c r="KM18" s="10">
        <v>80100144</v>
      </c>
      <c r="KN18">
        <v>1</v>
      </c>
      <c r="KO18">
        <v>1</v>
      </c>
      <c r="KP18">
        <f>IF(KM18=0,0,INT((VLOOKUP(--RIGHT(KM18,1),权重!$B$2:$C$6,2,0)/$C18+VLOOKUP(--RIGHT(KM18,1),权重!$B$2:$D$6,3,0))*$E18))</f>
        <v>525</v>
      </c>
      <c r="KQ18" s="10">
        <v>80100145</v>
      </c>
      <c r="KR18">
        <v>1</v>
      </c>
      <c r="KS18">
        <v>1</v>
      </c>
      <c r="KT18">
        <f>IF(KQ18=0,0,INT((VLOOKUP(--RIGHT(KQ18,1),权重!$B$2:$C$6,2,0)/$C18+VLOOKUP(--RIGHT(KQ18,1),权重!$B$2:$D$6,3,0))*$E18))</f>
        <v>20</v>
      </c>
      <c r="KU18" s="10">
        <v>80100151</v>
      </c>
      <c r="KV18">
        <v>1</v>
      </c>
      <c r="KW18">
        <v>1</v>
      </c>
      <c r="KX18">
        <f>IF(KU18=0,0,INT((VLOOKUP(--RIGHT(KU18,1),权重!$B$2:$C$6,2,0)/$C18+VLOOKUP(--RIGHT(KU18,1),权重!$B$2:$D$6,3,0))*$E18))</f>
        <v>11975</v>
      </c>
      <c r="KY18" s="10">
        <v>80100152</v>
      </c>
      <c r="KZ18">
        <v>1</v>
      </c>
      <c r="LA18">
        <v>1</v>
      </c>
      <c r="LB18">
        <f>IF(KY18=0,0,INT((VLOOKUP(--RIGHT(KY18,1),权重!$B$2:$C$6,2,0)/$C18+VLOOKUP(--RIGHT(KY18,1),权重!$B$2:$D$6,3,0))*$E18))</f>
        <v>9980</v>
      </c>
      <c r="LC18" s="10">
        <v>80100153</v>
      </c>
      <c r="LD18">
        <v>1</v>
      </c>
      <c r="LE18">
        <v>1</v>
      </c>
      <c r="LF18">
        <f>IF(LC18=0,0,INT((VLOOKUP(--RIGHT(LC18,1),权重!$B$2:$C$6,2,0)/$C18+VLOOKUP(--RIGHT(LC18,1),权重!$B$2:$D$6,3,0))*$E18))</f>
        <v>2500</v>
      </c>
      <c r="LG18" s="10">
        <v>80100154</v>
      </c>
      <c r="LH18">
        <v>1</v>
      </c>
      <c r="LI18">
        <v>1</v>
      </c>
      <c r="LJ18">
        <f>IF(LG18=0,0,INT((VLOOKUP(--RIGHT(LG18,1),权重!$B$2:$C$6,2,0)/$C18+VLOOKUP(--RIGHT(LG18,1),权重!$B$2:$D$6,3,0))*$E18))</f>
        <v>525</v>
      </c>
      <c r="LK18" s="10">
        <v>80100155</v>
      </c>
      <c r="LL18">
        <v>1</v>
      </c>
      <c r="LM18">
        <v>1</v>
      </c>
      <c r="LN18">
        <f>IF(LK18=0,0,INT((VLOOKUP(--RIGHT(LK18,1),权重!$B$2:$C$6,2,0)/$C18+VLOOKUP(--RIGHT(LK18,1),权重!$B$2:$D$6,3,0))*$E18))</f>
        <v>20</v>
      </c>
      <c r="LO18" s="10">
        <v>80100161</v>
      </c>
      <c r="LP18">
        <v>1</v>
      </c>
      <c r="LQ18">
        <v>1</v>
      </c>
      <c r="LR18">
        <f>IF(LO18=0,0,INT((VLOOKUP(--RIGHT(LO18,1),权重!$B$2:$C$6,2,0)/$C18+VLOOKUP(--RIGHT(LO18,1),权重!$B$2:$D$6,3,0))*$E18))</f>
        <v>11975</v>
      </c>
      <c r="LS18" s="10">
        <v>80100162</v>
      </c>
      <c r="LT18">
        <v>1</v>
      </c>
      <c r="LU18">
        <v>1</v>
      </c>
      <c r="LV18">
        <f>IF(LS18=0,0,INT((VLOOKUP(--RIGHT(LS18,1),权重!$B$2:$C$6,2,0)/$C18+VLOOKUP(--RIGHT(LS18,1),权重!$B$2:$D$6,3,0))*$E18))</f>
        <v>9980</v>
      </c>
      <c r="LW18" s="10">
        <v>80100163</v>
      </c>
      <c r="LX18">
        <v>1</v>
      </c>
      <c r="LY18">
        <v>1</v>
      </c>
      <c r="LZ18">
        <f>IF(LW18=0,0,INT((VLOOKUP(--RIGHT(LW18,1),权重!$B$2:$C$6,2,0)/$C18+VLOOKUP(--RIGHT(LW18,1),权重!$B$2:$D$6,3,0))*$E18))</f>
        <v>2500</v>
      </c>
      <c r="MA18" s="10">
        <v>80100164</v>
      </c>
      <c r="MB18">
        <v>1</v>
      </c>
      <c r="MC18">
        <v>1</v>
      </c>
      <c r="MD18">
        <f>IF(MA18=0,0,INT((VLOOKUP(--RIGHT(MA18,1),权重!$B$2:$C$6,2,0)/$C18+VLOOKUP(--RIGHT(MA18,1),权重!$B$2:$D$6,3,0))*$E18))</f>
        <v>525</v>
      </c>
      <c r="ME18" s="10">
        <v>80100165</v>
      </c>
      <c r="MF18">
        <v>1</v>
      </c>
      <c r="MG18">
        <v>1</v>
      </c>
      <c r="MH18">
        <f>IF(ME18=0,0,INT((VLOOKUP(--RIGHT(ME18,1),权重!$B$2:$C$6,2,0)/$C18+VLOOKUP(--RIGHT(ME18,1),权重!$B$2:$D$6,3,0))*$E18))</f>
        <v>20</v>
      </c>
    </row>
    <row r="19" spans="1:346" x14ac:dyDescent="0.2">
      <c r="A19">
        <v>16</v>
      </c>
      <c r="B19" t="s">
        <v>31</v>
      </c>
      <c r="C19" s="9">
        <v>16</v>
      </c>
      <c r="D19" s="9">
        <f>'爬塔宝箱（输出)'!D19</f>
        <v>5</v>
      </c>
      <c r="E19" s="9">
        <f t="shared" si="1"/>
        <v>0.4</v>
      </c>
      <c r="F19" s="9">
        <f t="shared" si="0"/>
        <v>0.6</v>
      </c>
      <c r="G19" s="12">
        <v>80100001</v>
      </c>
      <c r="H19">
        <v>1</v>
      </c>
      <c r="I19">
        <v>1</v>
      </c>
      <c r="J19">
        <f>IF($D19&lt;2,((VLOOKUP(--RIGHT(G19,1),权重!$F$2:$H$6,2,0)+VLOOKUP(--RIGHT(G19,1),权重!$F$2:$H$6,3,0)*$D19)*$F19),((VLOOKUP(--RIGHT(G19,1),权重!$J$2:$L$6,2,0)+VLOOKUP(--RIGHT(G19,1),权重!$J$2:$L$6,3,0)*$D19)*$F19))</f>
        <v>282000</v>
      </c>
      <c r="K19" s="12">
        <v>80100002</v>
      </c>
      <c r="L19">
        <v>1</v>
      </c>
      <c r="M19">
        <v>1</v>
      </c>
      <c r="N19">
        <f>IF($D19&lt;2,((VLOOKUP(--RIGHT(K19,1),权重!$F$2:$H$6,2,0)+VLOOKUP(--RIGHT(K19,1),权重!$F$2:$H$6,3,0)*$D19)*$F19),((VLOOKUP(--RIGHT(K19,1),权重!$J$2:$L$6,2,0)+VLOOKUP(--RIGHT(K19,1),权重!$J$2:$L$6,3,0)*$D19)*$F19))</f>
        <v>178800</v>
      </c>
      <c r="O19" s="26">
        <v>80100003</v>
      </c>
      <c r="P19">
        <v>1</v>
      </c>
      <c r="Q19">
        <v>1</v>
      </c>
      <c r="R19">
        <f>IF($D19&lt;2,((VLOOKUP(--RIGHT(O19,1),权重!$F$2:$H$6,2,0)+VLOOKUP(--RIGHT(O19,1),权重!$F$2:$H$6,3,0)*$D19)*$F19),((VLOOKUP(--RIGHT(O19,1),权重!$J$2:$L$6,2,0)+VLOOKUP(--RIGHT(O19,1),权重!$J$2:$L$6,3,0)*$D19)*$F19))</f>
        <v>120000</v>
      </c>
      <c r="S19" s="26">
        <v>80100004</v>
      </c>
      <c r="T19">
        <v>1</v>
      </c>
      <c r="U19">
        <v>1</v>
      </c>
      <c r="V19">
        <f>IF($D19&lt;2,((VLOOKUP(--RIGHT(S19,1),权重!$F$2:$H$6,2,0)+VLOOKUP(--RIGHT(S19,1),权重!$F$2:$H$6,3,0)*$D19)*$F19),((VLOOKUP(--RIGHT(S19,1),权重!$J$2:$L$6,2,0)+VLOOKUP(--RIGHT(S19,1),权重!$J$2:$L$6,3,0)*$D19)*$F19))</f>
        <v>18000</v>
      </c>
      <c r="W19" s="26">
        <v>80100005</v>
      </c>
      <c r="X19">
        <v>1</v>
      </c>
      <c r="Y19">
        <v>1</v>
      </c>
      <c r="Z19">
        <f>IF($D19&lt;2,((VLOOKUP(--RIGHT(W19,1),权重!$F$2:$H$6,2,0)+VLOOKUP(--RIGHT(W19,1),权重!$F$2:$H$6,3,0)*$D19)*$F19),((VLOOKUP(--RIGHT(W19,1),权重!$J$2:$L$6,2,0)+VLOOKUP(--RIGHT(W19,1),权重!$J$2:$L$6,3,0)*$D19)*$F19))</f>
        <v>1200</v>
      </c>
      <c r="AA19" s="27">
        <v>80100011</v>
      </c>
      <c r="AB19">
        <v>1</v>
      </c>
      <c r="AC19">
        <v>1</v>
      </c>
      <c r="AD19">
        <f>IF(AA19=0,0,INT((VLOOKUP(--RIGHT(AA19,1),权重!$B$2:$C$6,2,0)/$C19+VLOOKUP(--RIGHT(AA19,1),权重!$B$2:$D$6,3,0))*$E19))</f>
        <v>11975</v>
      </c>
      <c r="AE19" s="10">
        <v>80100012</v>
      </c>
      <c r="AF19">
        <v>1</v>
      </c>
      <c r="AG19">
        <v>1</v>
      </c>
      <c r="AH19">
        <f>IF(AE19=0,0,INT((VLOOKUP(--RIGHT(AE19,1),权重!$B$2:$C$6,2,0)/$C19+VLOOKUP(--RIGHT(AE19,1),权重!$B$2:$D$6,3,0))*$E19))</f>
        <v>9980</v>
      </c>
      <c r="AI19" s="10">
        <v>80100013</v>
      </c>
      <c r="AJ19">
        <v>1</v>
      </c>
      <c r="AK19">
        <v>1</v>
      </c>
      <c r="AL19">
        <f>IF(AI19=0,0,INT((VLOOKUP(--RIGHT(AI19,1),权重!$B$2:$C$6,2,0)/$C19+VLOOKUP(--RIGHT(AI19,1),权重!$B$2:$D$6,3,0))*$E19))</f>
        <v>2500</v>
      </c>
      <c r="AM19" s="10">
        <v>80100014</v>
      </c>
      <c r="AN19">
        <v>1</v>
      </c>
      <c r="AO19">
        <v>1</v>
      </c>
      <c r="AP19">
        <f>IF(AM19=0,0,INT((VLOOKUP(--RIGHT(AM19,1),权重!$B$2:$C$6,2,0)/$C19+VLOOKUP(--RIGHT(AM19,1),权重!$B$2:$D$6,3,0))*$E19))</f>
        <v>525</v>
      </c>
      <c r="AQ19" s="10">
        <v>80100015</v>
      </c>
      <c r="AR19">
        <v>1</v>
      </c>
      <c r="AS19">
        <v>1</v>
      </c>
      <c r="AT19">
        <f>IF(AQ19=0,0,INT((VLOOKUP(--RIGHT(AQ19,1),权重!$B$2:$C$6,2,0)/$C19+VLOOKUP(--RIGHT(AQ19,1),权重!$B$2:$D$6,3,0))*$E19))</f>
        <v>20</v>
      </c>
      <c r="AU19" s="10">
        <v>80100031</v>
      </c>
      <c r="AV19">
        <v>1</v>
      </c>
      <c r="AW19">
        <v>1</v>
      </c>
      <c r="AX19">
        <f>IF(AU19=0,0,INT((VLOOKUP(--RIGHT(AU19,1),权重!$B$2:$C$6,2,0)/$C19+VLOOKUP(--RIGHT(AU19,1),权重!$B$2:$D$6,3,0))*$E19))</f>
        <v>11975</v>
      </c>
      <c r="AY19" s="10">
        <v>80100032</v>
      </c>
      <c r="AZ19">
        <v>1</v>
      </c>
      <c r="BA19">
        <v>1</v>
      </c>
      <c r="BB19">
        <f>IF(AY19=0,0,INT((VLOOKUP(--RIGHT(AY19,1),权重!$B$2:$C$6,2,0)/$C19+VLOOKUP(--RIGHT(AY19,1),权重!$B$2:$D$6,3,0))*$E19))</f>
        <v>9980</v>
      </c>
      <c r="BC19" s="10">
        <v>80100033</v>
      </c>
      <c r="BD19">
        <v>1</v>
      </c>
      <c r="BE19">
        <v>1</v>
      </c>
      <c r="BF19">
        <f>IF(BC19=0,0,INT((VLOOKUP(--RIGHT(BC19,1),权重!$B$2:$C$6,2,0)/$C19+VLOOKUP(--RIGHT(BC19,1),权重!$B$2:$D$6,3,0))*$E19))</f>
        <v>2500</v>
      </c>
      <c r="BG19" s="10">
        <v>80100034</v>
      </c>
      <c r="BH19">
        <v>1</v>
      </c>
      <c r="BI19">
        <v>1</v>
      </c>
      <c r="BJ19">
        <f>IF(BG19=0,0,INT((VLOOKUP(--RIGHT(BG19,1),权重!$B$2:$C$6,2,0)/$C19+VLOOKUP(--RIGHT(BG19,1),权重!$B$2:$D$6,3,0))*$E19))</f>
        <v>525</v>
      </c>
      <c r="BK19" s="10">
        <v>80100035</v>
      </c>
      <c r="BL19">
        <v>1</v>
      </c>
      <c r="BM19">
        <v>1</v>
      </c>
      <c r="BN19">
        <f>IF(BK19=0,0,INT((VLOOKUP(--RIGHT(BK19,1),权重!$B$2:$C$6,2,0)/$C19+VLOOKUP(--RIGHT(BK19,1),权重!$B$2:$D$6,3,0))*$E19))</f>
        <v>20</v>
      </c>
      <c r="BO19" s="10">
        <v>80100041</v>
      </c>
      <c r="BP19">
        <v>1</v>
      </c>
      <c r="BQ19">
        <v>1</v>
      </c>
      <c r="BR19">
        <f>IF(BO19=0,0,INT((VLOOKUP(--RIGHT(BO19,1),权重!$B$2:$C$6,2,0)/$C19+VLOOKUP(--RIGHT(BO19,1),权重!$B$2:$D$6,3,0))*$E19))</f>
        <v>11975</v>
      </c>
      <c r="BS19" s="10">
        <v>80100042</v>
      </c>
      <c r="BT19">
        <v>1</v>
      </c>
      <c r="BU19">
        <v>1</v>
      </c>
      <c r="BV19">
        <f>IF(BS19=0,0,INT((VLOOKUP(--RIGHT(BS19,1),权重!$B$2:$C$6,2,0)/$C19+VLOOKUP(--RIGHT(BS19,1),权重!$B$2:$D$6,3,0))*$E19))</f>
        <v>9980</v>
      </c>
      <c r="BW19" s="10">
        <v>80100043</v>
      </c>
      <c r="BX19">
        <v>1</v>
      </c>
      <c r="BY19">
        <v>1</v>
      </c>
      <c r="BZ19">
        <f>IF(BW19=0,0,INT((VLOOKUP(--RIGHT(BW19,1),权重!$B$2:$C$6,2,0)/$C19+VLOOKUP(--RIGHT(BW19,1),权重!$B$2:$D$6,3,0))*$E19))</f>
        <v>2500</v>
      </c>
      <c r="CA19" s="10">
        <v>80100044</v>
      </c>
      <c r="CB19">
        <v>1</v>
      </c>
      <c r="CC19">
        <v>1</v>
      </c>
      <c r="CD19">
        <f>IF(CA19=0,0,INT((VLOOKUP(--RIGHT(CA19,1),权重!$B$2:$C$6,2,0)/$C19+VLOOKUP(--RIGHT(CA19,1),权重!$B$2:$D$6,3,0))*$E19))</f>
        <v>525</v>
      </c>
      <c r="CE19" s="10">
        <v>80100045</v>
      </c>
      <c r="CF19">
        <v>1</v>
      </c>
      <c r="CG19">
        <v>1</v>
      </c>
      <c r="CH19">
        <f>IF(CE19=0,0,INT((VLOOKUP(--RIGHT(CE19,1),权重!$B$2:$C$6,2,0)/$C19+VLOOKUP(--RIGHT(CE19,1),权重!$B$2:$D$6,3,0))*$E19))</f>
        <v>20</v>
      </c>
      <c r="CI19" s="10">
        <v>80100061</v>
      </c>
      <c r="CJ19">
        <v>1</v>
      </c>
      <c r="CK19">
        <v>1</v>
      </c>
      <c r="CL19">
        <f>IF(CI19=0,0,INT((VLOOKUP(--RIGHT(CI19,1),权重!$B$2:$C$6,2,0)/$C19+VLOOKUP(--RIGHT(CI19,1),权重!$B$2:$D$6,3,0))*$E19))</f>
        <v>11975</v>
      </c>
      <c r="CM19" s="10">
        <v>80100062</v>
      </c>
      <c r="CN19">
        <v>1</v>
      </c>
      <c r="CO19">
        <v>1</v>
      </c>
      <c r="CP19">
        <f>IF(CM19=0,0,INT((VLOOKUP(--RIGHT(CM19,1),权重!$B$2:$C$6,2,0)/$C19+VLOOKUP(--RIGHT(CM19,1),权重!$B$2:$D$6,3,0))*$E19))</f>
        <v>9980</v>
      </c>
      <c r="CQ19" s="10">
        <v>80100063</v>
      </c>
      <c r="CR19">
        <v>1</v>
      </c>
      <c r="CS19">
        <v>1</v>
      </c>
      <c r="CT19">
        <f>IF(CQ19=0,0,INT((VLOOKUP(--RIGHT(CQ19,1),权重!$B$2:$C$6,2,0)/$C19+VLOOKUP(--RIGHT(CQ19,1),权重!$B$2:$D$6,3,0))*$E19))</f>
        <v>2500</v>
      </c>
      <c r="CU19" s="10">
        <v>80100064</v>
      </c>
      <c r="CV19">
        <v>1</v>
      </c>
      <c r="CW19">
        <v>1</v>
      </c>
      <c r="CX19">
        <f>IF(CU19=0,0,INT((VLOOKUP(--RIGHT(CU19,1),权重!$B$2:$C$6,2,0)/$C19+VLOOKUP(--RIGHT(CU19,1),权重!$B$2:$D$6,3,0))*$E19))</f>
        <v>525</v>
      </c>
      <c r="CY19" s="10">
        <v>80100065</v>
      </c>
      <c r="CZ19">
        <v>1</v>
      </c>
      <c r="DA19">
        <v>1</v>
      </c>
      <c r="DB19">
        <f>IF(CY19=0,0,INT((VLOOKUP(--RIGHT(CY19,1),权重!$B$2:$C$6,2,0)/$C19+VLOOKUP(--RIGHT(CY19,1),权重!$B$2:$D$6,3,0))*$E19))</f>
        <v>20</v>
      </c>
      <c r="DC19" s="10">
        <v>80100051</v>
      </c>
      <c r="DD19">
        <v>1</v>
      </c>
      <c r="DE19">
        <v>1</v>
      </c>
      <c r="DF19">
        <f>IF(DC19=0,0,INT((VLOOKUP(--RIGHT(DC19,1),权重!$B$2:$C$6,2,0)/$C19+VLOOKUP(--RIGHT(DC19,1),权重!$B$2:$D$6,3,0))*$E19))</f>
        <v>11975</v>
      </c>
      <c r="DG19" s="10">
        <v>80100052</v>
      </c>
      <c r="DH19">
        <v>1</v>
      </c>
      <c r="DI19">
        <v>1</v>
      </c>
      <c r="DJ19">
        <f>IF(DG19=0,0,INT((VLOOKUP(--RIGHT(DG19,1),权重!$B$2:$C$6,2,0)/$C19+VLOOKUP(--RIGHT(DG19,1),权重!$B$2:$D$6,3,0))*$E19))</f>
        <v>9980</v>
      </c>
      <c r="DK19" s="10">
        <v>80100053</v>
      </c>
      <c r="DL19">
        <v>1</v>
      </c>
      <c r="DM19">
        <v>1</v>
      </c>
      <c r="DN19">
        <f>IF(DK19=0,0,INT((VLOOKUP(--RIGHT(DK19,1),权重!$B$2:$C$6,2,0)/$C19+VLOOKUP(--RIGHT(DK19,1),权重!$B$2:$D$6,3,0))*$E19))</f>
        <v>2500</v>
      </c>
      <c r="DO19" s="10">
        <v>80100054</v>
      </c>
      <c r="DP19">
        <v>1</v>
      </c>
      <c r="DQ19">
        <v>1</v>
      </c>
      <c r="DR19">
        <f>IF(DO19=0,0,INT((VLOOKUP(--RIGHT(DO19,1),权重!$B$2:$C$6,2,0)/$C19+VLOOKUP(--RIGHT(DO19,1),权重!$B$2:$D$6,3,0))*$E19))</f>
        <v>525</v>
      </c>
      <c r="DS19" s="10">
        <v>80100055</v>
      </c>
      <c r="DT19">
        <v>1</v>
      </c>
      <c r="DU19">
        <v>1</v>
      </c>
      <c r="DV19">
        <f>IF(DS19=0,0,INT((VLOOKUP(--RIGHT(DS19,1),权重!$B$2:$C$6,2,0)/$C19+VLOOKUP(--RIGHT(DS19,1),权重!$B$2:$D$6,3,0))*$E19))</f>
        <v>20</v>
      </c>
      <c r="DW19" s="10">
        <v>80100081</v>
      </c>
      <c r="DX19">
        <v>1</v>
      </c>
      <c r="DY19">
        <v>1</v>
      </c>
      <c r="DZ19">
        <f>IF(DW19=0,0,INT((VLOOKUP(--RIGHT(DW19,1),权重!$B$2:$C$6,2,0)/$C19+VLOOKUP(--RIGHT(DW19,1),权重!$B$2:$D$6,3,0))*$E19))</f>
        <v>11975</v>
      </c>
      <c r="EA19" s="10">
        <v>80100082</v>
      </c>
      <c r="EB19">
        <v>1</v>
      </c>
      <c r="EC19">
        <v>1</v>
      </c>
      <c r="ED19">
        <f>IF(EA19=0,0,INT((VLOOKUP(--RIGHT(EA19,1),权重!$B$2:$C$6,2,0)/$C19+VLOOKUP(--RIGHT(EA19,1),权重!$B$2:$D$6,3,0))*$E19))</f>
        <v>9980</v>
      </c>
      <c r="EE19" s="10">
        <v>80100083</v>
      </c>
      <c r="EF19">
        <v>1</v>
      </c>
      <c r="EG19">
        <v>1</v>
      </c>
      <c r="EH19">
        <f>IF(EE19=0,0,INT((VLOOKUP(--RIGHT(EE19,1),权重!$B$2:$C$6,2,0)/$C19+VLOOKUP(--RIGHT(EE19,1),权重!$B$2:$D$6,3,0))*$E19))</f>
        <v>2500</v>
      </c>
      <c r="EI19" s="10">
        <v>80100084</v>
      </c>
      <c r="EJ19">
        <v>1</v>
      </c>
      <c r="EK19">
        <v>1</v>
      </c>
      <c r="EL19">
        <f>IF(EI19=0,0,INT((VLOOKUP(--RIGHT(EI19,1),权重!$B$2:$C$6,2,0)/$C19+VLOOKUP(--RIGHT(EI19,1),权重!$B$2:$D$6,3,0))*$E19))</f>
        <v>525</v>
      </c>
      <c r="EM19" s="10">
        <v>80100085</v>
      </c>
      <c r="EN19">
        <v>1</v>
      </c>
      <c r="EO19">
        <v>1</v>
      </c>
      <c r="EP19">
        <f>IF(EM19=0,0,INT((VLOOKUP(--RIGHT(EM19,1),权重!$B$2:$C$6,2,0)/$C19+VLOOKUP(--RIGHT(EM19,1),权重!$B$2:$D$6,3,0))*$E19))</f>
        <v>20</v>
      </c>
      <c r="EQ19" s="10">
        <v>80100071</v>
      </c>
      <c r="ER19">
        <v>1</v>
      </c>
      <c r="ES19">
        <v>1</v>
      </c>
      <c r="ET19">
        <f>IF(EQ19=0,0,INT((VLOOKUP(--RIGHT(EQ19,1),权重!$B$2:$C$6,2,0)/$C19+VLOOKUP(--RIGHT(EQ19,1),权重!$B$2:$D$6,3,0))*$E19))</f>
        <v>11975</v>
      </c>
      <c r="EU19" s="10">
        <v>80100072</v>
      </c>
      <c r="EV19">
        <v>1</v>
      </c>
      <c r="EW19">
        <v>1</v>
      </c>
      <c r="EX19">
        <f>IF(EU19=0,0,INT((VLOOKUP(--RIGHT(EU19,1),权重!$B$2:$C$6,2,0)/$C19+VLOOKUP(--RIGHT(EU19,1),权重!$B$2:$D$6,3,0))*$E19))</f>
        <v>9980</v>
      </c>
      <c r="EY19" s="10">
        <v>80100073</v>
      </c>
      <c r="EZ19">
        <v>1</v>
      </c>
      <c r="FA19">
        <v>1</v>
      </c>
      <c r="FB19">
        <f>IF(EY19=0,0,INT((VLOOKUP(--RIGHT(EY19,1),权重!$B$2:$C$6,2,0)/$C19+VLOOKUP(--RIGHT(EY19,1),权重!$B$2:$D$6,3,0))*$E19))</f>
        <v>2500</v>
      </c>
      <c r="FC19" s="10">
        <v>80100074</v>
      </c>
      <c r="FD19">
        <v>1</v>
      </c>
      <c r="FE19">
        <v>1</v>
      </c>
      <c r="FF19">
        <f>IF(FC19=0,0,INT((VLOOKUP(--RIGHT(FC19,1),权重!$B$2:$C$6,2,0)/$C19+VLOOKUP(--RIGHT(FC19,1),权重!$B$2:$D$6,3,0))*$E19))</f>
        <v>525</v>
      </c>
      <c r="FG19" s="10">
        <v>80100075</v>
      </c>
      <c r="FH19">
        <v>1</v>
      </c>
      <c r="FI19">
        <v>1</v>
      </c>
      <c r="FJ19">
        <f>IF(FG19=0,0,INT((VLOOKUP(--RIGHT(FG19,1),权重!$B$2:$C$6,2,0)/$C19+VLOOKUP(--RIGHT(FG19,1),权重!$B$2:$D$6,3,0))*$E19))</f>
        <v>20</v>
      </c>
      <c r="FK19" s="10">
        <v>80100021</v>
      </c>
      <c r="FL19">
        <v>1</v>
      </c>
      <c r="FM19">
        <v>1</v>
      </c>
      <c r="FN19">
        <f>IF(FK19=0,0,INT((VLOOKUP(--RIGHT(FK19,1),权重!$B$2:$C$6,2,0)/$C19+VLOOKUP(--RIGHT(FK19,1),权重!$B$2:$D$6,3,0))*$E19))</f>
        <v>11975</v>
      </c>
      <c r="FO19" s="10">
        <v>80100022</v>
      </c>
      <c r="FP19">
        <v>1</v>
      </c>
      <c r="FQ19">
        <v>1</v>
      </c>
      <c r="FR19">
        <f>IF(FO19=0,0,INT((VLOOKUP(--RIGHT(FO19,1),权重!$B$2:$C$6,2,0)/$C19+VLOOKUP(--RIGHT(FO19,1),权重!$B$2:$D$6,3,0))*$E19))</f>
        <v>9980</v>
      </c>
      <c r="FS19" s="10">
        <v>80100023</v>
      </c>
      <c r="FT19">
        <v>1</v>
      </c>
      <c r="FU19">
        <v>1</v>
      </c>
      <c r="FV19">
        <f>IF(FS19=0,0,INT((VLOOKUP(--RIGHT(FS19,1),权重!$B$2:$C$6,2,0)/$C19+VLOOKUP(--RIGHT(FS19,1),权重!$B$2:$D$6,3,0))*$E19))</f>
        <v>2500</v>
      </c>
      <c r="FW19" s="10">
        <v>80100024</v>
      </c>
      <c r="FX19">
        <v>1</v>
      </c>
      <c r="FY19">
        <v>1</v>
      </c>
      <c r="FZ19">
        <f>IF(FW19=0,0,INT((VLOOKUP(--RIGHT(FW19,1),权重!$B$2:$C$6,2,0)/$C19+VLOOKUP(--RIGHT(FW19,1),权重!$B$2:$D$6,3,0))*$E19))</f>
        <v>525</v>
      </c>
      <c r="GA19" s="10">
        <v>80100025</v>
      </c>
      <c r="GB19">
        <v>1</v>
      </c>
      <c r="GC19">
        <v>1</v>
      </c>
      <c r="GD19">
        <f>IF(GA19=0,0,INT((VLOOKUP(--RIGHT(GA19,1),权重!$B$2:$C$6,2,0)/$C19+VLOOKUP(--RIGHT(GA19,1),权重!$B$2:$D$6,3,0))*$E19))</f>
        <v>20</v>
      </c>
      <c r="GE19" s="10">
        <v>80100091</v>
      </c>
      <c r="GF19">
        <v>1</v>
      </c>
      <c r="GG19">
        <v>1</v>
      </c>
      <c r="GH19">
        <f>IF(GE19=0,0,INT((VLOOKUP(--RIGHT(GE19,1),权重!$B$2:$C$6,2,0)/$C19+VLOOKUP(--RIGHT(GE19,1),权重!$B$2:$D$6,3,0))*$E19))</f>
        <v>11975</v>
      </c>
      <c r="GI19" s="10">
        <v>80100092</v>
      </c>
      <c r="GJ19">
        <v>1</v>
      </c>
      <c r="GK19">
        <v>1</v>
      </c>
      <c r="GL19">
        <f>IF(GI19=0,0,INT((VLOOKUP(--RIGHT(GI19,1),权重!$B$2:$C$6,2,0)/$C19+VLOOKUP(--RIGHT(GI19,1),权重!$B$2:$D$6,3,0))*$E19))</f>
        <v>9980</v>
      </c>
      <c r="GM19" s="10">
        <v>80100093</v>
      </c>
      <c r="GN19">
        <v>1</v>
      </c>
      <c r="GO19">
        <v>1</v>
      </c>
      <c r="GP19">
        <f>IF(GM19=0,0,INT((VLOOKUP(--RIGHT(GM19,1),权重!$B$2:$C$6,2,0)/$C19+VLOOKUP(--RIGHT(GM19,1),权重!$B$2:$D$6,3,0))*$E19))</f>
        <v>2500</v>
      </c>
      <c r="GQ19" s="10">
        <v>80100094</v>
      </c>
      <c r="GR19">
        <v>1</v>
      </c>
      <c r="GS19">
        <v>1</v>
      </c>
      <c r="GT19">
        <f>IF(GQ19=0,0,INT((VLOOKUP(--RIGHT(GQ19,1),权重!$B$2:$C$6,2,0)/$C19+VLOOKUP(--RIGHT(GQ19,1),权重!$B$2:$D$6,3,0))*$E19))</f>
        <v>525</v>
      </c>
      <c r="GU19" s="10">
        <v>80100095</v>
      </c>
      <c r="GV19">
        <v>1</v>
      </c>
      <c r="GW19">
        <v>1</v>
      </c>
      <c r="GX19">
        <f>IF(GU19=0,0,INT((VLOOKUP(--RIGHT(GU19,1),权重!$B$2:$C$6,2,0)/$C19+VLOOKUP(--RIGHT(GU19,1),权重!$B$2:$D$6,3,0))*$E19))</f>
        <v>20</v>
      </c>
      <c r="GY19" s="10">
        <v>80100101</v>
      </c>
      <c r="GZ19">
        <v>1</v>
      </c>
      <c r="HA19">
        <v>1</v>
      </c>
      <c r="HB19">
        <f>IF(GY19=0,0,INT((VLOOKUP(--RIGHT(GY19,1),权重!$B$2:$C$6,2,0)/$C19+VLOOKUP(--RIGHT(GY19,1),权重!$B$2:$D$6,3,0))*$E19))</f>
        <v>11975</v>
      </c>
      <c r="HC19" s="10">
        <v>80100102</v>
      </c>
      <c r="HD19">
        <v>1</v>
      </c>
      <c r="HE19">
        <v>1</v>
      </c>
      <c r="HF19">
        <f>IF(HC19=0,0,INT((VLOOKUP(--RIGHT(HC19,1),权重!$B$2:$C$6,2,0)/$C19+VLOOKUP(--RIGHT(HC19,1),权重!$B$2:$D$6,3,0))*$E19))</f>
        <v>9980</v>
      </c>
      <c r="HG19" s="10">
        <v>80100103</v>
      </c>
      <c r="HH19">
        <v>1</v>
      </c>
      <c r="HI19">
        <v>1</v>
      </c>
      <c r="HJ19">
        <f>IF(HG19=0,0,INT((VLOOKUP(--RIGHT(HG19,1),权重!$B$2:$C$6,2,0)/$C19+VLOOKUP(--RIGHT(HG19,1),权重!$B$2:$D$6,3,0))*$E19))</f>
        <v>2500</v>
      </c>
      <c r="HK19" s="10">
        <v>80100104</v>
      </c>
      <c r="HL19">
        <v>1</v>
      </c>
      <c r="HM19">
        <v>1</v>
      </c>
      <c r="HN19">
        <f>IF(HK19=0,0,INT((VLOOKUP(--RIGHT(HK19,1),权重!$B$2:$C$6,2,0)/$C19+VLOOKUP(--RIGHT(HK19,1),权重!$B$2:$D$6,3,0))*$E19))</f>
        <v>525</v>
      </c>
      <c r="HO19" s="10">
        <v>80100105</v>
      </c>
      <c r="HP19">
        <v>1</v>
      </c>
      <c r="HQ19">
        <v>1</v>
      </c>
      <c r="HR19">
        <f>IF(HO19=0,0,INT((VLOOKUP(--RIGHT(HO19,1),权重!$B$2:$C$6,2,0)/$C19+VLOOKUP(--RIGHT(HO19,1),权重!$B$2:$D$6,3,0))*$E19))</f>
        <v>20</v>
      </c>
      <c r="HS19" s="10">
        <v>80100111</v>
      </c>
      <c r="HT19">
        <v>1</v>
      </c>
      <c r="HU19">
        <v>1</v>
      </c>
      <c r="HV19">
        <f>IF(HS19=0,0,INT((VLOOKUP(--RIGHT(HS19,1),权重!$B$2:$C$6,2,0)/$C19+VLOOKUP(--RIGHT(HS19,1),权重!$B$2:$D$6,3,0))*$E19))</f>
        <v>11975</v>
      </c>
      <c r="HW19" s="10">
        <v>80100112</v>
      </c>
      <c r="HX19">
        <v>1</v>
      </c>
      <c r="HY19">
        <v>1</v>
      </c>
      <c r="HZ19">
        <f>IF(HW19=0,0,INT((VLOOKUP(--RIGHT(HW19,1),权重!$B$2:$C$6,2,0)/$C19+VLOOKUP(--RIGHT(HW19,1),权重!$B$2:$D$6,3,0))*$E19))</f>
        <v>9980</v>
      </c>
      <c r="IA19" s="10">
        <v>80100113</v>
      </c>
      <c r="IB19">
        <v>1</v>
      </c>
      <c r="IC19">
        <v>1</v>
      </c>
      <c r="ID19">
        <f>IF(IA19=0,0,INT((VLOOKUP(--RIGHT(IA19,1),权重!$B$2:$C$6,2,0)/$C19+VLOOKUP(--RIGHT(IA19,1),权重!$B$2:$D$6,3,0))*$E19))</f>
        <v>2500</v>
      </c>
      <c r="IE19" s="10">
        <v>80100114</v>
      </c>
      <c r="IF19">
        <v>1</v>
      </c>
      <c r="IG19">
        <v>1</v>
      </c>
      <c r="IH19">
        <f>IF(IE19=0,0,INT((VLOOKUP(--RIGHT(IE19,1),权重!$B$2:$C$6,2,0)/$C19+VLOOKUP(--RIGHT(IE19,1),权重!$B$2:$D$6,3,0))*$E19))</f>
        <v>525</v>
      </c>
      <c r="II19" s="10">
        <v>80100115</v>
      </c>
      <c r="IJ19">
        <v>1</v>
      </c>
      <c r="IK19">
        <v>1</v>
      </c>
      <c r="IL19">
        <f>IF(II19=0,0,INT((VLOOKUP(--RIGHT(II19,1),权重!$B$2:$C$6,2,0)/$C19+VLOOKUP(--RIGHT(II19,1),权重!$B$2:$D$6,3,0))*$E19))</f>
        <v>20</v>
      </c>
      <c r="IM19" s="10">
        <v>80100121</v>
      </c>
      <c r="IN19">
        <v>1</v>
      </c>
      <c r="IO19">
        <v>1</v>
      </c>
      <c r="IP19">
        <f>IF(IM19=0,0,INT((VLOOKUP(--RIGHT(IM19,1),权重!$B$2:$C$6,2,0)/$C19+VLOOKUP(--RIGHT(IM19,1),权重!$B$2:$D$6,3,0))*$E19))</f>
        <v>11975</v>
      </c>
      <c r="IQ19" s="10">
        <v>80100122</v>
      </c>
      <c r="IR19">
        <v>1</v>
      </c>
      <c r="IS19">
        <v>1</v>
      </c>
      <c r="IT19">
        <f>IF(IQ19=0,0,INT((VLOOKUP(--RIGHT(IQ19,1),权重!$B$2:$C$6,2,0)/$C19+VLOOKUP(--RIGHT(IQ19,1),权重!$B$2:$D$6,3,0))*$E19))</f>
        <v>9980</v>
      </c>
      <c r="IU19" s="10">
        <v>80100123</v>
      </c>
      <c r="IV19">
        <v>1</v>
      </c>
      <c r="IW19">
        <v>1</v>
      </c>
      <c r="IX19">
        <f>IF(IU19=0,0,INT((VLOOKUP(--RIGHT(IU19,1),权重!$B$2:$C$6,2,0)/$C19+VLOOKUP(--RIGHT(IU19,1),权重!$B$2:$D$6,3,0))*$E19))</f>
        <v>2500</v>
      </c>
      <c r="IY19" s="10">
        <v>80100124</v>
      </c>
      <c r="IZ19">
        <v>1</v>
      </c>
      <c r="JA19">
        <v>1</v>
      </c>
      <c r="JB19">
        <f>IF(IY19=0,0,INT((VLOOKUP(--RIGHT(IY19,1),权重!$B$2:$C$6,2,0)/$C19+VLOOKUP(--RIGHT(IY19,1),权重!$B$2:$D$6,3,0))*$E19))</f>
        <v>525</v>
      </c>
      <c r="JC19" s="10">
        <v>80100125</v>
      </c>
      <c r="JD19">
        <v>1</v>
      </c>
      <c r="JE19">
        <v>1</v>
      </c>
      <c r="JF19">
        <f>IF(JC19=0,0,INT((VLOOKUP(--RIGHT(JC19,1),权重!$B$2:$C$6,2,0)/$C19+VLOOKUP(--RIGHT(JC19,1),权重!$B$2:$D$6,3,0))*$E19))</f>
        <v>20</v>
      </c>
      <c r="JG19" s="10">
        <v>80100131</v>
      </c>
      <c r="JH19">
        <v>1</v>
      </c>
      <c r="JI19">
        <v>1</v>
      </c>
      <c r="JJ19">
        <f>IF(JG19=0,0,INT((VLOOKUP(--RIGHT(JG19,1),权重!$B$2:$C$6,2,0)/$C19+VLOOKUP(--RIGHT(JG19,1),权重!$B$2:$D$6,3,0))*$E19))</f>
        <v>11975</v>
      </c>
      <c r="JK19" s="10">
        <v>80100132</v>
      </c>
      <c r="JL19">
        <v>1</v>
      </c>
      <c r="JM19">
        <v>1</v>
      </c>
      <c r="JN19">
        <f>IF(JK19=0,0,INT((VLOOKUP(--RIGHT(JK19,1),权重!$B$2:$C$6,2,0)/$C19+VLOOKUP(--RIGHT(JK19,1),权重!$B$2:$D$6,3,0))*$E19))</f>
        <v>9980</v>
      </c>
      <c r="JO19" s="10">
        <v>80100133</v>
      </c>
      <c r="JP19">
        <v>1</v>
      </c>
      <c r="JQ19">
        <v>1</v>
      </c>
      <c r="JR19">
        <f>IF(JO19=0,0,INT((VLOOKUP(--RIGHT(JO19,1),权重!$B$2:$C$6,2,0)/$C19+VLOOKUP(--RIGHT(JO19,1),权重!$B$2:$D$6,3,0))*$E19))</f>
        <v>2500</v>
      </c>
      <c r="JS19" s="10">
        <v>80100134</v>
      </c>
      <c r="JT19">
        <v>1</v>
      </c>
      <c r="JU19">
        <v>1</v>
      </c>
      <c r="JV19">
        <f>IF(JS19=0,0,INT((VLOOKUP(--RIGHT(JS19,1),权重!$B$2:$C$6,2,0)/$C19+VLOOKUP(--RIGHT(JS19,1),权重!$B$2:$D$6,3,0))*$E19))</f>
        <v>525</v>
      </c>
      <c r="JW19" s="10">
        <v>80100135</v>
      </c>
      <c r="JX19">
        <v>1</v>
      </c>
      <c r="JY19">
        <v>1</v>
      </c>
      <c r="JZ19">
        <f>IF(JW19=0,0,INT((VLOOKUP(--RIGHT(JW19,1),权重!$B$2:$C$6,2,0)/$C19+VLOOKUP(--RIGHT(JW19,1),权重!$B$2:$D$6,3,0))*$E19))</f>
        <v>20</v>
      </c>
      <c r="KA19" s="10">
        <v>80100141</v>
      </c>
      <c r="KB19">
        <v>1</v>
      </c>
      <c r="KC19">
        <v>1</v>
      </c>
      <c r="KD19">
        <f>IF(KA19=0,0,INT((VLOOKUP(--RIGHT(KA19,1),权重!$B$2:$C$6,2,0)/$C19+VLOOKUP(--RIGHT(KA19,1),权重!$B$2:$D$6,3,0))*$E19))</f>
        <v>11975</v>
      </c>
      <c r="KE19" s="10">
        <v>80100142</v>
      </c>
      <c r="KF19">
        <v>1</v>
      </c>
      <c r="KG19">
        <v>1</v>
      </c>
      <c r="KH19">
        <f>IF(KE19=0,0,INT((VLOOKUP(--RIGHT(KE19,1),权重!$B$2:$C$6,2,0)/$C19+VLOOKUP(--RIGHT(KE19,1),权重!$B$2:$D$6,3,0))*$E19))</f>
        <v>9980</v>
      </c>
      <c r="KI19" s="10">
        <v>80100143</v>
      </c>
      <c r="KJ19">
        <v>1</v>
      </c>
      <c r="KK19">
        <v>1</v>
      </c>
      <c r="KL19">
        <f>IF(KI19=0,0,INT((VLOOKUP(--RIGHT(KI19,1),权重!$B$2:$C$6,2,0)/$C19+VLOOKUP(--RIGHT(KI19,1),权重!$B$2:$D$6,3,0))*$E19))</f>
        <v>2500</v>
      </c>
      <c r="KM19" s="10">
        <v>80100144</v>
      </c>
      <c r="KN19">
        <v>1</v>
      </c>
      <c r="KO19">
        <v>1</v>
      </c>
      <c r="KP19">
        <f>IF(KM19=0,0,INT((VLOOKUP(--RIGHT(KM19,1),权重!$B$2:$C$6,2,0)/$C19+VLOOKUP(--RIGHT(KM19,1),权重!$B$2:$D$6,3,0))*$E19))</f>
        <v>525</v>
      </c>
      <c r="KQ19" s="10">
        <v>80100145</v>
      </c>
      <c r="KR19">
        <v>1</v>
      </c>
      <c r="KS19">
        <v>1</v>
      </c>
      <c r="KT19">
        <f>IF(KQ19=0,0,INT((VLOOKUP(--RIGHT(KQ19,1),权重!$B$2:$C$6,2,0)/$C19+VLOOKUP(--RIGHT(KQ19,1),权重!$B$2:$D$6,3,0))*$E19))</f>
        <v>20</v>
      </c>
      <c r="KU19" s="10">
        <v>80100151</v>
      </c>
      <c r="KV19">
        <v>1</v>
      </c>
      <c r="KW19">
        <v>1</v>
      </c>
      <c r="KX19">
        <f>IF(KU19=0,0,INT((VLOOKUP(--RIGHT(KU19,1),权重!$B$2:$C$6,2,0)/$C19+VLOOKUP(--RIGHT(KU19,1),权重!$B$2:$D$6,3,0))*$E19))</f>
        <v>11975</v>
      </c>
      <c r="KY19" s="10">
        <v>80100152</v>
      </c>
      <c r="KZ19">
        <v>1</v>
      </c>
      <c r="LA19">
        <v>1</v>
      </c>
      <c r="LB19">
        <f>IF(KY19=0,0,INT((VLOOKUP(--RIGHT(KY19,1),权重!$B$2:$C$6,2,0)/$C19+VLOOKUP(--RIGHT(KY19,1),权重!$B$2:$D$6,3,0))*$E19))</f>
        <v>9980</v>
      </c>
      <c r="LC19" s="10">
        <v>80100153</v>
      </c>
      <c r="LD19">
        <v>1</v>
      </c>
      <c r="LE19">
        <v>1</v>
      </c>
      <c r="LF19">
        <f>IF(LC19=0,0,INT((VLOOKUP(--RIGHT(LC19,1),权重!$B$2:$C$6,2,0)/$C19+VLOOKUP(--RIGHT(LC19,1),权重!$B$2:$D$6,3,0))*$E19))</f>
        <v>2500</v>
      </c>
      <c r="LG19" s="10">
        <v>80100154</v>
      </c>
      <c r="LH19">
        <v>1</v>
      </c>
      <c r="LI19">
        <v>1</v>
      </c>
      <c r="LJ19">
        <f>IF(LG19=0,0,INT((VLOOKUP(--RIGHT(LG19,1),权重!$B$2:$C$6,2,0)/$C19+VLOOKUP(--RIGHT(LG19,1),权重!$B$2:$D$6,3,0))*$E19))</f>
        <v>525</v>
      </c>
      <c r="LK19" s="10">
        <v>80100155</v>
      </c>
      <c r="LL19">
        <v>1</v>
      </c>
      <c r="LM19">
        <v>1</v>
      </c>
      <c r="LN19">
        <f>IF(LK19=0,0,INT((VLOOKUP(--RIGHT(LK19,1),权重!$B$2:$C$6,2,0)/$C19+VLOOKUP(--RIGHT(LK19,1),权重!$B$2:$D$6,3,0))*$E19))</f>
        <v>20</v>
      </c>
      <c r="LO19" s="10">
        <v>80100161</v>
      </c>
      <c r="LP19">
        <v>1</v>
      </c>
      <c r="LQ19">
        <v>1</v>
      </c>
      <c r="LR19">
        <f>IF(LO19=0,0,INT((VLOOKUP(--RIGHT(LO19,1),权重!$B$2:$C$6,2,0)/$C19+VLOOKUP(--RIGHT(LO19,1),权重!$B$2:$D$6,3,0))*$E19))</f>
        <v>11975</v>
      </c>
      <c r="LS19" s="10">
        <v>80100162</v>
      </c>
      <c r="LT19">
        <v>1</v>
      </c>
      <c r="LU19">
        <v>1</v>
      </c>
      <c r="LV19">
        <f>IF(LS19=0,0,INT((VLOOKUP(--RIGHT(LS19,1),权重!$B$2:$C$6,2,0)/$C19+VLOOKUP(--RIGHT(LS19,1),权重!$B$2:$D$6,3,0))*$E19))</f>
        <v>9980</v>
      </c>
      <c r="LW19" s="10">
        <v>80100163</v>
      </c>
      <c r="LX19">
        <v>1</v>
      </c>
      <c r="LY19">
        <v>1</v>
      </c>
      <c r="LZ19">
        <f>IF(LW19=0,0,INT((VLOOKUP(--RIGHT(LW19,1),权重!$B$2:$C$6,2,0)/$C19+VLOOKUP(--RIGHT(LW19,1),权重!$B$2:$D$6,3,0))*$E19))</f>
        <v>2500</v>
      </c>
      <c r="MA19" s="10">
        <v>80100164</v>
      </c>
      <c r="MB19">
        <v>1</v>
      </c>
      <c r="MC19">
        <v>1</v>
      </c>
      <c r="MD19">
        <f>IF(MA19=0,0,INT((VLOOKUP(--RIGHT(MA19,1),权重!$B$2:$C$6,2,0)/$C19+VLOOKUP(--RIGHT(MA19,1),权重!$B$2:$D$6,3,0))*$E19))</f>
        <v>525</v>
      </c>
      <c r="ME19" s="10">
        <v>80100165</v>
      </c>
      <c r="MF19">
        <v>1</v>
      </c>
      <c r="MG19">
        <v>1</v>
      </c>
      <c r="MH19">
        <f>IF(ME19=0,0,INT((VLOOKUP(--RIGHT(ME19,1),权重!$B$2:$C$6,2,0)/$C19+VLOOKUP(--RIGHT(ME19,1),权重!$B$2:$D$6,3,0))*$E19))</f>
        <v>20</v>
      </c>
    </row>
    <row r="20" spans="1:346" x14ac:dyDescent="0.2">
      <c r="A20">
        <v>17</v>
      </c>
      <c r="B20" t="s">
        <v>32</v>
      </c>
      <c r="C20" s="9">
        <v>16</v>
      </c>
      <c r="D20" s="9">
        <f>'爬塔宝箱（输出)'!D20</f>
        <v>5</v>
      </c>
      <c r="E20" s="9">
        <f t="shared" si="1"/>
        <v>0.4</v>
      </c>
      <c r="F20" s="9">
        <f t="shared" si="0"/>
        <v>0.6</v>
      </c>
      <c r="G20" s="12">
        <v>80100001</v>
      </c>
      <c r="H20">
        <v>1</v>
      </c>
      <c r="I20">
        <v>1</v>
      </c>
      <c r="J20">
        <f>IF($D20&lt;2,((VLOOKUP(--RIGHT(G20,1),权重!$F$2:$H$6,2,0)+VLOOKUP(--RIGHT(G20,1),权重!$F$2:$H$6,3,0)*$D20)*$F20),((VLOOKUP(--RIGHT(G20,1),权重!$J$2:$L$6,2,0)+VLOOKUP(--RIGHT(G20,1),权重!$J$2:$L$6,3,0)*$D20)*$F20))</f>
        <v>282000</v>
      </c>
      <c r="K20" s="12">
        <v>80100002</v>
      </c>
      <c r="L20">
        <v>1</v>
      </c>
      <c r="M20">
        <v>1</v>
      </c>
      <c r="N20">
        <f>IF($D20&lt;2,((VLOOKUP(--RIGHT(K20,1),权重!$F$2:$H$6,2,0)+VLOOKUP(--RIGHT(K20,1),权重!$F$2:$H$6,3,0)*$D20)*$F20),((VLOOKUP(--RIGHT(K20,1),权重!$J$2:$L$6,2,0)+VLOOKUP(--RIGHT(K20,1),权重!$J$2:$L$6,3,0)*$D20)*$F20))</f>
        <v>178800</v>
      </c>
      <c r="O20" s="26">
        <v>80100003</v>
      </c>
      <c r="P20">
        <v>1</v>
      </c>
      <c r="Q20">
        <v>1</v>
      </c>
      <c r="R20">
        <f>IF($D20&lt;2,((VLOOKUP(--RIGHT(O20,1),权重!$F$2:$H$6,2,0)+VLOOKUP(--RIGHT(O20,1),权重!$F$2:$H$6,3,0)*$D20)*$F20),((VLOOKUP(--RIGHT(O20,1),权重!$J$2:$L$6,2,0)+VLOOKUP(--RIGHT(O20,1),权重!$J$2:$L$6,3,0)*$D20)*$F20))</f>
        <v>120000</v>
      </c>
      <c r="S20" s="26">
        <v>80100004</v>
      </c>
      <c r="T20">
        <v>1</v>
      </c>
      <c r="U20">
        <v>1</v>
      </c>
      <c r="V20">
        <f>IF($D20&lt;2,((VLOOKUP(--RIGHT(S20,1),权重!$F$2:$H$6,2,0)+VLOOKUP(--RIGHT(S20,1),权重!$F$2:$H$6,3,0)*$D20)*$F20),((VLOOKUP(--RIGHT(S20,1),权重!$J$2:$L$6,2,0)+VLOOKUP(--RIGHT(S20,1),权重!$J$2:$L$6,3,0)*$D20)*$F20))</f>
        <v>18000</v>
      </c>
      <c r="W20" s="26">
        <v>80100005</v>
      </c>
      <c r="X20">
        <v>1</v>
      </c>
      <c r="Y20">
        <v>1</v>
      </c>
      <c r="Z20">
        <f>IF($D20&lt;2,((VLOOKUP(--RIGHT(W20,1),权重!$F$2:$H$6,2,0)+VLOOKUP(--RIGHT(W20,1),权重!$F$2:$H$6,3,0)*$D20)*$F20),((VLOOKUP(--RIGHT(W20,1),权重!$J$2:$L$6,2,0)+VLOOKUP(--RIGHT(W20,1),权重!$J$2:$L$6,3,0)*$D20)*$F20))</f>
        <v>1200</v>
      </c>
      <c r="AA20" s="27">
        <v>80100011</v>
      </c>
      <c r="AB20">
        <v>1</v>
      </c>
      <c r="AC20">
        <v>1</v>
      </c>
      <c r="AD20">
        <f>IF(AA20=0,0,INT((VLOOKUP(--RIGHT(AA20,1),权重!$B$2:$C$6,2,0)/$C20+VLOOKUP(--RIGHT(AA20,1),权重!$B$2:$D$6,3,0))*$E20))</f>
        <v>11975</v>
      </c>
      <c r="AE20" s="10">
        <v>80100012</v>
      </c>
      <c r="AF20">
        <v>1</v>
      </c>
      <c r="AG20">
        <v>1</v>
      </c>
      <c r="AH20">
        <f>IF(AE20=0,0,INT((VLOOKUP(--RIGHT(AE20,1),权重!$B$2:$C$6,2,0)/$C20+VLOOKUP(--RIGHT(AE20,1),权重!$B$2:$D$6,3,0))*$E20))</f>
        <v>9980</v>
      </c>
      <c r="AI20" s="10">
        <v>80100013</v>
      </c>
      <c r="AJ20">
        <v>1</v>
      </c>
      <c r="AK20">
        <v>1</v>
      </c>
      <c r="AL20">
        <f>IF(AI20=0,0,INT((VLOOKUP(--RIGHT(AI20,1),权重!$B$2:$C$6,2,0)/$C20+VLOOKUP(--RIGHT(AI20,1),权重!$B$2:$D$6,3,0))*$E20))</f>
        <v>2500</v>
      </c>
      <c r="AM20" s="10">
        <v>80100014</v>
      </c>
      <c r="AN20">
        <v>1</v>
      </c>
      <c r="AO20">
        <v>1</v>
      </c>
      <c r="AP20">
        <f>IF(AM20=0,0,INT((VLOOKUP(--RIGHT(AM20,1),权重!$B$2:$C$6,2,0)/$C20+VLOOKUP(--RIGHT(AM20,1),权重!$B$2:$D$6,3,0))*$E20))</f>
        <v>525</v>
      </c>
      <c r="AQ20" s="10">
        <v>80100015</v>
      </c>
      <c r="AR20">
        <v>1</v>
      </c>
      <c r="AS20">
        <v>1</v>
      </c>
      <c r="AT20">
        <f>IF(AQ20=0,0,INT((VLOOKUP(--RIGHT(AQ20,1),权重!$B$2:$C$6,2,0)/$C20+VLOOKUP(--RIGHT(AQ20,1),权重!$B$2:$D$6,3,0))*$E20))</f>
        <v>20</v>
      </c>
      <c r="AU20" s="10">
        <v>80100031</v>
      </c>
      <c r="AV20">
        <v>1</v>
      </c>
      <c r="AW20">
        <v>1</v>
      </c>
      <c r="AX20">
        <f>IF(AU20=0,0,INT((VLOOKUP(--RIGHT(AU20,1),权重!$B$2:$C$6,2,0)/$C20+VLOOKUP(--RIGHT(AU20,1),权重!$B$2:$D$6,3,0))*$E20))</f>
        <v>11975</v>
      </c>
      <c r="AY20" s="10">
        <v>80100032</v>
      </c>
      <c r="AZ20">
        <v>1</v>
      </c>
      <c r="BA20">
        <v>1</v>
      </c>
      <c r="BB20">
        <f>IF(AY20=0,0,INT((VLOOKUP(--RIGHT(AY20,1),权重!$B$2:$C$6,2,0)/$C20+VLOOKUP(--RIGHT(AY20,1),权重!$B$2:$D$6,3,0))*$E20))</f>
        <v>9980</v>
      </c>
      <c r="BC20" s="10">
        <v>80100033</v>
      </c>
      <c r="BD20">
        <v>1</v>
      </c>
      <c r="BE20">
        <v>1</v>
      </c>
      <c r="BF20">
        <f>IF(BC20=0,0,INT((VLOOKUP(--RIGHT(BC20,1),权重!$B$2:$C$6,2,0)/$C20+VLOOKUP(--RIGHT(BC20,1),权重!$B$2:$D$6,3,0))*$E20))</f>
        <v>2500</v>
      </c>
      <c r="BG20" s="10">
        <v>80100034</v>
      </c>
      <c r="BH20">
        <v>1</v>
      </c>
      <c r="BI20">
        <v>1</v>
      </c>
      <c r="BJ20">
        <f>IF(BG20=0,0,INT((VLOOKUP(--RIGHT(BG20,1),权重!$B$2:$C$6,2,0)/$C20+VLOOKUP(--RIGHT(BG20,1),权重!$B$2:$D$6,3,0))*$E20))</f>
        <v>525</v>
      </c>
      <c r="BK20" s="10">
        <v>80100035</v>
      </c>
      <c r="BL20">
        <v>1</v>
      </c>
      <c r="BM20">
        <v>1</v>
      </c>
      <c r="BN20">
        <f>IF(BK20=0,0,INT((VLOOKUP(--RIGHT(BK20,1),权重!$B$2:$C$6,2,0)/$C20+VLOOKUP(--RIGHT(BK20,1),权重!$B$2:$D$6,3,0))*$E20))</f>
        <v>20</v>
      </c>
      <c r="BO20" s="10">
        <v>80100041</v>
      </c>
      <c r="BP20">
        <v>1</v>
      </c>
      <c r="BQ20">
        <v>1</v>
      </c>
      <c r="BR20">
        <f>IF(BO20=0,0,INT((VLOOKUP(--RIGHT(BO20,1),权重!$B$2:$C$6,2,0)/$C20+VLOOKUP(--RIGHT(BO20,1),权重!$B$2:$D$6,3,0))*$E20))</f>
        <v>11975</v>
      </c>
      <c r="BS20" s="10">
        <v>80100042</v>
      </c>
      <c r="BT20">
        <v>1</v>
      </c>
      <c r="BU20">
        <v>1</v>
      </c>
      <c r="BV20">
        <f>IF(BS20=0,0,INT((VLOOKUP(--RIGHT(BS20,1),权重!$B$2:$C$6,2,0)/$C20+VLOOKUP(--RIGHT(BS20,1),权重!$B$2:$D$6,3,0))*$E20))</f>
        <v>9980</v>
      </c>
      <c r="BW20" s="10">
        <v>80100043</v>
      </c>
      <c r="BX20">
        <v>1</v>
      </c>
      <c r="BY20">
        <v>1</v>
      </c>
      <c r="BZ20">
        <f>IF(BW20=0,0,INT((VLOOKUP(--RIGHT(BW20,1),权重!$B$2:$C$6,2,0)/$C20+VLOOKUP(--RIGHT(BW20,1),权重!$B$2:$D$6,3,0))*$E20))</f>
        <v>2500</v>
      </c>
      <c r="CA20" s="10">
        <v>80100044</v>
      </c>
      <c r="CB20">
        <v>1</v>
      </c>
      <c r="CC20">
        <v>1</v>
      </c>
      <c r="CD20">
        <f>IF(CA20=0,0,INT((VLOOKUP(--RIGHT(CA20,1),权重!$B$2:$C$6,2,0)/$C20+VLOOKUP(--RIGHT(CA20,1),权重!$B$2:$D$6,3,0))*$E20))</f>
        <v>525</v>
      </c>
      <c r="CE20" s="10">
        <v>80100045</v>
      </c>
      <c r="CF20">
        <v>1</v>
      </c>
      <c r="CG20">
        <v>1</v>
      </c>
      <c r="CH20">
        <f>IF(CE20=0,0,INT((VLOOKUP(--RIGHT(CE20,1),权重!$B$2:$C$6,2,0)/$C20+VLOOKUP(--RIGHT(CE20,1),权重!$B$2:$D$6,3,0))*$E20))</f>
        <v>20</v>
      </c>
      <c r="CI20" s="10">
        <v>80100061</v>
      </c>
      <c r="CJ20">
        <v>1</v>
      </c>
      <c r="CK20">
        <v>1</v>
      </c>
      <c r="CL20">
        <f>IF(CI20=0,0,INT((VLOOKUP(--RIGHT(CI20,1),权重!$B$2:$C$6,2,0)/$C20+VLOOKUP(--RIGHT(CI20,1),权重!$B$2:$D$6,3,0))*$E20))</f>
        <v>11975</v>
      </c>
      <c r="CM20" s="10">
        <v>80100062</v>
      </c>
      <c r="CN20">
        <v>1</v>
      </c>
      <c r="CO20">
        <v>1</v>
      </c>
      <c r="CP20">
        <f>IF(CM20=0,0,INT((VLOOKUP(--RIGHT(CM20,1),权重!$B$2:$C$6,2,0)/$C20+VLOOKUP(--RIGHT(CM20,1),权重!$B$2:$D$6,3,0))*$E20))</f>
        <v>9980</v>
      </c>
      <c r="CQ20" s="10">
        <v>80100063</v>
      </c>
      <c r="CR20">
        <v>1</v>
      </c>
      <c r="CS20">
        <v>1</v>
      </c>
      <c r="CT20">
        <f>IF(CQ20=0,0,INT((VLOOKUP(--RIGHT(CQ20,1),权重!$B$2:$C$6,2,0)/$C20+VLOOKUP(--RIGHT(CQ20,1),权重!$B$2:$D$6,3,0))*$E20))</f>
        <v>2500</v>
      </c>
      <c r="CU20" s="10">
        <v>80100064</v>
      </c>
      <c r="CV20">
        <v>1</v>
      </c>
      <c r="CW20">
        <v>1</v>
      </c>
      <c r="CX20">
        <f>IF(CU20=0,0,INT((VLOOKUP(--RIGHT(CU20,1),权重!$B$2:$C$6,2,0)/$C20+VLOOKUP(--RIGHT(CU20,1),权重!$B$2:$D$6,3,0))*$E20))</f>
        <v>525</v>
      </c>
      <c r="CY20" s="10">
        <v>80100065</v>
      </c>
      <c r="CZ20">
        <v>1</v>
      </c>
      <c r="DA20">
        <v>1</v>
      </c>
      <c r="DB20">
        <f>IF(CY20=0,0,INT((VLOOKUP(--RIGHT(CY20,1),权重!$B$2:$C$6,2,0)/$C20+VLOOKUP(--RIGHT(CY20,1),权重!$B$2:$D$6,3,0))*$E20))</f>
        <v>20</v>
      </c>
      <c r="DC20" s="10">
        <v>80100051</v>
      </c>
      <c r="DD20">
        <v>1</v>
      </c>
      <c r="DE20">
        <v>1</v>
      </c>
      <c r="DF20">
        <f>IF(DC20=0,0,INT((VLOOKUP(--RIGHT(DC20,1),权重!$B$2:$C$6,2,0)/$C20+VLOOKUP(--RIGHT(DC20,1),权重!$B$2:$D$6,3,0))*$E20))</f>
        <v>11975</v>
      </c>
      <c r="DG20" s="10">
        <v>80100052</v>
      </c>
      <c r="DH20">
        <v>1</v>
      </c>
      <c r="DI20">
        <v>1</v>
      </c>
      <c r="DJ20">
        <f>IF(DG20=0,0,INT((VLOOKUP(--RIGHT(DG20,1),权重!$B$2:$C$6,2,0)/$C20+VLOOKUP(--RIGHT(DG20,1),权重!$B$2:$D$6,3,0))*$E20))</f>
        <v>9980</v>
      </c>
      <c r="DK20" s="10">
        <v>80100053</v>
      </c>
      <c r="DL20">
        <v>1</v>
      </c>
      <c r="DM20">
        <v>1</v>
      </c>
      <c r="DN20">
        <f>IF(DK20=0,0,INT((VLOOKUP(--RIGHT(DK20,1),权重!$B$2:$C$6,2,0)/$C20+VLOOKUP(--RIGHT(DK20,1),权重!$B$2:$D$6,3,0))*$E20))</f>
        <v>2500</v>
      </c>
      <c r="DO20" s="10">
        <v>80100054</v>
      </c>
      <c r="DP20">
        <v>1</v>
      </c>
      <c r="DQ20">
        <v>1</v>
      </c>
      <c r="DR20">
        <f>IF(DO20=0,0,INT((VLOOKUP(--RIGHT(DO20,1),权重!$B$2:$C$6,2,0)/$C20+VLOOKUP(--RIGHT(DO20,1),权重!$B$2:$D$6,3,0))*$E20))</f>
        <v>525</v>
      </c>
      <c r="DS20" s="10">
        <v>80100055</v>
      </c>
      <c r="DT20">
        <v>1</v>
      </c>
      <c r="DU20">
        <v>1</v>
      </c>
      <c r="DV20">
        <f>IF(DS20=0,0,INT((VLOOKUP(--RIGHT(DS20,1),权重!$B$2:$C$6,2,0)/$C20+VLOOKUP(--RIGHT(DS20,1),权重!$B$2:$D$6,3,0))*$E20))</f>
        <v>20</v>
      </c>
      <c r="DW20" s="10">
        <v>80100081</v>
      </c>
      <c r="DX20">
        <v>1</v>
      </c>
      <c r="DY20">
        <v>1</v>
      </c>
      <c r="DZ20">
        <f>IF(DW20=0,0,INT((VLOOKUP(--RIGHT(DW20,1),权重!$B$2:$C$6,2,0)/$C20+VLOOKUP(--RIGHT(DW20,1),权重!$B$2:$D$6,3,0))*$E20))</f>
        <v>11975</v>
      </c>
      <c r="EA20" s="10">
        <v>80100082</v>
      </c>
      <c r="EB20">
        <v>1</v>
      </c>
      <c r="EC20">
        <v>1</v>
      </c>
      <c r="ED20">
        <f>IF(EA20=0,0,INT((VLOOKUP(--RIGHT(EA20,1),权重!$B$2:$C$6,2,0)/$C20+VLOOKUP(--RIGHT(EA20,1),权重!$B$2:$D$6,3,0))*$E20))</f>
        <v>9980</v>
      </c>
      <c r="EE20" s="10">
        <v>80100083</v>
      </c>
      <c r="EF20">
        <v>1</v>
      </c>
      <c r="EG20">
        <v>1</v>
      </c>
      <c r="EH20">
        <f>IF(EE20=0,0,INT((VLOOKUP(--RIGHT(EE20,1),权重!$B$2:$C$6,2,0)/$C20+VLOOKUP(--RIGHT(EE20,1),权重!$B$2:$D$6,3,0))*$E20))</f>
        <v>2500</v>
      </c>
      <c r="EI20" s="10">
        <v>80100084</v>
      </c>
      <c r="EJ20">
        <v>1</v>
      </c>
      <c r="EK20">
        <v>1</v>
      </c>
      <c r="EL20">
        <f>IF(EI20=0,0,INT((VLOOKUP(--RIGHT(EI20,1),权重!$B$2:$C$6,2,0)/$C20+VLOOKUP(--RIGHT(EI20,1),权重!$B$2:$D$6,3,0))*$E20))</f>
        <v>525</v>
      </c>
      <c r="EM20" s="10">
        <v>80100085</v>
      </c>
      <c r="EN20">
        <v>1</v>
      </c>
      <c r="EO20">
        <v>1</v>
      </c>
      <c r="EP20">
        <f>IF(EM20=0,0,INT((VLOOKUP(--RIGHT(EM20,1),权重!$B$2:$C$6,2,0)/$C20+VLOOKUP(--RIGHT(EM20,1),权重!$B$2:$D$6,3,0))*$E20))</f>
        <v>20</v>
      </c>
      <c r="EQ20" s="10">
        <v>80100071</v>
      </c>
      <c r="ER20">
        <v>1</v>
      </c>
      <c r="ES20">
        <v>1</v>
      </c>
      <c r="ET20">
        <f>IF(EQ20=0,0,INT((VLOOKUP(--RIGHT(EQ20,1),权重!$B$2:$C$6,2,0)/$C20+VLOOKUP(--RIGHT(EQ20,1),权重!$B$2:$D$6,3,0))*$E20))</f>
        <v>11975</v>
      </c>
      <c r="EU20" s="10">
        <v>80100072</v>
      </c>
      <c r="EV20">
        <v>1</v>
      </c>
      <c r="EW20">
        <v>1</v>
      </c>
      <c r="EX20">
        <f>IF(EU20=0,0,INT((VLOOKUP(--RIGHT(EU20,1),权重!$B$2:$C$6,2,0)/$C20+VLOOKUP(--RIGHT(EU20,1),权重!$B$2:$D$6,3,0))*$E20))</f>
        <v>9980</v>
      </c>
      <c r="EY20" s="10">
        <v>80100073</v>
      </c>
      <c r="EZ20">
        <v>1</v>
      </c>
      <c r="FA20">
        <v>1</v>
      </c>
      <c r="FB20">
        <f>IF(EY20=0,0,INT((VLOOKUP(--RIGHT(EY20,1),权重!$B$2:$C$6,2,0)/$C20+VLOOKUP(--RIGHT(EY20,1),权重!$B$2:$D$6,3,0))*$E20))</f>
        <v>2500</v>
      </c>
      <c r="FC20" s="10">
        <v>80100074</v>
      </c>
      <c r="FD20">
        <v>1</v>
      </c>
      <c r="FE20">
        <v>1</v>
      </c>
      <c r="FF20">
        <f>IF(FC20=0,0,INT((VLOOKUP(--RIGHT(FC20,1),权重!$B$2:$C$6,2,0)/$C20+VLOOKUP(--RIGHT(FC20,1),权重!$B$2:$D$6,3,0))*$E20))</f>
        <v>525</v>
      </c>
      <c r="FG20" s="10">
        <v>80100075</v>
      </c>
      <c r="FH20">
        <v>1</v>
      </c>
      <c r="FI20">
        <v>1</v>
      </c>
      <c r="FJ20">
        <f>IF(FG20=0,0,INT((VLOOKUP(--RIGHT(FG20,1),权重!$B$2:$C$6,2,0)/$C20+VLOOKUP(--RIGHT(FG20,1),权重!$B$2:$D$6,3,0))*$E20))</f>
        <v>20</v>
      </c>
      <c r="FK20" s="10">
        <v>80100021</v>
      </c>
      <c r="FL20">
        <v>1</v>
      </c>
      <c r="FM20">
        <v>1</v>
      </c>
      <c r="FN20">
        <f>IF(FK20=0,0,INT((VLOOKUP(--RIGHT(FK20,1),权重!$B$2:$C$6,2,0)/$C20+VLOOKUP(--RIGHT(FK20,1),权重!$B$2:$D$6,3,0))*$E20))</f>
        <v>11975</v>
      </c>
      <c r="FO20" s="10">
        <v>80100022</v>
      </c>
      <c r="FP20">
        <v>1</v>
      </c>
      <c r="FQ20">
        <v>1</v>
      </c>
      <c r="FR20">
        <f>IF(FO20=0,0,INT((VLOOKUP(--RIGHT(FO20,1),权重!$B$2:$C$6,2,0)/$C20+VLOOKUP(--RIGHT(FO20,1),权重!$B$2:$D$6,3,0))*$E20))</f>
        <v>9980</v>
      </c>
      <c r="FS20" s="10">
        <v>80100023</v>
      </c>
      <c r="FT20">
        <v>1</v>
      </c>
      <c r="FU20">
        <v>1</v>
      </c>
      <c r="FV20">
        <f>IF(FS20=0,0,INT((VLOOKUP(--RIGHT(FS20,1),权重!$B$2:$C$6,2,0)/$C20+VLOOKUP(--RIGHT(FS20,1),权重!$B$2:$D$6,3,0))*$E20))</f>
        <v>2500</v>
      </c>
      <c r="FW20" s="10">
        <v>80100024</v>
      </c>
      <c r="FX20">
        <v>1</v>
      </c>
      <c r="FY20">
        <v>1</v>
      </c>
      <c r="FZ20">
        <f>IF(FW20=0,0,INT((VLOOKUP(--RIGHT(FW20,1),权重!$B$2:$C$6,2,0)/$C20+VLOOKUP(--RIGHT(FW20,1),权重!$B$2:$D$6,3,0))*$E20))</f>
        <v>525</v>
      </c>
      <c r="GA20" s="10">
        <v>80100025</v>
      </c>
      <c r="GB20">
        <v>1</v>
      </c>
      <c r="GC20">
        <v>1</v>
      </c>
      <c r="GD20">
        <f>IF(GA20=0,0,INT((VLOOKUP(--RIGHT(GA20,1),权重!$B$2:$C$6,2,0)/$C20+VLOOKUP(--RIGHT(GA20,1),权重!$B$2:$D$6,3,0))*$E20))</f>
        <v>20</v>
      </c>
      <c r="GE20" s="10">
        <v>80100091</v>
      </c>
      <c r="GF20">
        <v>1</v>
      </c>
      <c r="GG20">
        <v>1</v>
      </c>
      <c r="GH20">
        <f>IF(GE20=0,0,INT((VLOOKUP(--RIGHT(GE20,1),权重!$B$2:$C$6,2,0)/$C20+VLOOKUP(--RIGHT(GE20,1),权重!$B$2:$D$6,3,0))*$E20))</f>
        <v>11975</v>
      </c>
      <c r="GI20" s="10">
        <v>80100092</v>
      </c>
      <c r="GJ20">
        <v>1</v>
      </c>
      <c r="GK20">
        <v>1</v>
      </c>
      <c r="GL20">
        <f>IF(GI20=0,0,INT((VLOOKUP(--RIGHT(GI20,1),权重!$B$2:$C$6,2,0)/$C20+VLOOKUP(--RIGHT(GI20,1),权重!$B$2:$D$6,3,0))*$E20))</f>
        <v>9980</v>
      </c>
      <c r="GM20" s="10">
        <v>80100093</v>
      </c>
      <c r="GN20">
        <v>1</v>
      </c>
      <c r="GO20">
        <v>1</v>
      </c>
      <c r="GP20">
        <f>IF(GM20=0,0,INT((VLOOKUP(--RIGHT(GM20,1),权重!$B$2:$C$6,2,0)/$C20+VLOOKUP(--RIGHT(GM20,1),权重!$B$2:$D$6,3,0))*$E20))</f>
        <v>2500</v>
      </c>
      <c r="GQ20" s="10">
        <v>80100094</v>
      </c>
      <c r="GR20">
        <v>1</v>
      </c>
      <c r="GS20">
        <v>1</v>
      </c>
      <c r="GT20">
        <f>IF(GQ20=0,0,INT((VLOOKUP(--RIGHT(GQ20,1),权重!$B$2:$C$6,2,0)/$C20+VLOOKUP(--RIGHT(GQ20,1),权重!$B$2:$D$6,3,0))*$E20))</f>
        <v>525</v>
      </c>
      <c r="GU20" s="10">
        <v>80100095</v>
      </c>
      <c r="GV20">
        <v>1</v>
      </c>
      <c r="GW20">
        <v>1</v>
      </c>
      <c r="GX20">
        <f>IF(GU20=0,0,INT((VLOOKUP(--RIGHT(GU20,1),权重!$B$2:$C$6,2,0)/$C20+VLOOKUP(--RIGHT(GU20,1),权重!$B$2:$D$6,3,0))*$E20))</f>
        <v>20</v>
      </c>
      <c r="GY20" s="10">
        <v>80100101</v>
      </c>
      <c r="GZ20">
        <v>1</v>
      </c>
      <c r="HA20">
        <v>1</v>
      </c>
      <c r="HB20">
        <f>IF(GY20=0,0,INT((VLOOKUP(--RIGHT(GY20,1),权重!$B$2:$C$6,2,0)/$C20+VLOOKUP(--RIGHT(GY20,1),权重!$B$2:$D$6,3,0))*$E20))</f>
        <v>11975</v>
      </c>
      <c r="HC20" s="10">
        <v>80100102</v>
      </c>
      <c r="HD20">
        <v>1</v>
      </c>
      <c r="HE20">
        <v>1</v>
      </c>
      <c r="HF20">
        <f>IF(HC20=0,0,INT((VLOOKUP(--RIGHT(HC20,1),权重!$B$2:$C$6,2,0)/$C20+VLOOKUP(--RIGHT(HC20,1),权重!$B$2:$D$6,3,0))*$E20))</f>
        <v>9980</v>
      </c>
      <c r="HG20" s="10">
        <v>80100103</v>
      </c>
      <c r="HH20">
        <v>1</v>
      </c>
      <c r="HI20">
        <v>1</v>
      </c>
      <c r="HJ20">
        <f>IF(HG20=0,0,INT((VLOOKUP(--RIGHT(HG20,1),权重!$B$2:$C$6,2,0)/$C20+VLOOKUP(--RIGHT(HG20,1),权重!$B$2:$D$6,3,0))*$E20))</f>
        <v>2500</v>
      </c>
      <c r="HK20" s="10">
        <v>80100104</v>
      </c>
      <c r="HL20">
        <v>1</v>
      </c>
      <c r="HM20">
        <v>1</v>
      </c>
      <c r="HN20">
        <f>IF(HK20=0,0,INT((VLOOKUP(--RIGHT(HK20,1),权重!$B$2:$C$6,2,0)/$C20+VLOOKUP(--RIGHT(HK20,1),权重!$B$2:$D$6,3,0))*$E20))</f>
        <v>525</v>
      </c>
      <c r="HO20" s="10">
        <v>80100105</v>
      </c>
      <c r="HP20">
        <v>1</v>
      </c>
      <c r="HQ20">
        <v>1</v>
      </c>
      <c r="HR20">
        <f>IF(HO20=0,0,INT((VLOOKUP(--RIGHT(HO20,1),权重!$B$2:$C$6,2,0)/$C20+VLOOKUP(--RIGHT(HO20,1),权重!$B$2:$D$6,3,0))*$E20))</f>
        <v>20</v>
      </c>
      <c r="HS20" s="10">
        <v>80100111</v>
      </c>
      <c r="HT20">
        <v>1</v>
      </c>
      <c r="HU20">
        <v>1</v>
      </c>
      <c r="HV20">
        <f>IF(HS20=0,0,INT((VLOOKUP(--RIGHT(HS20,1),权重!$B$2:$C$6,2,0)/$C20+VLOOKUP(--RIGHT(HS20,1),权重!$B$2:$D$6,3,0))*$E20))</f>
        <v>11975</v>
      </c>
      <c r="HW20" s="10">
        <v>80100112</v>
      </c>
      <c r="HX20">
        <v>1</v>
      </c>
      <c r="HY20">
        <v>1</v>
      </c>
      <c r="HZ20">
        <f>IF(HW20=0,0,INT((VLOOKUP(--RIGHT(HW20,1),权重!$B$2:$C$6,2,0)/$C20+VLOOKUP(--RIGHT(HW20,1),权重!$B$2:$D$6,3,0))*$E20))</f>
        <v>9980</v>
      </c>
      <c r="IA20" s="10">
        <v>80100113</v>
      </c>
      <c r="IB20">
        <v>1</v>
      </c>
      <c r="IC20">
        <v>1</v>
      </c>
      <c r="ID20">
        <f>IF(IA20=0,0,INT((VLOOKUP(--RIGHT(IA20,1),权重!$B$2:$C$6,2,0)/$C20+VLOOKUP(--RIGHT(IA20,1),权重!$B$2:$D$6,3,0))*$E20))</f>
        <v>2500</v>
      </c>
      <c r="IE20" s="10">
        <v>80100114</v>
      </c>
      <c r="IF20">
        <v>1</v>
      </c>
      <c r="IG20">
        <v>1</v>
      </c>
      <c r="IH20">
        <f>IF(IE20=0,0,INT((VLOOKUP(--RIGHT(IE20,1),权重!$B$2:$C$6,2,0)/$C20+VLOOKUP(--RIGHT(IE20,1),权重!$B$2:$D$6,3,0))*$E20))</f>
        <v>525</v>
      </c>
      <c r="II20" s="10">
        <v>80100115</v>
      </c>
      <c r="IJ20">
        <v>1</v>
      </c>
      <c r="IK20">
        <v>1</v>
      </c>
      <c r="IL20">
        <f>IF(II20=0,0,INT((VLOOKUP(--RIGHT(II20,1),权重!$B$2:$C$6,2,0)/$C20+VLOOKUP(--RIGHT(II20,1),权重!$B$2:$D$6,3,0))*$E20))</f>
        <v>20</v>
      </c>
      <c r="IM20" s="10">
        <v>80100121</v>
      </c>
      <c r="IN20">
        <v>1</v>
      </c>
      <c r="IO20">
        <v>1</v>
      </c>
      <c r="IP20">
        <f>IF(IM20=0,0,INT((VLOOKUP(--RIGHT(IM20,1),权重!$B$2:$C$6,2,0)/$C20+VLOOKUP(--RIGHT(IM20,1),权重!$B$2:$D$6,3,0))*$E20))</f>
        <v>11975</v>
      </c>
      <c r="IQ20" s="10">
        <v>80100122</v>
      </c>
      <c r="IR20">
        <v>1</v>
      </c>
      <c r="IS20">
        <v>1</v>
      </c>
      <c r="IT20">
        <f>IF(IQ20=0,0,INT((VLOOKUP(--RIGHT(IQ20,1),权重!$B$2:$C$6,2,0)/$C20+VLOOKUP(--RIGHT(IQ20,1),权重!$B$2:$D$6,3,0))*$E20))</f>
        <v>9980</v>
      </c>
      <c r="IU20" s="10">
        <v>80100123</v>
      </c>
      <c r="IV20">
        <v>1</v>
      </c>
      <c r="IW20">
        <v>1</v>
      </c>
      <c r="IX20">
        <f>IF(IU20=0,0,INT((VLOOKUP(--RIGHT(IU20,1),权重!$B$2:$C$6,2,0)/$C20+VLOOKUP(--RIGHT(IU20,1),权重!$B$2:$D$6,3,0))*$E20))</f>
        <v>2500</v>
      </c>
      <c r="IY20" s="10">
        <v>80100124</v>
      </c>
      <c r="IZ20">
        <v>1</v>
      </c>
      <c r="JA20">
        <v>1</v>
      </c>
      <c r="JB20">
        <f>IF(IY20=0,0,INT((VLOOKUP(--RIGHT(IY20,1),权重!$B$2:$C$6,2,0)/$C20+VLOOKUP(--RIGHT(IY20,1),权重!$B$2:$D$6,3,0))*$E20))</f>
        <v>525</v>
      </c>
      <c r="JC20" s="10">
        <v>80100125</v>
      </c>
      <c r="JD20">
        <v>1</v>
      </c>
      <c r="JE20">
        <v>1</v>
      </c>
      <c r="JF20">
        <f>IF(JC20=0,0,INT((VLOOKUP(--RIGHT(JC20,1),权重!$B$2:$C$6,2,0)/$C20+VLOOKUP(--RIGHT(JC20,1),权重!$B$2:$D$6,3,0))*$E20))</f>
        <v>20</v>
      </c>
      <c r="JG20" s="10">
        <v>80100131</v>
      </c>
      <c r="JH20">
        <v>1</v>
      </c>
      <c r="JI20">
        <v>1</v>
      </c>
      <c r="JJ20">
        <f>IF(JG20=0,0,INT((VLOOKUP(--RIGHT(JG20,1),权重!$B$2:$C$6,2,0)/$C20+VLOOKUP(--RIGHT(JG20,1),权重!$B$2:$D$6,3,0))*$E20))</f>
        <v>11975</v>
      </c>
      <c r="JK20" s="10">
        <v>80100132</v>
      </c>
      <c r="JL20">
        <v>1</v>
      </c>
      <c r="JM20">
        <v>1</v>
      </c>
      <c r="JN20">
        <f>IF(JK20=0,0,INT((VLOOKUP(--RIGHT(JK20,1),权重!$B$2:$C$6,2,0)/$C20+VLOOKUP(--RIGHT(JK20,1),权重!$B$2:$D$6,3,0))*$E20))</f>
        <v>9980</v>
      </c>
      <c r="JO20" s="10">
        <v>80100133</v>
      </c>
      <c r="JP20">
        <v>1</v>
      </c>
      <c r="JQ20">
        <v>1</v>
      </c>
      <c r="JR20">
        <f>IF(JO20=0,0,INT((VLOOKUP(--RIGHT(JO20,1),权重!$B$2:$C$6,2,0)/$C20+VLOOKUP(--RIGHT(JO20,1),权重!$B$2:$D$6,3,0))*$E20))</f>
        <v>2500</v>
      </c>
      <c r="JS20" s="10">
        <v>80100134</v>
      </c>
      <c r="JT20">
        <v>1</v>
      </c>
      <c r="JU20">
        <v>1</v>
      </c>
      <c r="JV20">
        <f>IF(JS20=0,0,INT((VLOOKUP(--RIGHT(JS20,1),权重!$B$2:$C$6,2,0)/$C20+VLOOKUP(--RIGHT(JS20,1),权重!$B$2:$D$6,3,0))*$E20))</f>
        <v>525</v>
      </c>
      <c r="JW20" s="10">
        <v>80100135</v>
      </c>
      <c r="JX20">
        <v>1</v>
      </c>
      <c r="JY20">
        <v>1</v>
      </c>
      <c r="JZ20">
        <f>IF(JW20=0,0,INT((VLOOKUP(--RIGHT(JW20,1),权重!$B$2:$C$6,2,0)/$C20+VLOOKUP(--RIGHT(JW20,1),权重!$B$2:$D$6,3,0))*$E20))</f>
        <v>20</v>
      </c>
      <c r="KA20" s="10">
        <v>80100141</v>
      </c>
      <c r="KB20">
        <v>1</v>
      </c>
      <c r="KC20">
        <v>1</v>
      </c>
      <c r="KD20">
        <f>IF(KA20=0,0,INT((VLOOKUP(--RIGHT(KA20,1),权重!$B$2:$C$6,2,0)/$C20+VLOOKUP(--RIGHT(KA20,1),权重!$B$2:$D$6,3,0))*$E20))</f>
        <v>11975</v>
      </c>
      <c r="KE20" s="10">
        <v>80100142</v>
      </c>
      <c r="KF20">
        <v>1</v>
      </c>
      <c r="KG20">
        <v>1</v>
      </c>
      <c r="KH20">
        <f>IF(KE20=0,0,INT((VLOOKUP(--RIGHT(KE20,1),权重!$B$2:$C$6,2,0)/$C20+VLOOKUP(--RIGHT(KE20,1),权重!$B$2:$D$6,3,0))*$E20))</f>
        <v>9980</v>
      </c>
      <c r="KI20" s="10">
        <v>80100143</v>
      </c>
      <c r="KJ20">
        <v>1</v>
      </c>
      <c r="KK20">
        <v>1</v>
      </c>
      <c r="KL20">
        <f>IF(KI20=0,0,INT((VLOOKUP(--RIGHT(KI20,1),权重!$B$2:$C$6,2,0)/$C20+VLOOKUP(--RIGHT(KI20,1),权重!$B$2:$D$6,3,0))*$E20))</f>
        <v>2500</v>
      </c>
      <c r="KM20" s="10">
        <v>80100144</v>
      </c>
      <c r="KN20">
        <v>1</v>
      </c>
      <c r="KO20">
        <v>1</v>
      </c>
      <c r="KP20">
        <f>IF(KM20=0,0,INT((VLOOKUP(--RIGHT(KM20,1),权重!$B$2:$C$6,2,0)/$C20+VLOOKUP(--RIGHT(KM20,1),权重!$B$2:$D$6,3,0))*$E20))</f>
        <v>525</v>
      </c>
      <c r="KQ20" s="10">
        <v>80100145</v>
      </c>
      <c r="KR20">
        <v>1</v>
      </c>
      <c r="KS20">
        <v>1</v>
      </c>
      <c r="KT20">
        <f>IF(KQ20=0,0,INT((VLOOKUP(--RIGHT(KQ20,1),权重!$B$2:$C$6,2,0)/$C20+VLOOKUP(--RIGHT(KQ20,1),权重!$B$2:$D$6,3,0))*$E20))</f>
        <v>20</v>
      </c>
      <c r="KU20" s="10">
        <v>80100151</v>
      </c>
      <c r="KV20">
        <v>1</v>
      </c>
      <c r="KW20">
        <v>1</v>
      </c>
      <c r="KX20">
        <f>IF(KU20=0,0,INT((VLOOKUP(--RIGHT(KU20,1),权重!$B$2:$C$6,2,0)/$C20+VLOOKUP(--RIGHT(KU20,1),权重!$B$2:$D$6,3,0))*$E20))</f>
        <v>11975</v>
      </c>
      <c r="KY20" s="10">
        <v>80100152</v>
      </c>
      <c r="KZ20">
        <v>1</v>
      </c>
      <c r="LA20">
        <v>1</v>
      </c>
      <c r="LB20">
        <f>IF(KY20=0,0,INT((VLOOKUP(--RIGHT(KY20,1),权重!$B$2:$C$6,2,0)/$C20+VLOOKUP(--RIGHT(KY20,1),权重!$B$2:$D$6,3,0))*$E20))</f>
        <v>9980</v>
      </c>
      <c r="LC20" s="10">
        <v>80100153</v>
      </c>
      <c r="LD20">
        <v>1</v>
      </c>
      <c r="LE20">
        <v>1</v>
      </c>
      <c r="LF20">
        <f>IF(LC20=0,0,INT((VLOOKUP(--RIGHT(LC20,1),权重!$B$2:$C$6,2,0)/$C20+VLOOKUP(--RIGHT(LC20,1),权重!$B$2:$D$6,3,0))*$E20))</f>
        <v>2500</v>
      </c>
      <c r="LG20" s="10">
        <v>80100154</v>
      </c>
      <c r="LH20">
        <v>1</v>
      </c>
      <c r="LI20">
        <v>1</v>
      </c>
      <c r="LJ20">
        <f>IF(LG20=0,0,INT((VLOOKUP(--RIGHT(LG20,1),权重!$B$2:$C$6,2,0)/$C20+VLOOKUP(--RIGHT(LG20,1),权重!$B$2:$D$6,3,0))*$E20))</f>
        <v>525</v>
      </c>
      <c r="LK20" s="10">
        <v>80100155</v>
      </c>
      <c r="LL20">
        <v>1</v>
      </c>
      <c r="LM20">
        <v>1</v>
      </c>
      <c r="LN20">
        <f>IF(LK20=0,0,INT((VLOOKUP(--RIGHT(LK20,1),权重!$B$2:$C$6,2,0)/$C20+VLOOKUP(--RIGHT(LK20,1),权重!$B$2:$D$6,3,0))*$E20))</f>
        <v>20</v>
      </c>
      <c r="LO20" s="10">
        <v>80100161</v>
      </c>
      <c r="LP20">
        <v>1</v>
      </c>
      <c r="LQ20">
        <v>1</v>
      </c>
      <c r="LR20">
        <f>IF(LO20=0,0,INT((VLOOKUP(--RIGHT(LO20,1),权重!$B$2:$C$6,2,0)/$C20+VLOOKUP(--RIGHT(LO20,1),权重!$B$2:$D$6,3,0))*$E20))</f>
        <v>11975</v>
      </c>
      <c r="LS20" s="10">
        <v>80100162</v>
      </c>
      <c r="LT20">
        <v>1</v>
      </c>
      <c r="LU20">
        <v>1</v>
      </c>
      <c r="LV20">
        <f>IF(LS20=0,0,INT((VLOOKUP(--RIGHT(LS20,1),权重!$B$2:$C$6,2,0)/$C20+VLOOKUP(--RIGHT(LS20,1),权重!$B$2:$D$6,3,0))*$E20))</f>
        <v>9980</v>
      </c>
      <c r="LW20" s="10">
        <v>80100163</v>
      </c>
      <c r="LX20">
        <v>1</v>
      </c>
      <c r="LY20">
        <v>1</v>
      </c>
      <c r="LZ20">
        <f>IF(LW20=0,0,INT((VLOOKUP(--RIGHT(LW20,1),权重!$B$2:$C$6,2,0)/$C20+VLOOKUP(--RIGHT(LW20,1),权重!$B$2:$D$6,3,0))*$E20))</f>
        <v>2500</v>
      </c>
      <c r="MA20" s="10">
        <v>80100164</v>
      </c>
      <c r="MB20">
        <v>1</v>
      </c>
      <c r="MC20">
        <v>1</v>
      </c>
      <c r="MD20">
        <f>IF(MA20=0,0,INT((VLOOKUP(--RIGHT(MA20,1),权重!$B$2:$C$6,2,0)/$C20+VLOOKUP(--RIGHT(MA20,1),权重!$B$2:$D$6,3,0))*$E20))</f>
        <v>525</v>
      </c>
      <c r="ME20" s="10">
        <v>80100165</v>
      </c>
      <c r="MF20">
        <v>1</v>
      </c>
      <c r="MG20">
        <v>1</v>
      </c>
      <c r="MH20">
        <f>IF(ME20=0,0,INT((VLOOKUP(--RIGHT(ME20,1),权重!$B$2:$C$6,2,0)/$C20+VLOOKUP(--RIGHT(ME20,1),权重!$B$2:$D$6,3,0))*$E20))</f>
        <v>20</v>
      </c>
    </row>
    <row r="21" spans="1:346" x14ac:dyDescent="0.2">
      <c r="A21">
        <v>18</v>
      </c>
      <c r="B21" t="s">
        <v>33</v>
      </c>
      <c r="C21" s="9">
        <v>16</v>
      </c>
      <c r="D21" s="9">
        <f>'爬塔宝箱（输出)'!D21</f>
        <v>6</v>
      </c>
      <c r="E21" s="9">
        <f t="shared" si="1"/>
        <v>0.4</v>
      </c>
      <c r="F21" s="9">
        <f t="shared" si="0"/>
        <v>0.6</v>
      </c>
      <c r="G21" s="12">
        <v>80100001</v>
      </c>
      <c r="H21">
        <v>1</v>
      </c>
      <c r="I21">
        <v>1</v>
      </c>
      <c r="J21">
        <f>IF($D21&lt;2,((VLOOKUP(--RIGHT(G21,1),权重!$F$2:$H$6,2,0)+VLOOKUP(--RIGHT(G21,1),权重!$F$2:$H$6,3,0)*$D21)*$F21),((VLOOKUP(--RIGHT(G21,1),权重!$J$2:$L$6,2,0)+VLOOKUP(--RIGHT(G21,1),权重!$J$2:$L$6,3,0)*$D21)*$F21))</f>
        <v>278400</v>
      </c>
      <c r="K21" s="12">
        <v>80100002</v>
      </c>
      <c r="L21">
        <v>1</v>
      </c>
      <c r="M21">
        <v>1</v>
      </c>
      <c r="N21">
        <f>IF($D21&lt;2,((VLOOKUP(--RIGHT(K21,1),权重!$F$2:$H$6,2,0)+VLOOKUP(--RIGHT(K21,1),权重!$F$2:$H$6,3,0)*$D21)*$F21),((VLOOKUP(--RIGHT(K21,1),权重!$J$2:$L$6,2,0)+VLOOKUP(--RIGHT(K21,1),权重!$J$2:$L$6,3,0)*$D21)*$F21))</f>
        <v>178560</v>
      </c>
      <c r="O21" s="26">
        <v>80100003</v>
      </c>
      <c r="P21">
        <v>1</v>
      </c>
      <c r="Q21">
        <v>1</v>
      </c>
      <c r="R21">
        <f>IF($D21&lt;2,((VLOOKUP(--RIGHT(O21,1),权重!$F$2:$H$6,2,0)+VLOOKUP(--RIGHT(O21,1),权重!$F$2:$H$6,3,0)*$D21)*$F21),((VLOOKUP(--RIGHT(O21,1),权重!$J$2:$L$6,2,0)+VLOOKUP(--RIGHT(O21,1),权重!$J$2:$L$6,3,0)*$D21)*$F21))</f>
        <v>120000</v>
      </c>
      <c r="S21" s="26">
        <v>80100004</v>
      </c>
      <c r="T21">
        <v>1</v>
      </c>
      <c r="U21">
        <v>1</v>
      </c>
      <c r="V21">
        <f>IF($D21&lt;2,((VLOOKUP(--RIGHT(S21,1),权重!$F$2:$H$6,2,0)+VLOOKUP(--RIGHT(S21,1),权重!$F$2:$H$6,3,0)*$D21)*$F21),((VLOOKUP(--RIGHT(S21,1),权重!$J$2:$L$6,2,0)+VLOOKUP(--RIGHT(S21,1),权重!$J$2:$L$6,3,0)*$D21)*$F21))</f>
        <v>21600</v>
      </c>
      <c r="W21" s="26">
        <v>80100005</v>
      </c>
      <c r="X21">
        <v>1</v>
      </c>
      <c r="Y21">
        <v>1</v>
      </c>
      <c r="Z21">
        <f>IF($D21&lt;2,((VLOOKUP(--RIGHT(W21,1),权重!$F$2:$H$6,2,0)+VLOOKUP(--RIGHT(W21,1),权重!$F$2:$H$6,3,0)*$D21)*$F21),((VLOOKUP(--RIGHT(W21,1),权重!$J$2:$L$6,2,0)+VLOOKUP(--RIGHT(W21,1),权重!$J$2:$L$6,3,0)*$D21)*$F21))</f>
        <v>1440</v>
      </c>
      <c r="AA21" s="27">
        <v>80100011</v>
      </c>
      <c r="AB21">
        <v>1</v>
      </c>
      <c r="AC21">
        <v>1</v>
      </c>
      <c r="AD21">
        <f>IF(AA21=0,0,INT((VLOOKUP(--RIGHT(AA21,1),权重!$B$2:$C$6,2,0)/$C21+VLOOKUP(--RIGHT(AA21,1),权重!$B$2:$D$6,3,0))*$E21))</f>
        <v>11975</v>
      </c>
      <c r="AE21" s="10">
        <v>80100012</v>
      </c>
      <c r="AF21">
        <v>1</v>
      </c>
      <c r="AG21">
        <v>1</v>
      </c>
      <c r="AH21">
        <f>IF(AE21=0,0,INT((VLOOKUP(--RIGHT(AE21,1),权重!$B$2:$C$6,2,0)/$C21+VLOOKUP(--RIGHT(AE21,1),权重!$B$2:$D$6,3,0))*$E21))</f>
        <v>9980</v>
      </c>
      <c r="AI21" s="10">
        <v>80100013</v>
      </c>
      <c r="AJ21">
        <v>1</v>
      </c>
      <c r="AK21">
        <v>1</v>
      </c>
      <c r="AL21">
        <f>IF(AI21=0,0,INT((VLOOKUP(--RIGHT(AI21,1),权重!$B$2:$C$6,2,0)/$C21+VLOOKUP(--RIGHT(AI21,1),权重!$B$2:$D$6,3,0))*$E21))</f>
        <v>2500</v>
      </c>
      <c r="AM21" s="10">
        <v>80100014</v>
      </c>
      <c r="AN21">
        <v>1</v>
      </c>
      <c r="AO21">
        <v>1</v>
      </c>
      <c r="AP21">
        <f>IF(AM21=0,0,INT((VLOOKUP(--RIGHT(AM21,1),权重!$B$2:$C$6,2,0)/$C21+VLOOKUP(--RIGHT(AM21,1),权重!$B$2:$D$6,3,0))*$E21))</f>
        <v>525</v>
      </c>
      <c r="AQ21" s="10">
        <v>80100015</v>
      </c>
      <c r="AR21">
        <v>1</v>
      </c>
      <c r="AS21">
        <v>1</v>
      </c>
      <c r="AT21">
        <f>IF(AQ21=0,0,INT((VLOOKUP(--RIGHT(AQ21,1),权重!$B$2:$C$6,2,0)/$C21+VLOOKUP(--RIGHT(AQ21,1),权重!$B$2:$D$6,3,0))*$E21))</f>
        <v>20</v>
      </c>
      <c r="AU21" s="10">
        <v>80100031</v>
      </c>
      <c r="AV21">
        <v>1</v>
      </c>
      <c r="AW21">
        <v>1</v>
      </c>
      <c r="AX21">
        <f>IF(AU21=0,0,INT((VLOOKUP(--RIGHT(AU21,1),权重!$B$2:$C$6,2,0)/$C21+VLOOKUP(--RIGHT(AU21,1),权重!$B$2:$D$6,3,0))*$E21))</f>
        <v>11975</v>
      </c>
      <c r="AY21" s="10">
        <v>80100032</v>
      </c>
      <c r="AZ21">
        <v>1</v>
      </c>
      <c r="BA21">
        <v>1</v>
      </c>
      <c r="BB21">
        <f>IF(AY21=0,0,INT((VLOOKUP(--RIGHT(AY21,1),权重!$B$2:$C$6,2,0)/$C21+VLOOKUP(--RIGHT(AY21,1),权重!$B$2:$D$6,3,0))*$E21))</f>
        <v>9980</v>
      </c>
      <c r="BC21" s="10">
        <v>80100033</v>
      </c>
      <c r="BD21">
        <v>1</v>
      </c>
      <c r="BE21">
        <v>1</v>
      </c>
      <c r="BF21">
        <f>IF(BC21=0,0,INT((VLOOKUP(--RIGHT(BC21,1),权重!$B$2:$C$6,2,0)/$C21+VLOOKUP(--RIGHT(BC21,1),权重!$B$2:$D$6,3,0))*$E21))</f>
        <v>2500</v>
      </c>
      <c r="BG21" s="10">
        <v>80100034</v>
      </c>
      <c r="BH21">
        <v>1</v>
      </c>
      <c r="BI21">
        <v>1</v>
      </c>
      <c r="BJ21">
        <f>IF(BG21=0,0,INT((VLOOKUP(--RIGHT(BG21,1),权重!$B$2:$C$6,2,0)/$C21+VLOOKUP(--RIGHT(BG21,1),权重!$B$2:$D$6,3,0))*$E21))</f>
        <v>525</v>
      </c>
      <c r="BK21" s="10">
        <v>80100035</v>
      </c>
      <c r="BL21">
        <v>1</v>
      </c>
      <c r="BM21">
        <v>1</v>
      </c>
      <c r="BN21">
        <f>IF(BK21=0,0,INT((VLOOKUP(--RIGHT(BK21,1),权重!$B$2:$C$6,2,0)/$C21+VLOOKUP(--RIGHT(BK21,1),权重!$B$2:$D$6,3,0))*$E21))</f>
        <v>20</v>
      </c>
      <c r="BO21" s="10">
        <v>80100041</v>
      </c>
      <c r="BP21">
        <v>1</v>
      </c>
      <c r="BQ21">
        <v>1</v>
      </c>
      <c r="BR21">
        <f>IF(BO21=0,0,INT((VLOOKUP(--RIGHT(BO21,1),权重!$B$2:$C$6,2,0)/$C21+VLOOKUP(--RIGHT(BO21,1),权重!$B$2:$D$6,3,0))*$E21))</f>
        <v>11975</v>
      </c>
      <c r="BS21" s="10">
        <v>80100042</v>
      </c>
      <c r="BT21">
        <v>1</v>
      </c>
      <c r="BU21">
        <v>1</v>
      </c>
      <c r="BV21">
        <f>IF(BS21=0,0,INT((VLOOKUP(--RIGHT(BS21,1),权重!$B$2:$C$6,2,0)/$C21+VLOOKUP(--RIGHT(BS21,1),权重!$B$2:$D$6,3,0))*$E21))</f>
        <v>9980</v>
      </c>
      <c r="BW21" s="10">
        <v>80100043</v>
      </c>
      <c r="BX21">
        <v>1</v>
      </c>
      <c r="BY21">
        <v>1</v>
      </c>
      <c r="BZ21">
        <f>IF(BW21=0,0,INT((VLOOKUP(--RIGHT(BW21,1),权重!$B$2:$C$6,2,0)/$C21+VLOOKUP(--RIGHT(BW21,1),权重!$B$2:$D$6,3,0))*$E21))</f>
        <v>2500</v>
      </c>
      <c r="CA21" s="10">
        <v>80100044</v>
      </c>
      <c r="CB21">
        <v>1</v>
      </c>
      <c r="CC21">
        <v>1</v>
      </c>
      <c r="CD21">
        <f>IF(CA21=0,0,INT((VLOOKUP(--RIGHT(CA21,1),权重!$B$2:$C$6,2,0)/$C21+VLOOKUP(--RIGHT(CA21,1),权重!$B$2:$D$6,3,0))*$E21))</f>
        <v>525</v>
      </c>
      <c r="CE21" s="10">
        <v>80100045</v>
      </c>
      <c r="CF21">
        <v>1</v>
      </c>
      <c r="CG21">
        <v>1</v>
      </c>
      <c r="CH21">
        <f>IF(CE21=0,0,INT((VLOOKUP(--RIGHT(CE21,1),权重!$B$2:$C$6,2,0)/$C21+VLOOKUP(--RIGHT(CE21,1),权重!$B$2:$D$6,3,0))*$E21))</f>
        <v>20</v>
      </c>
      <c r="CI21" s="10">
        <v>80100061</v>
      </c>
      <c r="CJ21">
        <v>1</v>
      </c>
      <c r="CK21">
        <v>1</v>
      </c>
      <c r="CL21">
        <f>IF(CI21=0,0,INT((VLOOKUP(--RIGHT(CI21,1),权重!$B$2:$C$6,2,0)/$C21+VLOOKUP(--RIGHT(CI21,1),权重!$B$2:$D$6,3,0))*$E21))</f>
        <v>11975</v>
      </c>
      <c r="CM21" s="10">
        <v>80100062</v>
      </c>
      <c r="CN21">
        <v>1</v>
      </c>
      <c r="CO21">
        <v>1</v>
      </c>
      <c r="CP21">
        <f>IF(CM21=0,0,INT((VLOOKUP(--RIGHT(CM21,1),权重!$B$2:$C$6,2,0)/$C21+VLOOKUP(--RIGHT(CM21,1),权重!$B$2:$D$6,3,0))*$E21))</f>
        <v>9980</v>
      </c>
      <c r="CQ21" s="10">
        <v>80100063</v>
      </c>
      <c r="CR21">
        <v>1</v>
      </c>
      <c r="CS21">
        <v>1</v>
      </c>
      <c r="CT21">
        <f>IF(CQ21=0,0,INT((VLOOKUP(--RIGHT(CQ21,1),权重!$B$2:$C$6,2,0)/$C21+VLOOKUP(--RIGHT(CQ21,1),权重!$B$2:$D$6,3,0))*$E21))</f>
        <v>2500</v>
      </c>
      <c r="CU21" s="10">
        <v>80100064</v>
      </c>
      <c r="CV21">
        <v>1</v>
      </c>
      <c r="CW21">
        <v>1</v>
      </c>
      <c r="CX21">
        <f>IF(CU21=0,0,INT((VLOOKUP(--RIGHT(CU21,1),权重!$B$2:$C$6,2,0)/$C21+VLOOKUP(--RIGHT(CU21,1),权重!$B$2:$D$6,3,0))*$E21))</f>
        <v>525</v>
      </c>
      <c r="CY21" s="10">
        <v>80100065</v>
      </c>
      <c r="CZ21">
        <v>1</v>
      </c>
      <c r="DA21">
        <v>1</v>
      </c>
      <c r="DB21">
        <f>IF(CY21=0,0,INT((VLOOKUP(--RIGHT(CY21,1),权重!$B$2:$C$6,2,0)/$C21+VLOOKUP(--RIGHT(CY21,1),权重!$B$2:$D$6,3,0))*$E21))</f>
        <v>20</v>
      </c>
      <c r="DC21" s="10">
        <v>80100051</v>
      </c>
      <c r="DD21">
        <v>1</v>
      </c>
      <c r="DE21">
        <v>1</v>
      </c>
      <c r="DF21">
        <f>IF(DC21=0,0,INT((VLOOKUP(--RIGHT(DC21,1),权重!$B$2:$C$6,2,0)/$C21+VLOOKUP(--RIGHT(DC21,1),权重!$B$2:$D$6,3,0))*$E21))</f>
        <v>11975</v>
      </c>
      <c r="DG21" s="10">
        <v>80100052</v>
      </c>
      <c r="DH21">
        <v>1</v>
      </c>
      <c r="DI21">
        <v>1</v>
      </c>
      <c r="DJ21">
        <f>IF(DG21=0,0,INT((VLOOKUP(--RIGHT(DG21,1),权重!$B$2:$C$6,2,0)/$C21+VLOOKUP(--RIGHT(DG21,1),权重!$B$2:$D$6,3,0))*$E21))</f>
        <v>9980</v>
      </c>
      <c r="DK21" s="10">
        <v>80100053</v>
      </c>
      <c r="DL21">
        <v>1</v>
      </c>
      <c r="DM21">
        <v>1</v>
      </c>
      <c r="DN21">
        <f>IF(DK21=0,0,INT((VLOOKUP(--RIGHT(DK21,1),权重!$B$2:$C$6,2,0)/$C21+VLOOKUP(--RIGHT(DK21,1),权重!$B$2:$D$6,3,0))*$E21))</f>
        <v>2500</v>
      </c>
      <c r="DO21" s="10">
        <v>80100054</v>
      </c>
      <c r="DP21">
        <v>1</v>
      </c>
      <c r="DQ21">
        <v>1</v>
      </c>
      <c r="DR21">
        <f>IF(DO21=0,0,INT((VLOOKUP(--RIGHT(DO21,1),权重!$B$2:$C$6,2,0)/$C21+VLOOKUP(--RIGHT(DO21,1),权重!$B$2:$D$6,3,0))*$E21))</f>
        <v>525</v>
      </c>
      <c r="DS21" s="10">
        <v>80100055</v>
      </c>
      <c r="DT21">
        <v>1</v>
      </c>
      <c r="DU21">
        <v>1</v>
      </c>
      <c r="DV21">
        <f>IF(DS21=0,0,INT((VLOOKUP(--RIGHT(DS21,1),权重!$B$2:$C$6,2,0)/$C21+VLOOKUP(--RIGHT(DS21,1),权重!$B$2:$D$6,3,0))*$E21))</f>
        <v>20</v>
      </c>
      <c r="DW21" s="10">
        <v>80100081</v>
      </c>
      <c r="DX21">
        <v>1</v>
      </c>
      <c r="DY21">
        <v>1</v>
      </c>
      <c r="DZ21">
        <f>IF(DW21=0,0,INT((VLOOKUP(--RIGHT(DW21,1),权重!$B$2:$C$6,2,0)/$C21+VLOOKUP(--RIGHT(DW21,1),权重!$B$2:$D$6,3,0))*$E21))</f>
        <v>11975</v>
      </c>
      <c r="EA21" s="10">
        <v>80100082</v>
      </c>
      <c r="EB21">
        <v>1</v>
      </c>
      <c r="EC21">
        <v>1</v>
      </c>
      <c r="ED21">
        <f>IF(EA21=0,0,INT((VLOOKUP(--RIGHT(EA21,1),权重!$B$2:$C$6,2,0)/$C21+VLOOKUP(--RIGHT(EA21,1),权重!$B$2:$D$6,3,0))*$E21))</f>
        <v>9980</v>
      </c>
      <c r="EE21" s="10">
        <v>80100083</v>
      </c>
      <c r="EF21">
        <v>1</v>
      </c>
      <c r="EG21">
        <v>1</v>
      </c>
      <c r="EH21">
        <f>IF(EE21=0,0,INT((VLOOKUP(--RIGHT(EE21,1),权重!$B$2:$C$6,2,0)/$C21+VLOOKUP(--RIGHT(EE21,1),权重!$B$2:$D$6,3,0))*$E21))</f>
        <v>2500</v>
      </c>
      <c r="EI21" s="10">
        <v>80100084</v>
      </c>
      <c r="EJ21">
        <v>1</v>
      </c>
      <c r="EK21">
        <v>1</v>
      </c>
      <c r="EL21">
        <f>IF(EI21=0,0,INT((VLOOKUP(--RIGHT(EI21,1),权重!$B$2:$C$6,2,0)/$C21+VLOOKUP(--RIGHT(EI21,1),权重!$B$2:$D$6,3,0))*$E21))</f>
        <v>525</v>
      </c>
      <c r="EM21" s="10">
        <v>80100085</v>
      </c>
      <c r="EN21">
        <v>1</v>
      </c>
      <c r="EO21">
        <v>1</v>
      </c>
      <c r="EP21">
        <f>IF(EM21=0,0,INT((VLOOKUP(--RIGHT(EM21,1),权重!$B$2:$C$6,2,0)/$C21+VLOOKUP(--RIGHT(EM21,1),权重!$B$2:$D$6,3,0))*$E21))</f>
        <v>20</v>
      </c>
      <c r="EQ21" s="10">
        <v>80100071</v>
      </c>
      <c r="ER21">
        <v>1</v>
      </c>
      <c r="ES21">
        <v>1</v>
      </c>
      <c r="ET21">
        <f>IF(EQ21=0,0,INT((VLOOKUP(--RIGHT(EQ21,1),权重!$B$2:$C$6,2,0)/$C21+VLOOKUP(--RIGHT(EQ21,1),权重!$B$2:$D$6,3,0))*$E21))</f>
        <v>11975</v>
      </c>
      <c r="EU21" s="10">
        <v>80100072</v>
      </c>
      <c r="EV21">
        <v>1</v>
      </c>
      <c r="EW21">
        <v>1</v>
      </c>
      <c r="EX21">
        <f>IF(EU21=0,0,INT((VLOOKUP(--RIGHT(EU21,1),权重!$B$2:$C$6,2,0)/$C21+VLOOKUP(--RIGHT(EU21,1),权重!$B$2:$D$6,3,0))*$E21))</f>
        <v>9980</v>
      </c>
      <c r="EY21" s="10">
        <v>80100073</v>
      </c>
      <c r="EZ21">
        <v>1</v>
      </c>
      <c r="FA21">
        <v>1</v>
      </c>
      <c r="FB21">
        <f>IF(EY21=0,0,INT((VLOOKUP(--RIGHT(EY21,1),权重!$B$2:$C$6,2,0)/$C21+VLOOKUP(--RIGHT(EY21,1),权重!$B$2:$D$6,3,0))*$E21))</f>
        <v>2500</v>
      </c>
      <c r="FC21" s="10">
        <v>80100074</v>
      </c>
      <c r="FD21">
        <v>1</v>
      </c>
      <c r="FE21">
        <v>1</v>
      </c>
      <c r="FF21">
        <f>IF(FC21=0,0,INT((VLOOKUP(--RIGHT(FC21,1),权重!$B$2:$C$6,2,0)/$C21+VLOOKUP(--RIGHT(FC21,1),权重!$B$2:$D$6,3,0))*$E21))</f>
        <v>525</v>
      </c>
      <c r="FG21" s="10">
        <v>80100075</v>
      </c>
      <c r="FH21">
        <v>1</v>
      </c>
      <c r="FI21">
        <v>1</v>
      </c>
      <c r="FJ21">
        <f>IF(FG21=0,0,INT((VLOOKUP(--RIGHT(FG21,1),权重!$B$2:$C$6,2,0)/$C21+VLOOKUP(--RIGHT(FG21,1),权重!$B$2:$D$6,3,0))*$E21))</f>
        <v>20</v>
      </c>
      <c r="FK21" s="10">
        <v>80100021</v>
      </c>
      <c r="FL21">
        <v>1</v>
      </c>
      <c r="FM21">
        <v>1</v>
      </c>
      <c r="FN21">
        <f>IF(FK21=0,0,INT((VLOOKUP(--RIGHT(FK21,1),权重!$B$2:$C$6,2,0)/$C21+VLOOKUP(--RIGHT(FK21,1),权重!$B$2:$D$6,3,0))*$E21))</f>
        <v>11975</v>
      </c>
      <c r="FO21" s="10">
        <v>80100022</v>
      </c>
      <c r="FP21">
        <v>1</v>
      </c>
      <c r="FQ21">
        <v>1</v>
      </c>
      <c r="FR21">
        <f>IF(FO21=0,0,INT((VLOOKUP(--RIGHT(FO21,1),权重!$B$2:$C$6,2,0)/$C21+VLOOKUP(--RIGHT(FO21,1),权重!$B$2:$D$6,3,0))*$E21))</f>
        <v>9980</v>
      </c>
      <c r="FS21" s="10">
        <v>80100023</v>
      </c>
      <c r="FT21">
        <v>1</v>
      </c>
      <c r="FU21">
        <v>1</v>
      </c>
      <c r="FV21">
        <f>IF(FS21=0,0,INT((VLOOKUP(--RIGHT(FS21,1),权重!$B$2:$C$6,2,0)/$C21+VLOOKUP(--RIGHT(FS21,1),权重!$B$2:$D$6,3,0))*$E21))</f>
        <v>2500</v>
      </c>
      <c r="FW21" s="10">
        <v>80100024</v>
      </c>
      <c r="FX21">
        <v>1</v>
      </c>
      <c r="FY21">
        <v>1</v>
      </c>
      <c r="FZ21">
        <f>IF(FW21=0,0,INT((VLOOKUP(--RIGHT(FW21,1),权重!$B$2:$C$6,2,0)/$C21+VLOOKUP(--RIGHT(FW21,1),权重!$B$2:$D$6,3,0))*$E21))</f>
        <v>525</v>
      </c>
      <c r="GA21" s="10">
        <v>80100025</v>
      </c>
      <c r="GB21">
        <v>1</v>
      </c>
      <c r="GC21">
        <v>1</v>
      </c>
      <c r="GD21">
        <f>IF(GA21=0,0,INT((VLOOKUP(--RIGHT(GA21,1),权重!$B$2:$C$6,2,0)/$C21+VLOOKUP(--RIGHT(GA21,1),权重!$B$2:$D$6,3,0))*$E21))</f>
        <v>20</v>
      </c>
      <c r="GE21" s="10">
        <v>80100091</v>
      </c>
      <c r="GF21">
        <v>1</v>
      </c>
      <c r="GG21">
        <v>1</v>
      </c>
      <c r="GH21">
        <f>IF(GE21=0,0,INT((VLOOKUP(--RIGHT(GE21,1),权重!$B$2:$C$6,2,0)/$C21+VLOOKUP(--RIGHT(GE21,1),权重!$B$2:$D$6,3,0))*$E21))</f>
        <v>11975</v>
      </c>
      <c r="GI21" s="10">
        <v>80100092</v>
      </c>
      <c r="GJ21">
        <v>1</v>
      </c>
      <c r="GK21">
        <v>1</v>
      </c>
      <c r="GL21">
        <f>IF(GI21=0,0,INT((VLOOKUP(--RIGHT(GI21,1),权重!$B$2:$C$6,2,0)/$C21+VLOOKUP(--RIGHT(GI21,1),权重!$B$2:$D$6,3,0))*$E21))</f>
        <v>9980</v>
      </c>
      <c r="GM21" s="10">
        <v>80100093</v>
      </c>
      <c r="GN21">
        <v>1</v>
      </c>
      <c r="GO21">
        <v>1</v>
      </c>
      <c r="GP21">
        <f>IF(GM21=0,0,INT((VLOOKUP(--RIGHT(GM21,1),权重!$B$2:$C$6,2,0)/$C21+VLOOKUP(--RIGHT(GM21,1),权重!$B$2:$D$6,3,0))*$E21))</f>
        <v>2500</v>
      </c>
      <c r="GQ21" s="10">
        <v>80100094</v>
      </c>
      <c r="GR21">
        <v>1</v>
      </c>
      <c r="GS21">
        <v>1</v>
      </c>
      <c r="GT21">
        <f>IF(GQ21=0,0,INT((VLOOKUP(--RIGHT(GQ21,1),权重!$B$2:$C$6,2,0)/$C21+VLOOKUP(--RIGHT(GQ21,1),权重!$B$2:$D$6,3,0))*$E21))</f>
        <v>525</v>
      </c>
      <c r="GU21" s="10">
        <v>80100095</v>
      </c>
      <c r="GV21">
        <v>1</v>
      </c>
      <c r="GW21">
        <v>1</v>
      </c>
      <c r="GX21">
        <f>IF(GU21=0,0,INT((VLOOKUP(--RIGHT(GU21,1),权重!$B$2:$C$6,2,0)/$C21+VLOOKUP(--RIGHT(GU21,1),权重!$B$2:$D$6,3,0))*$E21))</f>
        <v>20</v>
      </c>
      <c r="GY21" s="10">
        <v>80100101</v>
      </c>
      <c r="GZ21">
        <v>1</v>
      </c>
      <c r="HA21">
        <v>1</v>
      </c>
      <c r="HB21">
        <f>IF(GY21=0,0,INT((VLOOKUP(--RIGHT(GY21,1),权重!$B$2:$C$6,2,0)/$C21+VLOOKUP(--RIGHT(GY21,1),权重!$B$2:$D$6,3,0))*$E21))</f>
        <v>11975</v>
      </c>
      <c r="HC21" s="10">
        <v>80100102</v>
      </c>
      <c r="HD21">
        <v>1</v>
      </c>
      <c r="HE21">
        <v>1</v>
      </c>
      <c r="HF21">
        <f>IF(HC21=0,0,INT((VLOOKUP(--RIGHT(HC21,1),权重!$B$2:$C$6,2,0)/$C21+VLOOKUP(--RIGHT(HC21,1),权重!$B$2:$D$6,3,0))*$E21))</f>
        <v>9980</v>
      </c>
      <c r="HG21" s="10">
        <v>80100103</v>
      </c>
      <c r="HH21">
        <v>1</v>
      </c>
      <c r="HI21">
        <v>1</v>
      </c>
      <c r="HJ21">
        <f>IF(HG21=0,0,INT((VLOOKUP(--RIGHT(HG21,1),权重!$B$2:$C$6,2,0)/$C21+VLOOKUP(--RIGHT(HG21,1),权重!$B$2:$D$6,3,0))*$E21))</f>
        <v>2500</v>
      </c>
      <c r="HK21" s="10">
        <v>80100104</v>
      </c>
      <c r="HL21">
        <v>1</v>
      </c>
      <c r="HM21">
        <v>1</v>
      </c>
      <c r="HN21">
        <f>IF(HK21=0,0,INT((VLOOKUP(--RIGHT(HK21,1),权重!$B$2:$C$6,2,0)/$C21+VLOOKUP(--RIGHT(HK21,1),权重!$B$2:$D$6,3,0))*$E21))</f>
        <v>525</v>
      </c>
      <c r="HO21" s="10">
        <v>80100105</v>
      </c>
      <c r="HP21">
        <v>1</v>
      </c>
      <c r="HQ21">
        <v>1</v>
      </c>
      <c r="HR21">
        <f>IF(HO21=0,0,INT((VLOOKUP(--RIGHT(HO21,1),权重!$B$2:$C$6,2,0)/$C21+VLOOKUP(--RIGHT(HO21,1),权重!$B$2:$D$6,3,0))*$E21))</f>
        <v>20</v>
      </c>
      <c r="HS21" s="10">
        <v>80100111</v>
      </c>
      <c r="HT21">
        <v>1</v>
      </c>
      <c r="HU21">
        <v>1</v>
      </c>
      <c r="HV21">
        <f>IF(HS21=0,0,INT((VLOOKUP(--RIGHT(HS21,1),权重!$B$2:$C$6,2,0)/$C21+VLOOKUP(--RIGHT(HS21,1),权重!$B$2:$D$6,3,0))*$E21))</f>
        <v>11975</v>
      </c>
      <c r="HW21" s="10">
        <v>80100112</v>
      </c>
      <c r="HX21">
        <v>1</v>
      </c>
      <c r="HY21">
        <v>1</v>
      </c>
      <c r="HZ21">
        <f>IF(HW21=0,0,INT((VLOOKUP(--RIGHT(HW21,1),权重!$B$2:$C$6,2,0)/$C21+VLOOKUP(--RIGHT(HW21,1),权重!$B$2:$D$6,3,0))*$E21))</f>
        <v>9980</v>
      </c>
      <c r="IA21" s="10">
        <v>80100113</v>
      </c>
      <c r="IB21">
        <v>1</v>
      </c>
      <c r="IC21">
        <v>1</v>
      </c>
      <c r="ID21">
        <f>IF(IA21=0,0,INT((VLOOKUP(--RIGHT(IA21,1),权重!$B$2:$C$6,2,0)/$C21+VLOOKUP(--RIGHT(IA21,1),权重!$B$2:$D$6,3,0))*$E21))</f>
        <v>2500</v>
      </c>
      <c r="IE21" s="10">
        <v>80100114</v>
      </c>
      <c r="IF21">
        <v>1</v>
      </c>
      <c r="IG21">
        <v>1</v>
      </c>
      <c r="IH21">
        <f>IF(IE21=0,0,INT((VLOOKUP(--RIGHT(IE21,1),权重!$B$2:$C$6,2,0)/$C21+VLOOKUP(--RIGHT(IE21,1),权重!$B$2:$D$6,3,0))*$E21))</f>
        <v>525</v>
      </c>
      <c r="II21" s="10">
        <v>80100115</v>
      </c>
      <c r="IJ21">
        <v>1</v>
      </c>
      <c r="IK21">
        <v>1</v>
      </c>
      <c r="IL21">
        <f>IF(II21=0,0,INT((VLOOKUP(--RIGHT(II21,1),权重!$B$2:$C$6,2,0)/$C21+VLOOKUP(--RIGHT(II21,1),权重!$B$2:$D$6,3,0))*$E21))</f>
        <v>20</v>
      </c>
      <c r="IM21" s="10">
        <v>80100121</v>
      </c>
      <c r="IN21">
        <v>1</v>
      </c>
      <c r="IO21">
        <v>1</v>
      </c>
      <c r="IP21">
        <f>IF(IM21=0,0,INT((VLOOKUP(--RIGHT(IM21,1),权重!$B$2:$C$6,2,0)/$C21+VLOOKUP(--RIGHT(IM21,1),权重!$B$2:$D$6,3,0))*$E21))</f>
        <v>11975</v>
      </c>
      <c r="IQ21" s="10">
        <v>80100122</v>
      </c>
      <c r="IR21">
        <v>1</v>
      </c>
      <c r="IS21">
        <v>1</v>
      </c>
      <c r="IT21">
        <f>IF(IQ21=0,0,INT((VLOOKUP(--RIGHT(IQ21,1),权重!$B$2:$C$6,2,0)/$C21+VLOOKUP(--RIGHT(IQ21,1),权重!$B$2:$D$6,3,0))*$E21))</f>
        <v>9980</v>
      </c>
      <c r="IU21" s="10">
        <v>80100123</v>
      </c>
      <c r="IV21">
        <v>1</v>
      </c>
      <c r="IW21">
        <v>1</v>
      </c>
      <c r="IX21">
        <f>IF(IU21=0,0,INT((VLOOKUP(--RIGHT(IU21,1),权重!$B$2:$C$6,2,0)/$C21+VLOOKUP(--RIGHT(IU21,1),权重!$B$2:$D$6,3,0))*$E21))</f>
        <v>2500</v>
      </c>
      <c r="IY21" s="10">
        <v>80100124</v>
      </c>
      <c r="IZ21">
        <v>1</v>
      </c>
      <c r="JA21">
        <v>1</v>
      </c>
      <c r="JB21">
        <f>IF(IY21=0,0,INT((VLOOKUP(--RIGHT(IY21,1),权重!$B$2:$C$6,2,0)/$C21+VLOOKUP(--RIGHT(IY21,1),权重!$B$2:$D$6,3,0))*$E21))</f>
        <v>525</v>
      </c>
      <c r="JC21" s="10">
        <v>80100125</v>
      </c>
      <c r="JD21">
        <v>1</v>
      </c>
      <c r="JE21">
        <v>1</v>
      </c>
      <c r="JF21">
        <f>IF(JC21=0,0,INT((VLOOKUP(--RIGHT(JC21,1),权重!$B$2:$C$6,2,0)/$C21+VLOOKUP(--RIGHT(JC21,1),权重!$B$2:$D$6,3,0))*$E21))</f>
        <v>20</v>
      </c>
      <c r="JG21" s="10">
        <v>80100131</v>
      </c>
      <c r="JH21">
        <v>1</v>
      </c>
      <c r="JI21">
        <v>1</v>
      </c>
      <c r="JJ21">
        <f>IF(JG21=0,0,INT((VLOOKUP(--RIGHT(JG21,1),权重!$B$2:$C$6,2,0)/$C21+VLOOKUP(--RIGHT(JG21,1),权重!$B$2:$D$6,3,0))*$E21))</f>
        <v>11975</v>
      </c>
      <c r="JK21" s="10">
        <v>80100132</v>
      </c>
      <c r="JL21">
        <v>1</v>
      </c>
      <c r="JM21">
        <v>1</v>
      </c>
      <c r="JN21">
        <f>IF(JK21=0,0,INT((VLOOKUP(--RIGHT(JK21,1),权重!$B$2:$C$6,2,0)/$C21+VLOOKUP(--RIGHT(JK21,1),权重!$B$2:$D$6,3,0))*$E21))</f>
        <v>9980</v>
      </c>
      <c r="JO21" s="10">
        <v>80100133</v>
      </c>
      <c r="JP21">
        <v>1</v>
      </c>
      <c r="JQ21">
        <v>1</v>
      </c>
      <c r="JR21">
        <f>IF(JO21=0,0,INT((VLOOKUP(--RIGHT(JO21,1),权重!$B$2:$C$6,2,0)/$C21+VLOOKUP(--RIGHT(JO21,1),权重!$B$2:$D$6,3,0))*$E21))</f>
        <v>2500</v>
      </c>
      <c r="JS21" s="10">
        <v>80100134</v>
      </c>
      <c r="JT21">
        <v>1</v>
      </c>
      <c r="JU21">
        <v>1</v>
      </c>
      <c r="JV21">
        <f>IF(JS21=0,0,INT((VLOOKUP(--RIGHT(JS21,1),权重!$B$2:$C$6,2,0)/$C21+VLOOKUP(--RIGHT(JS21,1),权重!$B$2:$D$6,3,0))*$E21))</f>
        <v>525</v>
      </c>
      <c r="JW21" s="10">
        <v>80100135</v>
      </c>
      <c r="JX21">
        <v>1</v>
      </c>
      <c r="JY21">
        <v>1</v>
      </c>
      <c r="JZ21">
        <f>IF(JW21=0,0,INT((VLOOKUP(--RIGHT(JW21,1),权重!$B$2:$C$6,2,0)/$C21+VLOOKUP(--RIGHT(JW21,1),权重!$B$2:$D$6,3,0))*$E21))</f>
        <v>20</v>
      </c>
      <c r="KA21" s="10">
        <v>80100141</v>
      </c>
      <c r="KB21">
        <v>1</v>
      </c>
      <c r="KC21">
        <v>1</v>
      </c>
      <c r="KD21">
        <f>IF(KA21=0,0,INT((VLOOKUP(--RIGHT(KA21,1),权重!$B$2:$C$6,2,0)/$C21+VLOOKUP(--RIGHT(KA21,1),权重!$B$2:$D$6,3,0))*$E21))</f>
        <v>11975</v>
      </c>
      <c r="KE21" s="10">
        <v>80100142</v>
      </c>
      <c r="KF21">
        <v>1</v>
      </c>
      <c r="KG21">
        <v>1</v>
      </c>
      <c r="KH21">
        <f>IF(KE21=0,0,INT((VLOOKUP(--RIGHT(KE21,1),权重!$B$2:$C$6,2,0)/$C21+VLOOKUP(--RIGHT(KE21,1),权重!$B$2:$D$6,3,0))*$E21))</f>
        <v>9980</v>
      </c>
      <c r="KI21" s="10">
        <v>80100143</v>
      </c>
      <c r="KJ21">
        <v>1</v>
      </c>
      <c r="KK21">
        <v>1</v>
      </c>
      <c r="KL21">
        <f>IF(KI21=0,0,INT((VLOOKUP(--RIGHT(KI21,1),权重!$B$2:$C$6,2,0)/$C21+VLOOKUP(--RIGHT(KI21,1),权重!$B$2:$D$6,3,0))*$E21))</f>
        <v>2500</v>
      </c>
      <c r="KM21" s="10">
        <v>80100144</v>
      </c>
      <c r="KN21">
        <v>1</v>
      </c>
      <c r="KO21">
        <v>1</v>
      </c>
      <c r="KP21">
        <f>IF(KM21=0,0,INT((VLOOKUP(--RIGHT(KM21,1),权重!$B$2:$C$6,2,0)/$C21+VLOOKUP(--RIGHT(KM21,1),权重!$B$2:$D$6,3,0))*$E21))</f>
        <v>525</v>
      </c>
      <c r="KQ21" s="10">
        <v>80100145</v>
      </c>
      <c r="KR21">
        <v>1</v>
      </c>
      <c r="KS21">
        <v>1</v>
      </c>
      <c r="KT21">
        <f>IF(KQ21=0,0,INT((VLOOKUP(--RIGHT(KQ21,1),权重!$B$2:$C$6,2,0)/$C21+VLOOKUP(--RIGHT(KQ21,1),权重!$B$2:$D$6,3,0))*$E21))</f>
        <v>20</v>
      </c>
      <c r="KU21" s="10">
        <v>80100151</v>
      </c>
      <c r="KV21">
        <v>1</v>
      </c>
      <c r="KW21">
        <v>1</v>
      </c>
      <c r="KX21">
        <f>IF(KU21=0,0,INT((VLOOKUP(--RIGHT(KU21,1),权重!$B$2:$C$6,2,0)/$C21+VLOOKUP(--RIGHT(KU21,1),权重!$B$2:$D$6,3,0))*$E21))</f>
        <v>11975</v>
      </c>
      <c r="KY21" s="10">
        <v>80100152</v>
      </c>
      <c r="KZ21">
        <v>1</v>
      </c>
      <c r="LA21">
        <v>1</v>
      </c>
      <c r="LB21">
        <f>IF(KY21=0,0,INT((VLOOKUP(--RIGHT(KY21,1),权重!$B$2:$C$6,2,0)/$C21+VLOOKUP(--RIGHT(KY21,1),权重!$B$2:$D$6,3,0))*$E21))</f>
        <v>9980</v>
      </c>
      <c r="LC21" s="10">
        <v>80100153</v>
      </c>
      <c r="LD21">
        <v>1</v>
      </c>
      <c r="LE21">
        <v>1</v>
      </c>
      <c r="LF21">
        <f>IF(LC21=0,0,INT((VLOOKUP(--RIGHT(LC21,1),权重!$B$2:$C$6,2,0)/$C21+VLOOKUP(--RIGHT(LC21,1),权重!$B$2:$D$6,3,0))*$E21))</f>
        <v>2500</v>
      </c>
      <c r="LG21" s="10">
        <v>80100154</v>
      </c>
      <c r="LH21">
        <v>1</v>
      </c>
      <c r="LI21">
        <v>1</v>
      </c>
      <c r="LJ21">
        <f>IF(LG21=0,0,INT((VLOOKUP(--RIGHT(LG21,1),权重!$B$2:$C$6,2,0)/$C21+VLOOKUP(--RIGHT(LG21,1),权重!$B$2:$D$6,3,0))*$E21))</f>
        <v>525</v>
      </c>
      <c r="LK21" s="10">
        <v>80100155</v>
      </c>
      <c r="LL21">
        <v>1</v>
      </c>
      <c r="LM21">
        <v>1</v>
      </c>
      <c r="LN21">
        <f>IF(LK21=0,0,INT((VLOOKUP(--RIGHT(LK21,1),权重!$B$2:$C$6,2,0)/$C21+VLOOKUP(--RIGHT(LK21,1),权重!$B$2:$D$6,3,0))*$E21))</f>
        <v>20</v>
      </c>
      <c r="LO21" s="10">
        <v>80100161</v>
      </c>
      <c r="LP21">
        <v>1</v>
      </c>
      <c r="LQ21">
        <v>1</v>
      </c>
      <c r="LR21">
        <f>IF(LO21=0,0,INT((VLOOKUP(--RIGHT(LO21,1),权重!$B$2:$C$6,2,0)/$C21+VLOOKUP(--RIGHT(LO21,1),权重!$B$2:$D$6,3,0))*$E21))</f>
        <v>11975</v>
      </c>
      <c r="LS21" s="10">
        <v>80100162</v>
      </c>
      <c r="LT21">
        <v>1</v>
      </c>
      <c r="LU21">
        <v>1</v>
      </c>
      <c r="LV21">
        <f>IF(LS21=0,0,INT((VLOOKUP(--RIGHT(LS21,1),权重!$B$2:$C$6,2,0)/$C21+VLOOKUP(--RIGHT(LS21,1),权重!$B$2:$D$6,3,0))*$E21))</f>
        <v>9980</v>
      </c>
      <c r="LW21" s="10">
        <v>80100163</v>
      </c>
      <c r="LX21">
        <v>1</v>
      </c>
      <c r="LY21">
        <v>1</v>
      </c>
      <c r="LZ21">
        <f>IF(LW21=0,0,INT((VLOOKUP(--RIGHT(LW21,1),权重!$B$2:$C$6,2,0)/$C21+VLOOKUP(--RIGHT(LW21,1),权重!$B$2:$D$6,3,0))*$E21))</f>
        <v>2500</v>
      </c>
      <c r="MA21" s="10">
        <v>80100164</v>
      </c>
      <c r="MB21">
        <v>1</v>
      </c>
      <c r="MC21">
        <v>1</v>
      </c>
      <c r="MD21">
        <f>IF(MA21=0,0,INT((VLOOKUP(--RIGHT(MA21,1),权重!$B$2:$C$6,2,0)/$C21+VLOOKUP(--RIGHT(MA21,1),权重!$B$2:$D$6,3,0))*$E21))</f>
        <v>525</v>
      </c>
      <c r="ME21" s="10">
        <v>80100165</v>
      </c>
      <c r="MF21">
        <v>1</v>
      </c>
      <c r="MG21">
        <v>1</v>
      </c>
      <c r="MH21">
        <f>IF(ME21=0,0,INT((VLOOKUP(--RIGHT(ME21,1),权重!$B$2:$C$6,2,0)/$C21+VLOOKUP(--RIGHT(ME21,1),权重!$B$2:$D$6,3,0))*$E21))</f>
        <v>20</v>
      </c>
    </row>
    <row r="22" spans="1:346" x14ac:dyDescent="0.2">
      <c r="A22">
        <v>19</v>
      </c>
      <c r="B22" t="s">
        <v>34</v>
      </c>
      <c r="C22" s="9">
        <v>16</v>
      </c>
      <c r="D22" s="9">
        <f>'爬塔宝箱（输出)'!D22</f>
        <v>6</v>
      </c>
      <c r="E22" s="9">
        <f t="shared" si="1"/>
        <v>0.4</v>
      </c>
      <c r="F22" s="9">
        <f t="shared" si="0"/>
        <v>0.6</v>
      </c>
      <c r="G22" s="12">
        <v>80100001</v>
      </c>
      <c r="H22">
        <v>1</v>
      </c>
      <c r="I22">
        <v>1</v>
      </c>
      <c r="J22">
        <f>IF($D22&lt;2,((VLOOKUP(--RIGHT(G22,1),权重!$F$2:$H$6,2,0)+VLOOKUP(--RIGHT(G22,1),权重!$F$2:$H$6,3,0)*$D22)*$F22),((VLOOKUP(--RIGHT(G22,1),权重!$J$2:$L$6,2,0)+VLOOKUP(--RIGHT(G22,1),权重!$J$2:$L$6,3,0)*$D22)*$F22))</f>
        <v>278400</v>
      </c>
      <c r="K22" s="12">
        <v>80100002</v>
      </c>
      <c r="L22">
        <v>1</v>
      </c>
      <c r="M22">
        <v>1</v>
      </c>
      <c r="N22">
        <f>IF($D22&lt;2,((VLOOKUP(--RIGHT(K22,1),权重!$F$2:$H$6,2,0)+VLOOKUP(--RIGHT(K22,1),权重!$F$2:$H$6,3,0)*$D22)*$F22),((VLOOKUP(--RIGHT(K22,1),权重!$J$2:$L$6,2,0)+VLOOKUP(--RIGHT(K22,1),权重!$J$2:$L$6,3,0)*$D22)*$F22))</f>
        <v>178560</v>
      </c>
      <c r="O22" s="26">
        <v>80100003</v>
      </c>
      <c r="P22">
        <v>1</v>
      </c>
      <c r="Q22">
        <v>1</v>
      </c>
      <c r="R22">
        <f>IF($D22&lt;2,((VLOOKUP(--RIGHT(O22,1),权重!$F$2:$H$6,2,0)+VLOOKUP(--RIGHT(O22,1),权重!$F$2:$H$6,3,0)*$D22)*$F22),((VLOOKUP(--RIGHT(O22,1),权重!$J$2:$L$6,2,0)+VLOOKUP(--RIGHT(O22,1),权重!$J$2:$L$6,3,0)*$D22)*$F22))</f>
        <v>120000</v>
      </c>
      <c r="S22" s="26">
        <v>80100004</v>
      </c>
      <c r="T22">
        <v>1</v>
      </c>
      <c r="U22">
        <v>1</v>
      </c>
      <c r="V22">
        <f>IF($D22&lt;2,((VLOOKUP(--RIGHT(S22,1),权重!$F$2:$H$6,2,0)+VLOOKUP(--RIGHT(S22,1),权重!$F$2:$H$6,3,0)*$D22)*$F22),((VLOOKUP(--RIGHT(S22,1),权重!$J$2:$L$6,2,0)+VLOOKUP(--RIGHT(S22,1),权重!$J$2:$L$6,3,0)*$D22)*$F22))</f>
        <v>21600</v>
      </c>
      <c r="W22" s="26">
        <v>80100005</v>
      </c>
      <c r="X22">
        <v>1</v>
      </c>
      <c r="Y22">
        <v>1</v>
      </c>
      <c r="Z22">
        <f>IF($D22&lt;2,((VLOOKUP(--RIGHT(W22,1),权重!$F$2:$H$6,2,0)+VLOOKUP(--RIGHT(W22,1),权重!$F$2:$H$6,3,0)*$D22)*$F22),((VLOOKUP(--RIGHT(W22,1),权重!$J$2:$L$6,2,0)+VLOOKUP(--RIGHT(W22,1),权重!$J$2:$L$6,3,0)*$D22)*$F22))</f>
        <v>1440</v>
      </c>
      <c r="AA22" s="27">
        <v>80100011</v>
      </c>
      <c r="AB22">
        <v>1</v>
      </c>
      <c r="AC22">
        <v>1</v>
      </c>
      <c r="AD22">
        <f>IF(AA22=0,0,INT((VLOOKUP(--RIGHT(AA22,1),权重!$B$2:$C$6,2,0)/$C22+VLOOKUP(--RIGHT(AA22,1),权重!$B$2:$D$6,3,0))*$E22))</f>
        <v>11975</v>
      </c>
      <c r="AE22" s="10">
        <v>80100012</v>
      </c>
      <c r="AF22">
        <v>1</v>
      </c>
      <c r="AG22">
        <v>1</v>
      </c>
      <c r="AH22">
        <f>IF(AE22=0,0,INT((VLOOKUP(--RIGHT(AE22,1),权重!$B$2:$C$6,2,0)/$C22+VLOOKUP(--RIGHT(AE22,1),权重!$B$2:$D$6,3,0))*$E22))</f>
        <v>9980</v>
      </c>
      <c r="AI22" s="10">
        <v>80100013</v>
      </c>
      <c r="AJ22">
        <v>1</v>
      </c>
      <c r="AK22">
        <v>1</v>
      </c>
      <c r="AL22">
        <f>IF(AI22=0,0,INT((VLOOKUP(--RIGHT(AI22,1),权重!$B$2:$C$6,2,0)/$C22+VLOOKUP(--RIGHT(AI22,1),权重!$B$2:$D$6,3,0))*$E22))</f>
        <v>2500</v>
      </c>
      <c r="AM22" s="10">
        <v>80100014</v>
      </c>
      <c r="AN22">
        <v>1</v>
      </c>
      <c r="AO22">
        <v>1</v>
      </c>
      <c r="AP22">
        <f>IF(AM22=0,0,INT((VLOOKUP(--RIGHT(AM22,1),权重!$B$2:$C$6,2,0)/$C22+VLOOKUP(--RIGHT(AM22,1),权重!$B$2:$D$6,3,0))*$E22))</f>
        <v>525</v>
      </c>
      <c r="AQ22" s="10">
        <v>80100015</v>
      </c>
      <c r="AR22">
        <v>1</v>
      </c>
      <c r="AS22">
        <v>1</v>
      </c>
      <c r="AT22">
        <f>IF(AQ22=0,0,INT((VLOOKUP(--RIGHT(AQ22,1),权重!$B$2:$C$6,2,0)/$C22+VLOOKUP(--RIGHT(AQ22,1),权重!$B$2:$D$6,3,0))*$E22))</f>
        <v>20</v>
      </c>
      <c r="AU22" s="10">
        <v>80100031</v>
      </c>
      <c r="AV22">
        <v>1</v>
      </c>
      <c r="AW22">
        <v>1</v>
      </c>
      <c r="AX22">
        <f>IF(AU22=0,0,INT((VLOOKUP(--RIGHT(AU22,1),权重!$B$2:$C$6,2,0)/$C22+VLOOKUP(--RIGHT(AU22,1),权重!$B$2:$D$6,3,0))*$E22))</f>
        <v>11975</v>
      </c>
      <c r="AY22" s="10">
        <v>80100032</v>
      </c>
      <c r="AZ22">
        <v>1</v>
      </c>
      <c r="BA22">
        <v>1</v>
      </c>
      <c r="BB22">
        <f>IF(AY22=0,0,INT((VLOOKUP(--RIGHT(AY22,1),权重!$B$2:$C$6,2,0)/$C22+VLOOKUP(--RIGHT(AY22,1),权重!$B$2:$D$6,3,0))*$E22))</f>
        <v>9980</v>
      </c>
      <c r="BC22" s="10">
        <v>80100033</v>
      </c>
      <c r="BD22">
        <v>1</v>
      </c>
      <c r="BE22">
        <v>1</v>
      </c>
      <c r="BF22">
        <f>IF(BC22=0,0,INT((VLOOKUP(--RIGHT(BC22,1),权重!$B$2:$C$6,2,0)/$C22+VLOOKUP(--RIGHT(BC22,1),权重!$B$2:$D$6,3,0))*$E22))</f>
        <v>2500</v>
      </c>
      <c r="BG22" s="10">
        <v>80100034</v>
      </c>
      <c r="BH22">
        <v>1</v>
      </c>
      <c r="BI22">
        <v>1</v>
      </c>
      <c r="BJ22">
        <f>IF(BG22=0,0,INT((VLOOKUP(--RIGHT(BG22,1),权重!$B$2:$C$6,2,0)/$C22+VLOOKUP(--RIGHT(BG22,1),权重!$B$2:$D$6,3,0))*$E22))</f>
        <v>525</v>
      </c>
      <c r="BK22" s="10">
        <v>80100035</v>
      </c>
      <c r="BL22">
        <v>1</v>
      </c>
      <c r="BM22">
        <v>1</v>
      </c>
      <c r="BN22">
        <f>IF(BK22=0,0,INT((VLOOKUP(--RIGHT(BK22,1),权重!$B$2:$C$6,2,0)/$C22+VLOOKUP(--RIGHT(BK22,1),权重!$B$2:$D$6,3,0))*$E22))</f>
        <v>20</v>
      </c>
      <c r="BO22" s="10">
        <v>80100041</v>
      </c>
      <c r="BP22">
        <v>1</v>
      </c>
      <c r="BQ22">
        <v>1</v>
      </c>
      <c r="BR22">
        <f>IF(BO22=0,0,INT((VLOOKUP(--RIGHT(BO22,1),权重!$B$2:$C$6,2,0)/$C22+VLOOKUP(--RIGHT(BO22,1),权重!$B$2:$D$6,3,0))*$E22))</f>
        <v>11975</v>
      </c>
      <c r="BS22" s="10">
        <v>80100042</v>
      </c>
      <c r="BT22">
        <v>1</v>
      </c>
      <c r="BU22">
        <v>1</v>
      </c>
      <c r="BV22">
        <f>IF(BS22=0,0,INT((VLOOKUP(--RIGHT(BS22,1),权重!$B$2:$C$6,2,0)/$C22+VLOOKUP(--RIGHT(BS22,1),权重!$B$2:$D$6,3,0))*$E22))</f>
        <v>9980</v>
      </c>
      <c r="BW22" s="10">
        <v>80100043</v>
      </c>
      <c r="BX22">
        <v>1</v>
      </c>
      <c r="BY22">
        <v>1</v>
      </c>
      <c r="BZ22">
        <f>IF(BW22=0,0,INT((VLOOKUP(--RIGHT(BW22,1),权重!$B$2:$C$6,2,0)/$C22+VLOOKUP(--RIGHT(BW22,1),权重!$B$2:$D$6,3,0))*$E22))</f>
        <v>2500</v>
      </c>
      <c r="CA22" s="10">
        <v>80100044</v>
      </c>
      <c r="CB22">
        <v>1</v>
      </c>
      <c r="CC22">
        <v>1</v>
      </c>
      <c r="CD22">
        <f>IF(CA22=0,0,INT((VLOOKUP(--RIGHT(CA22,1),权重!$B$2:$C$6,2,0)/$C22+VLOOKUP(--RIGHT(CA22,1),权重!$B$2:$D$6,3,0))*$E22))</f>
        <v>525</v>
      </c>
      <c r="CE22" s="10">
        <v>80100045</v>
      </c>
      <c r="CF22">
        <v>1</v>
      </c>
      <c r="CG22">
        <v>1</v>
      </c>
      <c r="CH22">
        <f>IF(CE22=0,0,INT((VLOOKUP(--RIGHT(CE22,1),权重!$B$2:$C$6,2,0)/$C22+VLOOKUP(--RIGHT(CE22,1),权重!$B$2:$D$6,3,0))*$E22))</f>
        <v>20</v>
      </c>
      <c r="CI22" s="10">
        <v>80100061</v>
      </c>
      <c r="CJ22">
        <v>1</v>
      </c>
      <c r="CK22">
        <v>1</v>
      </c>
      <c r="CL22">
        <f>IF(CI22=0,0,INT((VLOOKUP(--RIGHT(CI22,1),权重!$B$2:$C$6,2,0)/$C22+VLOOKUP(--RIGHT(CI22,1),权重!$B$2:$D$6,3,0))*$E22))</f>
        <v>11975</v>
      </c>
      <c r="CM22" s="10">
        <v>80100062</v>
      </c>
      <c r="CN22">
        <v>1</v>
      </c>
      <c r="CO22">
        <v>1</v>
      </c>
      <c r="CP22">
        <f>IF(CM22=0,0,INT((VLOOKUP(--RIGHT(CM22,1),权重!$B$2:$C$6,2,0)/$C22+VLOOKUP(--RIGHT(CM22,1),权重!$B$2:$D$6,3,0))*$E22))</f>
        <v>9980</v>
      </c>
      <c r="CQ22" s="10">
        <v>80100063</v>
      </c>
      <c r="CR22">
        <v>1</v>
      </c>
      <c r="CS22">
        <v>1</v>
      </c>
      <c r="CT22">
        <f>IF(CQ22=0,0,INT((VLOOKUP(--RIGHT(CQ22,1),权重!$B$2:$C$6,2,0)/$C22+VLOOKUP(--RIGHT(CQ22,1),权重!$B$2:$D$6,3,0))*$E22))</f>
        <v>2500</v>
      </c>
      <c r="CU22" s="10">
        <v>80100064</v>
      </c>
      <c r="CV22">
        <v>1</v>
      </c>
      <c r="CW22">
        <v>1</v>
      </c>
      <c r="CX22">
        <f>IF(CU22=0,0,INT((VLOOKUP(--RIGHT(CU22,1),权重!$B$2:$C$6,2,0)/$C22+VLOOKUP(--RIGHT(CU22,1),权重!$B$2:$D$6,3,0))*$E22))</f>
        <v>525</v>
      </c>
      <c r="CY22" s="10">
        <v>80100065</v>
      </c>
      <c r="CZ22">
        <v>1</v>
      </c>
      <c r="DA22">
        <v>1</v>
      </c>
      <c r="DB22">
        <f>IF(CY22=0,0,INT((VLOOKUP(--RIGHT(CY22,1),权重!$B$2:$C$6,2,0)/$C22+VLOOKUP(--RIGHT(CY22,1),权重!$B$2:$D$6,3,0))*$E22))</f>
        <v>20</v>
      </c>
      <c r="DC22" s="10">
        <v>80100051</v>
      </c>
      <c r="DD22">
        <v>1</v>
      </c>
      <c r="DE22">
        <v>1</v>
      </c>
      <c r="DF22">
        <f>IF(DC22=0,0,INT((VLOOKUP(--RIGHT(DC22,1),权重!$B$2:$C$6,2,0)/$C22+VLOOKUP(--RIGHT(DC22,1),权重!$B$2:$D$6,3,0))*$E22))</f>
        <v>11975</v>
      </c>
      <c r="DG22" s="10">
        <v>80100052</v>
      </c>
      <c r="DH22">
        <v>1</v>
      </c>
      <c r="DI22">
        <v>1</v>
      </c>
      <c r="DJ22">
        <f>IF(DG22=0,0,INT((VLOOKUP(--RIGHT(DG22,1),权重!$B$2:$C$6,2,0)/$C22+VLOOKUP(--RIGHT(DG22,1),权重!$B$2:$D$6,3,0))*$E22))</f>
        <v>9980</v>
      </c>
      <c r="DK22" s="10">
        <v>80100053</v>
      </c>
      <c r="DL22">
        <v>1</v>
      </c>
      <c r="DM22">
        <v>1</v>
      </c>
      <c r="DN22">
        <f>IF(DK22=0,0,INT((VLOOKUP(--RIGHT(DK22,1),权重!$B$2:$C$6,2,0)/$C22+VLOOKUP(--RIGHT(DK22,1),权重!$B$2:$D$6,3,0))*$E22))</f>
        <v>2500</v>
      </c>
      <c r="DO22" s="10">
        <v>80100054</v>
      </c>
      <c r="DP22">
        <v>1</v>
      </c>
      <c r="DQ22">
        <v>1</v>
      </c>
      <c r="DR22">
        <f>IF(DO22=0,0,INT((VLOOKUP(--RIGHT(DO22,1),权重!$B$2:$C$6,2,0)/$C22+VLOOKUP(--RIGHT(DO22,1),权重!$B$2:$D$6,3,0))*$E22))</f>
        <v>525</v>
      </c>
      <c r="DS22" s="10">
        <v>80100055</v>
      </c>
      <c r="DT22">
        <v>1</v>
      </c>
      <c r="DU22">
        <v>1</v>
      </c>
      <c r="DV22">
        <f>IF(DS22=0,0,INT((VLOOKUP(--RIGHT(DS22,1),权重!$B$2:$C$6,2,0)/$C22+VLOOKUP(--RIGHT(DS22,1),权重!$B$2:$D$6,3,0))*$E22))</f>
        <v>20</v>
      </c>
      <c r="DW22" s="10">
        <v>80100081</v>
      </c>
      <c r="DX22">
        <v>1</v>
      </c>
      <c r="DY22">
        <v>1</v>
      </c>
      <c r="DZ22">
        <f>IF(DW22=0,0,INT((VLOOKUP(--RIGHT(DW22,1),权重!$B$2:$C$6,2,0)/$C22+VLOOKUP(--RIGHT(DW22,1),权重!$B$2:$D$6,3,0))*$E22))</f>
        <v>11975</v>
      </c>
      <c r="EA22" s="10">
        <v>80100082</v>
      </c>
      <c r="EB22">
        <v>1</v>
      </c>
      <c r="EC22">
        <v>1</v>
      </c>
      <c r="ED22">
        <f>IF(EA22=0,0,INT((VLOOKUP(--RIGHT(EA22,1),权重!$B$2:$C$6,2,0)/$C22+VLOOKUP(--RIGHT(EA22,1),权重!$B$2:$D$6,3,0))*$E22))</f>
        <v>9980</v>
      </c>
      <c r="EE22" s="10">
        <v>80100083</v>
      </c>
      <c r="EF22">
        <v>1</v>
      </c>
      <c r="EG22">
        <v>1</v>
      </c>
      <c r="EH22">
        <f>IF(EE22=0,0,INT((VLOOKUP(--RIGHT(EE22,1),权重!$B$2:$C$6,2,0)/$C22+VLOOKUP(--RIGHT(EE22,1),权重!$B$2:$D$6,3,0))*$E22))</f>
        <v>2500</v>
      </c>
      <c r="EI22" s="10">
        <v>80100084</v>
      </c>
      <c r="EJ22">
        <v>1</v>
      </c>
      <c r="EK22">
        <v>1</v>
      </c>
      <c r="EL22">
        <f>IF(EI22=0,0,INT((VLOOKUP(--RIGHT(EI22,1),权重!$B$2:$C$6,2,0)/$C22+VLOOKUP(--RIGHT(EI22,1),权重!$B$2:$D$6,3,0))*$E22))</f>
        <v>525</v>
      </c>
      <c r="EM22" s="10">
        <v>80100085</v>
      </c>
      <c r="EN22">
        <v>1</v>
      </c>
      <c r="EO22">
        <v>1</v>
      </c>
      <c r="EP22">
        <f>IF(EM22=0,0,INT((VLOOKUP(--RIGHT(EM22,1),权重!$B$2:$C$6,2,0)/$C22+VLOOKUP(--RIGHT(EM22,1),权重!$B$2:$D$6,3,0))*$E22))</f>
        <v>20</v>
      </c>
      <c r="EQ22" s="10">
        <v>80100071</v>
      </c>
      <c r="ER22">
        <v>1</v>
      </c>
      <c r="ES22">
        <v>1</v>
      </c>
      <c r="ET22">
        <f>IF(EQ22=0,0,INT((VLOOKUP(--RIGHT(EQ22,1),权重!$B$2:$C$6,2,0)/$C22+VLOOKUP(--RIGHT(EQ22,1),权重!$B$2:$D$6,3,0))*$E22))</f>
        <v>11975</v>
      </c>
      <c r="EU22" s="10">
        <v>80100072</v>
      </c>
      <c r="EV22">
        <v>1</v>
      </c>
      <c r="EW22">
        <v>1</v>
      </c>
      <c r="EX22">
        <f>IF(EU22=0,0,INT((VLOOKUP(--RIGHT(EU22,1),权重!$B$2:$C$6,2,0)/$C22+VLOOKUP(--RIGHT(EU22,1),权重!$B$2:$D$6,3,0))*$E22))</f>
        <v>9980</v>
      </c>
      <c r="EY22" s="10">
        <v>80100073</v>
      </c>
      <c r="EZ22">
        <v>1</v>
      </c>
      <c r="FA22">
        <v>1</v>
      </c>
      <c r="FB22">
        <f>IF(EY22=0,0,INT((VLOOKUP(--RIGHT(EY22,1),权重!$B$2:$C$6,2,0)/$C22+VLOOKUP(--RIGHT(EY22,1),权重!$B$2:$D$6,3,0))*$E22))</f>
        <v>2500</v>
      </c>
      <c r="FC22" s="10">
        <v>80100074</v>
      </c>
      <c r="FD22">
        <v>1</v>
      </c>
      <c r="FE22">
        <v>1</v>
      </c>
      <c r="FF22">
        <f>IF(FC22=0,0,INT((VLOOKUP(--RIGHT(FC22,1),权重!$B$2:$C$6,2,0)/$C22+VLOOKUP(--RIGHT(FC22,1),权重!$B$2:$D$6,3,0))*$E22))</f>
        <v>525</v>
      </c>
      <c r="FG22" s="10">
        <v>80100075</v>
      </c>
      <c r="FH22">
        <v>1</v>
      </c>
      <c r="FI22">
        <v>1</v>
      </c>
      <c r="FJ22">
        <f>IF(FG22=0,0,INT((VLOOKUP(--RIGHT(FG22,1),权重!$B$2:$C$6,2,0)/$C22+VLOOKUP(--RIGHT(FG22,1),权重!$B$2:$D$6,3,0))*$E22))</f>
        <v>20</v>
      </c>
      <c r="FK22" s="10">
        <v>80100021</v>
      </c>
      <c r="FL22">
        <v>1</v>
      </c>
      <c r="FM22">
        <v>1</v>
      </c>
      <c r="FN22">
        <f>IF(FK22=0,0,INT((VLOOKUP(--RIGHT(FK22,1),权重!$B$2:$C$6,2,0)/$C22+VLOOKUP(--RIGHT(FK22,1),权重!$B$2:$D$6,3,0))*$E22))</f>
        <v>11975</v>
      </c>
      <c r="FO22" s="10">
        <v>80100022</v>
      </c>
      <c r="FP22">
        <v>1</v>
      </c>
      <c r="FQ22">
        <v>1</v>
      </c>
      <c r="FR22">
        <f>IF(FO22=0,0,INT((VLOOKUP(--RIGHT(FO22,1),权重!$B$2:$C$6,2,0)/$C22+VLOOKUP(--RIGHT(FO22,1),权重!$B$2:$D$6,3,0))*$E22))</f>
        <v>9980</v>
      </c>
      <c r="FS22" s="10">
        <v>80100023</v>
      </c>
      <c r="FT22">
        <v>1</v>
      </c>
      <c r="FU22">
        <v>1</v>
      </c>
      <c r="FV22">
        <f>IF(FS22=0,0,INT((VLOOKUP(--RIGHT(FS22,1),权重!$B$2:$C$6,2,0)/$C22+VLOOKUP(--RIGHT(FS22,1),权重!$B$2:$D$6,3,0))*$E22))</f>
        <v>2500</v>
      </c>
      <c r="FW22" s="10">
        <v>80100024</v>
      </c>
      <c r="FX22">
        <v>1</v>
      </c>
      <c r="FY22">
        <v>1</v>
      </c>
      <c r="FZ22">
        <f>IF(FW22=0,0,INT((VLOOKUP(--RIGHT(FW22,1),权重!$B$2:$C$6,2,0)/$C22+VLOOKUP(--RIGHT(FW22,1),权重!$B$2:$D$6,3,0))*$E22))</f>
        <v>525</v>
      </c>
      <c r="GA22" s="10">
        <v>80100025</v>
      </c>
      <c r="GB22">
        <v>1</v>
      </c>
      <c r="GC22">
        <v>1</v>
      </c>
      <c r="GD22">
        <f>IF(GA22=0,0,INT((VLOOKUP(--RIGHT(GA22,1),权重!$B$2:$C$6,2,0)/$C22+VLOOKUP(--RIGHT(GA22,1),权重!$B$2:$D$6,3,0))*$E22))</f>
        <v>20</v>
      </c>
      <c r="GE22" s="10">
        <v>80100091</v>
      </c>
      <c r="GF22">
        <v>1</v>
      </c>
      <c r="GG22">
        <v>1</v>
      </c>
      <c r="GH22">
        <f>IF(GE22=0,0,INT((VLOOKUP(--RIGHT(GE22,1),权重!$B$2:$C$6,2,0)/$C22+VLOOKUP(--RIGHT(GE22,1),权重!$B$2:$D$6,3,0))*$E22))</f>
        <v>11975</v>
      </c>
      <c r="GI22" s="10">
        <v>80100092</v>
      </c>
      <c r="GJ22">
        <v>1</v>
      </c>
      <c r="GK22">
        <v>1</v>
      </c>
      <c r="GL22">
        <f>IF(GI22=0,0,INT((VLOOKUP(--RIGHT(GI22,1),权重!$B$2:$C$6,2,0)/$C22+VLOOKUP(--RIGHT(GI22,1),权重!$B$2:$D$6,3,0))*$E22))</f>
        <v>9980</v>
      </c>
      <c r="GM22" s="10">
        <v>80100093</v>
      </c>
      <c r="GN22">
        <v>1</v>
      </c>
      <c r="GO22">
        <v>1</v>
      </c>
      <c r="GP22">
        <f>IF(GM22=0,0,INT((VLOOKUP(--RIGHT(GM22,1),权重!$B$2:$C$6,2,0)/$C22+VLOOKUP(--RIGHT(GM22,1),权重!$B$2:$D$6,3,0))*$E22))</f>
        <v>2500</v>
      </c>
      <c r="GQ22" s="10">
        <v>80100094</v>
      </c>
      <c r="GR22">
        <v>1</v>
      </c>
      <c r="GS22">
        <v>1</v>
      </c>
      <c r="GT22">
        <f>IF(GQ22=0,0,INT((VLOOKUP(--RIGHT(GQ22,1),权重!$B$2:$C$6,2,0)/$C22+VLOOKUP(--RIGHT(GQ22,1),权重!$B$2:$D$6,3,0))*$E22))</f>
        <v>525</v>
      </c>
      <c r="GU22" s="10">
        <v>80100095</v>
      </c>
      <c r="GV22">
        <v>1</v>
      </c>
      <c r="GW22">
        <v>1</v>
      </c>
      <c r="GX22">
        <f>IF(GU22=0,0,INT((VLOOKUP(--RIGHT(GU22,1),权重!$B$2:$C$6,2,0)/$C22+VLOOKUP(--RIGHT(GU22,1),权重!$B$2:$D$6,3,0))*$E22))</f>
        <v>20</v>
      </c>
      <c r="GY22" s="10">
        <v>80100101</v>
      </c>
      <c r="GZ22">
        <v>1</v>
      </c>
      <c r="HA22">
        <v>1</v>
      </c>
      <c r="HB22">
        <f>IF(GY22=0,0,INT((VLOOKUP(--RIGHT(GY22,1),权重!$B$2:$C$6,2,0)/$C22+VLOOKUP(--RIGHT(GY22,1),权重!$B$2:$D$6,3,0))*$E22))</f>
        <v>11975</v>
      </c>
      <c r="HC22" s="10">
        <v>80100102</v>
      </c>
      <c r="HD22">
        <v>1</v>
      </c>
      <c r="HE22">
        <v>1</v>
      </c>
      <c r="HF22">
        <f>IF(HC22=0,0,INT((VLOOKUP(--RIGHT(HC22,1),权重!$B$2:$C$6,2,0)/$C22+VLOOKUP(--RIGHT(HC22,1),权重!$B$2:$D$6,3,0))*$E22))</f>
        <v>9980</v>
      </c>
      <c r="HG22" s="10">
        <v>80100103</v>
      </c>
      <c r="HH22">
        <v>1</v>
      </c>
      <c r="HI22">
        <v>1</v>
      </c>
      <c r="HJ22">
        <f>IF(HG22=0,0,INT((VLOOKUP(--RIGHT(HG22,1),权重!$B$2:$C$6,2,0)/$C22+VLOOKUP(--RIGHT(HG22,1),权重!$B$2:$D$6,3,0))*$E22))</f>
        <v>2500</v>
      </c>
      <c r="HK22" s="10">
        <v>80100104</v>
      </c>
      <c r="HL22">
        <v>1</v>
      </c>
      <c r="HM22">
        <v>1</v>
      </c>
      <c r="HN22">
        <f>IF(HK22=0,0,INT((VLOOKUP(--RIGHT(HK22,1),权重!$B$2:$C$6,2,0)/$C22+VLOOKUP(--RIGHT(HK22,1),权重!$B$2:$D$6,3,0))*$E22))</f>
        <v>525</v>
      </c>
      <c r="HO22" s="10">
        <v>80100105</v>
      </c>
      <c r="HP22">
        <v>1</v>
      </c>
      <c r="HQ22">
        <v>1</v>
      </c>
      <c r="HR22">
        <f>IF(HO22=0,0,INT((VLOOKUP(--RIGHT(HO22,1),权重!$B$2:$C$6,2,0)/$C22+VLOOKUP(--RIGHT(HO22,1),权重!$B$2:$D$6,3,0))*$E22))</f>
        <v>20</v>
      </c>
      <c r="HS22" s="10">
        <v>80100111</v>
      </c>
      <c r="HT22">
        <v>1</v>
      </c>
      <c r="HU22">
        <v>1</v>
      </c>
      <c r="HV22">
        <f>IF(HS22=0,0,INT((VLOOKUP(--RIGHT(HS22,1),权重!$B$2:$C$6,2,0)/$C22+VLOOKUP(--RIGHT(HS22,1),权重!$B$2:$D$6,3,0))*$E22))</f>
        <v>11975</v>
      </c>
      <c r="HW22" s="10">
        <v>80100112</v>
      </c>
      <c r="HX22">
        <v>1</v>
      </c>
      <c r="HY22">
        <v>1</v>
      </c>
      <c r="HZ22">
        <f>IF(HW22=0,0,INT((VLOOKUP(--RIGHT(HW22,1),权重!$B$2:$C$6,2,0)/$C22+VLOOKUP(--RIGHT(HW22,1),权重!$B$2:$D$6,3,0))*$E22))</f>
        <v>9980</v>
      </c>
      <c r="IA22" s="10">
        <v>80100113</v>
      </c>
      <c r="IB22">
        <v>1</v>
      </c>
      <c r="IC22">
        <v>1</v>
      </c>
      <c r="ID22">
        <f>IF(IA22=0,0,INT((VLOOKUP(--RIGHT(IA22,1),权重!$B$2:$C$6,2,0)/$C22+VLOOKUP(--RIGHT(IA22,1),权重!$B$2:$D$6,3,0))*$E22))</f>
        <v>2500</v>
      </c>
      <c r="IE22" s="10">
        <v>80100114</v>
      </c>
      <c r="IF22">
        <v>1</v>
      </c>
      <c r="IG22">
        <v>1</v>
      </c>
      <c r="IH22">
        <f>IF(IE22=0,0,INT((VLOOKUP(--RIGHT(IE22,1),权重!$B$2:$C$6,2,0)/$C22+VLOOKUP(--RIGHT(IE22,1),权重!$B$2:$D$6,3,0))*$E22))</f>
        <v>525</v>
      </c>
      <c r="II22" s="10">
        <v>80100115</v>
      </c>
      <c r="IJ22">
        <v>1</v>
      </c>
      <c r="IK22">
        <v>1</v>
      </c>
      <c r="IL22">
        <f>IF(II22=0,0,INT((VLOOKUP(--RIGHT(II22,1),权重!$B$2:$C$6,2,0)/$C22+VLOOKUP(--RIGHT(II22,1),权重!$B$2:$D$6,3,0))*$E22))</f>
        <v>20</v>
      </c>
      <c r="IM22" s="10">
        <v>80100121</v>
      </c>
      <c r="IN22">
        <v>1</v>
      </c>
      <c r="IO22">
        <v>1</v>
      </c>
      <c r="IP22">
        <f>IF(IM22=0,0,INT((VLOOKUP(--RIGHT(IM22,1),权重!$B$2:$C$6,2,0)/$C22+VLOOKUP(--RIGHT(IM22,1),权重!$B$2:$D$6,3,0))*$E22))</f>
        <v>11975</v>
      </c>
      <c r="IQ22" s="10">
        <v>80100122</v>
      </c>
      <c r="IR22">
        <v>1</v>
      </c>
      <c r="IS22">
        <v>1</v>
      </c>
      <c r="IT22">
        <f>IF(IQ22=0,0,INT((VLOOKUP(--RIGHT(IQ22,1),权重!$B$2:$C$6,2,0)/$C22+VLOOKUP(--RIGHT(IQ22,1),权重!$B$2:$D$6,3,0))*$E22))</f>
        <v>9980</v>
      </c>
      <c r="IU22" s="10">
        <v>80100123</v>
      </c>
      <c r="IV22">
        <v>1</v>
      </c>
      <c r="IW22">
        <v>1</v>
      </c>
      <c r="IX22">
        <f>IF(IU22=0,0,INT((VLOOKUP(--RIGHT(IU22,1),权重!$B$2:$C$6,2,0)/$C22+VLOOKUP(--RIGHT(IU22,1),权重!$B$2:$D$6,3,0))*$E22))</f>
        <v>2500</v>
      </c>
      <c r="IY22" s="10">
        <v>80100124</v>
      </c>
      <c r="IZ22">
        <v>1</v>
      </c>
      <c r="JA22">
        <v>1</v>
      </c>
      <c r="JB22">
        <f>IF(IY22=0,0,INT((VLOOKUP(--RIGHT(IY22,1),权重!$B$2:$C$6,2,0)/$C22+VLOOKUP(--RIGHT(IY22,1),权重!$B$2:$D$6,3,0))*$E22))</f>
        <v>525</v>
      </c>
      <c r="JC22" s="10">
        <v>80100125</v>
      </c>
      <c r="JD22">
        <v>1</v>
      </c>
      <c r="JE22">
        <v>1</v>
      </c>
      <c r="JF22">
        <f>IF(JC22=0,0,INT((VLOOKUP(--RIGHT(JC22,1),权重!$B$2:$C$6,2,0)/$C22+VLOOKUP(--RIGHT(JC22,1),权重!$B$2:$D$6,3,0))*$E22))</f>
        <v>20</v>
      </c>
      <c r="JG22" s="10">
        <v>80100131</v>
      </c>
      <c r="JH22">
        <v>1</v>
      </c>
      <c r="JI22">
        <v>1</v>
      </c>
      <c r="JJ22">
        <f>IF(JG22=0,0,INT((VLOOKUP(--RIGHT(JG22,1),权重!$B$2:$C$6,2,0)/$C22+VLOOKUP(--RIGHT(JG22,1),权重!$B$2:$D$6,3,0))*$E22))</f>
        <v>11975</v>
      </c>
      <c r="JK22" s="10">
        <v>80100132</v>
      </c>
      <c r="JL22">
        <v>1</v>
      </c>
      <c r="JM22">
        <v>1</v>
      </c>
      <c r="JN22">
        <f>IF(JK22=0,0,INT((VLOOKUP(--RIGHT(JK22,1),权重!$B$2:$C$6,2,0)/$C22+VLOOKUP(--RIGHT(JK22,1),权重!$B$2:$D$6,3,0))*$E22))</f>
        <v>9980</v>
      </c>
      <c r="JO22" s="10">
        <v>80100133</v>
      </c>
      <c r="JP22">
        <v>1</v>
      </c>
      <c r="JQ22">
        <v>1</v>
      </c>
      <c r="JR22">
        <f>IF(JO22=0,0,INT((VLOOKUP(--RIGHT(JO22,1),权重!$B$2:$C$6,2,0)/$C22+VLOOKUP(--RIGHT(JO22,1),权重!$B$2:$D$6,3,0))*$E22))</f>
        <v>2500</v>
      </c>
      <c r="JS22" s="10">
        <v>80100134</v>
      </c>
      <c r="JT22">
        <v>1</v>
      </c>
      <c r="JU22">
        <v>1</v>
      </c>
      <c r="JV22">
        <f>IF(JS22=0,0,INT((VLOOKUP(--RIGHT(JS22,1),权重!$B$2:$C$6,2,0)/$C22+VLOOKUP(--RIGHT(JS22,1),权重!$B$2:$D$6,3,0))*$E22))</f>
        <v>525</v>
      </c>
      <c r="JW22" s="10">
        <v>80100135</v>
      </c>
      <c r="JX22">
        <v>1</v>
      </c>
      <c r="JY22">
        <v>1</v>
      </c>
      <c r="JZ22">
        <f>IF(JW22=0,0,INT((VLOOKUP(--RIGHT(JW22,1),权重!$B$2:$C$6,2,0)/$C22+VLOOKUP(--RIGHT(JW22,1),权重!$B$2:$D$6,3,0))*$E22))</f>
        <v>20</v>
      </c>
      <c r="KA22" s="10">
        <v>80100141</v>
      </c>
      <c r="KB22">
        <v>1</v>
      </c>
      <c r="KC22">
        <v>1</v>
      </c>
      <c r="KD22">
        <f>IF(KA22=0,0,INT((VLOOKUP(--RIGHT(KA22,1),权重!$B$2:$C$6,2,0)/$C22+VLOOKUP(--RIGHT(KA22,1),权重!$B$2:$D$6,3,0))*$E22))</f>
        <v>11975</v>
      </c>
      <c r="KE22" s="10">
        <v>80100142</v>
      </c>
      <c r="KF22">
        <v>1</v>
      </c>
      <c r="KG22">
        <v>1</v>
      </c>
      <c r="KH22">
        <f>IF(KE22=0,0,INT((VLOOKUP(--RIGHT(KE22,1),权重!$B$2:$C$6,2,0)/$C22+VLOOKUP(--RIGHT(KE22,1),权重!$B$2:$D$6,3,0))*$E22))</f>
        <v>9980</v>
      </c>
      <c r="KI22" s="10">
        <v>80100143</v>
      </c>
      <c r="KJ22">
        <v>1</v>
      </c>
      <c r="KK22">
        <v>1</v>
      </c>
      <c r="KL22">
        <f>IF(KI22=0,0,INT((VLOOKUP(--RIGHT(KI22,1),权重!$B$2:$C$6,2,0)/$C22+VLOOKUP(--RIGHT(KI22,1),权重!$B$2:$D$6,3,0))*$E22))</f>
        <v>2500</v>
      </c>
      <c r="KM22" s="10">
        <v>80100144</v>
      </c>
      <c r="KN22">
        <v>1</v>
      </c>
      <c r="KO22">
        <v>1</v>
      </c>
      <c r="KP22">
        <f>IF(KM22=0,0,INT((VLOOKUP(--RIGHT(KM22,1),权重!$B$2:$C$6,2,0)/$C22+VLOOKUP(--RIGHT(KM22,1),权重!$B$2:$D$6,3,0))*$E22))</f>
        <v>525</v>
      </c>
      <c r="KQ22" s="10">
        <v>80100145</v>
      </c>
      <c r="KR22">
        <v>1</v>
      </c>
      <c r="KS22">
        <v>1</v>
      </c>
      <c r="KT22">
        <f>IF(KQ22=0,0,INT((VLOOKUP(--RIGHT(KQ22,1),权重!$B$2:$C$6,2,0)/$C22+VLOOKUP(--RIGHT(KQ22,1),权重!$B$2:$D$6,3,0))*$E22))</f>
        <v>20</v>
      </c>
      <c r="KU22" s="10">
        <v>80100151</v>
      </c>
      <c r="KV22">
        <v>1</v>
      </c>
      <c r="KW22">
        <v>1</v>
      </c>
      <c r="KX22">
        <f>IF(KU22=0,0,INT((VLOOKUP(--RIGHT(KU22,1),权重!$B$2:$C$6,2,0)/$C22+VLOOKUP(--RIGHT(KU22,1),权重!$B$2:$D$6,3,0))*$E22))</f>
        <v>11975</v>
      </c>
      <c r="KY22" s="10">
        <v>80100152</v>
      </c>
      <c r="KZ22">
        <v>1</v>
      </c>
      <c r="LA22">
        <v>1</v>
      </c>
      <c r="LB22">
        <f>IF(KY22=0,0,INT((VLOOKUP(--RIGHT(KY22,1),权重!$B$2:$C$6,2,0)/$C22+VLOOKUP(--RIGHT(KY22,1),权重!$B$2:$D$6,3,0))*$E22))</f>
        <v>9980</v>
      </c>
      <c r="LC22" s="10">
        <v>80100153</v>
      </c>
      <c r="LD22">
        <v>1</v>
      </c>
      <c r="LE22">
        <v>1</v>
      </c>
      <c r="LF22">
        <f>IF(LC22=0,0,INT((VLOOKUP(--RIGHT(LC22,1),权重!$B$2:$C$6,2,0)/$C22+VLOOKUP(--RIGHT(LC22,1),权重!$B$2:$D$6,3,0))*$E22))</f>
        <v>2500</v>
      </c>
      <c r="LG22" s="10">
        <v>80100154</v>
      </c>
      <c r="LH22">
        <v>1</v>
      </c>
      <c r="LI22">
        <v>1</v>
      </c>
      <c r="LJ22">
        <f>IF(LG22=0,0,INT((VLOOKUP(--RIGHT(LG22,1),权重!$B$2:$C$6,2,0)/$C22+VLOOKUP(--RIGHT(LG22,1),权重!$B$2:$D$6,3,0))*$E22))</f>
        <v>525</v>
      </c>
      <c r="LK22" s="10">
        <v>80100155</v>
      </c>
      <c r="LL22">
        <v>1</v>
      </c>
      <c r="LM22">
        <v>1</v>
      </c>
      <c r="LN22">
        <f>IF(LK22=0,0,INT((VLOOKUP(--RIGHT(LK22,1),权重!$B$2:$C$6,2,0)/$C22+VLOOKUP(--RIGHT(LK22,1),权重!$B$2:$D$6,3,0))*$E22))</f>
        <v>20</v>
      </c>
      <c r="LO22" s="10">
        <v>80100161</v>
      </c>
      <c r="LP22">
        <v>1</v>
      </c>
      <c r="LQ22">
        <v>1</v>
      </c>
      <c r="LR22">
        <f>IF(LO22=0,0,INT((VLOOKUP(--RIGHT(LO22,1),权重!$B$2:$C$6,2,0)/$C22+VLOOKUP(--RIGHT(LO22,1),权重!$B$2:$D$6,3,0))*$E22))</f>
        <v>11975</v>
      </c>
      <c r="LS22" s="10">
        <v>80100162</v>
      </c>
      <c r="LT22">
        <v>1</v>
      </c>
      <c r="LU22">
        <v>1</v>
      </c>
      <c r="LV22">
        <f>IF(LS22=0,0,INT((VLOOKUP(--RIGHT(LS22,1),权重!$B$2:$C$6,2,0)/$C22+VLOOKUP(--RIGHT(LS22,1),权重!$B$2:$D$6,3,0))*$E22))</f>
        <v>9980</v>
      </c>
      <c r="LW22" s="10">
        <v>80100163</v>
      </c>
      <c r="LX22">
        <v>1</v>
      </c>
      <c r="LY22">
        <v>1</v>
      </c>
      <c r="LZ22">
        <f>IF(LW22=0,0,INT((VLOOKUP(--RIGHT(LW22,1),权重!$B$2:$C$6,2,0)/$C22+VLOOKUP(--RIGHT(LW22,1),权重!$B$2:$D$6,3,0))*$E22))</f>
        <v>2500</v>
      </c>
      <c r="MA22" s="10">
        <v>80100164</v>
      </c>
      <c r="MB22">
        <v>1</v>
      </c>
      <c r="MC22">
        <v>1</v>
      </c>
      <c r="MD22">
        <f>IF(MA22=0,0,INT((VLOOKUP(--RIGHT(MA22,1),权重!$B$2:$C$6,2,0)/$C22+VLOOKUP(--RIGHT(MA22,1),权重!$B$2:$D$6,3,0))*$E22))</f>
        <v>525</v>
      </c>
      <c r="ME22" s="10">
        <v>80100165</v>
      </c>
      <c r="MF22">
        <v>1</v>
      </c>
      <c r="MG22">
        <v>1</v>
      </c>
      <c r="MH22">
        <f>IF(ME22=0,0,INT((VLOOKUP(--RIGHT(ME22,1),权重!$B$2:$C$6,2,0)/$C22+VLOOKUP(--RIGHT(ME22,1),权重!$B$2:$D$6,3,0))*$E22))</f>
        <v>20</v>
      </c>
    </row>
    <row r="23" spans="1:346" x14ac:dyDescent="0.2">
      <c r="E23" s="10"/>
      <c r="I23" s="10"/>
      <c r="M23" s="10"/>
      <c r="Q23" s="10"/>
      <c r="U23" s="10"/>
      <c r="Y23" s="10"/>
      <c r="AC23" s="10"/>
      <c r="AG23" s="10"/>
      <c r="AK23" s="10"/>
      <c r="AO23" s="10"/>
      <c r="AS23" s="10"/>
      <c r="AW23" s="10"/>
      <c r="BA23" s="10"/>
      <c r="BE23" s="10"/>
      <c r="BI23" s="10"/>
      <c r="BM23" s="10"/>
      <c r="BQ23" s="10"/>
      <c r="BU23" s="10"/>
      <c r="BY23" s="10"/>
      <c r="CC23" s="10"/>
      <c r="CG23" s="10"/>
      <c r="CK23" s="10"/>
      <c r="CO23" s="10"/>
      <c r="CS23" s="10"/>
      <c r="CW23" s="10"/>
      <c r="DA23" s="10"/>
      <c r="DE23" s="10"/>
      <c r="DI23" s="10"/>
      <c r="DM23" s="10"/>
      <c r="DQ23" s="10"/>
      <c r="DU23" s="10"/>
      <c r="DY23" s="10"/>
      <c r="EC23" s="10"/>
      <c r="EG23" s="10"/>
      <c r="EK23" s="10"/>
      <c r="EO23" s="10"/>
      <c r="ES23" s="10"/>
      <c r="EW23" s="10"/>
      <c r="FA23" s="10"/>
      <c r="FE23" s="10"/>
      <c r="FI23" s="10"/>
      <c r="FM23" s="10"/>
      <c r="FQ23" s="10"/>
      <c r="FU23" s="10"/>
      <c r="FY23" s="10"/>
      <c r="GC23" s="10"/>
      <c r="GG23" s="10"/>
      <c r="GK23" s="10"/>
      <c r="GO23" s="10"/>
      <c r="GS23" s="10"/>
      <c r="GW23" s="10"/>
      <c r="HA23" s="10"/>
      <c r="HE23" s="10"/>
      <c r="HI23" s="10"/>
      <c r="HM23" s="10"/>
      <c r="HQ23" s="10"/>
      <c r="HU23" s="10"/>
      <c r="HY23" s="10"/>
      <c r="IC23" s="10"/>
      <c r="IG23" s="10"/>
      <c r="IK23" s="10"/>
      <c r="IO23" s="10"/>
      <c r="IS23" s="10"/>
      <c r="IW23" s="10"/>
      <c r="JA23" s="10"/>
      <c r="JE23" s="10"/>
      <c r="JI23" s="10"/>
      <c r="JM23" s="10"/>
      <c r="JQ23" s="10"/>
      <c r="JU23" s="10"/>
      <c r="JY23" s="10"/>
      <c r="KC23" s="10"/>
      <c r="KG23" s="10"/>
      <c r="KK23" s="10"/>
      <c r="KO23" s="10"/>
      <c r="KS23" s="10"/>
      <c r="KW23" s="10"/>
      <c r="LA23" s="10"/>
      <c r="LE23" s="10"/>
      <c r="LI23" s="10"/>
    </row>
    <row r="24" spans="1:346" x14ac:dyDescent="0.2">
      <c r="A24" t="s">
        <v>105</v>
      </c>
    </row>
    <row r="25" spans="1:346" x14ac:dyDescent="0.2">
      <c r="A25">
        <v>1</v>
      </c>
      <c r="E25">
        <f>IF(E4&gt;80000000,VLOOKUP(E4,符文价值!$A$3:$D$158,4,0),IF(AND(E4&lt;80000000,E4&gt;10),E4,0))</f>
        <v>0</v>
      </c>
      <c r="F25">
        <f>IF(F4&gt;80000000,VLOOKUP(F4,符文价值!$A$3:$D$158,4,0),IF(AND(F4&lt;80000000,F4&gt;10),F4,0))</f>
        <v>0</v>
      </c>
      <c r="G25">
        <f>IF(G4&gt;80000000,VLOOKUP(G4,符文价值!$A$3:$D$158,4,0),IF(AND(G4&lt;80000000,G4&gt;10),G4,0))</f>
        <v>10</v>
      </c>
      <c r="H25">
        <f>IF(H4&gt;80000000,VLOOKUP(H4,符文价值!$A$3:$D$158,4,0),IF(AND(H4&lt;80000000,H4&gt;10),H4,0))</f>
        <v>0</v>
      </c>
      <c r="I25">
        <f>IF(I4&gt;80000000,VLOOKUP(I4,符文价值!$A$3:$D$158,4,0),IF(AND(I4&lt;80000000,I4&gt;10),I4,0))</f>
        <v>0</v>
      </c>
      <c r="J25">
        <f>IF(J4&gt;80000000,VLOOKUP(J4,符文价值!$A$3:$D$158,4,0),IF(AND(J4&lt;80000000,J4&gt;10),J4,0))</f>
        <v>420000</v>
      </c>
      <c r="K25">
        <f>IF(K4&gt;80000000,VLOOKUP(K4,符文价值!$A$3:$D$158,4,0),IF(AND(K4&lt;80000000,K4&gt;10),K4,0))</f>
        <v>15</v>
      </c>
      <c r="L25">
        <f>IF(L4&gt;80000000,VLOOKUP(L4,符文价值!$A$3:$D$158,4,0),IF(AND(L4&lt;80000000,L4&gt;10),L4,0))</f>
        <v>0</v>
      </c>
      <c r="M25">
        <f>IF(M4&gt;80000000,VLOOKUP(M4,符文价值!$A$3:$D$158,4,0),IF(AND(M4&lt;80000000,M4&gt;10),M4,0))</f>
        <v>0</v>
      </c>
      <c r="N25">
        <f>IF(N4&gt;80000000,VLOOKUP(N4,符文价值!$A$3:$D$158,4,0),IF(AND(N4&lt;80000000,N4&gt;10),N4,0))</f>
        <v>180000</v>
      </c>
      <c r="O25">
        <f>IF(O4&gt;80000000,VLOOKUP(O4,符文价值!$A$3:$D$158,4,0),IF(AND(O4&lt;80000000,O4&gt;10),O4,0))</f>
        <v>24</v>
      </c>
      <c r="P25">
        <f>IF(P4&gt;80000000,VLOOKUP(P4,符文价值!$A$3:$D$158,4,0),IF(AND(P4&lt;80000000,P4&gt;10),P4,0))</f>
        <v>0</v>
      </c>
      <c r="Q25">
        <f>IF(Q4&gt;80000000,VLOOKUP(Q4,符文价值!$A$3:$D$158,4,0),IF(AND(Q4&lt;80000000,Q4&gt;10),Q4,0))</f>
        <v>0</v>
      </c>
      <c r="R25">
        <f>IF(R4&gt;80000000,VLOOKUP(R4,符文价值!$A$3:$D$158,4,0),IF(AND(R4&lt;80000000,R4&gt;10),R4,0))</f>
        <v>0</v>
      </c>
      <c r="S25">
        <f>IF(S4&gt;80000000,VLOOKUP(S4,符文价值!$A$3:$D$158,4,0),IF(AND(S4&lt;80000000,S4&gt;10),S4,0))</f>
        <v>48</v>
      </c>
      <c r="T25">
        <f>IF(T4&gt;80000000,VLOOKUP(T4,符文价值!$A$3:$D$158,4,0),IF(AND(T4&lt;80000000,T4&gt;10),T4,0))</f>
        <v>0</v>
      </c>
      <c r="U25">
        <f>IF(U4&gt;80000000,VLOOKUP(U4,符文价值!$A$3:$D$158,4,0),IF(AND(U4&lt;80000000,U4&gt;10),U4,0))</f>
        <v>0</v>
      </c>
      <c r="V25">
        <f>IF(V4&gt;80000000,VLOOKUP(V4,符文价值!$A$3:$D$158,4,0),IF(AND(V4&lt;80000000,V4&gt;10),V4,0))</f>
        <v>0</v>
      </c>
      <c r="W25">
        <f>IF(W4&gt;80000000,VLOOKUP(W4,符文价值!$A$3:$D$158,4,0),IF(AND(W4&lt;80000000,W4&gt;10),W4,0))</f>
        <v>120</v>
      </c>
      <c r="X25">
        <f>IF(X4&gt;80000000,VLOOKUP(X4,符文价值!$A$3:$D$158,4,0),IF(AND(X4&lt;80000000,X4&gt;10),X4,0))</f>
        <v>0</v>
      </c>
      <c r="Y25">
        <f>IF(Y4&gt;80000000,VLOOKUP(Y4,符文价值!$A$3:$D$158,4,0),IF(AND(Y4&lt;80000000,Y4&gt;10),Y4,0))</f>
        <v>0</v>
      </c>
      <c r="Z25">
        <f>IF(Z4&gt;80000000,VLOOKUP(Z4,符文价值!$A$3:$D$158,4,0),IF(AND(Z4&lt;80000000,Z4&gt;10),Z4,0))</f>
        <v>0</v>
      </c>
      <c r="AA25">
        <f>IF(AA4&gt;80000000,VLOOKUP(AA4,符文价值!$A$3:$D$158,4,0),IF(AND(AA4&lt;80000000,AA4&gt;10),AA4,0))</f>
        <v>10</v>
      </c>
      <c r="AB25">
        <f>IF(AB4&gt;80000000,VLOOKUP(AB4,符文价值!$A$3:$D$158,4,0),IF(AND(AB4&lt;80000000,AB4&gt;10),AB4,0))</f>
        <v>0</v>
      </c>
      <c r="AC25">
        <f>IF(AC4&gt;80000000,VLOOKUP(AC4,符文价值!$A$3:$D$158,4,0),IF(AND(AC4&lt;80000000,AC4&gt;10),AC4,0))</f>
        <v>0</v>
      </c>
      <c r="AD25">
        <f>IF(AD4&gt;80000000,VLOOKUP(AD4,符文价值!$A$3:$D$158,4,0),IF(AND(AD4&lt;80000000,AD4&gt;10),AD4,0))</f>
        <v>49100</v>
      </c>
      <c r="AE25">
        <f>IF(AE4&gt;80000000,VLOOKUP(AE4,符文价值!$A$3:$D$158,4,0),IF(AND(AE4&lt;80000000,AE4&gt;10),AE4,0))</f>
        <v>30</v>
      </c>
      <c r="AF25">
        <f>IF(AF4&gt;80000000,VLOOKUP(AF4,符文价值!$A$3:$D$158,4,0),IF(AND(AF4&lt;80000000,AF4&gt;10),AF4,0))</f>
        <v>0</v>
      </c>
      <c r="AG25">
        <f>IF(AG4&gt;80000000,VLOOKUP(AG4,符文价值!$A$3:$D$158,4,0),IF(AND(AG4&lt;80000000,AG4&gt;10),AG4,0))</f>
        <v>0</v>
      </c>
      <c r="AH25">
        <f>IF(AH4&gt;80000000,VLOOKUP(AH4,符文价值!$A$3:$D$158,4,0),IF(AND(AH4&lt;80000000,AH4&gt;10),AH4,0))</f>
        <v>39980</v>
      </c>
      <c r="AI25">
        <f>IF(AI4&gt;80000000,VLOOKUP(AI4,符文价值!$A$3:$D$158,4,0),IF(AND(AI4&lt;80000000,AI4&gt;10),AI4,0))</f>
        <v>150</v>
      </c>
      <c r="AJ25">
        <f>IF(AJ4&gt;80000000,VLOOKUP(AJ4,符文价值!$A$3:$D$158,4,0),IF(AND(AJ4&lt;80000000,AJ4&gt;10),AJ4,0))</f>
        <v>0</v>
      </c>
      <c r="AK25">
        <f>IF(AK4&gt;80000000,VLOOKUP(AK4,符文价值!$A$3:$D$158,4,0),IF(AND(AK4&lt;80000000,AK4&gt;10),AK4,0))</f>
        <v>0</v>
      </c>
      <c r="AL25">
        <f>IF(AL4&gt;80000000,VLOOKUP(AL4,符文价值!$A$3:$D$158,4,0),IF(AND(AL4&lt;80000000,AL4&gt;10),AL4,0))</f>
        <v>10000</v>
      </c>
      <c r="AM25">
        <f>IF(AM4&gt;80000000,VLOOKUP(AM4,符文价值!$A$3:$D$158,4,0),IF(AND(AM4&lt;80000000,AM4&gt;10),AM4,0))</f>
        <v>900</v>
      </c>
      <c r="AN25">
        <f>IF(AN4&gt;80000000,VLOOKUP(AN4,符文价值!$A$3:$D$158,4,0),IF(AND(AN4&lt;80000000,AN4&gt;10),AN4,0))</f>
        <v>0</v>
      </c>
      <c r="AO25">
        <f>IF(AO4&gt;80000000,VLOOKUP(AO4,符文价值!$A$3:$D$158,4,0),IF(AND(AO4&lt;80000000,AO4&gt;10),AO4,0))</f>
        <v>0</v>
      </c>
      <c r="AP25">
        <f>IF(AP4&gt;80000000,VLOOKUP(AP4,符文价值!$A$3:$D$158,4,0),IF(AND(AP4&lt;80000000,AP4&gt;10),AP4,0))</f>
        <v>900</v>
      </c>
      <c r="AQ25">
        <f>IF(AQ4&gt;80000000,VLOOKUP(AQ4,符文价值!$A$3:$D$158,4,0),IF(AND(AQ4&lt;80000000,AQ4&gt;10),AQ4,0))</f>
        <v>9000</v>
      </c>
      <c r="AR25">
        <f>IF(AR4&gt;80000000,VLOOKUP(AR4,符文价值!$A$3:$D$158,4,0),IF(AND(AR4&lt;80000000,AR4&gt;10),AR4,0))</f>
        <v>0</v>
      </c>
      <c r="AS25">
        <f>IF(AS4&gt;80000000,VLOOKUP(AS4,符文价值!$A$3:$D$158,4,0),IF(AND(AS4&lt;80000000,AS4&gt;10),AS4,0))</f>
        <v>0</v>
      </c>
      <c r="AT25">
        <f>IF(AT4&gt;80000000,VLOOKUP(AT4,符文价值!$A$3:$D$158,4,0),IF(AND(AT4&lt;80000000,AT4&gt;10),AT4,0))</f>
        <v>20</v>
      </c>
      <c r="AU25">
        <f>IF(AU4&gt;80000000,VLOOKUP(AU4,符文价值!$A$3:$D$158,4,0),IF(AND(AU4&lt;80000000,AU4&gt;10),AU4,0))</f>
        <v>10</v>
      </c>
      <c r="AV25">
        <f>IF(AV4&gt;80000000,VLOOKUP(AV4,符文价值!$A$3:$D$158,4,0),IF(AND(AV4&lt;80000000,AV4&gt;10),AV4,0))</f>
        <v>0</v>
      </c>
      <c r="AW25">
        <f>IF(AW4&gt;80000000,VLOOKUP(AW4,符文价值!$A$3:$D$158,4,0),IF(AND(AW4&lt;80000000,AW4&gt;10),AW4,0))</f>
        <v>0</v>
      </c>
      <c r="AX25">
        <f>IF(AX4&gt;80000000,VLOOKUP(AX4,符文价值!$A$3:$D$158,4,0),IF(AND(AX4&lt;80000000,AX4&gt;10),AX4,0))</f>
        <v>49100</v>
      </c>
      <c r="AY25">
        <f>IF(AY4&gt;80000000,VLOOKUP(AY4,符文价值!$A$3:$D$158,4,0),IF(AND(AY4&lt;80000000,AY4&gt;10),AY4,0))</f>
        <v>30</v>
      </c>
      <c r="AZ25">
        <f>IF(AZ4&gt;80000000,VLOOKUP(AZ4,符文价值!$A$3:$D$158,4,0),IF(AND(AZ4&lt;80000000,AZ4&gt;10),AZ4,0))</f>
        <v>0</v>
      </c>
      <c r="BA25">
        <f>IF(BA4&gt;80000000,VLOOKUP(BA4,符文价值!$A$3:$D$158,4,0),IF(AND(BA4&lt;80000000,BA4&gt;10),BA4,0))</f>
        <v>0</v>
      </c>
      <c r="BB25">
        <f>IF(BB4&gt;80000000,VLOOKUP(BB4,符文价值!$A$3:$D$158,4,0),IF(AND(BB4&lt;80000000,BB4&gt;10),BB4,0))</f>
        <v>39980</v>
      </c>
      <c r="BC25">
        <f>IF(BC4&gt;80000000,VLOOKUP(BC4,符文价值!$A$3:$D$158,4,0),IF(AND(BC4&lt;80000000,BC4&gt;10),BC4,0))</f>
        <v>150</v>
      </c>
      <c r="BD25">
        <f>IF(BD4&gt;80000000,VLOOKUP(BD4,符文价值!$A$3:$D$158,4,0),IF(AND(BD4&lt;80000000,BD4&gt;10),BD4,0))</f>
        <v>0</v>
      </c>
      <c r="BE25">
        <f>IF(BE4&gt;80000000,VLOOKUP(BE4,符文价值!$A$3:$D$158,4,0),IF(AND(BE4&lt;80000000,BE4&gt;10),BE4,0))</f>
        <v>0</v>
      </c>
      <c r="BF25">
        <f>IF(BF4&gt;80000000,VLOOKUP(BF4,符文价值!$A$3:$D$158,4,0),IF(AND(BF4&lt;80000000,BF4&gt;10),BF4,0))</f>
        <v>10000</v>
      </c>
      <c r="BG25">
        <f>IF(BG4&gt;80000000,VLOOKUP(BG4,符文价值!$A$3:$D$158,4,0),IF(AND(BG4&lt;80000000,BG4&gt;10),BG4,0))</f>
        <v>900</v>
      </c>
      <c r="BH25">
        <f>IF(BH4&gt;80000000,VLOOKUP(BH4,符文价值!$A$3:$D$158,4,0),IF(AND(BH4&lt;80000000,BH4&gt;10),BH4,0))</f>
        <v>0</v>
      </c>
      <c r="BI25">
        <f>IF(BI4&gt;80000000,VLOOKUP(BI4,符文价值!$A$3:$D$158,4,0),IF(AND(BI4&lt;80000000,BI4&gt;10),BI4,0))</f>
        <v>0</v>
      </c>
      <c r="BJ25">
        <f>IF(BJ4&gt;80000000,VLOOKUP(BJ4,符文价值!$A$3:$D$158,4,0),IF(AND(BJ4&lt;80000000,BJ4&gt;10),BJ4,0))</f>
        <v>900</v>
      </c>
      <c r="BK25">
        <f>IF(BK4&gt;80000000,VLOOKUP(BK4,符文价值!$A$3:$D$158,4,0),IF(AND(BK4&lt;80000000,BK4&gt;10),BK4,0))</f>
        <v>9000</v>
      </c>
      <c r="BL25">
        <f>IF(BL4&gt;80000000,VLOOKUP(BL4,符文价值!$A$3:$D$158,4,0),IF(AND(BL4&lt;80000000,BL4&gt;10),BL4,0))</f>
        <v>0</v>
      </c>
      <c r="BM25">
        <f>IF(BM4&gt;80000000,VLOOKUP(BM4,符文价值!$A$3:$D$158,4,0),IF(AND(BM4&lt;80000000,BM4&gt;10),BM4,0))</f>
        <v>0</v>
      </c>
      <c r="BN25">
        <f>IF(BN4&gt;80000000,VLOOKUP(BN4,符文价值!$A$3:$D$158,4,0),IF(AND(BN4&lt;80000000,BN4&gt;10),BN4,0))</f>
        <v>20</v>
      </c>
      <c r="BO25">
        <f>IF(BO4&gt;80000000,VLOOKUP(BO4,符文价值!$A$3:$D$158,4,0),IF(AND(BO4&lt;80000000,BO4&gt;10),BO4,0))</f>
        <v>10</v>
      </c>
      <c r="BP25">
        <f>IF(BP4&gt;80000000,VLOOKUP(BP4,符文价值!$A$3:$D$158,4,0),IF(AND(BP4&lt;80000000,BP4&gt;10),BP4,0))</f>
        <v>0</v>
      </c>
      <c r="BQ25">
        <f>IF(BQ4&gt;80000000,VLOOKUP(BQ4,符文价值!$A$3:$D$158,4,0),IF(AND(BQ4&lt;80000000,BQ4&gt;10),BQ4,0))</f>
        <v>0</v>
      </c>
      <c r="BR25">
        <f>IF(BR4&gt;80000000,VLOOKUP(BR4,符文价值!$A$3:$D$158,4,0),IF(AND(BR4&lt;80000000,BR4&gt;10),BR4,0))</f>
        <v>49100</v>
      </c>
      <c r="BS25">
        <f>IF(BS4&gt;80000000,VLOOKUP(BS4,符文价值!$A$3:$D$158,4,0),IF(AND(BS4&lt;80000000,BS4&gt;10),BS4,0))</f>
        <v>30</v>
      </c>
      <c r="BT25">
        <f>IF(BT4&gt;80000000,VLOOKUP(BT4,符文价值!$A$3:$D$158,4,0),IF(AND(BT4&lt;80000000,BT4&gt;10),BT4,0))</f>
        <v>0</v>
      </c>
      <c r="BU25">
        <f>IF(BU4&gt;80000000,VLOOKUP(BU4,符文价值!$A$3:$D$158,4,0),IF(AND(BU4&lt;80000000,BU4&gt;10),BU4,0))</f>
        <v>0</v>
      </c>
      <c r="BV25">
        <f>IF(BV4&gt;80000000,VLOOKUP(BV4,符文价值!$A$3:$D$158,4,0),IF(AND(BV4&lt;80000000,BV4&gt;10),BV4,0))</f>
        <v>39980</v>
      </c>
      <c r="BW25">
        <f>IF(BW4&gt;80000000,VLOOKUP(BW4,符文价值!$A$3:$D$158,4,0),IF(AND(BW4&lt;80000000,BW4&gt;10),BW4,0))</f>
        <v>150</v>
      </c>
      <c r="BX25">
        <f>IF(BX4&gt;80000000,VLOOKUP(BX4,符文价值!$A$3:$D$158,4,0),IF(AND(BX4&lt;80000000,BX4&gt;10),BX4,0))</f>
        <v>0</v>
      </c>
      <c r="BY25">
        <f>IF(BY4&gt;80000000,VLOOKUP(BY4,符文价值!$A$3:$D$158,4,0),IF(AND(BY4&lt;80000000,BY4&gt;10),BY4,0))</f>
        <v>0</v>
      </c>
      <c r="BZ25">
        <f>IF(BZ4&gt;80000000,VLOOKUP(BZ4,符文价值!$A$3:$D$158,4,0),IF(AND(BZ4&lt;80000000,BZ4&gt;10),BZ4,0))</f>
        <v>10000</v>
      </c>
      <c r="CA25">
        <f>IF(CA4&gt;80000000,VLOOKUP(CA4,符文价值!$A$3:$D$158,4,0),IF(AND(CA4&lt;80000000,CA4&gt;10),CA4,0))</f>
        <v>900</v>
      </c>
      <c r="CB25">
        <f>IF(CB4&gt;80000000,VLOOKUP(CB4,符文价值!$A$3:$D$158,4,0),IF(AND(CB4&lt;80000000,CB4&gt;10),CB4,0))</f>
        <v>0</v>
      </c>
      <c r="CC25">
        <f>IF(CC4&gt;80000000,VLOOKUP(CC4,符文价值!$A$3:$D$158,4,0),IF(AND(CC4&lt;80000000,CC4&gt;10),CC4,0))</f>
        <v>0</v>
      </c>
      <c r="CD25">
        <f>IF(CD4&gt;80000000,VLOOKUP(CD4,符文价值!$A$3:$D$158,4,0),IF(AND(CD4&lt;80000000,CD4&gt;10),CD4,0))</f>
        <v>900</v>
      </c>
      <c r="CE25">
        <f>IF(CE4&gt;80000000,VLOOKUP(CE4,符文价值!$A$3:$D$158,4,0),IF(AND(CE4&lt;80000000,CE4&gt;10),CE4,0))</f>
        <v>9000</v>
      </c>
      <c r="CF25">
        <f>IF(CF4&gt;80000000,VLOOKUP(CF4,符文价值!$A$3:$D$158,4,0),IF(AND(CF4&lt;80000000,CF4&gt;10),CF4,0))</f>
        <v>0</v>
      </c>
      <c r="CG25">
        <f>IF(CG4&gt;80000000,VLOOKUP(CG4,符文价值!$A$3:$D$158,4,0),IF(AND(CG4&lt;80000000,CG4&gt;10),CG4,0))</f>
        <v>0</v>
      </c>
      <c r="CH25">
        <f>IF(CH4&gt;80000000,VLOOKUP(CH4,符文价值!$A$3:$D$158,4,0),IF(AND(CH4&lt;80000000,CH4&gt;10),CH4,0))</f>
        <v>20</v>
      </c>
      <c r="CI25">
        <f>IF(CI4&gt;80000000,VLOOKUP(CI4,符文价值!$A$3:$D$158,4,0),IF(AND(CI4&lt;80000000,CI4&gt;10),CI4,0))</f>
        <v>10</v>
      </c>
      <c r="CJ25">
        <f>IF(CJ4&gt;80000000,VLOOKUP(CJ4,符文价值!$A$3:$D$158,4,0),IF(AND(CJ4&lt;80000000,CJ4&gt;10),CJ4,0))</f>
        <v>0</v>
      </c>
      <c r="CK25">
        <f>IF(CK4&gt;80000000,VLOOKUP(CK4,符文价值!$A$3:$D$158,4,0),IF(AND(CK4&lt;80000000,CK4&gt;10),CK4,0))</f>
        <v>0</v>
      </c>
      <c r="CL25">
        <f>IF(CL4&gt;80000000,VLOOKUP(CL4,符文价值!$A$3:$D$158,4,0),IF(AND(CL4&lt;80000000,CL4&gt;10),CL4,0))</f>
        <v>49100</v>
      </c>
      <c r="CM25">
        <f>IF(CM4&gt;80000000,VLOOKUP(CM4,符文价值!$A$3:$D$158,4,0),IF(AND(CM4&lt;80000000,CM4&gt;10),CM4,0))</f>
        <v>30</v>
      </c>
      <c r="CN25">
        <f>IF(CN4&gt;80000000,VLOOKUP(CN4,符文价值!$A$3:$D$158,4,0),IF(AND(CN4&lt;80000000,CN4&gt;10),CN4,0))</f>
        <v>0</v>
      </c>
      <c r="CO25">
        <f>IF(CO4&gt;80000000,VLOOKUP(CO4,符文价值!$A$3:$D$158,4,0),IF(AND(CO4&lt;80000000,CO4&gt;10),CO4,0))</f>
        <v>0</v>
      </c>
      <c r="CP25">
        <f>IF(CP4&gt;80000000,VLOOKUP(CP4,符文价值!$A$3:$D$158,4,0),IF(AND(CP4&lt;80000000,CP4&gt;10),CP4,0))</f>
        <v>39980</v>
      </c>
      <c r="CQ25">
        <f>IF(CQ4&gt;80000000,VLOOKUP(CQ4,符文价值!$A$3:$D$158,4,0),IF(AND(CQ4&lt;80000000,CQ4&gt;10),CQ4,0))</f>
        <v>150</v>
      </c>
      <c r="CR25">
        <f>IF(CR4&gt;80000000,VLOOKUP(CR4,符文价值!$A$3:$D$158,4,0),IF(AND(CR4&lt;80000000,CR4&gt;10),CR4,0))</f>
        <v>0</v>
      </c>
      <c r="CS25">
        <f>IF(CS4&gt;80000000,VLOOKUP(CS4,符文价值!$A$3:$D$158,4,0),IF(AND(CS4&lt;80000000,CS4&gt;10),CS4,0))</f>
        <v>0</v>
      </c>
      <c r="CT25">
        <f>IF(CT4&gt;80000000,VLOOKUP(CT4,符文价值!$A$3:$D$158,4,0),IF(AND(CT4&lt;80000000,CT4&gt;10),CT4,0))</f>
        <v>10000</v>
      </c>
      <c r="CU25">
        <f>IF(CU4&gt;80000000,VLOOKUP(CU4,符文价值!$A$3:$D$158,4,0),IF(AND(CU4&lt;80000000,CU4&gt;10),CU4,0))</f>
        <v>900</v>
      </c>
      <c r="CV25">
        <f>IF(CV4&gt;80000000,VLOOKUP(CV4,符文价值!$A$3:$D$158,4,0),IF(AND(CV4&lt;80000000,CV4&gt;10),CV4,0))</f>
        <v>0</v>
      </c>
      <c r="CW25">
        <f>IF(CW4&gt;80000000,VLOOKUP(CW4,符文价值!$A$3:$D$158,4,0),IF(AND(CW4&lt;80000000,CW4&gt;10),CW4,0))</f>
        <v>0</v>
      </c>
      <c r="CX25">
        <f>IF(CX4&gt;80000000,VLOOKUP(CX4,符文价值!$A$3:$D$158,4,0),IF(AND(CX4&lt;80000000,CX4&gt;10),CX4,0))</f>
        <v>900</v>
      </c>
      <c r="CY25">
        <f>IF(CY4&gt;80000000,VLOOKUP(CY4,符文价值!$A$3:$D$158,4,0),IF(AND(CY4&lt;80000000,CY4&gt;10),CY4,0))</f>
        <v>9000</v>
      </c>
      <c r="CZ25">
        <f>IF(CZ4&gt;80000000,VLOOKUP(CZ4,符文价值!$A$3:$D$158,4,0),IF(AND(CZ4&lt;80000000,CZ4&gt;10),CZ4,0))</f>
        <v>0</v>
      </c>
      <c r="DA25">
        <f>IF(DA4&gt;80000000,VLOOKUP(DA4,符文价值!$A$3:$D$158,4,0),IF(AND(DA4&lt;80000000,DA4&gt;10),DA4,0))</f>
        <v>0</v>
      </c>
      <c r="DB25">
        <f>IF(DB4&gt;80000000,VLOOKUP(DB4,符文价值!$A$3:$D$158,4,0),IF(AND(DB4&lt;80000000,DB4&gt;10),DB4,0))</f>
        <v>20</v>
      </c>
      <c r="DC25">
        <f>IF(DC4&gt;80000000,VLOOKUP(DC4,符文价值!$A$3:$D$158,4,0),IF(AND(DC4&lt;80000000,DC4&gt;10),DC4,0))</f>
        <v>0</v>
      </c>
      <c r="DD25">
        <f>IF(DD4&gt;80000000,VLOOKUP(DD4,符文价值!$A$3:$D$158,4,0),IF(AND(DD4&lt;80000000,DD4&gt;10),DD4,0))</f>
        <v>0</v>
      </c>
      <c r="DE25">
        <f>IF(DE4&gt;80000000,VLOOKUP(DE4,符文价值!$A$3:$D$158,4,0),IF(AND(DE4&lt;80000000,DE4&gt;10),DE4,0))</f>
        <v>0</v>
      </c>
      <c r="DF25">
        <f>IF(DF4&gt;80000000,VLOOKUP(DF4,符文价值!$A$3:$D$158,4,0),IF(AND(DF4&lt;80000000,DF4&gt;10),DF4,0))</f>
        <v>0</v>
      </c>
      <c r="DG25">
        <f>IF(DG4&gt;80000000,VLOOKUP(DG4,符文价值!$A$3:$D$158,4,0),IF(AND(DG4&lt;80000000,DG4&gt;10),DG4,0))</f>
        <v>0</v>
      </c>
      <c r="DH25">
        <f>IF(DH4&gt;80000000,VLOOKUP(DH4,符文价值!$A$3:$D$158,4,0),IF(AND(DH4&lt;80000000,DH4&gt;10),DH4,0))</f>
        <v>0</v>
      </c>
      <c r="DI25">
        <f>IF(DI4&gt;80000000,VLOOKUP(DI4,符文价值!$A$3:$D$158,4,0),IF(AND(DI4&lt;80000000,DI4&gt;10),DI4,0))</f>
        <v>0</v>
      </c>
      <c r="DJ25">
        <f>IF(DJ4&gt;80000000,VLOOKUP(DJ4,符文价值!$A$3:$D$158,4,0),IF(AND(DJ4&lt;80000000,DJ4&gt;10),DJ4,0))</f>
        <v>0</v>
      </c>
      <c r="DK25">
        <f>IF(DK4&gt;80000000,VLOOKUP(DK4,符文价值!$A$3:$D$158,4,0),IF(AND(DK4&lt;80000000,DK4&gt;10),DK4,0))</f>
        <v>0</v>
      </c>
      <c r="DL25">
        <f>IF(DL4&gt;80000000,VLOOKUP(DL4,符文价值!$A$3:$D$158,4,0),IF(AND(DL4&lt;80000000,DL4&gt;10),DL4,0))</f>
        <v>0</v>
      </c>
      <c r="DM25">
        <f>IF(DM4&gt;80000000,VLOOKUP(DM4,符文价值!$A$3:$D$158,4,0),IF(AND(DM4&lt;80000000,DM4&gt;10),DM4,0))</f>
        <v>0</v>
      </c>
      <c r="DN25">
        <f>IF(DN4&gt;80000000,VLOOKUP(DN4,符文价值!$A$3:$D$158,4,0),IF(AND(DN4&lt;80000000,DN4&gt;10),DN4,0))</f>
        <v>0</v>
      </c>
      <c r="DO25">
        <f>IF(DO4&gt;80000000,VLOOKUP(DO4,符文价值!$A$3:$D$158,4,0),IF(AND(DO4&lt;80000000,DO4&gt;10),DO4,0))</f>
        <v>0</v>
      </c>
      <c r="DP25">
        <f>IF(DP4&gt;80000000,VLOOKUP(DP4,符文价值!$A$3:$D$158,4,0),IF(AND(DP4&lt;80000000,DP4&gt;10),DP4,0))</f>
        <v>0</v>
      </c>
      <c r="DQ25">
        <f>IF(DQ4&gt;80000000,VLOOKUP(DQ4,符文价值!$A$3:$D$158,4,0),IF(AND(DQ4&lt;80000000,DQ4&gt;10),DQ4,0))</f>
        <v>0</v>
      </c>
      <c r="DR25">
        <f>IF(DR4&gt;80000000,VLOOKUP(DR4,符文价值!$A$3:$D$158,4,0),IF(AND(DR4&lt;80000000,DR4&gt;10),DR4,0))</f>
        <v>0</v>
      </c>
      <c r="DS25">
        <f>IF(DS4&gt;80000000,VLOOKUP(DS4,符文价值!$A$3:$D$158,4,0),IF(AND(DS4&lt;80000000,DS4&gt;10),DS4,0))</f>
        <v>0</v>
      </c>
      <c r="DT25">
        <f>IF(DT4&gt;80000000,VLOOKUP(DT4,符文价值!$A$3:$D$158,4,0),IF(AND(DT4&lt;80000000,DT4&gt;10),DT4,0))</f>
        <v>0</v>
      </c>
      <c r="DU25">
        <f>IF(DU4&gt;80000000,VLOOKUP(DU4,符文价值!$A$3:$D$158,4,0),IF(AND(DU4&lt;80000000,DU4&gt;10),DU4,0))</f>
        <v>0</v>
      </c>
      <c r="DV25">
        <f>IF(DV4&gt;80000000,VLOOKUP(DV4,符文价值!$A$3:$D$158,4,0),IF(AND(DV4&lt;80000000,DV4&gt;10),DV4,0))</f>
        <v>0</v>
      </c>
      <c r="DW25">
        <f>IF(DW4&gt;80000000,VLOOKUP(DW4,符文价值!$A$3:$D$158,4,0),IF(AND(DW4&lt;80000000,DW4&gt;10),DW4,0))</f>
        <v>0</v>
      </c>
      <c r="DX25">
        <f>IF(DX4&gt;80000000,VLOOKUP(DX4,符文价值!$A$3:$D$158,4,0),IF(AND(DX4&lt;80000000,DX4&gt;10),DX4,0))</f>
        <v>0</v>
      </c>
      <c r="DY25">
        <f>IF(DY4&gt;80000000,VLOOKUP(DY4,符文价值!$A$3:$D$158,4,0),IF(AND(DY4&lt;80000000,DY4&gt;10),DY4,0))</f>
        <v>0</v>
      </c>
      <c r="DZ25">
        <f>IF(DZ4&gt;80000000,VLOOKUP(DZ4,符文价值!$A$3:$D$158,4,0),IF(AND(DZ4&lt;80000000,DZ4&gt;10),DZ4,0))</f>
        <v>0</v>
      </c>
      <c r="EA25">
        <f>IF(EA4&gt;80000000,VLOOKUP(EA4,符文价值!$A$3:$D$158,4,0),IF(AND(EA4&lt;80000000,EA4&gt;10),EA4,0))</f>
        <v>0</v>
      </c>
      <c r="EB25">
        <f>IF(EB4&gt;80000000,VLOOKUP(EB4,符文价值!$A$3:$D$158,4,0),IF(AND(EB4&lt;80000000,EB4&gt;10),EB4,0))</f>
        <v>0</v>
      </c>
      <c r="EC25">
        <f>IF(EC4&gt;80000000,VLOOKUP(EC4,符文价值!$A$3:$D$158,4,0),IF(AND(EC4&lt;80000000,EC4&gt;10),EC4,0))</f>
        <v>0</v>
      </c>
      <c r="ED25">
        <f>IF(ED4&gt;80000000,VLOOKUP(ED4,符文价值!$A$3:$D$158,4,0),IF(AND(ED4&lt;80000000,ED4&gt;10),ED4,0))</f>
        <v>0</v>
      </c>
      <c r="EE25">
        <f>IF(EE4&gt;80000000,VLOOKUP(EE4,符文价值!$A$3:$D$158,4,0),IF(AND(EE4&lt;80000000,EE4&gt;10),EE4,0))</f>
        <v>0</v>
      </c>
      <c r="EF25">
        <f>IF(EF4&gt;80000000,VLOOKUP(EF4,符文价值!$A$3:$D$158,4,0),IF(AND(EF4&lt;80000000,EF4&gt;10),EF4,0))</f>
        <v>0</v>
      </c>
      <c r="EG25">
        <f>IF(EG4&gt;80000000,VLOOKUP(EG4,符文价值!$A$3:$D$158,4,0),IF(AND(EG4&lt;80000000,EG4&gt;10),EG4,0))</f>
        <v>0</v>
      </c>
      <c r="EH25">
        <f>IF(EH4&gt;80000000,VLOOKUP(EH4,符文价值!$A$3:$D$158,4,0),IF(AND(EH4&lt;80000000,EH4&gt;10),EH4,0))</f>
        <v>0</v>
      </c>
      <c r="EI25">
        <f>IF(EI4&gt;80000000,VLOOKUP(EI4,符文价值!$A$3:$D$158,4,0),IF(AND(EI4&lt;80000000,EI4&gt;10),EI4,0))</f>
        <v>0</v>
      </c>
      <c r="EJ25">
        <f>IF(EJ4&gt;80000000,VLOOKUP(EJ4,符文价值!$A$3:$D$158,4,0),IF(AND(EJ4&lt;80000000,EJ4&gt;10),EJ4,0))</f>
        <v>0</v>
      </c>
      <c r="EK25">
        <f>IF(EK4&gt;80000000,VLOOKUP(EK4,符文价值!$A$3:$D$158,4,0),IF(AND(EK4&lt;80000000,EK4&gt;10),EK4,0))</f>
        <v>0</v>
      </c>
      <c r="EL25">
        <f>IF(EL4&gt;80000000,VLOOKUP(EL4,符文价值!$A$3:$D$158,4,0),IF(AND(EL4&lt;80000000,EL4&gt;10),EL4,0))</f>
        <v>0</v>
      </c>
      <c r="EM25">
        <f>IF(EM4&gt;80000000,VLOOKUP(EM4,符文价值!$A$3:$D$158,4,0),IF(AND(EM4&lt;80000000,EM4&gt;10),EM4,0))</f>
        <v>0</v>
      </c>
      <c r="EN25">
        <f>IF(EN4&gt;80000000,VLOOKUP(EN4,符文价值!$A$3:$D$158,4,0),IF(AND(EN4&lt;80000000,EN4&gt;10),EN4,0))</f>
        <v>0</v>
      </c>
      <c r="EO25">
        <f>IF(EO4&gt;80000000,VLOOKUP(EO4,符文价值!$A$3:$D$158,4,0),IF(AND(EO4&lt;80000000,EO4&gt;10),EO4,0))</f>
        <v>0</v>
      </c>
      <c r="EP25">
        <f>IF(EP4&gt;80000000,VLOOKUP(EP4,符文价值!$A$3:$D$158,4,0),IF(AND(EP4&lt;80000000,EP4&gt;10),EP4,0))</f>
        <v>0</v>
      </c>
      <c r="EQ25">
        <f>IF(EQ4&gt;80000000,VLOOKUP(EQ4,符文价值!$A$3:$D$158,4,0),IF(AND(EQ4&lt;80000000,EQ4&gt;10),EQ4,0))</f>
        <v>0</v>
      </c>
      <c r="ER25">
        <f>IF(ER4&gt;80000000,VLOOKUP(ER4,符文价值!$A$3:$D$158,4,0),IF(AND(ER4&lt;80000000,ER4&gt;10),ER4,0))</f>
        <v>0</v>
      </c>
      <c r="ES25">
        <f>IF(ES4&gt;80000000,VLOOKUP(ES4,符文价值!$A$3:$D$158,4,0),IF(AND(ES4&lt;80000000,ES4&gt;10),ES4,0))</f>
        <v>0</v>
      </c>
      <c r="ET25">
        <f>IF(ET4&gt;80000000,VLOOKUP(ET4,符文价值!$A$3:$D$158,4,0),IF(AND(ET4&lt;80000000,ET4&gt;10),ET4,0))</f>
        <v>0</v>
      </c>
      <c r="EU25">
        <f>IF(EU4&gt;80000000,VLOOKUP(EU4,符文价值!$A$3:$D$158,4,0),IF(AND(EU4&lt;80000000,EU4&gt;10),EU4,0))</f>
        <v>0</v>
      </c>
      <c r="EV25">
        <f>IF(EV4&gt;80000000,VLOOKUP(EV4,符文价值!$A$3:$D$158,4,0),IF(AND(EV4&lt;80000000,EV4&gt;10),EV4,0))</f>
        <v>0</v>
      </c>
      <c r="EW25">
        <f>IF(EW4&gt;80000000,VLOOKUP(EW4,符文价值!$A$3:$D$158,4,0),IF(AND(EW4&lt;80000000,EW4&gt;10),EW4,0))</f>
        <v>0</v>
      </c>
      <c r="EX25">
        <f>IF(EX4&gt;80000000,VLOOKUP(EX4,符文价值!$A$3:$D$158,4,0),IF(AND(EX4&lt;80000000,EX4&gt;10),EX4,0))</f>
        <v>0</v>
      </c>
      <c r="EY25">
        <f>IF(EY4&gt;80000000,VLOOKUP(EY4,符文价值!$A$3:$D$158,4,0),IF(AND(EY4&lt;80000000,EY4&gt;10),EY4,0))</f>
        <v>0</v>
      </c>
      <c r="EZ25">
        <f>IF(EZ4&gt;80000000,VLOOKUP(EZ4,符文价值!$A$3:$D$158,4,0),IF(AND(EZ4&lt;80000000,EZ4&gt;10),EZ4,0))</f>
        <v>0</v>
      </c>
      <c r="FA25">
        <f>IF(FA4&gt;80000000,VLOOKUP(FA4,符文价值!$A$3:$D$158,4,0),IF(AND(FA4&lt;80000000,FA4&gt;10),FA4,0))</f>
        <v>0</v>
      </c>
      <c r="FB25">
        <f>IF(FB4&gt;80000000,VLOOKUP(FB4,符文价值!$A$3:$D$158,4,0),IF(AND(FB4&lt;80000000,FB4&gt;10),FB4,0))</f>
        <v>0</v>
      </c>
      <c r="FC25">
        <f>IF(FC4&gt;80000000,VLOOKUP(FC4,符文价值!$A$3:$D$158,4,0),IF(AND(FC4&lt;80000000,FC4&gt;10),FC4,0))</f>
        <v>0</v>
      </c>
      <c r="FD25">
        <f>IF(FD4&gt;80000000,VLOOKUP(FD4,符文价值!$A$3:$D$158,4,0),IF(AND(FD4&lt;80000000,FD4&gt;10),FD4,0))</f>
        <v>0</v>
      </c>
      <c r="FE25">
        <f>IF(FE4&gt;80000000,VLOOKUP(FE4,符文价值!$A$3:$D$158,4,0),IF(AND(FE4&lt;80000000,FE4&gt;10),FE4,0))</f>
        <v>0</v>
      </c>
      <c r="FF25">
        <f>IF(FF4&gt;80000000,VLOOKUP(FF4,符文价值!$A$3:$D$158,4,0),IF(AND(FF4&lt;80000000,FF4&gt;10),FF4,0))</f>
        <v>0</v>
      </c>
      <c r="FG25">
        <f>IF(FG4&gt;80000000,VLOOKUP(FG4,符文价值!$A$3:$D$158,4,0),IF(AND(FG4&lt;80000000,FG4&gt;10),FG4,0))</f>
        <v>0</v>
      </c>
      <c r="FH25">
        <f>IF(FH4&gt;80000000,VLOOKUP(FH4,符文价值!$A$3:$D$158,4,0),IF(AND(FH4&lt;80000000,FH4&gt;10),FH4,0))</f>
        <v>0</v>
      </c>
      <c r="FI25">
        <f>IF(FI4&gt;80000000,VLOOKUP(FI4,符文价值!$A$3:$D$158,4,0),IF(AND(FI4&lt;80000000,FI4&gt;10),FI4,0))</f>
        <v>0</v>
      </c>
      <c r="FJ25">
        <f>IF(FJ4&gt;80000000,VLOOKUP(FJ4,符文价值!$A$3:$D$158,4,0),IF(AND(FJ4&lt;80000000,FJ4&gt;10),FJ4,0))</f>
        <v>0</v>
      </c>
      <c r="FK25">
        <f>IF(FK4&gt;80000000,VLOOKUP(FK4,符文价值!$A$3:$D$158,4,0),IF(AND(FK4&lt;80000000,FK4&gt;10),FK4,0))</f>
        <v>0</v>
      </c>
      <c r="FL25">
        <f>IF(FL4&gt;80000000,VLOOKUP(FL4,符文价值!$A$3:$D$158,4,0),IF(AND(FL4&lt;80000000,FL4&gt;10),FL4,0))</f>
        <v>0</v>
      </c>
      <c r="FM25">
        <f>IF(FM4&gt;80000000,VLOOKUP(FM4,符文价值!$A$3:$D$158,4,0),IF(AND(FM4&lt;80000000,FM4&gt;10),FM4,0))</f>
        <v>0</v>
      </c>
      <c r="FN25">
        <f>IF(FN4&gt;80000000,VLOOKUP(FN4,符文价值!$A$3:$D$158,4,0),IF(AND(FN4&lt;80000000,FN4&gt;10),FN4,0))</f>
        <v>0</v>
      </c>
      <c r="FO25">
        <f>IF(FO4&gt;80000000,VLOOKUP(FO4,符文价值!$A$3:$D$158,4,0),IF(AND(FO4&lt;80000000,FO4&gt;10),FO4,0))</f>
        <v>0</v>
      </c>
      <c r="FP25">
        <f>IF(FP4&gt;80000000,VLOOKUP(FP4,符文价值!$A$3:$D$158,4,0),IF(AND(FP4&lt;80000000,FP4&gt;10),FP4,0))</f>
        <v>0</v>
      </c>
      <c r="FQ25">
        <f>IF(FQ4&gt;80000000,VLOOKUP(FQ4,符文价值!$A$3:$D$158,4,0),IF(AND(FQ4&lt;80000000,FQ4&gt;10),FQ4,0))</f>
        <v>0</v>
      </c>
      <c r="FR25">
        <f>IF(FR4&gt;80000000,VLOOKUP(FR4,符文价值!$A$3:$D$158,4,0),IF(AND(FR4&lt;80000000,FR4&gt;10),FR4,0))</f>
        <v>0</v>
      </c>
      <c r="FS25">
        <f>IF(FS4&gt;80000000,VLOOKUP(FS4,符文价值!$A$3:$D$158,4,0),IF(AND(FS4&lt;80000000,FS4&gt;10),FS4,0))</f>
        <v>0</v>
      </c>
      <c r="FT25">
        <f>IF(FT4&gt;80000000,VLOOKUP(FT4,符文价值!$A$3:$D$158,4,0),IF(AND(FT4&lt;80000000,FT4&gt;10),FT4,0))</f>
        <v>0</v>
      </c>
      <c r="FU25">
        <f>IF(FU4&gt;80000000,VLOOKUP(FU4,符文价值!$A$3:$D$158,4,0),IF(AND(FU4&lt;80000000,FU4&gt;10),FU4,0))</f>
        <v>0</v>
      </c>
      <c r="FV25">
        <f>IF(FV4&gt;80000000,VLOOKUP(FV4,符文价值!$A$3:$D$158,4,0),IF(AND(FV4&lt;80000000,FV4&gt;10),FV4,0))</f>
        <v>0</v>
      </c>
      <c r="FW25">
        <f>IF(FW4&gt;80000000,VLOOKUP(FW4,符文价值!$A$3:$D$158,4,0),IF(AND(FW4&lt;80000000,FW4&gt;10),FW4,0))</f>
        <v>0</v>
      </c>
      <c r="FX25">
        <f>IF(FX4&gt;80000000,VLOOKUP(FX4,符文价值!$A$3:$D$158,4,0),IF(AND(FX4&lt;80000000,FX4&gt;10),FX4,0))</f>
        <v>0</v>
      </c>
      <c r="FY25">
        <f>IF(FY4&gt;80000000,VLOOKUP(FY4,符文价值!$A$3:$D$158,4,0),IF(AND(FY4&lt;80000000,FY4&gt;10),FY4,0))</f>
        <v>0</v>
      </c>
      <c r="FZ25">
        <f>IF(FZ4&gt;80000000,VLOOKUP(FZ4,符文价值!$A$3:$D$158,4,0),IF(AND(FZ4&lt;80000000,FZ4&gt;10),FZ4,0))</f>
        <v>0</v>
      </c>
      <c r="GA25">
        <f>IF(GA4&gt;80000000,VLOOKUP(GA4,符文价值!$A$3:$D$158,4,0),IF(AND(GA4&lt;80000000,GA4&gt;10),GA4,0))</f>
        <v>0</v>
      </c>
      <c r="GB25">
        <f>IF(GB4&gt;80000000,VLOOKUP(GB4,符文价值!$A$3:$D$158,4,0),IF(AND(GB4&lt;80000000,GB4&gt;10),GB4,0))</f>
        <v>0</v>
      </c>
      <c r="GC25">
        <f>IF(GC4&gt;80000000,VLOOKUP(GC4,符文价值!$A$3:$D$158,4,0),IF(AND(GC4&lt;80000000,GC4&gt;10),GC4,0))</f>
        <v>0</v>
      </c>
      <c r="GD25">
        <f>IF(GD4&gt;80000000,VLOOKUP(GD4,符文价值!$A$3:$D$158,4,0),IF(AND(GD4&lt;80000000,GD4&gt;10),GD4,0))</f>
        <v>0</v>
      </c>
      <c r="GE25">
        <f>IF(GE4&gt;80000000,VLOOKUP(GE4,符文价值!$A$3:$D$158,4,0),IF(AND(GE4&lt;80000000,GE4&gt;10),GE4,0))</f>
        <v>0</v>
      </c>
      <c r="GF25">
        <f>IF(GF4&gt;80000000,VLOOKUP(GF4,符文价值!$A$3:$D$158,4,0),IF(AND(GF4&lt;80000000,GF4&gt;10),GF4,0))</f>
        <v>0</v>
      </c>
      <c r="GG25">
        <f>IF(GG4&gt;80000000,VLOOKUP(GG4,符文价值!$A$3:$D$158,4,0),IF(AND(GG4&lt;80000000,GG4&gt;10),GG4,0))</f>
        <v>0</v>
      </c>
      <c r="GH25">
        <f>IF(GH4&gt;80000000,VLOOKUP(GH4,符文价值!$A$3:$D$158,4,0),IF(AND(GH4&lt;80000000,GH4&gt;10),GH4,0))</f>
        <v>0</v>
      </c>
      <c r="GI25">
        <f>IF(GI4&gt;80000000,VLOOKUP(GI4,符文价值!$A$3:$D$158,4,0),IF(AND(GI4&lt;80000000,GI4&gt;10),GI4,0))</f>
        <v>0</v>
      </c>
      <c r="GJ25">
        <f>IF(GJ4&gt;80000000,VLOOKUP(GJ4,符文价值!$A$3:$D$158,4,0),IF(AND(GJ4&lt;80000000,GJ4&gt;10),GJ4,0))</f>
        <v>0</v>
      </c>
      <c r="GK25">
        <f>IF(GK4&gt;80000000,VLOOKUP(GK4,符文价值!$A$3:$D$158,4,0),IF(AND(GK4&lt;80000000,GK4&gt;10),GK4,0))</f>
        <v>0</v>
      </c>
      <c r="GL25">
        <f>IF(GL4&gt;80000000,VLOOKUP(GL4,符文价值!$A$3:$D$158,4,0),IF(AND(GL4&lt;80000000,GL4&gt;10),GL4,0))</f>
        <v>0</v>
      </c>
      <c r="GM25">
        <f>IF(GM4&gt;80000000,VLOOKUP(GM4,符文价值!$A$3:$D$158,4,0),IF(AND(GM4&lt;80000000,GM4&gt;10),GM4,0))</f>
        <v>0</v>
      </c>
      <c r="GN25">
        <f>IF(GN4&gt;80000000,VLOOKUP(GN4,符文价值!$A$3:$D$158,4,0),IF(AND(GN4&lt;80000000,GN4&gt;10),GN4,0))</f>
        <v>0</v>
      </c>
      <c r="GO25">
        <f>IF(GO4&gt;80000000,VLOOKUP(GO4,符文价值!$A$3:$D$158,4,0),IF(AND(GO4&lt;80000000,GO4&gt;10),GO4,0))</f>
        <v>0</v>
      </c>
      <c r="GP25">
        <f>IF(GP4&gt;80000000,VLOOKUP(GP4,符文价值!$A$3:$D$158,4,0),IF(AND(GP4&lt;80000000,GP4&gt;10),GP4,0))</f>
        <v>0</v>
      </c>
      <c r="GQ25">
        <f>IF(GQ4&gt;80000000,VLOOKUP(GQ4,符文价值!$A$3:$D$158,4,0),IF(AND(GQ4&lt;80000000,GQ4&gt;10),GQ4,0))</f>
        <v>0</v>
      </c>
      <c r="GR25">
        <f>IF(GR4&gt;80000000,VLOOKUP(GR4,符文价值!$A$3:$D$158,4,0),IF(AND(GR4&lt;80000000,GR4&gt;10),GR4,0))</f>
        <v>0</v>
      </c>
      <c r="GS25">
        <f>IF(GS4&gt;80000000,VLOOKUP(GS4,符文价值!$A$3:$D$158,4,0),IF(AND(GS4&lt;80000000,GS4&gt;10),GS4,0))</f>
        <v>0</v>
      </c>
      <c r="GT25">
        <f>IF(GT4&gt;80000000,VLOOKUP(GT4,符文价值!$A$3:$D$158,4,0),IF(AND(GT4&lt;80000000,GT4&gt;10),GT4,0))</f>
        <v>0</v>
      </c>
      <c r="GU25">
        <f>IF(GU4&gt;80000000,VLOOKUP(GU4,符文价值!$A$3:$D$158,4,0),IF(AND(GU4&lt;80000000,GU4&gt;10),GU4,0))</f>
        <v>0</v>
      </c>
      <c r="GV25">
        <f>IF(GV4&gt;80000000,VLOOKUP(GV4,符文价值!$A$3:$D$158,4,0),IF(AND(GV4&lt;80000000,GV4&gt;10),GV4,0))</f>
        <v>0</v>
      </c>
      <c r="GW25">
        <f>IF(GW4&gt;80000000,VLOOKUP(GW4,符文价值!$A$3:$D$158,4,0),IF(AND(GW4&lt;80000000,GW4&gt;10),GW4,0))</f>
        <v>0</v>
      </c>
      <c r="GX25">
        <f>IF(GX4&gt;80000000,VLOOKUP(GX4,符文价值!$A$3:$D$158,4,0),IF(AND(GX4&lt;80000000,GX4&gt;10),GX4,0))</f>
        <v>0</v>
      </c>
      <c r="GY25">
        <f>IF(GY4&gt;80000000,VLOOKUP(GY4,符文价值!$A$3:$D$158,4,0),IF(AND(GY4&lt;80000000,GY4&gt;10),GY4,0))</f>
        <v>0</v>
      </c>
      <c r="GZ25">
        <f>IF(GZ4&gt;80000000,VLOOKUP(GZ4,符文价值!$A$3:$D$158,4,0),IF(AND(GZ4&lt;80000000,GZ4&gt;10),GZ4,0))</f>
        <v>0</v>
      </c>
      <c r="HA25">
        <f>IF(HA4&gt;80000000,VLOOKUP(HA4,符文价值!$A$3:$D$158,4,0),IF(AND(HA4&lt;80000000,HA4&gt;10),HA4,0))</f>
        <v>0</v>
      </c>
      <c r="HB25">
        <f>IF(HB4&gt;80000000,VLOOKUP(HB4,符文价值!$A$3:$D$158,4,0),IF(AND(HB4&lt;80000000,HB4&gt;10),HB4,0))</f>
        <v>0</v>
      </c>
      <c r="HC25">
        <f>IF(HC4&gt;80000000,VLOOKUP(HC4,符文价值!$A$3:$D$158,4,0),IF(AND(HC4&lt;80000000,HC4&gt;10),HC4,0))</f>
        <v>0</v>
      </c>
      <c r="HD25">
        <f>IF(HD4&gt;80000000,VLOOKUP(HD4,符文价值!$A$3:$D$158,4,0),IF(AND(HD4&lt;80000000,HD4&gt;10),HD4,0))</f>
        <v>0</v>
      </c>
      <c r="HE25">
        <f>IF(HE4&gt;80000000,VLOOKUP(HE4,符文价值!$A$3:$D$158,4,0),IF(AND(HE4&lt;80000000,HE4&gt;10),HE4,0))</f>
        <v>0</v>
      </c>
      <c r="HF25">
        <f>IF(HF4&gt;80000000,VLOOKUP(HF4,符文价值!$A$3:$D$158,4,0),IF(AND(HF4&lt;80000000,HF4&gt;10),HF4,0))</f>
        <v>0</v>
      </c>
      <c r="HG25">
        <f>IF(HG4&gt;80000000,VLOOKUP(HG4,符文价值!$A$3:$D$158,4,0),IF(AND(HG4&lt;80000000,HG4&gt;10),HG4,0))</f>
        <v>0</v>
      </c>
      <c r="HH25">
        <f>IF(HH4&gt;80000000,VLOOKUP(HH4,符文价值!$A$3:$D$158,4,0),IF(AND(HH4&lt;80000000,HH4&gt;10),HH4,0))</f>
        <v>0</v>
      </c>
      <c r="HI25">
        <f>IF(HI4&gt;80000000,VLOOKUP(HI4,符文价值!$A$3:$D$158,4,0),IF(AND(HI4&lt;80000000,HI4&gt;10),HI4,0))</f>
        <v>0</v>
      </c>
      <c r="HJ25">
        <f>IF(HJ4&gt;80000000,VLOOKUP(HJ4,符文价值!$A$3:$D$158,4,0),IF(AND(HJ4&lt;80000000,HJ4&gt;10),HJ4,0))</f>
        <v>0</v>
      </c>
      <c r="HK25">
        <f>IF(HK4&gt;80000000,VLOOKUP(HK4,符文价值!$A$3:$D$158,4,0),IF(AND(HK4&lt;80000000,HK4&gt;10),HK4,0))</f>
        <v>0</v>
      </c>
      <c r="HL25">
        <f>IF(HL4&gt;80000000,VLOOKUP(HL4,符文价值!$A$3:$D$158,4,0),IF(AND(HL4&lt;80000000,HL4&gt;10),HL4,0))</f>
        <v>0</v>
      </c>
      <c r="HM25">
        <f>IF(HM4&gt;80000000,VLOOKUP(HM4,符文价值!$A$3:$D$158,4,0),IF(AND(HM4&lt;80000000,HM4&gt;10),HM4,0))</f>
        <v>0</v>
      </c>
      <c r="HN25">
        <f>IF(HN4&gt;80000000,VLOOKUP(HN4,符文价值!$A$3:$D$158,4,0),IF(AND(HN4&lt;80000000,HN4&gt;10),HN4,0))</f>
        <v>0</v>
      </c>
      <c r="HO25">
        <f>IF(HO4&gt;80000000,VLOOKUP(HO4,符文价值!$A$3:$D$158,4,0),IF(AND(HO4&lt;80000000,HO4&gt;10),HO4,0))</f>
        <v>0</v>
      </c>
      <c r="HP25">
        <f>IF(HP4&gt;80000000,VLOOKUP(HP4,符文价值!$A$3:$D$158,4,0),IF(AND(HP4&lt;80000000,HP4&gt;10),HP4,0))</f>
        <v>0</v>
      </c>
      <c r="HQ25">
        <f>IF(HQ4&gt;80000000,VLOOKUP(HQ4,符文价值!$A$3:$D$158,4,0),IF(AND(HQ4&lt;80000000,HQ4&gt;10),HQ4,0))</f>
        <v>0</v>
      </c>
      <c r="HR25">
        <f>IF(HR4&gt;80000000,VLOOKUP(HR4,符文价值!$A$3:$D$158,4,0),IF(AND(HR4&lt;80000000,HR4&gt;10),HR4,0))</f>
        <v>0</v>
      </c>
      <c r="HS25">
        <f>IF(HS4&gt;80000000,VLOOKUP(HS4,符文价值!$A$3:$D$158,4,0),IF(AND(HS4&lt;80000000,HS4&gt;10),HS4,0))</f>
        <v>0</v>
      </c>
      <c r="HT25">
        <f>IF(HT4&gt;80000000,VLOOKUP(HT4,符文价值!$A$3:$D$158,4,0),IF(AND(HT4&lt;80000000,HT4&gt;10),HT4,0))</f>
        <v>0</v>
      </c>
      <c r="HU25">
        <f>IF(HU4&gt;80000000,VLOOKUP(HU4,符文价值!$A$3:$D$158,4,0),IF(AND(HU4&lt;80000000,HU4&gt;10),HU4,0))</f>
        <v>0</v>
      </c>
      <c r="HV25">
        <f>IF(HV4&gt;80000000,VLOOKUP(HV4,符文价值!$A$3:$D$158,4,0),IF(AND(HV4&lt;80000000,HV4&gt;10),HV4,0))</f>
        <v>0</v>
      </c>
      <c r="HW25">
        <f>IF(HW4&gt;80000000,VLOOKUP(HW4,符文价值!$A$3:$D$158,4,0),IF(AND(HW4&lt;80000000,HW4&gt;10),HW4,0))</f>
        <v>0</v>
      </c>
      <c r="HX25">
        <f>IF(HX4&gt;80000000,VLOOKUP(HX4,符文价值!$A$3:$D$158,4,0),IF(AND(HX4&lt;80000000,HX4&gt;10),HX4,0))</f>
        <v>0</v>
      </c>
      <c r="HY25">
        <f>IF(HY4&gt;80000000,VLOOKUP(HY4,符文价值!$A$3:$D$158,4,0),IF(AND(HY4&lt;80000000,HY4&gt;10),HY4,0))</f>
        <v>0</v>
      </c>
      <c r="HZ25">
        <f>IF(HZ4&gt;80000000,VLOOKUP(HZ4,符文价值!$A$3:$D$158,4,0),IF(AND(HZ4&lt;80000000,HZ4&gt;10),HZ4,0))</f>
        <v>0</v>
      </c>
      <c r="IA25">
        <f>IF(IA4&gt;80000000,VLOOKUP(IA4,符文价值!$A$3:$D$158,4,0),IF(AND(IA4&lt;80000000,IA4&gt;10),IA4,0))</f>
        <v>0</v>
      </c>
      <c r="IB25">
        <f>IF(IB4&gt;80000000,VLOOKUP(IB4,符文价值!$A$3:$D$158,4,0),IF(AND(IB4&lt;80000000,IB4&gt;10),IB4,0))</f>
        <v>0</v>
      </c>
      <c r="IC25">
        <f>IF(IC4&gt;80000000,VLOOKUP(IC4,符文价值!$A$3:$D$158,4,0),IF(AND(IC4&lt;80000000,IC4&gt;10),IC4,0))</f>
        <v>0</v>
      </c>
      <c r="ID25">
        <f>IF(ID4&gt;80000000,VLOOKUP(ID4,符文价值!$A$3:$D$158,4,0),IF(AND(ID4&lt;80000000,ID4&gt;10),ID4,0))</f>
        <v>0</v>
      </c>
      <c r="IE25">
        <f>IF(IE4&gt;80000000,VLOOKUP(IE4,符文价值!$A$3:$D$158,4,0),IF(AND(IE4&lt;80000000,IE4&gt;10),IE4,0))</f>
        <v>0</v>
      </c>
      <c r="IF25">
        <f>IF(IF4&gt;80000000,VLOOKUP(IF4,符文价值!$A$3:$D$158,4,0),IF(AND(IF4&lt;80000000,IF4&gt;10),IF4,0))</f>
        <v>0</v>
      </c>
      <c r="IG25">
        <f>IF(IG4&gt;80000000,VLOOKUP(IG4,符文价值!$A$3:$D$158,4,0),IF(AND(IG4&lt;80000000,IG4&gt;10),IG4,0))</f>
        <v>0</v>
      </c>
      <c r="IH25">
        <f>IF(IH4&gt;80000000,VLOOKUP(IH4,符文价值!$A$3:$D$158,4,0),IF(AND(IH4&lt;80000000,IH4&gt;10),IH4,0))</f>
        <v>0</v>
      </c>
      <c r="II25">
        <f>IF(II4&gt;80000000,VLOOKUP(II4,符文价值!$A$3:$D$158,4,0),IF(AND(II4&lt;80000000,II4&gt;10),II4,0))</f>
        <v>0</v>
      </c>
      <c r="IJ25">
        <f>IF(IJ4&gt;80000000,VLOOKUP(IJ4,符文价值!$A$3:$D$158,4,0),IF(AND(IJ4&lt;80000000,IJ4&gt;10),IJ4,0))</f>
        <v>0</v>
      </c>
      <c r="IK25">
        <f>IF(IK4&gt;80000000,VLOOKUP(IK4,符文价值!$A$3:$D$158,4,0),IF(AND(IK4&lt;80000000,IK4&gt;10),IK4,0))</f>
        <v>0</v>
      </c>
      <c r="IL25">
        <f>IF(IL4&gt;80000000,VLOOKUP(IL4,符文价值!$A$3:$D$158,4,0),IF(AND(IL4&lt;80000000,IL4&gt;10),IL4,0))</f>
        <v>0</v>
      </c>
      <c r="IM25">
        <f>IF(IM4&gt;80000000,VLOOKUP(IM4,符文价值!$A$3:$D$158,4,0),IF(AND(IM4&lt;80000000,IM4&gt;10),IM4,0))</f>
        <v>0</v>
      </c>
      <c r="IN25">
        <f>IF(IN4&gt;80000000,VLOOKUP(IN4,符文价值!$A$3:$D$158,4,0),IF(AND(IN4&lt;80000000,IN4&gt;10),IN4,0))</f>
        <v>0</v>
      </c>
      <c r="IO25">
        <f>IF(IO4&gt;80000000,VLOOKUP(IO4,符文价值!$A$3:$D$158,4,0),IF(AND(IO4&lt;80000000,IO4&gt;10),IO4,0))</f>
        <v>0</v>
      </c>
      <c r="IP25">
        <f>IF(IP4&gt;80000000,VLOOKUP(IP4,符文价值!$A$3:$D$158,4,0),IF(AND(IP4&lt;80000000,IP4&gt;10),IP4,0))</f>
        <v>0</v>
      </c>
      <c r="IQ25">
        <f>IF(IQ4&gt;80000000,VLOOKUP(IQ4,符文价值!$A$3:$D$158,4,0),IF(AND(IQ4&lt;80000000,IQ4&gt;10),IQ4,0))</f>
        <v>0</v>
      </c>
      <c r="IR25">
        <f>IF(IR4&gt;80000000,VLOOKUP(IR4,符文价值!$A$3:$D$158,4,0),IF(AND(IR4&lt;80000000,IR4&gt;10),IR4,0))</f>
        <v>0</v>
      </c>
      <c r="IS25">
        <f>IF(IS4&gt;80000000,VLOOKUP(IS4,符文价值!$A$3:$D$158,4,0),IF(AND(IS4&lt;80000000,IS4&gt;10),IS4,0))</f>
        <v>0</v>
      </c>
      <c r="IT25">
        <f>IF(IT4&gt;80000000,VLOOKUP(IT4,符文价值!$A$3:$D$158,4,0),IF(AND(IT4&lt;80000000,IT4&gt;10),IT4,0))</f>
        <v>0</v>
      </c>
      <c r="IU25">
        <f>IF(IU4&gt;80000000,VLOOKUP(IU4,符文价值!$A$3:$D$158,4,0),IF(AND(IU4&lt;80000000,IU4&gt;10),IU4,0))</f>
        <v>0</v>
      </c>
      <c r="IV25">
        <f>IF(IV4&gt;80000000,VLOOKUP(IV4,符文价值!$A$3:$D$158,4,0),IF(AND(IV4&lt;80000000,IV4&gt;10),IV4,0))</f>
        <v>0</v>
      </c>
      <c r="IW25">
        <f>IF(IW4&gt;80000000,VLOOKUP(IW4,符文价值!$A$3:$D$158,4,0),IF(AND(IW4&lt;80000000,IW4&gt;10),IW4,0))</f>
        <v>0</v>
      </c>
      <c r="IX25">
        <f>IF(IX4&gt;80000000,VLOOKUP(IX4,符文价值!$A$3:$D$158,4,0),IF(AND(IX4&lt;80000000,IX4&gt;10),IX4,0))</f>
        <v>0</v>
      </c>
      <c r="IY25">
        <f>IF(IY4&gt;80000000,VLOOKUP(IY4,符文价值!$A$3:$D$158,4,0),IF(AND(IY4&lt;80000000,IY4&gt;10),IY4,0))</f>
        <v>0</v>
      </c>
      <c r="IZ25">
        <f>IF(IZ4&gt;80000000,VLOOKUP(IZ4,符文价值!$A$3:$D$158,4,0),IF(AND(IZ4&lt;80000000,IZ4&gt;10),IZ4,0))</f>
        <v>0</v>
      </c>
      <c r="JA25">
        <f>IF(JA4&gt;80000000,VLOOKUP(JA4,符文价值!$A$3:$D$158,4,0),IF(AND(JA4&lt;80000000,JA4&gt;10),JA4,0))</f>
        <v>0</v>
      </c>
      <c r="JB25">
        <f>IF(JB4&gt;80000000,VLOOKUP(JB4,符文价值!$A$3:$D$158,4,0),IF(AND(JB4&lt;80000000,JB4&gt;10),JB4,0))</f>
        <v>0</v>
      </c>
      <c r="JC25">
        <f>IF(JC4&gt;80000000,VLOOKUP(JC4,符文价值!$A$3:$D$158,4,0),IF(AND(JC4&lt;80000000,JC4&gt;10),JC4,0))</f>
        <v>0</v>
      </c>
      <c r="JD25">
        <f>IF(JD4&gt;80000000,VLOOKUP(JD4,符文价值!$A$3:$D$158,4,0),IF(AND(JD4&lt;80000000,JD4&gt;10),JD4,0))</f>
        <v>0</v>
      </c>
      <c r="JE25">
        <f>IF(JE4&gt;80000000,VLOOKUP(JE4,符文价值!$A$3:$D$158,4,0),IF(AND(JE4&lt;80000000,JE4&gt;10),JE4,0))</f>
        <v>0</v>
      </c>
      <c r="JF25">
        <f>IF(JF4&gt;80000000,VLOOKUP(JF4,符文价值!$A$3:$D$158,4,0),IF(AND(JF4&lt;80000000,JF4&gt;10),JF4,0))</f>
        <v>0</v>
      </c>
      <c r="JG25">
        <f>IF(JG4&gt;80000000,VLOOKUP(JG4,符文价值!$A$3:$D$158,4,0),IF(AND(JG4&lt;80000000,JG4&gt;10),JG4,0))</f>
        <v>0</v>
      </c>
      <c r="JH25">
        <f>IF(JH4&gt;80000000,VLOOKUP(JH4,符文价值!$A$3:$D$158,4,0),IF(AND(JH4&lt;80000000,JH4&gt;10),JH4,0))</f>
        <v>0</v>
      </c>
      <c r="JI25">
        <f>IF(JI4&gt;80000000,VLOOKUP(JI4,符文价值!$A$3:$D$158,4,0),IF(AND(JI4&lt;80000000,JI4&gt;10),JI4,0))</f>
        <v>0</v>
      </c>
      <c r="JJ25">
        <f>IF(JJ4&gt;80000000,VLOOKUP(JJ4,符文价值!$A$3:$D$158,4,0),IF(AND(JJ4&lt;80000000,JJ4&gt;10),JJ4,0))</f>
        <v>0</v>
      </c>
      <c r="JK25">
        <f>IF(JK4&gt;80000000,VLOOKUP(JK4,符文价值!$A$3:$D$158,4,0),IF(AND(JK4&lt;80000000,JK4&gt;10),JK4,0))</f>
        <v>0</v>
      </c>
      <c r="JL25">
        <f>IF(JL4&gt;80000000,VLOOKUP(JL4,符文价值!$A$3:$D$158,4,0),IF(AND(JL4&lt;80000000,JL4&gt;10),JL4,0))</f>
        <v>0</v>
      </c>
      <c r="JM25">
        <f>IF(JM4&gt;80000000,VLOOKUP(JM4,符文价值!$A$3:$D$158,4,0),IF(AND(JM4&lt;80000000,JM4&gt;10),JM4,0))</f>
        <v>0</v>
      </c>
      <c r="JN25">
        <f>IF(JN4&gt;80000000,VLOOKUP(JN4,符文价值!$A$3:$D$158,4,0),IF(AND(JN4&lt;80000000,JN4&gt;10),JN4,0))</f>
        <v>0</v>
      </c>
      <c r="JO25">
        <f>IF(JO4&gt;80000000,VLOOKUP(JO4,符文价值!$A$3:$D$158,4,0),IF(AND(JO4&lt;80000000,JO4&gt;10),JO4,0))</f>
        <v>0</v>
      </c>
      <c r="JP25">
        <f>IF(JP4&gt;80000000,VLOOKUP(JP4,符文价值!$A$3:$D$158,4,0),IF(AND(JP4&lt;80000000,JP4&gt;10),JP4,0))</f>
        <v>0</v>
      </c>
      <c r="JQ25">
        <f>IF(JQ4&gt;80000000,VLOOKUP(JQ4,符文价值!$A$3:$D$158,4,0),IF(AND(JQ4&lt;80000000,JQ4&gt;10),JQ4,0))</f>
        <v>0</v>
      </c>
      <c r="JR25">
        <f>IF(JR4&gt;80000000,VLOOKUP(JR4,符文价值!$A$3:$D$158,4,0),IF(AND(JR4&lt;80000000,JR4&gt;10),JR4,0))</f>
        <v>0</v>
      </c>
      <c r="JS25">
        <f>IF(JS4&gt;80000000,VLOOKUP(JS4,符文价值!$A$3:$D$158,4,0),IF(AND(JS4&lt;80000000,JS4&gt;10),JS4,0))</f>
        <v>0</v>
      </c>
      <c r="JT25">
        <f>IF(JT4&gt;80000000,VLOOKUP(JT4,符文价值!$A$3:$D$158,4,0),IF(AND(JT4&lt;80000000,JT4&gt;10),JT4,0))</f>
        <v>0</v>
      </c>
      <c r="JU25">
        <f>IF(JU4&gt;80000000,VLOOKUP(JU4,符文价值!$A$3:$D$158,4,0),IF(AND(JU4&lt;80000000,JU4&gt;10),JU4,0))</f>
        <v>0</v>
      </c>
      <c r="JV25">
        <f>IF(JV4&gt;80000000,VLOOKUP(JV4,符文价值!$A$3:$D$158,4,0),IF(AND(JV4&lt;80000000,JV4&gt;10),JV4,0))</f>
        <v>0</v>
      </c>
      <c r="JW25">
        <f>IF(JW4&gt;80000000,VLOOKUP(JW4,符文价值!$A$3:$D$158,4,0),IF(AND(JW4&lt;80000000,JW4&gt;10),JW4,0))</f>
        <v>0</v>
      </c>
      <c r="JX25">
        <f>IF(JX4&gt;80000000,VLOOKUP(JX4,符文价值!$A$3:$D$158,4,0),IF(AND(JX4&lt;80000000,JX4&gt;10),JX4,0))</f>
        <v>0</v>
      </c>
      <c r="JY25">
        <f>IF(JY4&gt;80000000,VLOOKUP(JY4,符文价值!$A$3:$D$158,4,0),IF(AND(JY4&lt;80000000,JY4&gt;10),JY4,0))</f>
        <v>0</v>
      </c>
      <c r="JZ25">
        <f>IF(JZ4&gt;80000000,VLOOKUP(JZ4,符文价值!$A$3:$D$158,4,0),IF(AND(JZ4&lt;80000000,JZ4&gt;10),JZ4,0))</f>
        <v>0</v>
      </c>
      <c r="KA25">
        <f>IF(KA4&gt;80000000,VLOOKUP(KA4,符文价值!$A$3:$D$158,4,0),IF(AND(KA4&lt;80000000,KA4&gt;10),KA4,0))</f>
        <v>0</v>
      </c>
      <c r="KB25">
        <f>IF(KB4&gt;80000000,VLOOKUP(KB4,符文价值!$A$3:$D$158,4,0),IF(AND(KB4&lt;80000000,KB4&gt;10),KB4,0))</f>
        <v>0</v>
      </c>
      <c r="KC25">
        <f>IF(KC4&gt;80000000,VLOOKUP(KC4,符文价值!$A$3:$D$158,4,0),IF(AND(KC4&lt;80000000,KC4&gt;10),KC4,0))</f>
        <v>0</v>
      </c>
      <c r="KD25">
        <f>IF(KD4&gt;80000000,VLOOKUP(KD4,符文价值!$A$3:$D$158,4,0),IF(AND(KD4&lt;80000000,KD4&gt;10),KD4,0))</f>
        <v>0</v>
      </c>
      <c r="KE25">
        <f>IF(KE4&gt;80000000,VLOOKUP(KE4,符文价值!$A$3:$D$158,4,0),IF(AND(KE4&lt;80000000,KE4&gt;10),KE4,0))</f>
        <v>0</v>
      </c>
      <c r="KF25">
        <f>IF(KF4&gt;80000000,VLOOKUP(KF4,符文价值!$A$3:$D$158,4,0),IF(AND(KF4&lt;80000000,KF4&gt;10),KF4,0))</f>
        <v>0</v>
      </c>
      <c r="KG25">
        <f>IF(KG4&gt;80000000,VLOOKUP(KG4,符文价值!$A$3:$D$158,4,0),IF(AND(KG4&lt;80000000,KG4&gt;10),KG4,0))</f>
        <v>0</v>
      </c>
      <c r="KH25">
        <f>IF(KH4&gt;80000000,VLOOKUP(KH4,符文价值!$A$3:$D$158,4,0),IF(AND(KH4&lt;80000000,KH4&gt;10),KH4,0))</f>
        <v>0</v>
      </c>
      <c r="KI25">
        <f>IF(KI4&gt;80000000,VLOOKUP(KI4,符文价值!$A$3:$D$158,4,0),IF(AND(KI4&lt;80000000,KI4&gt;10),KI4,0))</f>
        <v>0</v>
      </c>
      <c r="KJ25">
        <f>IF(KJ4&gt;80000000,VLOOKUP(KJ4,符文价值!$A$3:$D$158,4,0),IF(AND(KJ4&lt;80000000,KJ4&gt;10),KJ4,0))</f>
        <v>0</v>
      </c>
      <c r="KK25">
        <f>IF(KK4&gt;80000000,VLOOKUP(KK4,符文价值!$A$3:$D$158,4,0),IF(AND(KK4&lt;80000000,KK4&gt;10),KK4,0))</f>
        <v>0</v>
      </c>
      <c r="KL25">
        <f>IF(KL4&gt;80000000,VLOOKUP(KL4,符文价值!$A$3:$D$158,4,0),IF(AND(KL4&lt;80000000,KL4&gt;10),KL4,0))</f>
        <v>0</v>
      </c>
      <c r="KM25">
        <f>IF(KM4&gt;80000000,VLOOKUP(KM4,符文价值!$A$3:$D$158,4,0),IF(AND(KM4&lt;80000000,KM4&gt;10),KM4,0))</f>
        <v>0</v>
      </c>
      <c r="KN25">
        <f>IF(KN4&gt;80000000,VLOOKUP(KN4,符文价值!$A$3:$D$158,4,0),IF(AND(KN4&lt;80000000,KN4&gt;10),KN4,0))</f>
        <v>0</v>
      </c>
      <c r="KO25">
        <f>IF(KO4&gt;80000000,VLOOKUP(KO4,符文价值!$A$3:$D$158,4,0),IF(AND(KO4&lt;80000000,KO4&gt;10),KO4,0))</f>
        <v>0</v>
      </c>
      <c r="KP25">
        <f>IF(KP4&gt;80000000,VLOOKUP(KP4,符文价值!$A$3:$D$158,4,0),IF(AND(KP4&lt;80000000,KP4&gt;10),KP4,0))</f>
        <v>0</v>
      </c>
      <c r="KQ25">
        <f>IF(KQ4&gt;80000000,VLOOKUP(KQ4,符文价值!$A$3:$D$158,4,0),IF(AND(KQ4&lt;80000000,KQ4&gt;10),KQ4,0))</f>
        <v>0</v>
      </c>
      <c r="KR25">
        <f>IF(KR4&gt;80000000,VLOOKUP(KR4,符文价值!$A$3:$D$158,4,0),IF(AND(KR4&lt;80000000,KR4&gt;10),KR4,0))</f>
        <v>0</v>
      </c>
      <c r="KS25">
        <f>IF(KS4&gt;80000000,VLOOKUP(KS4,符文价值!$A$3:$D$158,4,0),IF(AND(KS4&lt;80000000,KS4&gt;10),KS4,0))</f>
        <v>0</v>
      </c>
      <c r="KT25">
        <f>IF(KT4&gt;80000000,VLOOKUP(KT4,符文价值!$A$3:$D$158,4,0),IF(AND(KT4&lt;80000000,KT4&gt;10),KT4,0))</f>
        <v>0</v>
      </c>
      <c r="KU25">
        <f>IF(KU4&gt;80000000,VLOOKUP(KU4,符文价值!$A$3:$D$158,4,0),IF(AND(KU4&lt;80000000,KU4&gt;10),KU4,0))</f>
        <v>0</v>
      </c>
      <c r="KV25">
        <f>IF(KV4&gt;80000000,VLOOKUP(KV4,符文价值!$A$3:$D$158,4,0),IF(AND(KV4&lt;80000000,KV4&gt;10),KV4,0))</f>
        <v>0</v>
      </c>
      <c r="KW25">
        <f>IF(KW4&gt;80000000,VLOOKUP(KW4,符文价值!$A$3:$D$158,4,0),IF(AND(KW4&lt;80000000,KW4&gt;10),KW4,0))</f>
        <v>0</v>
      </c>
      <c r="KX25">
        <f>IF(KX4&gt;80000000,VLOOKUP(KX4,符文价值!$A$3:$D$158,4,0),IF(AND(KX4&lt;80000000,KX4&gt;10),KX4,0))</f>
        <v>0</v>
      </c>
      <c r="KY25">
        <f>IF(KY4&gt;80000000,VLOOKUP(KY4,符文价值!$A$3:$D$158,4,0),IF(AND(KY4&lt;80000000,KY4&gt;10),KY4,0))</f>
        <v>0</v>
      </c>
      <c r="KZ25">
        <f>IF(KZ4&gt;80000000,VLOOKUP(KZ4,符文价值!$A$3:$D$158,4,0),IF(AND(KZ4&lt;80000000,KZ4&gt;10),KZ4,0))</f>
        <v>0</v>
      </c>
      <c r="LA25">
        <f>IF(LA4&gt;80000000,VLOOKUP(LA4,符文价值!$A$3:$D$158,4,0),IF(AND(LA4&lt;80000000,LA4&gt;10),LA4,0))</f>
        <v>0</v>
      </c>
      <c r="LB25">
        <f>IF(LB4&gt;80000000,VLOOKUP(LB4,符文价值!$A$3:$D$158,4,0),IF(AND(LB4&lt;80000000,LB4&gt;10),LB4,0))</f>
        <v>0</v>
      </c>
      <c r="LC25">
        <f>IF(LC4&gt;80000000,VLOOKUP(LC4,符文价值!$A$3:$D$158,4,0),IF(AND(LC4&lt;80000000,LC4&gt;10),LC4,0))</f>
        <v>0</v>
      </c>
      <c r="LD25">
        <f>IF(LD4&gt;80000000,VLOOKUP(LD4,符文价值!$A$3:$D$158,4,0),IF(AND(LD4&lt;80000000,LD4&gt;10),LD4,0))</f>
        <v>0</v>
      </c>
      <c r="LE25">
        <f>IF(LE4&gt;80000000,VLOOKUP(LE4,符文价值!$A$3:$D$158,4,0),IF(AND(LE4&lt;80000000,LE4&gt;10),LE4,0))</f>
        <v>0</v>
      </c>
      <c r="LF25">
        <f>IF(LF4&gt;80000000,VLOOKUP(LF4,符文价值!$A$3:$D$158,4,0),IF(AND(LF4&lt;80000000,LF4&gt;10),LF4,0))</f>
        <v>0</v>
      </c>
      <c r="LG25">
        <f>IF(LG4&gt;80000000,VLOOKUP(LG4,符文价值!$A$3:$D$158,4,0),IF(AND(LG4&lt;80000000,LG4&gt;10),LG4,0))</f>
        <v>0</v>
      </c>
      <c r="LH25">
        <f>IF(LH4&gt;80000000,VLOOKUP(LH4,符文价值!$A$3:$D$158,4,0),IF(AND(LH4&lt;80000000,LH4&gt;10),LH4,0))</f>
        <v>0</v>
      </c>
      <c r="LI25">
        <f>IF(LI4&gt;80000000,VLOOKUP(LI4,符文价值!$A$3:$D$158,4,0),IF(AND(LI4&lt;80000000,LI4&gt;10),LI4,0))</f>
        <v>0</v>
      </c>
      <c r="LJ25">
        <f>IF(LJ4&gt;80000000,VLOOKUP(LJ4,符文价值!$A$3:$D$158,4,0),IF(AND(LJ4&lt;80000000,LJ4&gt;10),LJ4,0))</f>
        <v>0</v>
      </c>
      <c r="LK25">
        <f>IF(LK4&gt;80000000,VLOOKUP(LK4,符文价值!$A$3:$D$158,4,0),IF(AND(LK4&lt;80000000,LK4&gt;10),LK4,0))</f>
        <v>0</v>
      </c>
      <c r="LL25">
        <f>IF(LL4&gt;80000000,VLOOKUP(LL4,符文价值!$A$3:$D$158,4,0),IF(AND(LL4&lt;80000000,LL4&gt;10),LL4,0))</f>
        <v>0</v>
      </c>
      <c r="LM25">
        <f>IF(LM4&gt;80000000,VLOOKUP(LM4,符文价值!$A$3:$D$158,4,0),IF(AND(LM4&lt;80000000,LM4&gt;10),LM4,0))</f>
        <v>0</v>
      </c>
      <c r="LN25">
        <f>IF(LN4&gt;80000000,VLOOKUP(LN4,符文价值!$A$3:$D$158,4,0),IF(AND(LN4&lt;80000000,LN4&gt;10),LN4,0))</f>
        <v>0</v>
      </c>
      <c r="LO25">
        <f>IF(LO4&gt;80000000,VLOOKUP(LO4,符文价值!$A$3:$D$158,4,0),IF(AND(LO4&lt;80000000,LO4&gt;10),LO4,0))</f>
        <v>0</v>
      </c>
      <c r="LP25">
        <f>IF(LP4&gt;80000000,VLOOKUP(LP4,符文价值!$A$3:$D$158,4,0),IF(AND(LP4&lt;80000000,LP4&gt;10),LP4,0))</f>
        <v>0</v>
      </c>
      <c r="LQ25">
        <f>IF(LQ4&gt;80000000,VLOOKUP(LQ4,符文价值!$A$3:$D$158,4,0),IF(AND(LQ4&lt;80000000,LQ4&gt;10),LQ4,0))</f>
        <v>0</v>
      </c>
      <c r="LR25">
        <f>IF(LR4&gt;80000000,VLOOKUP(LR4,符文价值!$A$3:$D$158,4,0),IF(AND(LR4&lt;80000000,LR4&gt;10),LR4,0))</f>
        <v>0</v>
      </c>
      <c r="LS25">
        <f>IF(LS4&gt;80000000,VLOOKUP(LS4,符文价值!$A$3:$D$158,4,0),IF(AND(LS4&lt;80000000,LS4&gt;10),LS4,0))</f>
        <v>0</v>
      </c>
      <c r="LT25">
        <f>IF(LT4&gt;80000000,VLOOKUP(LT4,符文价值!$A$3:$D$158,4,0),IF(AND(LT4&lt;80000000,LT4&gt;10),LT4,0))</f>
        <v>0</v>
      </c>
      <c r="LU25">
        <f>IF(LU4&gt;80000000,VLOOKUP(LU4,符文价值!$A$3:$D$158,4,0),IF(AND(LU4&lt;80000000,LU4&gt;10),LU4,0))</f>
        <v>0</v>
      </c>
      <c r="LV25">
        <f>IF(LV4&gt;80000000,VLOOKUP(LV4,符文价值!$A$3:$D$158,4,0),IF(AND(LV4&lt;80000000,LV4&gt;10),LV4,0))</f>
        <v>0</v>
      </c>
      <c r="LW25">
        <f>IF(LW4&gt;80000000,VLOOKUP(LW4,符文价值!$A$3:$D$158,4,0),IF(AND(LW4&lt;80000000,LW4&gt;10),LW4,0))</f>
        <v>0</v>
      </c>
      <c r="LX25">
        <f>IF(LX4&gt;80000000,VLOOKUP(LX4,符文价值!$A$3:$D$158,4,0),IF(AND(LX4&lt;80000000,LX4&gt;10),LX4,0))</f>
        <v>0</v>
      </c>
      <c r="LY25">
        <f>IF(LY4&gt;80000000,VLOOKUP(LY4,符文价值!$A$3:$D$158,4,0),IF(AND(LY4&lt;80000000,LY4&gt;10),LY4,0))</f>
        <v>0</v>
      </c>
      <c r="LZ25">
        <f>IF(LZ4&gt;80000000,VLOOKUP(LZ4,符文价值!$A$3:$D$158,4,0),IF(AND(LZ4&lt;80000000,LZ4&gt;10),LZ4,0))</f>
        <v>0</v>
      </c>
      <c r="MA25">
        <f>IF(MA4&gt;80000000,VLOOKUP(MA4,符文价值!$A$3:$D$158,4,0),IF(AND(MA4&lt;80000000,MA4&gt;10),MA4,0))</f>
        <v>0</v>
      </c>
      <c r="MB25">
        <f>IF(MB4&gt;80000000,VLOOKUP(MB4,符文价值!$A$3:$D$158,4,0),IF(AND(MB4&lt;80000000,MB4&gt;10),MB4,0))</f>
        <v>0</v>
      </c>
      <c r="MC25">
        <f>IF(MC4&gt;80000000,VLOOKUP(MC4,符文价值!$A$3:$D$158,4,0),IF(AND(MC4&lt;80000000,MC4&gt;10),MC4,0))</f>
        <v>0</v>
      </c>
      <c r="MD25">
        <f>IF(MD4&gt;80000000,VLOOKUP(MD4,符文价值!$A$3:$D$158,4,0),IF(AND(MD4&lt;80000000,MD4&gt;10),MD4,0))</f>
        <v>0</v>
      </c>
      <c r="ME25">
        <f>IF(ME4&gt;80000000,VLOOKUP(ME4,符文价值!$A$3:$D$158,4,0),IF(AND(ME4&lt;80000000,ME4&gt;10),ME4,0))</f>
        <v>0</v>
      </c>
      <c r="MF25">
        <f>IF(MF4&gt;80000000,VLOOKUP(MF4,符文价值!$A$3:$D$158,4,0),IF(AND(MF4&lt;80000000,MF4&gt;10),MF4,0))</f>
        <v>0</v>
      </c>
      <c r="MG25">
        <f>IF(MG4&gt;80000000,VLOOKUP(MG4,符文价值!$A$3:$D$158,4,0),IF(AND(MG4&lt;80000000,MG4&gt;10),MG4,0))</f>
        <v>0</v>
      </c>
      <c r="MH25">
        <f>IF(MH4&gt;80000000,VLOOKUP(MH4,符文价值!$A$3:$D$158,4,0),IF(AND(MH4&lt;80000000,MH4&gt;10),MH4,0))</f>
        <v>0</v>
      </c>
    </row>
    <row r="26" spans="1:346" x14ac:dyDescent="0.2">
      <c r="A26">
        <v>2</v>
      </c>
      <c r="E26">
        <f>IF(E5&gt;80000000,VLOOKUP(E5,符文价值!$A$3:$D$158,4,0),IF(AND(E5&lt;80000000,E5&gt;10),E5,0))</f>
        <v>0</v>
      </c>
      <c r="F26">
        <f>IF(F5&gt;80000000,VLOOKUP(F5,符文价值!$A$3:$D$158,4,0),IF(AND(F5&lt;80000000,F5&gt;10),F5,0))</f>
        <v>0</v>
      </c>
      <c r="G26">
        <f>IF(G5&gt;80000000,VLOOKUP(G5,符文价值!$A$3:$D$158,4,0),IF(AND(G5&lt;80000000,G5&gt;10),G5,0))</f>
        <v>10</v>
      </c>
      <c r="H26">
        <f>IF(H5&gt;80000000,VLOOKUP(H5,符文价值!$A$3:$D$158,4,0),IF(AND(H5&lt;80000000,H5&gt;10),H5,0))</f>
        <v>0</v>
      </c>
      <c r="I26">
        <f>IF(I5&gt;80000000,VLOOKUP(I5,符文价值!$A$3:$D$158,4,0),IF(AND(I5&lt;80000000,I5&gt;10),I5,0))</f>
        <v>0</v>
      </c>
      <c r="J26">
        <f>IF(J5&gt;80000000,VLOOKUP(J5,符文价值!$A$3:$D$158,4,0),IF(AND(J5&lt;80000000,J5&gt;10),J5,0))</f>
        <v>420000</v>
      </c>
      <c r="K26">
        <f>IF(K5&gt;80000000,VLOOKUP(K5,符文价值!$A$3:$D$158,4,0),IF(AND(K5&lt;80000000,K5&gt;10),K5,0))</f>
        <v>15</v>
      </c>
      <c r="L26">
        <f>IF(L5&gt;80000000,VLOOKUP(L5,符文价值!$A$3:$D$158,4,0),IF(AND(L5&lt;80000000,L5&gt;10),L5,0))</f>
        <v>0</v>
      </c>
      <c r="M26">
        <f>IF(M5&gt;80000000,VLOOKUP(M5,符文价值!$A$3:$D$158,4,0),IF(AND(M5&lt;80000000,M5&gt;10),M5,0))</f>
        <v>0</v>
      </c>
      <c r="N26">
        <f>IF(N5&gt;80000000,VLOOKUP(N5,符文价值!$A$3:$D$158,4,0),IF(AND(N5&lt;80000000,N5&gt;10),N5,0))</f>
        <v>180000</v>
      </c>
      <c r="O26">
        <f>IF(O5&gt;80000000,VLOOKUP(O5,符文价值!$A$3:$D$158,4,0),IF(AND(O5&lt;80000000,O5&gt;10),O5,0))</f>
        <v>24</v>
      </c>
      <c r="P26">
        <f>IF(P5&gt;80000000,VLOOKUP(P5,符文价值!$A$3:$D$158,4,0),IF(AND(P5&lt;80000000,P5&gt;10),P5,0))</f>
        <v>0</v>
      </c>
      <c r="Q26">
        <f>IF(Q5&gt;80000000,VLOOKUP(Q5,符文价值!$A$3:$D$158,4,0),IF(AND(Q5&lt;80000000,Q5&gt;10),Q5,0))</f>
        <v>0</v>
      </c>
      <c r="R26">
        <f>IF(R5&gt;80000000,VLOOKUP(R5,符文价值!$A$3:$D$158,4,0),IF(AND(R5&lt;80000000,R5&gt;10),R5,0))</f>
        <v>0</v>
      </c>
      <c r="S26">
        <f>IF(S5&gt;80000000,VLOOKUP(S5,符文价值!$A$3:$D$158,4,0),IF(AND(S5&lt;80000000,S5&gt;10),S5,0))</f>
        <v>48</v>
      </c>
      <c r="T26">
        <f>IF(T5&gt;80000000,VLOOKUP(T5,符文价值!$A$3:$D$158,4,0),IF(AND(T5&lt;80000000,T5&gt;10),T5,0))</f>
        <v>0</v>
      </c>
      <c r="U26">
        <f>IF(U5&gt;80000000,VLOOKUP(U5,符文价值!$A$3:$D$158,4,0),IF(AND(U5&lt;80000000,U5&gt;10),U5,0))</f>
        <v>0</v>
      </c>
      <c r="V26">
        <f>IF(V5&gt;80000000,VLOOKUP(V5,符文价值!$A$3:$D$158,4,0),IF(AND(V5&lt;80000000,V5&gt;10),V5,0))</f>
        <v>0</v>
      </c>
      <c r="W26">
        <f>IF(W5&gt;80000000,VLOOKUP(W5,符文价值!$A$3:$D$158,4,0),IF(AND(W5&lt;80000000,W5&gt;10),W5,0))</f>
        <v>120</v>
      </c>
      <c r="X26">
        <f>IF(X5&gt;80000000,VLOOKUP(X5,符文价值!$A$3:$D$158,4,0),IF(AND(X5&lt;80000000,X5&gt;10),X5,0))</f>
        <v>0</v>
      </c>
      <c r="Y26">
        <f>IF(Y5&gt;80000000,VLOOKUP(Y5,符文价值!$A$3:$D$158,4,0),IF(AND(Y5&lt;80000000,Y5&gt;10),Y5,0))</f>
        <v>0</v>
      </c>
      <c r="Z26">
        <f>IF(Z5&gt;80000000,VLOOKUP(Z5,符文价值!$A$3:$D$158,4,0),IF(AND(Z5&lt;80000000,Z5&gt;10),Z5,0))</f>
        <v>0</v>
      </c>
      <c r="AA26">
        <f>IF(AA5&gt;80000000,VLOOKUP(AA5,符文价值!$A$3:$D$158,4,0),IF(AND(AA5&lt;80000000,AA5&gt;10),AA5,0))</f>
        <v>10</v>
      </c>
      <c r="AB26">
        <f>IF(AB5&gt;80000000,VLOOKUP(AB5,符文价值!$A$3:$D$158,4,0),IF(AND(AB5&lt;80000000,AB5&gt;10),AB5,0))</f>
        <v>0</v>
      </c>
      <c r="AC26">
        <f>IF(AC5&gt;80000000,VLOOKUP(AC5,符文价值!$A$3:$D$158,4,0),IF(AND(AC5&lt;80000000,AC5&gt;10),AC5,0))</f>
        <v>0</v>
      </c>
      <c r="AD26">
        <f>IF(AD5&gt;80000000,VLOOKUP(AD5,符文价值!$A$3:$D$158,4,0),IF(AND(AD5&lt;80000000,AD5&gt;10),AD5,0))</f>
        <v>39200</v>
      </c>
      <c r="AE26">
        <f>IF(AE5&gt;80000000,VLOOKUP(AE5,符文价值!$A$3:$D$158,4,0),IF(AND(AE5&lt;80000000,AE5&gt;10),AE5,0))</f>
        <v>30</v>
      </c>
      <c r="AF26">
        <f>IF(AF5&gt;80000000,VLOOKUP(AF5,符文价值!$A$3:$D$158,4,0),IF(AND(AF5&lt;80000000,AF5&gt;10),AF5,0))</f>
        <v>0</v>
      </c>
      <c r="AG26">
        <f>IF(AG5&gt;80000000,VLOOKUP(AG5,符文价值!$A$3:$D$158,4,0),IF(AND(AG5&lt;80000000,AG5&gt;10),AG5,0))</f>
        <v>0</v>
      </c>
      <c r="AH26">
        <f>IF(AH5&gt;80000000,VLOOKUP(AH5,符文价值!$A$3:$D$158,4,0),IF(AND(AH5&lt;80000000,AH5&gt;10),AH5,0))</f>
        <v>31980</v>
      </c>
      <c r="AI26">
        <f>IF(AI5&gt;80000000,VLOOKUP(AI5,符文价值!$A$3:$D$158,4,0),IF(AND(AI5&lt;80000000,AI5&gt;10),AI5,0))</f>
        <v>150</v>
      </c>
      <c r="AJ26">
        <f>IF(AJ5&gt;80000000,VLOOKUP(AJ5,符文价值!$A$3:$D$158,4,0),IF(AND(AJ5&lt;80000000,AJ5&gt;10),AJ5,0))</f>
        <v>0</v>
      </c>
      <c r="AK26">
        <f>IF(AK5&gt;80000000,VLOOKUP(AK5,符文价值!$A$3:$D$158,4,0),IF(AND(AK5&lt;80000000,AK5&gt;10),AK5,0))</f>
        <v>0</v>
      </c>
      <c r="AL26">
        <f>IF(AL5&gt;80000000,VLOOKUP(AL5,符文价值!$A$3:$D$158,4,0),IF(AND(AL5&lt;80000000,AL5&gt;10),AL5,0))</f>
        <v>8000</v>
      </c>
      <c r="AM26">
        <f>IF(AM5&gt;80000000,VLOOKUP(AM5,符文价值!$A$3:$D$158,4,0),IF(AND(AM5&lt;80000000,AM5&gt;10),AM5,0))</f>
        <v>900</v>
      </c>
      <c r="AN26">
        <f>IF(AN5&gt;80000000,VLOOKUP(AN5,符文价值!$A$3:$D$158,4,0),IF(AND(AN5&lt;80000000,AN5&gt;10),AN5,0))</f>
        <v>0</v>
      </c>
      <c r="AO26">
        <f>IF(AO5&gt;80000000,VLOOKUP(AO5,符文价值!$A$3:$D$158,4,0),IF(AND(AO5&lt;80000000,AO5&gt;10),AO5,0))</f>
        <v>0</v>
      </c>
      <c r="AP26">
        <f>IF(AP5&gt;80000000,VLOOKUP(AP5,符文价值!$A$3:$D$158,4,0),IF(AND(AP5&lt;80000000,AP5&gt;10),AP5,0))</f>
        <v>800</v>
      </c>
      <c r="AQ26">
        <f>IF(AQ5&gt;80000000,VLOOKUP(AQ5,符文价值!$A$3:$D$158,4,0),IF(AND(AQ5&lt;80000000,AQ5&gt;10),AQ5,0))</f>
        <v>9000</v>
      </c>
      <c r="AR26">
        <f>IF(AR5&gt;80000000,VLOOKUP(AR5,符文价值!$A$3:$D$158,4,0),IF(AND(AR5&lt;80000000,AR5&gt;10),AR5,0))</f>
        <v>0</v>
      </c>
      <c r="AS26">
        <f>IF(AS5&gt;80000000,VLOOKUP(AS5,符文价值!$A$3:$D$158,4,0),IF(AND(AS5&lt;80000000,AS5&gt;10),AS5,0))</f>
        <v>0</v>
      </c>
      <c r="AT26">
        <f>IF(AT5&gt;80000000,VLOOKUP(AT5,符文价值!$A$3:$D$158,4,0),IF(AND(AT5&lt;80000000,AT5&gt;10),AT5,0))</f>
        <v>20</v>
      </c>
      <c r="AU26">
        <f>IF(AU5&gt;80000000,VLOOKUP(AU5,符文价值!$A$3:$D$158,4,0),IF(AND(AU5&lt;80000000,AU5&gt;10),AU5,0))</f>
        <v>10</v>
      </c>
      <c r="AV26">
        <f>IF(AV5&gt;80000000,VLOOKUP(AV5,符文价值!$A$3:$D$158,4,0),IF(AND(AV5&lt;80000000,AV5&gt;10),AV5,0))</f>
        <v>0</v>
      </c>
      <c r="AW26">
        <f>IF(AW5&gt;80000000,VLOOKUP(AW5,符文价值!$A$3:$D$158,4,0),IF(AND(AW5&lt;80000000,AW5&gt;10),AW5,0))</f>
        <v>0</v>
      </c>
      <c r="AX26">
        <f>IF(AX5&gt;80000000,VLOOKUP(AX5,符文价值!$A$3:$D$158,4,0),IF(AND(AX5&lt;80000000,AX5&gt;10),AX5,0))</f>
        <v>39200</v>
      </c>
      <c r="AY26">
        <f>IF(AY5&gt;80000000,VLOOKUP(AY5,符文价值!$A$3:$D$158,4,0),IF(AND(AY5&lt;80000000,AY5&gt;10),AY5,0))</f>
        <v>30</v>
      </c>
      <c r="AZ26">
        <f>IF(AZ5&gt;80000000,VLOOKUP(AZ5,符文价值!$A$3:$D$158,4,0),IF(AND(AZ5&lt;80000000,AZ5&gt;10),AZ5,0))</f>
        <v>0</v>
      </c>
      <c r="BA26">
        <f>IF(BA5&gt;80000000,VLOOKUP(BA5,符文价值!$A$3:$D$158,4,0),IF(AND(BA5&lt;80000000,BA5&gt;10),BA5,0))</f>
        <v>0</v>
      </c>
      <c r="BB26">
        <f>IF(BB5&gt;80000000,VLOOKUP(BB5,符文价值!$A$3:$D$158,4,0),IF(AND(BB5&lt;80000000,BB5&gt;10),BB5,0))</f>
        <v>31980</v>
      </c>
      <c r="BC26">
        <f>IF(BC5&gt;80000000,VLOOKUP(BC5,符文价值!$A$3:$D$158,4,0),IF(AND(BC5&lt;80000000,BC5&gt;10),BC5,0))</f>
        <v>150</v>
      </c>
      <c r="BD26">
        <f>IF(BD5&gt;80000000,VLOOKUP(BD5,符文价值!$A$3:$D$158,4,0),IF(AND(BD5&lt;80000000,BD5&gt;10),BD5,0))</f>
        <v>0</v>
      </c>
      <c r="BE26">
        <f>IF(BE5&gt;80000000,VLOOKUP(BE5,符文价值!$A$3:$D$158,4,0),IF(AND(BE5&lt;80000000,BE5&gt;10),BE5,0))</f>
        <v>0</v>
      </c>
      <c r="BF26">
        <f>IF(BF5&gt;80000000,VLOOKUP(BF5,符文价值!$A$3:$D$158,4,0),IF(AND(BF5&lt;80000000,BF5&gt;10),BF5,0))</f>
        <v>8000</v>
      </c>
      <c r="BG26">
        <f>IF(BG5&gt;80000000,VLOOKUP(BG5,符文价值!$A$3:$D$158,4,0),IF(AND(BG5&lt;80000000,BG5&gt;10),BG5,0))</f>
        <v>900</v>
      </c>
      <c r="BH26">
        <f>IF(BH5&gt;80000000,VLOOKUP(BH5,符文价值!$A$3:$D$158,4,0),IF(AND(BH5&lt;80000000,BH5&gt;10),BH5,0))</f>
        <v>0</v>
      </c>
      <c r="BI26">
        <f>IF(BI5&gt;80000000,VLOOKUP(BI5,符文价值!$A$3:$D$158,4,0),IF(AND(BI5&lt;80000000,BI5&gt;10),BI5,0))</f>
        <v>0</v>
      </c>
      <c r="BJ26">
        <f>IF(BJ5&gt;80000000,VLOOKUP(BJ5,符文价值!$A$3:$D$158,4,0),IF(AND(BJ5&lt;80000000,BJ5&gt;10),BJ5,0))</f>
        <v>800</v>
      </c>
      <c r="BK26">
        <f>IF(BK5&gt;80000000,VLOOKUP(BK5,符文价值!$A$3:$D$158,4,0),IF(AND(BK5&lt;80000000,BK5&gt;10),BK5,0))</f>
        <v>9000</v>
      </c>
      <c r="BL26">
        <f>IF(BL5&gt;80000000,VLOOKUP(BL5,符文价值!$A$3:$D$158,4,0),IF(AND(BL5&lt;80000000,BL5&gt;10),BL5,0))</f>
        <v>0</v>
      </c>
      <c r="BM26">
        <f>IF(BM5&gt;80000000,VLOOKUP(BM5,符文价值!$A$3:$D$158,4,0),IF(AND(BM5&lt;80000000,BM5&gt;10),BM5,0))</f>
        <v>0</v>
      </c>
      <c r="BN26">
        <f>IF(BN5&gt;80000000,VLOOKUP(BN5,符文价值!$A$3:$D$158,4,0),IF(AND(BN5&lt;80000000,BN5&gt;10),BN5,0))</f>
        <v>20</v>
      </c>
      <c r="BO26">
        <f>IF(BO5&gt;80000000,VLOOKUP(BO5,符文价值!$A$3:$D$158,4,0),IF(AND(BO5&lt;80000000,BO5&gt;10),BO5,0))</f>
        <v>10</v>
      </c>
      <c r="BP26">
        <f>IF(BP5&gt;80000000,VLOOKUP(BP5,符文价值!$A$3:$D$158,4,0),IF(AND(BP5&lt;80000000,BP5&gt;10),BP5,0))</f>
        <v>0</v>
      </c>
      <c r="BQ26">
        <f>IF(BQ5&gt;80000000,VLOOKUP(BQ5,符文价值!$A$3:$D$158,4,0),IF(AND(BQ5&lt;80000000,BQ5&gt;10),BQ5,0))</f>
        <v>0</v>
      </c>
      <c r="BR26">
        <f>IF(BR5&gt;80000000,VLOOKUP(BR5,符文价值!$A$3:$D$158,4,0),IF(AND(BR5&lt;80000000,BR5&gt;10),BR5,0))</f>
        <v>39200</v>
      </c>
      <c r="BS26">
        <f>IF(BS5&gt;80000000,VLOOKUP(BS5,符文价值!$A$3:$D$158,4,0),IF(AND(BS5&lt;80000000,BS5&gt;10),BS5,0))</f>
        <v>30</v>
      </c>
      <c r="BT26">
        <f>IF(BT5&gt;80000000,VLOOKUP(BT5,符文价值!$A$3:$D$158,4,0),IF(AND(BT5&lt;80000000,BT5&gt;10),BT5,0))</f>
        <v>0</v>
      </c>
      <c r="BU26">
        <f>IF(BU5&gt;80000000,VLOOKUP(BU5,符文价值!$A$3:$D$158,4,0),IF(AND(BU5&lt;80000000,BU5&gt;10),BU5,0))</f>
        <v>0</v>
      </c>
      <c r="BV26">
        <f>IF(BV5&gt;80000000,VLOOKUP(BV5,符文价值!$A$3:$D$158,4,0),IF(AND(BV5&lt;80000000,BV5&gt;10),BV5,0))</f>
        <v>31980</v>
      </c>
      <c r="BW26">
        <f>IF(BW5&gt;80000000,VLOOKUP(BW5,符文价值!$A$3:$D$158,4,0),IF(AND(BW5&lt;80000000,BW5&gt;10),BW5,0))</f>
        <v>150</v>
      </c>
      <c r="BX26">
        <f>IF(BX5&gt;80000000,VLOOKUP(BX5,符文价值!$A$3:$D$158,4,0),IF(AND(BX5&lt;80000000,BX5&gt;10),BX5,0))</f>
        <v>0</v>
      </c>
      <c r="BY26">
        <f>IF(BY5&gt;80000000,VLOOKUP(BY5,符文价值!$A$3:$D$158,4,0),IF(AND(BY5&lt;80000000,BY5&gt;10),BY5,0))</f>
        <v>0</v>
      </c>
      <c r="BZ26">
        <f>IF(BZ5&gt;80000000,VLOOKUP(BZ5,符文价值!$A$3:$D$158,4,0),IF(AND(BZ5&lt;80000000,BZ5&gt;10),BZ5,0))</f>
        <v>8000</v>
      </c>
      <c r="CA26">
        <f>IF(CA5&gt;80000000,VLOOKUP(CA5,符文价值!$A$3:$D$158,4,0),IF(AND(CA5&lt;80000000,CA5&gt;10),CA5,0))</f>
        <v>900</v>
      </c>
      <c r="CB26">
        <f>IF(CB5&gt;80000000,VLOOKUP(CB5,符文价值!$A$3:$D$158,4,0),IF(AND(CB5&lt;80000000,CB5&gt;10),CB5,0))</f>
        <v>0</v>
      </c>
      <c r="CC26">
        <f>IF(CC5&gt;80000000,VLOOKUP(CC5,符文价值!$A$3:$D$158,4,0),IF(AND(CC5&lt;80000000,CC5&gt;10),CC5,0))</f>
        <v>0</v>
      </c>
      <c r="CD26">
        <f>IF(CD5&gt;80000000,VLOOKUP(CD5,符文价值!$A$3:$D$158,4,0),IF(AND(CD5&lt;80000000,CD5&gt;10),CD5,0))</f>
        <v>800</v>
      </c>
      <c r="CE26">
        <f>IF(CE5&gt;80000000,VLOOKUP(CE5,符文价值!$A$3:$D$158,4,0),IF(AND(CE5&lt;80000000,CE5&gt;10),CE5,0))</f>
        <v>9000</v>
      </c>
      <c r="CF26">
        <f>IF(CF5&gt;80000000,VLOOKUP(CF5,符文价值!$A$3:$D$158,4,0),IF(AND(CF5&lt;80000000,CF5&gt;10),CF5,0))</f>
        <v>0</v>
      </c>
      <c r="CG26">
        <f>IF(CG5&gt;80000000,VLOOKUP(CG5,符文价值!$A$3:$D$158,4,0),IF(AND(CG5&lt;80000000,CG5&gt;10),CG5,0))</f>
        <v>0</v>
      </c>
      <c r="CH26">
        <f>IF(CH5&gt;80000000,VLOOKUP(CH5,符文价值!$A$3:$D$158,4,0),IF(AND(CH5&lt;80000000,CH5&gt;10),CH5,0))</f>
        <v>20</v>
      </c>
      <c r="CI26">
        <f>IF(CI5&gt;80000000,VLOOKUP(CI5,符文价值!$A$3:$D$158,4,0),IF(AND(CI5&lt;80000000,CI5&gt;10),CI5,0))</f>
        <v>10</v>
      </c>
      <c r="CJ26">
        <f>IF(CJ5&gt;80000000,VLOOKUP(CJ5,符文价值!$A$3:$D$158,4,0),IF(AND(CJ5&lt;80000000,CJ5&gt;10),CJ5,0))</f>
        <v>0</v>
      </c>
      <c r="CK26">
        <f>IF(CK5&gt;80000000,VLOOKUP(CK5,符文价值!$A$3:$D$158,4,0),IF(AND(CK5&lt;80000000,CK5&gt;10),CK5,0))</f>
        <v>0</v>
      </c>
      <c r="CL26">
        <f>IF(CL5&gt;80000000,VLOOKUP(CL5,符文价值!$A$3:$D$158,4,0),IF(AND(CL5&lt;80000000,CL5&gt;10),CL5,0))</f>
        <v>39200</v>
      </c>
      <c r="CM26">
        <f>IF(CM5&gt;80000000,VLOOKUP(CM5,符文价值!$A$3:$D$158,4,0),IF(AND(CM5&lt;80000000,CM5&gt;10),CM5,0))</f>
        <v>30</v>
      </c>
      <c r="CN26">
        <f>IF(CN5&gt;80000000,VLOOKUP(CN5,符文价值!$A$3:$D$158,4,0),IF(AND(CN5&lt;80000000,CN5&gt;10),CN5,0))</f>
        <v>0</v>
      </c>
      <c r="CO26">
        <f>IF(CO5&gt;80000000,VLOOKUP(CO5,符文价值!$A$3:$D$158,4,0),IF(AND(CO5&lt;80000000,CO5&gt;10),CO5,0))</f>
        <v>0</v>
      </c>
      <c r="CP26">
        <f>IF(CP5&gt;80000000,VLOOKUP(CP5,符文价值!$A$3:$D$158,4,0),IF(AND(CP5&lt;80000000,CP5&gt;10),CP5,0))</f>
        <v>31980</v>
      </c>
      <c r="CQ26">
        <f>IF(CQ5&gt;80000000,VLOOKUP(CQ5,符文价值!$A$3:$D$158,4,0),IF(AND(CQ5&lt;80000000,CQ5&gt;10),CQ5,0))</f>
        <v>150</v>
      </c>
      <c r="CR26">
        <f>IF(CR5&gt;80000000,VLOOKUP(CR5,符文价值!$A$3:$D$158,4,0),IF(AND(CR5&lt;80000000,CR5&gt;10),CR5,0))</f>
        <v>0</v>
      </c>
      <c r="CS26">
        <f>IF(CS5&gt;80000000,VLOOKUP(CS5,符文价值!$A$3:$D$158,4,0),IF(AND(CS5&lt;80000000,CS5&gt;10),CS5,0))</f>
        <v>0</v>
      </c>
      <c r="CT26">
        <f>IF(CT5&gt;80000000,VLOOKUP(CT5,符文价值!$A$3:$D$158,4,0),IF(AND(CT5&lt;80000000,CT5&gt;10),CT5,0))</f>
        <v>8000</v>
      </c>
      <c r="CU26">
        <f>IF(CU5&gt;80000000,VLOOKUP(CU5,符文价值!$A$3:$D$158,4,0),IF(AND(CU5&lt;80000000,CU5&gt;10),CU5,0))</f>
        <v>900</v>
      </c>
      <c r="CV26">
        <f>IF(CV5&gt;80000000,VLOOKUP(CV5,符文价值!$A$3:$D$158,4,0),IF(AND(CV5&lt;80000000,CV5&gt;10),CV5,0))</f>
        <v>0</v>
      </c>
      <c r="CW26">
        <f>IF(CW5&gt;80000000,VLOOKUP(CW5,符文价值!$A$3:$D$158,4,0),IF(AND(CW5&lt;80000000,CW5&gt;10),CW5,0))</f>
        <v>0</v>
      </c>
      <c r="CX26">
        <f>IF(CX5&gt;80000000,VLOOKUP(CX5,符文价值!$A$3:$D$158,4,0),IF(AND(CX5&lt;80000000,CX5&gt;10),CX5,0))</f>
        <v>800</v>
      </c>
      <c r="CY26">
        <f>IF(CY5&gt;80000000,VLOOKUP(CY5,符文价值!$A$3:$D$158,4,0),IF(AND(CY5&lt;80000000,CY5&gt;10),CY5,0))</f>
        <v>9000</v>
      </c>
      <c r="CZ26">
        <f>IF(CZ5&gt;80000000,VLOOKUP(CZ5,符文价值!$A$3:$D$158,4,0),IF(AND(CZ5&lt;80000000,CZ5&gt;10),CZ5,0))</f>
        <v>0</v>
      </c>
      <c r="DA26">
        <f>IF(DA5&gt;80000000,VLOOKUP(DA5,符文价值!$A$3:$D$158,4,0),IF(AND(DA5&lt;80000000,DA5&gt;10),DA5,0))</f>
        <v>0</v>
      </c>
      <c r="DB26">
        <f>IF(DB5&gt;80000000,VLOOKUP(DB5,符文价值!$A$3:$D$158,4,0),IF(AND(DB5&lt;80000000,DB5&gt;10),DB5,0))</f>
        <v>20</v>
      </c>
      <c r="DC26">
        <f>IF(DC5&gt;80000000,VLOOKUP(DC5,符文价值!$A$3:$D$158,4,0),IF(AND(DC5&lt;80000000,DC5&gt;10),DC5,0))</f>
        <v>10</v>
      </c>
      <c r="DD26">
        <f>IF(DD5&gt;80000000,VLOOKUP(DD5,符文价值!$A$3:$D$158,4,0),IF(AND(DD5&lt;80000000,DD5&gt;10),DD5,0))</f>
        <v>0</v>
      </c>
      <c r="DE26">
        <f>IF(DE5&gt;80000000,VLOOKUP(DE5,符文价值!$A$3:$D$158,4,0),IF(AND(DE5&lt;80000000,DE5&gt;10),DE5,0))</f>
        <v>0</v>
      </c>
      <c r="DF26">
        <f>IF(DF5&gt;80000000,VLOOKUP(DF5,符文价值!$A$3:$D$158,4,0),IF(AND(DF5&lt;80000000,DF5&gt;10),DF5,0))</f>
        <v>39200</v>
      </c>
      <c r="DG26">
        <f>IF(DG5&gt;80000000,VLOOKUP(DG5,符文价值!$A$3:$D$158,4,0),IF(AND(DG5&lt;80000000,DG5&gt;10),DG5,0))</f>
        <v>30</v>
      </c>
      <c r="DH26">
        <f>IF(DH5&gt;80000000,VLOOKUP(DH5,符文价值!$A$3:$D$158,4,0),IF(AND(DH5&lt;80000000,DH5&gt;10),DH5,0))</f>
        <v>0</v>
      </c>
      <c r="DI26">
        <f>IF(DI5&gt;80000000,VLOOKUP(DI5,符文价值!$A$3:$D$158,4,0),IF(AND(DI5&lt;80000000,DI5&gt;10),DI5,0))</f>
        <v>0</v>
      </c>
      <c r="DJ26">
        <f>IF(DJ5&gt;80000000,VLOOKUP(DJ5,符文价值!$A$3:$D$158,4,0),IF(AND(DJ5&lt;80000000,DJ5&gt;10),DJ5,0))</f>
        <v>31980</v>
      </c>
      <c r="DK26">
        <f>IF(DK5&gt;80000000,VLOOKUP(DK5,符文价值!$A$3:$D$158,4,0),IF(AND(DK5&lt;80000000,DK5&gt;10),DK5,0))</f>
        <v>150</v>
      </c>
      <c r="DL26">
        <f>IF(DL5&gt;80000000,VLOOKUP(DL5,符文价值!$A$3:$D$158,4,0),IF(AND(DL5&lt;80000000,DL5&gt;10),DL5,0))</f>
        <v>0</v>
      </c>
      <c r="DM26">
        <f>IF(DM5&gt;80000000,VLOOKUP(DM5,符文价值!$A$3:$D$158,4,0),IF(AND(DM5&lt;80000000,DM5&gt;10),DM5,0))</f>
        <v>0</v>
      </c>
      <c r="DN26">
        <f>IF(DN5&gt;80000000,VLOOKUP(DN5,符文价值!$A$3:$D$158,4,0),IF(AND(DN5&lt;80000000,DN5&gt;10),DN5,0))</f>
        <v>8000</v>
      </c>
      <c r="DO26">
        <f>IF(DO5&gt;80000000,VLOOKUP(DO5,符文价值!$A$3:$D$158,4,0),IF(AND(DO5&lt;80000000,DO5&gt;10),DO5,0))</f>
        <v>900</v>
      </c>
      <c r="DP26">
        <f>IF(DP5&gt;80000000,VLOOKUP(DP5,符文价值!$A$3:$D$158,4,0),IF(AND(DP5&lt;80000000,DP5&gt;10),DP5,0))</f>
        <v>0</v>
      </c>
      <c r="DQ26">
        <f>IF(DQ5&gt;80000000,VLOOKUP(DQ5,符文价值!$A$3:$D$158,4,0),IF(AND(DQ5&lt;80000000,DQ5&gt;10),DQ5,0))</f>
        <v>0</v>
      </c>
      <c r="DR26">
        <f>IF(DR5&gt;80000000,VLOOKUP(DR5,符文价值!$A$3:$D$158,4,0),IF(AND(DR5&lt;80000000,DR5&gt;10),DR5,0))</f>
        <v>800</v>
      </c>
      <c r="DS26">
        <f>IF(DS5&gt;80000000,VLOOKUP(DS5,符文价值!$A$3:$D$158,4,0),IF(AND(DS5&lt;80000000,DS5&gt;10),DS5,0))</f>
        <v>9000</v>
      </c>
      <c r="DT26">
        <f>IF(DT5&gt;80000000,VLOOKUP(DT5,符文价值!$A$3:$D$158,4,0),IF(AND(DT5&lt;80000000,DT5&gt;10),DT5,0))</f>
        <v>0</v>
      </c>
      <c r="DU26">
        <f>IF(DU5&gt;80000000,VLOOKUP(DU5,符文价值!$A$3:$D$158,4,0),IF(AND(DU5&lt;80000000,DU5&gt;10),DU5,0))</f>
        <v>0</v>
      </c>
      <c r="DV26">
        <f>IF(DV5&gt;80000000,VLOOKUP(DV5,符文价值!$A$3:$D$158,4,0),IF(AND(DV5&lt;80000000,DV5&gt;10),DV5,0))</f>
        <v>20</v>
      </c>
      <c r="DW26">
        <f>IF(DW5&gt;80000000,VLOOKUP(DW5,符文价值!$A$3:$D$158,4,0),IF(AND(DW5&lt;80000000,DW5&gt;10),DW5,0))</f>
        <v>0</v>
      </c>
      <c r="DX26">
        <f>IF(DX5&gt;80000000,VLOOKUP(DX5,符文价值!$A$3:$D$158,4,0),IF(AND(DX5&lt;80000000,DX5&gt;10),DX5,0))</f>
        <v>0</v>
      </c>
      <c r="DY26">
        <f>IF(DY5&gt;80000000,VLOOKUP(DY5,符文价值!$A$3:$D$158,4,0),IF(AND(DY5&lt;80000000,DY5&gt;10),DY5,0))</f>
        <v>0</v>
      </c>
      <c r="DZ26">
        <f>IF(DZ5&gt;80000000,VLOOKUP(DZ5,符文价值!$A$3:$D$158,4,0),IF(AND(DZ5&lt;80000000,DZ5&gt;10),DZ5,0))</f>
        <v>0</v>
      </c>
      <c r="EA26">
        <f>IF(EA5&gt;80000000,VLOOKUP(EA5,符文价值!$A$3:$D$158,4,0),IF(AND(EA5&lt;80000000,EA5&gt;10),EA5,0))</f>
        <v>0</v>
      </c>
      <c r="EB26">
        <f>IF(EB5&gt;80000000,VLOOKUP(EB5,符文价值!$A$3:$D$158,4,0),IF(AND(EB5&lt;80000000,EB5&gt;10),EB5,0))</f>
        <v>0</v>
      </c>
      <c r="EC26">
        <f>IF(EC5&gt;80000000,VLOOKUP(EC5,符文价值!$A$3:$D$158,4,0),IF(AND(EC5&lt;80000000,EC5&gt;10),EC5,0))</f>
        <v>0</v>
      </c>
      <c r="ED26">
        <f>IF(ED5&gt;80000000,VLOOKUP(ED5,符文价值!$A$3:$D$158,4,0),IF(AND(ED5&lt;80000000,ED5&gt;10),ED5,0))</f>
        <v>0</v>
      </c>
      <c r="EE26">
        <f>IF(EE5&gt;80000000,VLOOKUP(EE5,符文价值!$A$3:$D$158,4,0),IF(AND(EE5&lt;80000000,EE5&gt;10),EE5,0))</f>
        <v>0</v>
      </c>
      <c r="EF26">
        <f>IF(EF5&gt;80000000,VLOOKUP(EF5,符文价值!$A$3:$D$158,4,0),IF(AND(EF5&lt;80000000,EF5&gt;10),EF5,0))</f>
        <v>0</v>
      </c>
      <c r="EG26">
        <f>IF(EG5&gt;80000000,VLOOKUP(EG5,符文价值!$A$3:$D$158,4,0),IF(AND(EG5&lt;80000000,EG5&gt;10),EG5,0))</f>
        <v>0</v>
      </c>
      <c r="EH26">
        <f>IF(EH5&gt;80000000,VLOOKUP(EH5,符文价值!$A$3:$D$158,4,0),IF(AND(EH5&lt;80000000,EH5&gt;10),EH5,0))</f>
        <v>0</v>
      </c>
      <c r="EI26">
        <f>IF(EI5&gt;80000000,VLOOKUP(EI5,符文价值!$A$3:$D$158,4,0),IF(AND(EI5&lt;80000000,EI5&gt;10),EI5,0))</f>
        <v>0</v>
      </c>
      <c r="EJ26">
        <f>IF(EJ5&gt;80000000,VLOOKUP(EJ5,符文价值!$A$3:$D$158,4,0),IF(AND(EJ5&lt;80000000,EJ5&gt;10),EJ5,0))</f>
        <v>0</v>
      </c>
      <c r="EK26">
        <f>IF(EK5&gt;80000000,VLOOKUP(EK5,符文价值!$A$3:$D$158,4,0),IF(AND(EK5&lt;80000000,EK5&gt;10),EK5,0))</f>
        <v>0</v>
      </c>
      <c r="EL26">
        <f>IF(EL5&gt;80000000,VLOOKUP(EL5,符文价值!$A$3:$D$158,4,0),IF(AND(EL5&lt;80000000,EL5&gt;10),EL5,0))</f>
        <v>0</v>
      </c>
      <c r="EM26">
        <f>IF(EM5&gt;80000000,VLOOKUP(EM5,符文价值!$A$3:$D$158,4,0),IF(AND(EM5&lt;80000000,EM5&gt;10),EM5,0))</f>
        <v>0</v>
      </c>
      <c r="EN26">
        <f>IF(EN5&gt;80000000,VLOOKUP(EN5,符文价值!$A$3:$D$158,4,0),IF(AND(EN5&lt;80000000,EN5&gt;10),EN5,0))</f>
        <v>0</v>
      </c>
      <c r="EO26">
        <f>IF(EO5&gt;80000000,VLOOKUP(EO5,符文价值!$A$3:$D$158,4,0),IF(AND(EO5&lt;80000000,EO5&gt;10),EO5,0))</f>
        <v>0</v>
      </c>
      <c r="EP26">
        <f>IF(EP5&gt;80000000,VLOOKUP(EP5,符文价值!$A$3:$D$158,4,0),IF(AND(EP5&lt;80000000,EP5&gt;10),EP5,0))</f>
        <v>0</v>
      </c>
      <c r="EQ26">
        <f>IF(EQ5&gt;80000000,VLOOKUP(EQ5,符文价值!$A$3:$D$158,4,0),IF(AND(EQ5&lt;80000000,EQ5&gt;10),EQ5,0))</f>
        <v>0</v>
      </c>
      <c r="ER26">
        <f>IF(ER5&gt;80000000,VLOOKUP(ER5,符文价值!$A$3:$D$158,4,0),IF(AND(ER5&lt;80000000,ER5&gt;10),ER5,0))</f>
        <v>0</v>
      </c>
      <c r="ES26">
        <f>IF(ES5&gt;80000000,VLOOKUP(ES5,符文价值!$A$3:$D$158,4,0),IF(AND(ES5&lt;80000000,ES5&gt;10),ES5,0))</f>
        <v>0</v>
      </c>
      <c r="ET26">
        <f>IF(ET5&gt;80000000,VLOOKUP(ET5,符文价值!$A$3:$D$158,4,0),IF(AND(ET5&lt;80000000,ET5&gt;10),ET5,0))</f>
        <v>0</v>
      </c>
      <c r="EU26">
        <f>IF(EU5&gt;80000000,VLOOKUP(EU5,符文价值!$A$3:$D$158,4,0),IF(AND(EU5&lt;80000000,EU5&gt;10),EU5,0))</f>
        <v>0</v>
      </c>
      <c r="EV26">
        <f>IF(EV5&gt;80000000,VLOOKUP(EV5,符文价值!$A$3:$D$158,4,0),IF(AND(EV5&lt;80000000,EV5&gt;10),EV5,0))</f>
        <v>0</v>
      </c>
      <c r="EW26">
        <f>IF(EW5&gt;80000000,VLOOKUP(EW5,符文价值!$A$3:$D$158,4,0),IF(AND(EW5&lt;80000000,EW5&gt;10),EW5,0))</f>
        <v>0</v>
      </c>
      <c r="EX26">
        <f>IF(EX5&gt;80000000,VLOOKUP(EX5,符文价值!$A$3:$D$158,4,0),IF(AND(EX5&lt;80000000,EX5&gt;10),EX5,0))</f>
        <v>0</v>
      </c>
      <c r="EY26">
        <f>IF(EY5&gt;80000000,VLOOKUP(EY5,符文价值!$A$3:$D$158,4,0),IF(AND(EY5&lt;80000000,EY5&gt;10),EY5,0))</f>
        <v>0</v>
      </c>
      <c r="EZ26">
        <f>IF(EZ5&gt;80000000,VLOOKUP(EZ5,符文价值!$A$3:$D$158,4,0),IF(AND(EZ5&lt;80000000,EZ5&gt;10),EZ5,0))</f>
        <v>0</v>
      </c>
      <c r="FA26">
        <f>IF(FA5&gt;80000000,VLOOKUP(FA5,符文价值!$A$3:$D$158,4,0),IF(AND(FA5&lt;80000000,FA5&gt;10),FA5,0))</f>
        <v>0</v>
      </c>
      <c r="FB26">
        <f>IF(FB5&gt;80000000,VLOOKUP(FB5,符文价值!$A$3:$D$158,4,0),IF(AND(FB5&lt;80000000,FB5&gt;10),FB5,0))</f>
        <v>0</v>
      </c>
      <c r="FC26">
        <f>IF(FC5&gt;80000000,VLOOKUP(FC5,符文价值!$A$3:$D$158,4,0),IF(AND(FC5&lt;80000000,FC5&gt;10),FC5,0))</f>
        <v>0</v>
      </c>
      <c r="FD26">
        <f>IF(FD5&gt;80000000,VLOOKUP(FD5,符文价值!$A$3:$D$158,4,0),IF(AND(FD5&lt;80000000,FD5&gt;10),FD5,0))</f>
        <v>0</v>
      </c>
      <c r="FE26">
        <f>IF(FE5&gt;80000000,VLOOKUP(FE5,符文价值!$A$3:$D$158,4,0),IF(AND(FE5&lt;80000000,FE5&gt;10),FE5,0))</f>
        <v>0</v>
      </c>
      <c r="FF26">
        <f>IF(FF5&gt;80000000,VLOOKUP(FF5,符文价值!$A$3:$D$158,4,0),IF(AND(FF5&lt;80000000,FF5&gt;10),FF5,0))</f>
        <v>0</v>
      </c>
      <c r="FG26">
        <f>IF(FG5&gt;80000000,VLOOKUP(FG5,符文价值!$A$3:$D$158,4,0),IF(AND(FG5&lt;80000000,FG5&gt;10),FG5,0))</f>
        <v>0</v>
      </c>
      <c r="FH26">
        <f>IF(FH5&gt;80000000,VLOOKUP(FH5,符文价值!$A$3:$D$158,4,0),IF(AND(FH5&lt;80000000,FH5&gt;10),FH5,0))</f>
        <v>0</v>
      </c>
      <c r="FI26">
        <f>IF(FI5&gt;80000000,VLOOKUP(FI5,符文价值!$A$3:$D$158,4,0),IF(AND(FI5&lt;80000000,FI5&gt;10),FI5,0))</f>
        <v>0</v>
      </c>
      <c r="FJ26">
        <f>IF(FJ5&gt;80000000,VLOOKUP(FJ5,符文价值!$A$3:$D$158,4,0),IF(AND(FJ5&lt;80000000,FJ5&gt;10),FJ5,0))</f>
        <v>0</v>
      </c>
      <c r="FK26">
        <f>IF(FK5&gt;80000000,VLOOKUP(FK5,符文价值!$A$3:$D$158,4,0),IF(AND(FK5&lt;80000000,FK5&gt;10),FK5,0))</f>
        <v>0</v>
      </c>
      <c r="FL26">
        <f>IF(FL5&gt;80000000,VLOOKUP(FL5,符文价值!$A$3:$D$158,4,0),IF(AND(FL5&lt;80000000,FL5&gt;10),FL5,0))</f>
        <v>0</v>
      </c>
      <c r="FM26">
        <f>IF(FM5&gt;80000000,VLOOKUP(FM5,符文价值!$A$3:$D$158,4,0),IF(AND(FM5&lt;80000000,FM5&gt;10),FM5,0))</f>
        <v>0</v>
      </c>
      <c r="FN26">
        <f>IF(FN5&gt;80000000,VLOOKUP(FN5,符文价值!$A$3:$D$158,4,0),IF(AND(FN5&lt;80000000,FN5&gt;10),FN5,0))</f>
        <v>0</v>
      </c>
      <c r="FO26">
        <f>IF(FO5&gt;80000000,VLOOKUP(FO5,符文价值!$A$3:$D$158,4,0),IF(AND(FO5&lt;80000000,FO5&gt;10),FO5,0))</f>
        <v>0</v>
      </c>
      <c r="FP26">
        <f>IF(FP5&gt;80000000,VLOOKUP(FP5,符文价值!$A$3:$D$158,4,0),IF(AND(FP5&lt;80000000,FP5&gt;10),FP5,0))</f>
        <v>0</v>
      </c>
      <c r="FQ26">
        <f>IF(FQ5&gt;80000000,VLOOKUP(FQ5,符文价值!$A$3:$D$158,4,0),IF(AND(FQ5&lt;80000000,FQ5&gt;10),FQ5,0))</f>
        <v>0</v>
      </c>
      <c r="FR26">
        <f>IF(FR5&gt;80000000,VLOOKUP(FR5,符文价值!$A$3:$D$158,4,0),IF(AND(FR5&lt;80000000,FR5&gt;10),FR5,0))</f>
        <v>0</v>
      </c>
      <c r="FS26">
        <f>IF(FS5&gt;80000000,VLOOKUP(FS5,符文价值!$A$3:$D$158,4,0),IF(AND(FS5&lt;80000000,FS5&gt;10),FS5,0))</f>
        <v>0</v>
      </c>
      <c r="FT26">
        <f>IF(FT5&gt;80000000,VLOOKUP(FT5,符文价值!$A$3:$D$158,4,0),IF(AND(FT5&lt;80000000,FT5&gt;10),FT5,0))</f>
        <v>0</v>
      </c>
      <c r="FU26">
        <f>IF(FU5&gt;80000000,VLOOKUP(FU5,符文价值!$A$3:$D$158,4,0),IF(AND(FU5&lt;80000000,FU5&gt;10),FU5,0))</f>
        <v>0</v>
      </c>
      <c r="FV26">
        <f>IF(FV5&gt;80000000,VLOOKUP(FV5,符文价值!$A$3:$D$158,4,0),IF(AND(FV5&lt;80000000,FV5&gt;10),FV5,0))</f>
        <v>0</v>
      </c>
      <c r="FW26">
        <f>IF(FW5&gt;80000000,VLOOKUP(FW5,符文价值!$A$3:$D$158,4,0),IF(AND(FW5&lt;80000000,FW5&gt;10),FW5,0))</f>
        <v>0</v>
      </c>
      <c r="FX26">
        <f>IF(FX5&gt;80000000,VLOOKUP(FX5,符文价值!$A$3:$D$158,4,0),IF(AND(FX5&lt;80000000,FX5&gt;10),FX5,0))</f>
        <v>0</v>
      </c>
      <c r="FY26">
        <f>IF(FY5&gt;80000000,VLOOKUP(FY5,符文价值!$A$3:$D$158,4,0),IF(AND(FY5&lt;80000000,FY5&gt;10),FY5,0))</f>
        <v>0</v>
      </c>
      <c r="FZ26">
        <f>IF(FZ5&gt;80000000,VLOOKUP(FZ5,符文价值!$A$3:$D$158,4,0),IF(AND(FZ5&lt;80000000,FZ5&gt;10),FZ5,0))</f>
        <v>0</v>
      </c>
      <c r="GA26">
        <f>IF(GA5&gt;80000000,VLOOKUP(GA5,符文价值!$A$3:$D$158,4,0),IF(AND(GA5&lt;80000000,GA5&gt;10),GA5,0))</f>
        <v>0</v>
      </c>
      <c r="GB26">
        <f>IF(GB5&gt;80000000,VLOOKUP(GB5,符文价值!$A$3:$D$158,4,0),IF(AND(GB5&lt;80000000,GB5&gt;10),GB5,0))</f>
        <v>0</v>
      </c>
      <c r="GC26">
        <f>IF(GC5&gt;80000000,VLOOKUP(GC5,符文价值!$A$3:$D$158,4,0),IF(AND(GC5&lt;80000000,GC5&gt;10),GC5,0))</f>
        <v>0</v>
      </c>
      <c r="GD26">
        <f>IF(GD5&gt;80000000,VLOOKUP(GD5,符文价值!$A$3:$D$158,4,0),IF(AND(GD5&lt;80000000,GD5&gt;10),GD5,0))</f>
        <v>0</v>
      </c>
      <c r="GE26">
        <f>IF(GE5&gt;80000000,VLOOKUP(GE5,符文价值!$A$3:$D$158,4,0),IF(AND(GE5&lt;80000000,GE5&gt;10),GE5,0))</f>
        <v>0</v>
      </c>
      <c r="GF26">
        <f>IF(GF5&gt;80000000,VLOOKUP(GF5,符文价值!$A$3:$D$158,4,0),IF(AND(GF5&lt;80000000,GF5&gt;10),GF5,0))</f>
        <v>0</v>
      </c>
      <c r="GG26">
        <f>IF(GG5&gt;80000000,VLOOKUP(GG5,符文价值!$A$3:$D$158,4,0),IF(AND(GG5&lt;80000000,GG5&gt;10),GG5,0))</f>
        <v>0</v>
      </c>
      <c r="GH26">
        <f>IF(GH5&gt;80000000,VLOOKUP(GH5,符文价值!$A$3:$D$158,4,0),IF(AND(GH5&lt;80000000,GH5&gt;10),GH5,0))</f>
        <v>0</v>
      </c>
      <c r="GI26">
        <f>IF(GI5&gt;80000000,VLOOKUP(GI5,符文价值!$A$3:$D$158,4,0),IF(AND(GI5&lt;80000000,GI5&gt;10),GI5,0))</f>
        <v>0</v>
      </c>
      <c r="GJ26">
        <f>IF(GJ5&gt;80000000,VLOOKUP(GJ5,符文价值!$A$3:$D$158,4,0),IF(AND(GJ5&lt;80000000,GJ5&gt;10),GJ5,0))</f>
        <v>0</v>
      </c>
      <c r="GK26">
        <f>IF(GK5&gt;80000000,VLOOKUP(GK5,符文价值!$A$3:$D$158,4,0),IF(AND(GK5&lt;80000000,GK5&gt;10),GK5,0))</f>
        <v>0</v>
      </c>
      <c r="GL26">
        <f>IF(GL5&gt;80000000,VLOOKUP(GL5,符文价值!$A$3:$D$158,4,0),IF(AND(GL5&lt;80000000,GL5&gt;10),GL5,0))</f>
        <v>0</v>
      </c>
      <c r="GM26">
        <f>IF(GM5&gt;80000000,VLOOKUP(GM5,符文价值!$A$3:$D$158,4,0),IF(AND(GM5&lt;80000000,GM5&gt;10),GM5,0))</f>
        <v>0</v>
      </c>
      <c r="GN26">
        <f>IF(GN5&gt;80000000,VLOOKUP(GN5,符文价值!$A$3:$D$158,4,0),IF(AND(GN5&lt;80000000,GN5&gt;10),GN5,0))</f>
        <v>0</v>
      </c>
      <c r="GO26">
        <f>IF(GO5&gt;80000000,VLOOKUP(GO5,符文价值!$A$3:$D$158,4,0),IF(AND(GO5&lt;80000000,GO5&gt;10),GO5,0))</f>
        <v>0</v>
      </c>
      <c r="GP26">
        <f>IF(GP5&gt;80000000,VLOOKUP(GP5,符文价值!$A$3:$D$158,4,0),IF(AND(GP5&lt;80000000,GP5&gt;10),GP5,0))</f>
        <v>0</v>
      </c>
      <c r="GQ26">
        <f>IF(GQ5&gt;80000000,VLOOKUP(GQ5,符文价值!$A$3:$D$158,4,0),IF(AND(GQ5&lt;80000000,GQ5&gt;10),GQ5,0))</f>
        <v>0</v>
      </c>
      <c r="GR26">
        <f>IF(GR5&gt;80000000,VLOOKUP(GR5,符文价值!$A$3:$D$158,4,0),IF(AND(GR5&lt;80000000,GR5&gt;10),GR5,0))</f>
        <v>0</v>
      </c>
      <c r="GS26">
        <f>IF(GS5&gt;80000000,VLOOKUP(GS5,符文价值!$A$3:$D$158,4,0),IF(AND(GS5&lt;80000000,GS5&gt;10),GS5,0))</f>
        <v>0</v>
      </c>
      <c r="GT26">
        <f>IF(GT5&gt;80000000,VLOOKUP(GT5,符文价值!$A$3:$D$158,4,0),IF(AND(GT5&lt;80000000,GT5&gt;10),GT5,0))</f>
        <v>0</v>
      </c>
      <c r="GU26">
        <f>IF(GU5&gt;80000000,VLOOKUP(GU5,符文价值!$A$3:$D$158,4,0),IF(AND(GU5&lt;80000000,GU5&gt;10),GU5,0))</f>
        <v>0</v>
      </c>
      <c r="GV26">
        <f>IF(GV5&gt;80000000,VLOOKUP(GV5,符文价值!$A$3:$D$158,4,0),IF(AND(GV5&lt;80000000,GV5&gt;10),GV5,0))</f>
        <v>0</v>
      </c>
      <c r="GW26">
        <f>IF(GW5&gt;80000000,VLOOKUP(GW5,符文价值!$A$3:$D$158,4,0),IF(AND(GW5&lt;80000000,GW5&gt;10),GW5,0))</f>
        <v>0</v>
      </c>
      <c r="GX26">
        <f>IF(GX5&gt;80000000,VLOOKUP(GX5,符文价值!$A$3:$D$158,4,0),IF(AND(GX5&lt;80000000,GX5&gt;10),GX5,0))</f>
        <v>0</v>
      </c>
      <c r="GY26">
        <f>IF(GY5&gt;80000000,VLOOKUP(GY5,符文价值!$A$3:$D$158,4,0),IF(AND(GY5&lt;80000000,GY5&gt;10),GY5,0))</f>
        <v>0</v>
      </c>
      <c r="GZ26">
        <f>IF(GZ5&gt;80000000,VLOOKUP(GZ5,符文价值!$A$3:$D$158,4,0),IF(AND(GZ5&lt;80000000,GZ5&gt;10),GZ5,0))</f>
        <v>0</v>
      </c>
      <c r="HA26">
        <f>IF(HA5&gt;80000000,VLOOKUP(HA5,符文价值!$A$3:$D$158,4,0),IF(AND(HA5&lt;80000000,HA5&gt;10),HA5,0))</f>
        <v>0</v>
      </c>
      <c r="HB26">
        <f>IF(HB5&gt;80000000,VLOOKUP(HB5,符文价值!$A$3:$D$158,4,0),IF(AND(HB5&lt;80000000,HB5&gt;10),HB5,0))</f>
        <v>0</v>
      </c>
      <c r="HC26">
        <f>IF(HC5&gt;80000000,VLOOKUP(HC5,符文价值!$A$3:$D$158,4,0),IF(AND(HC5&lt;80000000,HC5&gt;10),HC5,0))</f>
        <v>0</v>
      </c>
      <c r="HD26">
        <f>IF(HD5&gt;80000000,VLOOKUP(HD5,符文价值!$A$3:$D$158,4,0),IF(AND(HD5&lt;80000000,HD5&gt;10),HD5,0))</f>
        <v>0</v>
      </c>
      <c r="HE26">
        <f>IF(HE5&gt;80000000,VLOOKUP(HE5,符文价值!$A$3:$D$158,4,0),IF(AND(HE5&lt;80000000,HE5&gt;10),HE5,0))</f>
        <v>0</v>
      </c>
      <c r="HF26">
        <f>IF(HF5&gt;80000000,VLOOKUP(HF5,符文价值!$A$3:$D$158,4,0),IF(AND(HF5&lt;80000000,HF5&gt;10),HF5,0))</f>
        <v>0</v>
      </c>
      <c r="HG26">
        <f>IF(HG5&gt;80000000,VLOOKUP(HG5,符文价值!$A$3:$D$158,4,0),IF(AND(HG5&lt;80000000,HG5&gt;10),HG5,0))</f>
        <v>0</v>
      </c>
      <c r="HH26">
        <f>IF(HH5&gt;80000000,VLOOKUP(HH5,符文价值!$A$3:$D$158,4,0),IF(AND(HH5&lt;80000000,HH5&gt;10),HH5,0))</f>
        <v>0</v>
      </c>
      <c r="HI26">
        <f>IF(HI5&gt;80000000,VLOOKUP(HI5,符文价值!$A$3:$D$158,4,0),IF(AND(HI5&lt;80000000,HI5&gt;10),HI5,0))</f>
        <v>0</v>
      </c>
      <c r="HJ26">
        <f>IF(HJ5&gt;80000000,VLOOKUP(HJ5,符文价值!$A$3:$D$158,4,0),IF(AND(HJ5&lt;80000000,HJ5&gt;10),HJ5,0))</f>
        <v>0</v>
      </c>
      <c r="HK26">
        <f>IF(HK5&gt;80000000,VLOOKUP(HK5,符文价值!$A$3:$D$158,4,0),IF(AND(HK5&lt;80000000,HK5&gt;10),HK5,0))</f>
        <v>0</v>
      </c>
      <c r="HL26">
        <f>IF(HL5&gt;80000000,VLOOKUP(HL5,符文价值!$A$3:$D$158,4,0),IF(AND(HL5&lt;80000000,HL5&gt;10),HL5,0))</f>
        <v>0</v>
      </c>
      <c r="HM26">
        <f>IF(HM5&gt;80000000,VLOOKUP(HM5,符文价值!$A$3:$D$158,4,0),IF(AND(HM5&lt;80000000,HM5&gt;10),HM5,0))</f>
        <v>0</v>
      </c>
      <c r="HN26">
        <f>IF(HN5&gt;80000000,VLOOKUP(HN5,符文价值!$A$3:$D$158,4,0),IF(AND(HN5&lt;80000000,HN5&gt;10),HN5,0))</f>
        <v>0</v>
      </c>
      <c r="HO26">
        <f>IF(HO5&gt;80000000,VLOOKUP(HO5,符文价值!$A$3:$D$158,4,0),IF(AND(HO5&lt;80000000,HO5&gt;10),HO5,0))</f>
        <v>0</v>
      </c>
      <c r="HP26">
        <f>IF(HP5&gt;80000000,VLOOKUP(HP5,符文价值!$A$3:$D$158,4,0),IF(AND(HP5&lt;80000000,HP5&gt;10),HP5,0))</f>
        <v>0</v>
      </c>
      <c r="HQ26">
        <f>IF(HQ5&gt;80000000,VLOOKUP(HQ5,符文价值!$A$3:$D$158,4,0),IF(AND(HQ5&lt;80000000,HQ5&gt;10),HQ5,0))</f>
        <v>0</v>
      </c>
      <c r="HR26">
        <f>IF(HR5&gt;80000000,VLOOKUP(HR5,符文价值!$A$3:$D$158,4,0),IF(AND(HR5&lt;80000000,HR5&gt;10),HR5,0))</f>
        <v>0</v>
      </c>
      <c r="HS26">
        <f>IF(HS5&gt;80000000,VLOOKUP(HS5,符文价值!$A$3:$D$158,4,0),IF(AND(HS5&lt;80000000,HS5&gt;10),HS5,0))</f>
        <v>0</v>
      </c>
      <c r="HT26">
        <f>IF(HT5&gt;80000000,VLOOKUP(HT5,符文价值!$A$3:$D$158,4,0),IF(AND(HT5&lt;80000000,HT5&gt;10),HT5,0))</f>
        <v>0</v>
      </c>
      <c r="HU26">
        <f>IF(HU5&gt;80000000,VLOOKUP(HU5,符文价值!$A$3:$D$158,4,0),IF(AND(HU5&lt;80000000,HU5&gt;10),HU5,0))</f>
        <v>0</v>
      </c>
      <c r="HV26">
        <f>IF(HV5&gt;80000000,VLOOKUP(HV5,符文价值!$A$3:$D$158,4,0),IF(AND(HV5&lt;80000000,HV5&gt;10),HV5,0))</f>
        <v>0</v>
      </c>
      <c r="HW26">
        <f>IF(HW5&gt;80000000,VLOOKUP(HW5,符文价值!$A$3:$D$158,4,0),IF(AND(HW5&lt;80000000,HW5&gt;10),HW5,0))</f>
        <v>0</v>
      </c>
      <c r="HX26">
        <f>IF(HX5&gt;80000000,VLOOKUP(HX5,符文价值!$A$3:$D$158,4,0),IF(AND(HX5&lt;80000000,HX5&gt;10),HX5,0))</f>
        <v>0</v>
      </c>
      <c r="HY26">
        <f>IF(HY5&gt;80000000,VLOOKUP(HY5,符文价值!$A$3:$D$158,4,0),IF(AND(HY5&lt;80000000,HY5&gt;10),HY5,0))</f>
        <v>0</v>
      </c>
      <c r="HZ26">
        <f>IF(HZ5&gt;80000000,VLOOKUP(HZ5,符文价值!$A$3:$D$158,4,0),IF(AND(HZ5&lt;80000000,HZ5&gt;10),HZ5,0))</f>
        <v>0</v>
      </c>
      <c r="IA26">
        <f>IF(IA5&gt;80000000,VLOOKUP(IA5,符文价值!$A$3:$D$158,4,0),IF(AND(IA5&lt;80000000,IA5&gt;10),IA5,0))</f>
        <v>0</v>
      </c>
      <c r="IB26">
        <f>IF(IB5&gt;80000000,VLOOKUP(IB5,符文价值!$A$3:$D$158,4,0),IF(AND(IB5&lt;80000000,IB5&gt;10),IB5,0))</f>
        <v>0</v>
      </c>
      <c r="IC26">
        <f>IF(IC5&gt;80000000,VLOOKUP(IC5,符文价值!$A$3:$D$158,4,0),IF(AND(IC5&lt;80000000,IC5&gt;10),IC5,0))</f>
        <v>0</v>
      </c>
      <c r="ID26">
        <f>IF(ID5&gt;80000000,VLOOKUP(ID5,符文价值!$A$3:$D$158,4,0),IF(AND(ID5&lt;80000000,ID5&gt;10),ID5,0))</f>
        <v>0</v>
      </c>
      <c r="IE26">
        <f>IF(IE5&gt;80000000,VLOOKUP(IE5,符文价值!$A$3:$D$158,4,0),IF(AND(IE5&lt;80000000,IE5&gt;10),IE5,0))</f>
        <v>0</v>
      </c>
      <c r="IF26">
        <f>IF(IF5&gt;80000000,VLOOKUP(IF5,符文价值!$A$3:$D$158,4,0),IF(AND(IF5&lt;80000000,IF5&gt;10),IF5,0))</f>
        <v>0</v>
      </c>
      <c r="IG26">
        <f>IF(IG5&gt;80000000,VLOOKUP(IG5,符文价值!$A$3:$D$158,4,0),IF(AND(IG5&lt;80000000,IG5&gt;10),IG5,0))</f>
        <v>0</v>
      </c>
      <c r="IH26">
        <f>IF(IH5&gt;80000000,VLOOKUP(IH5,符文价值!$A$3:$D$158,4,0),IF(AND(IH5&lt;80000000,IH5&gt;10),IH5,0))</f>
        <v>0</v>
      </c>
      <c r="II26">
        <f>IF(II5&gt;80000000,VLOOKUP(II5,符文价值!$A$3:$D$158,4,0),IF(AND(II5&lt;80000000,II5&gt;10),II5,0))</f>
        <v>0</v>
      </c>
      <c r="IJ26">
        <f>IF(IJ5&gt;80000000,VLOOKUP(IJ5,符文价值!$A$3:$D$158,4,0),IF(AND(IJ5&lt;80000000,IJ5&gt;10),IJ5,0))</f>
        <v>0</v>
      </c>
      <c r="IK26">
        <f>IF(IK5&gt;80000000,VLOOKUP(IK5,符文价值!$A$3:$D$158,4,0),IF(AND(IK5&lt;80000000,IK5&gt;10),IK5,0))</f>
        <v>0</v>
      </c>
      <c r="IL26">
        <f>IF(IL5&gt;80000000,VLOOKUP(IL5,符文价值!$A$3:$D$158,4,0),IF(AND(IL5&lt;80000000,IL5&gt;10),IL5,0))</f>
        <v>0</v>
      </c>
      <c r="IM26">
        <f>IF(IM5&gt;80000000,VLOOKUP(IM5,符文价值!$A$3:$D$158,4,0),IF(AND(IM5&lt;80000000,IM5&gt;10),IM5,0))</f>
        <v>0</v>
      </c>
      <c r="IN26">
        <f>IF(IN5&gt;80000000,VLOOKUP(IN5,符文价值!$A$3:$D$158,4,0),IF(AND(IN5&lt;80000000,IN5&gt;10),IN5,0))</f>
        <v>0</v>
      </c>
      <c r="IO26">
        <f>IF(IO5&gt;80000000,VLOOKUP(IO5,符文价值!$A$3:$D$158,4,0),IF(AND(IO5&lt;80000000,IO5&gt;10),IO5,0))</f>
        <v>0</v>
      </c>
      <c r="IP26">
        <f>IF(IP5&gt;80000000,VLOOKUP(IP5,符文价值!$A$3:$D$158,4,0),IF(AND(IP5&lt;80000000,IP5&gt;10),IP5,0))</f>
        <v>0</v>
      </c>
      <c r="IQ26">
        <f>IF(IQ5&gt;80000000,VLOOKUP(IQ5,符文价值!$A$3:$D$158,4,0),IF(AND(IQ5&lt;80000000,IQ5&gt;10),IQ5,0))</f>
        <v>0</v>
      </c>
      <c r="IR26">
        <f>IF(IR5&gt;80000000,VLOOKUP(IR5,符文价值!$A$3:$D$158,4,0),IF(AND(IR5&lt;80000000,IR5&gt;10),IR5,0))</f>
        <v>0</v>
      </c>
      <c r="IS26">
        <f>IF(IS5&gt;80000000,VLOOKUP(IS5,符文价值!$A$3:$D$158,4,0),IF(AND(IS5&lt;80000000,IS5&gt;10),IS5,0))</f>
        <v>0</v>
      </c>
      <c r="IT26">
        <f>IF(IT5&gt;80000000,VLOOKUP(IT5,符文价值!$A$3:$D$158,4,0),IF(AND(IT5&lt;80000000,IT5&gt;10),IT5,0))</f>
        <v>0</v>
      </c>
      <c r="IU26">
        <f>IF(IU5&gt;80000000,VLOOKUP(IU5,符文价值!$A$3:$D$158,4,0),IF(AND(IU5&lt;80000000,IU5&gt;10),IU5,0))</f>
        <v>0</v>
      </c>
      <c r="IV26">
        <f>IF(IV5&gt;80000000,VLOOKUP(IV5,符文价值!$A$3:$D$158,4,0),IF(AND(IV5&lt;80000000,IV5&gt;10),IV5,0))</f>
        <v>0</v>
      </c>
      <c r="IW26">
        <f>IF(IW5&gt;80000000,VLOOKUP(IW5,符文价值!$A$3:$D$158,4,0),IF(AND(IW5&lt;80000000,IW5&gt;10),IW5,0))</f>
        <v>0</v>
      </c>
      <c r="IX26">
        <f>IF(IX5&gt;80000000,VLOOKUP(IX5,符文价值!$A$3:$D$158,4,0),IF(AND(IX5&lt;80000000,IX5&gt;10),IX5,0))</f>
        <v>0</v>
      </c>
      <c r="IY26">
        <f>IF(IY5&gt;80000000,VLOOKUP(IY5,符文价值!$A$3:$D$158,4,0),IF(AND(IY5&lt;80000000,IY5&gt;10),IY5,0))</f>
        <v>0</v>
      </c>
      <c r="IZ26">
        <f>IF(IZ5&gt;80000000,VLOOKUP(IZ5,符文价值!$A$3:$D$158,4,0),IF(AND(IZ5&lt;80000000,IZ5&gt;10),IZ5,0))</f>
        <v>0</v>
      </c>
      <c r="JA26">
        <f>IF(JA5&gt;80000000,VLOOKUP(JA5,符文价值!$A$3:$D$158,4,0),IF(AND(JA5&lt;80000000,JA5&gt;10),JA5,0))</f>
        <v>0</v>
      </c>
      <c r="JB26">
        <f>IF(JB5&gt;80000000,VLOOKUP(JB5,符文价值!$A$3:$D$158,4,0),IF(AND(JB5&lt;80000000,JB5&gt;10),JB5,0))</f>
        <v>0</v>
      </c>
      <c r="JC26">
        <f>IF(JC5&gt;80000000,VLOOKUP(JC5,符文价值!$A$3:$D$158,4,0),IF(AND(JC5&lt;80000000,JC5&gt;10),JC5,0))</f>
        <v>0</v>
      </c>
      <c r="JD26">
        <f>IF(JD5&gt;80000000,VLOOKUP(JD5,符文价值!$A$3:$D$158,4,0),IF(AND(JD5&lt;80000000,JD5&gt;10),JD5,0))</f>
        <v>0</v>
      </c>
      <c r="JE26">
        <f>IF(JE5&gt;80000000,VLOOKUP(JE5,符文价值!$A$3:$D$158,4,0),IF(AND(JE5&lt;80000000,JE5&gt;10),JE5,0))</f>
        <v>0</v>
      </c>
      <c r="JF26">
        <f>IF(JF5&gt;80000000,VLOOKUP(JF5,符文价值!$A$3:$D$158,4,0),IF(AND(JF5&lt;80000000,JF5&gt;10),JF5,0))</f>
        <v>0</v>
      </c>
      <c r="JG26">
        <f>IF(JG5&gt;80000000,VLOOKUP(JG5,符文价值!$A$3:$D$158,4,0),IF(AND(JG5&lt;80000000,JG5&gt;10),JG5,0))</f>
        <v>0</v>
      </c>
      <c r="JH26">
        <f>IF(JH5&gt;80000000,VLOOKUP(JH5,符文价值!$A$3:$D$158,4,0),IF(AND(JH5&lt;80000000,JH5&gt;10),JH5,0))</f>
        <v>0</v>
      </c>
      <c r="JI26">
        <f>IF(JI5&gt;80000000,VLOOKUP(JI5,符文价值!$A$3:$D$158,4,0),IF(AND(JI5&lt;80000000,JI5&gt;10),JI5,0))</f>
        <v>0</v>
      </c>
      <c r="JJ26">
        <f>IF(JJ5&gt;80000000,VLOOKUP(JJ5,符文价值!$A$3:$D$158,4,0),IF(AND(JJ5&lt;80000000,JJ5&gt;10),JJ5,0))</f>
        <v>0</v>
      </c>
      <c r="JK26">
        <f>IF(JK5&gt;80000000,VLOOKUP(JK5,符文价值!$A$3:$D$158,4,0),IF(AND(JK5&lt;80000000,JK5&gt;10),JK5,0))</f>
        <v>0</v>
      </c>
      <c r="JL26">
        <f>IF(JL5&gt;80000000,VLOOKUP(JL5,符文价值!$A$3:$D$158,4,0),IF(AND(JL5&lt;80000000,JL5&gt;10),JL5,0))</f>
        <v>0</v>
      </c>
      <c r="JM26">
        <f>IF(JM5&gt;80000000,VLOOKUP(JM5,符文价值!$A$3:$D$158,4,0),IF(AND(JM5&lt;80000000,JM5&gt;10),JM5,0))</f>
        <v>0</v>
      </c>
      <c r="JN26">
        <f>IF(JN5&gt;80000000,VLOOKUP(JN5,符文价值!$A$3:$D$158,4,0),IF(AND(JN5&lt;80000000,JN5&gt;10),JN5,0))</f>
        <v>0</v>
      </c>
      <c r="JO26">
        <f>IF(JO5&gt;80000000,VLOOKUP(JO5,符文价值!$A$3:$D$158,4,0),IF(AND(JO5&lt;80000000,JO5&gt;10),JO5,0))</f>
        <v>0</v>
      </c>
      <c r="JP26">
        <f>IF(JP5&gt;80000000,VLOOKUP(JP5,符文价值!$A$3:$D$158,4,0),IF(AND(JP5&lt;80000000,JP5&gt;10),JP5,0))</f>
        <v>0</v>
      </c>
      <c r="JQ26">
        <f>IF(JQ5&gt;80000000,VLOOKUP(JQ5,符文价值!$A$3:$D$158,4,0),IF(AND(JQ5&lt;80000000,JQ5&gt;10),JQ5,0))</f>
        <v>0</v>
      </c>
      <c r="JR26">
        <f>IF(JR5&gt;80000000,VLOOKUP(JR5,符文价值!$A$3:$D$158,4,0),IF(AND(JR5&lt;80000000,JR5&gt;10),JR5,0))</f>
        <v>0</v>
      </c>
      <c r="JS26">
        <f>IF(JS5&gt;80000000,VLOOKUP(JS5,符文价值!$A$3:$D$158,4,0),IF(AND(JS5&lt;80000000,JS5&gt;10),JS5,0))</f>
        <v>0</v>
      </c>
      <c r="JT26">
        <f>IF(JT5&gt;80000000,VLOOKUP(JT5,符文价值!$A$3:$D$158,4,0),IF(AND(JT5&lt;80000000,JT5&gt;10),JT5,0))</f>
        <v>0</v>
      </c>
      <c r="JU26">
        <f>IF(JU5&gt;80000000,VLOOKUP(JU5,符文价值!$A$3:$D$158,4,0),IF(AND(JU5&lt;80000000,JU5&gt;10),JU5,0))</f>
        <v>0</v>
      </c>
      <c r="JV26">
        <f>IF(JV5&gt;80000000,VLOOKUP(JV5,符文价值!$A$3:$D$158,4,0),IF(AND(JV5&lt;80000000,JV5&gt;10),JV5,0))</f>
        <v>0</v>
      </c>
      <c r="JW26">
        <f>IF(JW5&gt;80000000,VLOOKUP(JW5,符文价值!$A$3:$D$158,4,0),IF(AND(JW5&lt;80000000,JW5&gt;10),JW5,0))</f>
        <v>0</v>
      </c>
      <c r="JX26">
        <f>IF(JX5&gt;80000000,VLOOKUP(JX5,符文价值!$A$3:$D$158,4,0),IF(AND(JX5&lt;80000000,JX5&gt;10),JX5,0))</f>
        <v>0</v>
      </c>
      <c r="JY26">
        <f>IF(JY5&gt;80000000,VLOOKUP(JY5,符文价值!$A$3:$D$158,4,0),IF(AND(JY5&lt;80000000,JY5&gt;10),JY5,0))</f>
        <v>0</v>
      </c>
      <c r="JZ26">
        <f>IF(JZ5&gt;80000000,VLOOKUP(JZ5,符文价值!$A$3:$D$158,4,0),IF(AND(JZ5&lt;80000000,JZ5&gt;10),JZ5,0))</f>
        <v>0</v>
      </c>
      <c r="KA26">
        <f>IF(KA5&gt;80000000,VLOOKUP(KA5,符文价值!$A$3:$D$158,4,0),IF(AND(KA5&lt;80000000,KA5&gt;10),KA5,0))</f>
        <v>0</v>
      </c>
      <c r="KB26">
        <f>IF(KB5&gt;80000000,VLOOKUP(KB5,符文价值!$A$3:$D$158,4,0),IF(AND(KB5&lt;80000000,KB5&gt;10),KB5,0))</f>
        <v>0</v>
      </c>
      <c r="KC26">
        <f>IF(KC5&gt;80000000,VLOOKUP(KC5,符文价值!$A$3:$D$158,4,0),IF(AND(KC5&lt;80000000,KC5&gt;10),KC5,0))</f>
        <v>0</v>
      </c>
      <c r="KD26">
        <f>IF(KD5&gt;80000000,VLOOKUP(KD5,符文价值!$A$3:$D$158,4,0),IF(AND(KD5&lt;80000000,KD5&gt;10),KD5,0))</f>
        <v>0</v>
      </c>
      <c r="KE26">
        <f>IF(KE5&gt;80000000,VLOOKUP(KE5,符文价值!$A$3:$D$158,4,0),IF(AND(KE5&lt;80000000,KE5&gt;10),KE5,0))</f>
        <v>0</v>
      </c>
      <c r="KF26">
        <f>IF(KF5&gt;80000000,VLOOKUP(KF5,符文价值!$A$3:$D$158,4,0),IF(AND(KF5&lt;80000000,KF5&gt;10),KF5,0))</f>
        <v>0</v>
      </c>
      <c r="KG26">
        <f>IF(KG5&gt;80000000,VLOOKUP(KG5,符文价值!$A$3:$D$158,4,0),IF(AND(KG5&lt;80000000,KG5&gt;10),KG5,0))</f>
        <v>0</v>
      </c>
      <c r="KH26">
        <f>IF(KH5&gt;80000000,VLOOKUP(KH5,符文价值!$A$3:$D$158,4,0),IF(AND(KH5&lt;80000000,KH5&gt;10),KH5,0))</f>
        <v>0</v>
      </c>
      <c r="KI26">
        <f>IF(KI5&gt;80000000,VLOOKUP(KI5,符文价值!$A$3:$D$158,4,0),IF(AND(KI5&lt;80000000,KI5&gt;10),KI5,0))</f>
        <v>0</v>
      </c>
      <c r="KJ26">
        <f>IF(KJ5&gt;80000000,VLOOKUP(KJ5,符文价值!$A$3:$D$158,4,0),IF(AND(KJ5&lt;80000000,KJ5&gt;10),KJ5,0))</f>
        <v>0</v>
      </c>
      <c r="KK26">
        <f>IF(KK5&gt;80000000,VLOOKUP(KK5,符文价值!$A$3:$D$158,4,0),IF(AND(KK5&lt;80000000,KK5&gt;10),KK5,0))</f>
        <v>0</v>
      </c>
      <c r="KL26">
        <f>IF(KL5&gt;80000000,VLOOKUP(KL5,符文价值!$A$3:$D$158,4,0),IF(AND(KL5&lt;80000000,KL5&gt;10),KL5,0))</f>
        <v>0</v>
      </c>
      <c r="KM26">
        <f>IF(KM5&gt;80000000,VLOOKUP(KM5,符文价值!$A$3:$D$158,4,0),IF(AND(KM5&lt;80000000,KM5&gt;10),KM5,0))</f>
        <v>0</v>
      </c>
      <c r="KN26">
        <f>IF(KN5&gt;80000000,VLOOKUP(KN5,符文价值!$A$3:$D$158,4,0),IF(AND(KN5&lt;80000000,KN5&gt;10),KN5,0))</f>
        <v>0</v>
      </c>
      <c r="KO26">
        <f>IF(KO5&gt;80000000,VLOOKUP(KO5,符文价值!$A$3:$D$158,4,0),IF(AND(KO5&lt;80000000,KO5&gt;10),KO5,0))</f>
        <v>0</v>
      </c>
      <c r="KP26">
        <f>IF(KP5&gt;80000000,VLOOKUP(KP5,符文价值!$A$3:$D$158,4,0),IF(AND(KP5&lt;80000000,KP5&gt;10),KP5,0))</f>
        <v>0</v>
      </c>
      <c r="KQ26">
        <f>IF(KQ5&gt;80000000,VLOOKUP(KQ5,符文价值!$A$3:$D$158,4,0),IF(AND(KQ5&lt;80000000,KQ5&gt;10),KQ5,0))</f>
        <v>0</v>
      </c>
      <c r="KR26">
        <f>IF(KR5&gt;80000000,VLOOKUP(KR5,符文价值!$A$3:$D$158,4,0),IF(AND(KR5&lt;80000000,KR5&gt;10),KR5,0))</f>
        <v>0</v>
      </c>
      <c r="KS26">
        <f>IF(KS5&gt;80000000,VLOOKUP(KS5,符文价值!$A$3:$D$158,4,0),IF(AND(KS5&lt;80000000,KS5&gt;10),KS5,0))</f>
        <v>0</v>
      </c>
      <c r="KT26">
        <f>IF(KT5&gt;80000000,VLOOKUP(KT5,符文价值!$A$3:$D$158,4,0),IF(AND(KT5&lt;80000000,KT5&gt;10),KT5,0))</f>
        <v>0</v>
      </c>
      <c r="KU26">
        <f>IF(KU5&gt;80000000,VLOOKUP(KU5,符文价值!$A$3:$D$158,4,0),IF(AND(KU5&lt;80000000,KU5&gt;10),KU5,0))</f>
        <v>0</v>
      </c>
      <c r="KV26">
        <f>IF(KV5&gt;80000000,VLOOKUP(KV5,符文价值!$A$3:$D$158,4,0),IF(AND(KV5&lt;80000000,KV5&gt;10),KV5,0))</f>
        <v>0</v>
      </c>
      <c r="KW26">
        <f>IF(KW5&gt;80000000,VLOOKUP(KW5,符文价值!$A$3:$D$158,4,0),IF(AND(KW5&lt;80000000,KW5&gt;10),KW5,0))</f>
        <v>0</v>
      </c>
      <c r="KX26">
        <f>IF(KX5&gt;80000000,VLOOKUP(KX5,符文价值!$A$3:$D$158,4,0),IF(AND(KX5&lt;80000000,KX5&gt;10),KX5,0))</f>
        <v>0</v>
      </c>
      <c r="KY26">
        <f>IF(KY5&gt;80000000,VLOOKUP(KY5,符文价值!$A$3:$D$158,4,0),IF(AND(KY5&lt;80000000,KY5&gt;10),KY5,0))</f>
        <v>0</v>
      </c>
      <c r="KZ26">
        <f>IF(KZ5&gt;80000000,VLOOKUP(KZ5,符文价值!$A$3:$D$158,4,0),IF(AND(KZ5&lt;80000000,KZ5&gt;10),KZ5,0))</f>
        <v>0</v>
      </c>
      <c r="LA26">
        <f>IF(LA5&gt;80000000,VLOOKUP(LA5,符文价值!$A$3:$D$158,4,0),IF(AND(LA5&lt;80000000,LA5&gt;10),LA5,0))</f>
        <v>0</v>
      </c>
      <c r="LB26">
        <f>IF(LB5&gt;80000000,VLOOKUP(LB5,符文价值!$A$3:$D$158,4,0),IF(AND(LB5&lt;80000000,LB5&gt;10),LB5,0))</f>
        <v>0</v>
      </c>
      <c r="LC26">
        <f>IF(LC5&gt;80000000,VLOOKUP(LC5,符文价值!$A$3:$D$158,4,0),IF(AND(LC5&lt;80000000,LC5&gt;10),LC5,0))</f>
        <v>0</v>
      </c>
      <c r="LD26">
        <f>IF(LD5&gt;80000000,VLOOKUP(LD5,符文价值!$A$3:$D$158,4,0),IF(AND(LD5&lt;80000000,LD5&gt;10),LD5,0))</f>
        <v>0</v>
      </c>
      <c r="LE26">
        <f>IF(LE5&gt;80000000,VLOOKUP(LE5,符文价值!$A$3:$D$158,4,0),IF(AND(LE5&lt;80000000,LE5&gt;10),LE5,0))</f>
        <v>0</v>
      </c>
      <c r="LF26">
        <f>IF(LF5&gt;80000000,VLOOKUP(LF5,符文价值!$A$3:$D$158,4,0),IF(AND(LF5&lt;80000000,LF5&gt;10),LF5,0))</f>
        <v>0</v>
      </c>
      <c r="LG26">
        <f>IF(LG5&gt;80000000,VLOOKUP(LG5,符文价值!$A$3:$D$158,4,0),IF(AND(LG5&lt;80000000,LG5&gt;10),LG5,0))</f>
        <v>0</v>
      </c>
      <c r="LH26">
        <f>IF(LH5&gt;80000000,VLOOKUP(LH5,符文价值!$A$3:$D$158,4,0),IF(AND(LH5&lt;80000000,LH5&gt;10),LH5,0))</f>
        <v>0</v>
      </c>
      <c r="LI26">
        <f>IF(LI5&gt;80000000,VLOOKUP(LI5,符文价值!$A$3:$D$158,4,0),IF(AND(LI5&lt;80000000,LI5&gt;10),LI5,0))</f>
        <v>0</v>
      </c>
      <c r="LJ26">
        <f>IF(LJ5&gt;80000000,VLOOKUP(LJ5,符文价值!$A$3:$D$158,4,0),IF(AND(LJ5&lt;80000000,LJ5&gt;10),LJ5,0))</f>
        <v>0</v>
      </c>
      <c r="LK26">
        <f>IF(LK5&gt;80000000,VLOOKUP(LK5,符文价值!$A$3:$D$158,4,0),IF(AND(LK5&lt;80000000,LK5&gt;10),LK5,0))</f>
        <v>0</v>
      </c>
      <c r="LL26">
        <f>IF(LL5&gt;80000000,VLOOKUP(LL5,符文价值!$A$3:$D$158,4,0),IF(AND(LL5&lt;80000000,LL5&gt;10),LL5,0))</f>
        <v>0</v>
      </c>
      <c r="LM26">
        <f>IF(LM5&gt;80000000,VLOOKUP(LM5,符文价值!$A$3:$D$158,4,0),IF(AND(LM5&lt;80000000,LM5&gt;10),LM5,0))</f>
        <v>0</v>
      </c>
      <c r="LN26">
        <f>IF(LN5&gt;80000000,VLOOKUP(LN5,符文价值!$A$3:$D$158,4,0),IF(AND(LN5&lt;80000000,LN5&gt;10),LN5,0))</f>
        <v>0</v>
      </c>
      <c r="LO26">
        <f>IF(LO5&gt;80000000,VLOOKUP(LO5,符文价值!$A$3:$D$158,4,0),IF(AND(LO5&lt;80000000,LO5&gt;10),LO5,0))</f>
        <v>0</v>
      </c>
      <c r="LP26">
        <f>IF(LP5&gt;80000000,VLOOKUP(LP5,符文价值!$A$3:$D$158,4,0),IF(AND(LP5&lt;80000000,LP5&gt;10),LP5,0))</f>
        <v>0</v>
      </c>
      <c r="LQ26">
        <f>IF(LQ5&gt;80000000,VLOOKUP(LQ5,符文价值!$A$3:$D$158,4,0),IF(AND(LQ5&lt;80000000,LQ5&gt;10),LQ5,0))</f>
        <v>0</v>
      </c>
      <c r="LR26">
        <f>IF(LR5&gt;80000000,VLOOKUP(LR5,符文价值!$A$3:$D$158,4,0),IF(AND(LR5&lt;80000000,LR5&gt;10),LR5,0))</f>
        <v>0</v>
      </c>
      <c r="LS26">
        <f>IF(LS5&gt;80000000,VLOOKUP(LS5,符文价值!$A$3:$D$158,4,0),IF(AND(LS5&lt;80000000,LS5&gt;10),LS5,0))</f>
        <v>0</v>
      </c>
      <c r="LT26">
        <f>IF(LT5&gt;80000000,VLOOKUP(LT5,符文价值!$A$3:$D$158,4,0),IF(AND(LT5&lt;80000000,LT5&gt;10),LT5,0))</f>
        <v>0</v>
      </c>
      <c r="LU26">
        <f>IF(LU5&gt;80000000,VLOOKUP(LU5,符文价值!$A$3:$D$158,4,0),IF(AND(LU5&lt;80000000,LU5&gt;10),LU5,0))</f>
        <v>0</v>
      </c>
      <c r="LV26">
        <f>IF(LV5&gt;80000000,VLOOKUP(LV5,符文价值!$A$3:$D$158,4,0),IF(AND(LV5&lt;80000000,LV5&gt;10),LV5,0))</f>
        <v>0</v>
      </c>
      <c r="LW26">
        <f>IF(LW5&gt;80000000,VLOOKUP(LW5,符文价值!$A$3:$D$158,4,0),IF(AND(LW5&lt;80000000,LW5&gt;10),LW5,0))</f>
        <v>0</v>
      </c>
      <c r="LX26">
        <f>IF(LX5&gt;80000000,VLOOKUP(LX5,符文价值!$A$3:$D$158,4,0),IF(AND(LX5&lt;80000000,LX5&gt;10),LX5,0))</f>
        <v>0</v>
      </c>
      <c r="LY26">
        <f>IF(LY5&gt;80000000,VLOOKUP(LY5,符文价值!$A$3:$D$158,4,0),IF(AND(LY5&lt;80000000,LY5&gt;10),LY5,0))</f>
        <v>0</v>
      </c>
      <c r="LZ26">
        <f>IF(LZ5&gt;80000000,VLOOKUP(LZ5,符文价值!$A$3:$D$158,4,0),IF(AND(LZ5&lt;80000000,LZ5&gt;10),LZ5,0))</f>
        <v>0</v>
      </c>
      <c r="MA26">
        <f>IF(MA5&gt;80000000,VLOOKUP(MA5,符文价值!$A$3:$D$158,4,0),IF(AND(MA5&lt;80000000,MA5&gt;10),MA5,0))</f>
        <v>0</v>
      </c>
      <c r="MB26">
        <f>IF(MB5&gt;80000000,VLOOKUP(MB5,符文价值!$A$3:$D$158,4,0),IF(AND(MB5&lt;80000000,MB5&gt;10),MB5,0))</f>
        <v>0</v>
      </c>
      <c r="MC26">
        <f>IF(MC5&gt;80000000,VLOOKUP(MC5,符文价值!$A$3:$D$158,4,0),IF(AND(MC5&lt;80000000,MC5&gt;10),MC5,0))</f>
        <v>0</v>
      </c>
      <c r="MD26">
        <f>IF(MD5&gt;80000000,VLOOKUP(MD5,符文价值!$A$3:$D$158,4,0),IF(AND(MD5&lt;80000000,MD5&gt;10),MD5,0))</f>
        <v>0</v>
      </c>
      <c r="ME26">
        <f>IF(ME5&gt;80000000,VLOOKUP(ME5,符文价值!$A$3:$D$158,4,0),IF(AND(ME5&lt;80000000,ME5&gt;10),ME5,0))</f>
        <v>0</v>
      </c>
      <c r="MF26">
        <f>IF(MF5&gt;80000000,VLOOKUP(MF5,符文价值!$A$3:$D$158,4,0),IF(AND(MF5&lt;80000000,MF5&gt;10),MF5,0))</f>
        <v>0</v>
      </c>
      <c r="MG26">
        <f>IF(MG5&gt;80000000,VLOOKUP(MG5,符文价值!$A$3:$D$158,4,0),IF(AND(MG5&lt;80000000,MG5&gt;10),MG5,0))</f>
        <v>0</v>
      </c>
      <c r="MH26">
        <f>IF(MH5&gt;80000000,VLOOKUP(MH5,符文价值!$A$3:$D$158,4,0),IF(AND(MH5&lt;80000000,MH5&gt;10),MH5,0))</f>
        <v>0</v>
      </c>
    </row>
    <row r="27" spans="1:346" x14ac:dyDescent="0.2">
      <c r="A27">
        <v>3</v>
      </c>
      <c r="E27">
        <f>IF(E6&gt;80000000,VLOOKUP(E6,符文价值!$A$3:$D$158,4,0),IF(AND(E6&lt;80000000,E6&gt;10),E6,0))</f>
        <v>0</v>
      </c>
      <c r="F27">
        <f>IF(F6&gt;80000000,VLOOKUP(F6,符文价值!$A$3:$D$158,4,0),IF(AND(F6&lt;80000000,F6&gt;10),F6,0))</f>
        <v>0</v>
      </c>
      <c r="G27">
        <f>IF(G6&gt;80000000,VLOOKUP(G6,符文价值!$A$3:$D$158,4,0),IF(AND(G6&lt;80000000,G6&gt;10),G6,0))</f>
        <v>10</v>
      </c>
      <c r="H27">
        <f>IF(H6&gt;80000000,VLOOKUP(H6,符文价值!$A$3:$D$158,4,0),IF(AND(H6&lt;80000000,H6&gt;10),H6,0))</f>
        <v>0</v>
      </c>
      <c r="I27">
        <f>IF(I6&gt;80000000,VLOOKUP(I6,符文价值!$A$3:$D$158,4,0),IF(AND(I6&lt;80000000,I6&gt;10),I6,0))</f>
        <v>0</v>
      </c>
      <c r="J27">
        <f>IF(J6&gt;80000000,VLOOKUP(J6,符文价值!$A$3:$D$158,4,0),IF(AND(J6&lt;80000000,J6&gt;10),J6,0))</f>
        <v>415800</v>
      </c>
      <c r="K27">
        <f>IF(K6&gt;80000000,VLOOKUP(K6,符文价值!$A$3:$D$158,4,0),IF(AND(K6&lt;80000000,K6&gt;10),K6,0))</f>
        <v>15</v>
      </c>
      <c r="L27">
        <f>IF(L6&gt;80000000,VLOOKUP(L6,符文价值!$A$3:$D$158,4,0),IF(AND(L6&lt;80000000,L6&gt;10),L6,0))</f>
        <v>0</v>
      </c>
      <c r="M27">
        <f>IF(M6&gt;80000000,VLOOKUP(M6,符文价值!$A$3:$D$158,4,0),IF(AND(M6&lt;80000000,M6&gt;10),M6,0))</f>
        <v>0</v>
      </c>
      <c r="N27">
        <f>IF(N6&gt;80000000,VLOOKUP(N6,符文价值!$A$3:$D$158,4,0),IF(AND(N6&lt;80000000,N6&gt;10),N6,0))</f>
        <v>178200</v>
      </c>
      <c r="O27">
        <f>IF(O6&gt;80000000,VLOOKUP(O6,符文价值!$A$3:$D$158,4,0),IF(AND(O6&lt;80000000,O6&gt;10),O6,0))</f>
        <v>24</v>
      </c>
      <c r="P27">
        <f>IF(P6&gt;80000000,VLOOKUP(P6,符文价值!$A$3:$D$158,4,0),IF(AND(P6&lt;80000000,P6&gt;10),P6,0))</f>
        <v>0</v>
      </c>
      <c r="Q27">
        <f>IF(Q6&gt;80000000,VLOOKUP(Q6,符文价值!$A$3:$D$158,4,0),IF(AND(Q6&lt;80000000,Q6&gt;10),Q6,0))</f>
        <v>0</v>
      </c>
      <c r="R27">
        <f>IF(R6&gt;80000000,VLOOKUP(R6,符文价值!$A$3:$D$158,4,0),IF(AND(R6&lt;80000000,R6&gt;10),R6,0))</f>
        <v>6000</v>
      </c>
      <c r="S27">
        <f>IF(S6&gt;80000000,VLOOKUP(S6,符文价值!$A$3:$D$158,4,0),IF(AND(S6&lt;80000000,S6&gt;10),S6,0))</f>
        <v>48</v>
      </c>
      <c r="T27">
        <f>IF(T6&gt;80000000,VLOOKUP(T6,符文价值!$A$3:$D$158,4,0),IF(AND(T6&lt;80000000,T6&gt;10),T6,0))</f>
        <v>0</v>
      </c>
      <c r="U27">
        <f>IF(U6&gt;80000000,VLOOKUP(U6,符文价值!$A$3:$D$158,4,0),IF(AND(U6&lt;80000000,U6&gt;10),U6,0))</f>
        <v>0</v>
      </c>
      <c r="V27">
        <f>IF(V6&gt;80000000,VLOOKUP(V6,符文价值!$A$3:$D$158,4,0),IF(AND(V6&lt;80000000,V6&gt;10),V6,0))</f>
        <v>0</v>
      </c>
      <c r="W27">
        <f>IF(W6&gt;80000000,VLOOKUP(W6,符文价值!$A$3:$D$158,4,0),IF(AND(W6&lt;80000000,W6&gt;10),W6,0))</f>
        <v>120</v>
      </c>
      <c r="X27">
        <f>IF(X6&gt;80000000,VLOOKUP(X6,符文价值!$A$3:$D$158,4,0),IF(AND(X6&lt;80000000,X6&gt;10),X6,0))</f>
        <v>0</v>
      </c>
      <c r="Y27">
        <f>IF(Y6&gt;80000000,VLOOKUP(Y6,符文价值!$A$3:$D$158,4,0),IF(AND(Y6&lt;80000000,Y6&gt;10),Y6,0))</f>
        <v>0</v>
      </c>
      <c r="Z27">
        <f>IF(Z6&gt;80000000,VLOOKUP(Z6,符文价值!$A$3:$D$158,4,0),IF(AND(Z6&lt;80000000,Z6&gt;10),Z6,0))</f>
        <v>0</v>
      </c>
      <c r="AA27">
        <f>IF(AA6&gt;80000000,VLOOKUP(AA6,符文价值!$A$3:$D$158,4,0),IF(AND(AA6&lt;80000000,AA6&gt;10),AA6,0))</f>
        <v>10</v>
      </c>
      <c r="AB27">
        <f>IF(AB6&gt;80000000,VLOOKUP(AB6,符文价值!$A$3:$D$158,4,0),IF(AND(AB6&lt;80000000,AB6&gt;10),AB6,0))</f>
        <v>0</v>
      </c>
      <c r="AC27">
        <f>IF(AC6&gt;80000000,VLOOKUP(AC6,符文价值!$A$3:$D$158,4,0),IF(AND(AC6&lt;80000000,AC6&gt;10),AC6,0))</f>
        <v>0</v>
      </c>
      <c r="AD27">
        <f>IF(AD6&gt;80000000,VLOOKUP(AD6,符文价值!$A$3:$D$158,4,0),IF(AND(AD6&lt;80000000,AD6&gt;10),AD6,0))</f>
        <v>32600</v>
      </c>
      <c r="AE27">
        <f>IF(AE6&gt;80000000,VLOOKUP(AE6,符文价值!$A$3:$D$158,4,0),IF(AND(AE6&lt;80000000,AE6&gt;10),AE6,0))</f>
        <v>30</v>
      </c>
      <c r="AF27">
        <f>IF(AF6&gt;80000000,VLOOKUP(AF6,符文价值!$A$3:$D$158,4,0),IF(AND(AF6&lt;80000000,AF6&gt;10),AF6,0))</f>
        <v>0</v>
      </c>
      <c r="AG27">
        <f>IF(AG6&gt;80000000,VLOOKUP(AG6,符文价值!$A$3:$D$158,4,0),IF(AND(AG6&lt;80000000,AG6&gt;10),AG6,0))</f>
        <v>0</v>
      </c>
      <c r="AH27">
        <f>IF(AH6&gt;80000000,VLOOKUP(AH6,符文价值!$A$3:$D$158,4,0),IF(AND(AH6&lt;80000000,AH6&gt;10),AH6,0))</f>
        <v>26646</v>
      </c>
      <c r="AI27">
        <f>IF(AI6&gt;80000000,VLOOKUP(AI6,符文价值!$A$3:$D$158,4,0),IF(AND(AI6&lt;80000000,AI6&gt;10),AI6,0))</f>
        <v>150</v>
      </c>
      <c r="AJ27">
        <f>IF(AJ6&gt;80000000,VLOOKUP(AJ6,符文价值!$A$3:$D$158,4,0),IF(AND(AJ6&lt;80000000,AJ6&gt;10),AJ6,0))</f>
        <v>0</v>
      </c>
      <c r="AK27">
        <f>IF(AK6&gt;80000000,VLOOKUP(AK6,符文价值!$A$3:$D$158,4,0),IF(AND(AK6&lt;80000000,AK6&gt;10),AK6,0))</f>
        <v>0</v>
      </c>
      <c r="AL27">
        <f>IF(AL6&gt;80000000,VLOOKUP(AL6,符文价值!$A$3:$D$158,4,0),IF(AND(AL6&lt;80000000,AL6&gt;10),AL6,0))</f>
        <v>6666</v>
      </c>
      <c r="AM27">
        <f>IF(AM6&gt;80000000,VLOOKUP(AM6,符文价值!$A$3:$D$158,4,0),IF(AND(AM6&lt;80000000,AM6&gt;10),AM6,0))</f>
        <v>900</v>
      </c>
      <c r="AN27">
        <f>IF(AN6&gt;80000000,VLOOKUP(AN6,符文价值!$A$3:$D$158,4,0),IF(AND(AN6&lt;80000000,AN6&gt;10),AN6,0))</f>
        <v>0</v>
      </c>
      <c r="AO27">
        <f>IF(AO6&gt;80000000,VLOOKUP(AO6,符文价值!$A$3:$D$158,4,0),IF(AND(AO6&lt;80000000,AO6&gt;10),AO6,0))</f>
        <v>0</v>
      </c>
      <c r="AP27">
        <f>IF(AP6&gt;80000000,VLOOKUP(AP6,符文价值!$A$3:$D$158,4,0),IF(AND(AP6&lt;80000000,AP6&gt;10),AP6,0))</f>
        <v>733</v>
      </c>
      <c r="AQ27">
        <f>IF(AQ6&gt;80000000,VLOOKUP(AQ6,符文价值!$A$3:$D$158,4,0),IF(AND(AQ6&lt;80000000,AQ6&gt;10),AQ6,0))</f>
        <v>9000</v>
      </c>
      <c r="AR27">
        <f>IF(AR6&gt;80000000,VLOOKUP(AR6,符文价值!$A$3:$D$158,4,0),IF(AND(AR6&lt;80000000,AR6&gt;10),AR6,0))</f>
        <v>0</v>
      </c>
      <c r="AS27">
        <f>IF(AS6&gt;80000000,VLOOKUP(AS6,符文价值!$A$3:$D$158,4,0),IF(AND(AS6&lt;80000000,AS6&gt;10),AS6,0))</f>
        <v>0</v>
      </c>
      <c r="AT27">
        <f>IF(AT6&gt;80000000,VLOOKUP(AT6,符文价值!$A$3:$D$158,4,0),IF(AND(AT6&lt;80000000,AT6&gt;10),AT6,0))</f>
        <v>20</v>
      </c>
      <c r="AU27">
        <f>IF(AU6&gt;80000000,VLOOKUP(AU6,符文价值!$A$3:$D$158,4,0),IF(AND(AU6&lt;80000000,AU6&gt;10),AU6,0))</f>
        <v>10</v>
      </c>
      <c r="AV27">
        <f>IF(AV6&gt;80000000,VLOOKUP(AV6,符文价值!$A$3:$D$158,4,0),IF(AND(AV6&lt;80000000,AV6&gt;10),AV6,0))</f>
        <v>0</v>
      </c>
      <c r="AW27">
        <f>IF(AW6&gt;80000000,VLOOKUP(AW6,符文价值!$A$3:$D$158,4,0),IF(AND(AW6&lt;80000000,AW6&gt;10),AW6,0))</f>
        <v>0</v>
      </c>
      <c r="AX27">
        <f>IF(AX6&gt;80000000,VLOOKUP(AX6,符文价值!$A$3:$D$158,4,0),IF(AND(AX6&lt;80000000,AX6&gt;10),AX6,0))</f>
        <v>32600</v>
      </c>
      <c r="AY27">
        <f>IF(AY6&gt;80000000,VLOOKUP(AY6,符文价值!$A$3:$D$158,4,0),IF(AND(AY6&lt;80000000,AY6&gt;10),AY6,0))</f>
        <v>30</v>
      </c>
      <c r="AZ27">
        <f>IF(AZ6&gt;80000000,VLOOKUP(AZ6,符文价值!$A$3:$D$158,4,0),IF(AND(AZ6&lt;80000000,AZ6&gt;10),AZ6,0))</f>
        <v>0</v>
      </c>
      <c r="BA27">
        <f>IF(BA6&gt;80000000,VLOOKUP(BA6,符文价值!$A$3:$D$158,4,0),IF(AND(BA6&lt;80000000,BA6&gt;10),BA6,0))</f>
        <v>0</v>
      </c>
      <c r="BB27">
        <f>IF(BB6&gt;80000000,VLOOKUP(BB6,符文价值!$A$3:$D$158,4,0),IF(AND(BB6&lt;80000000,BB6&gt;10),BB6,0))</f>
        <v>26646</v>
      </c>
      <c r="BC27">
        <f>IF(BC6&gt;80000000,VLOOKUP(BC6,符文价值!$A$3:$D$158,4,0),IF(AND(BC6&lt;80000000,BC6&gt;10),BC6,0))</f>
        <v>150</v>
      </c>
      <c r="BD27">
        <f>IF(BD6&gt;80000000,VLOOKUP(BD6,符文价值!$A$3:$D$158,4,0),IF(AND(BD6&lt;80000000,BD6&gt;10),BD6,0))</f>
        <v>0</v>
      </c>
      <c r="BE27">
        <f>IF(BE6&gt;80000000,VLOOKUP(BE6,符文价值!$A$3:$D$158,4,0),IF(AND(BE6&lt;80000000,BE6&gt;10),BE6,0))</f>
        <v>0</v>
      </c>
      <c r="BF27">
        <f>IF(BF6&gt;80000000,VLOOKUP(BF6,符文价值!$A$3:$D$158,4,0),IF(AND(BF6&lt;80000000,BF6&gt;10),BF6,0))</f>
        <v>6666</v>
      </c>
      <c r="BG27">
        <f>IF(BG6&gt;80000000,VLOOKUP(BG6,符文价值!$A$3:$D$158,4,0),IF(AND(BG6&lt;80000000,BG6&gt;10),BG6,0))</f>
        <v>900</v>
      </c>
      <c r="BH27">
        <f>IF(BH6&gt;80000000,VLOOKUP(BH6,符文价值!$A$3:$D$158,4,0),IF(AND(BH6&lt;80000000,BH6&gt;10),BH6,0))</f>
        <v>0</v>
      </c>
      <c r="BI27">
        <f>IF(BI6&gt;80000000,VLOOKUP(BI6,符文价值!$A$3:$D$158,4,0),IF(AND(BI6&lt;80000000,BI6&gt;10),BI6,0))</f>
        <v>0</v>
      </c>
      <c r="BJ27">
        <f>IF(BJ6&gt;80000000,VLOOKUP(BJ6,符文价值!$A$3:$D$158,4,0),IF(AND(BJ6&lt;80000000,BJ6&gt;10),BJ6,0))</f>
        <v>733</v>
      </c>
      <c r="BK27">
        <f>IF(BK6&gt;80000000,VLOOKUP(BK6,符文价值!$A$3:$D$158,4,0),IF(AND(BK6&lt;80000000,BK6&gt;10),BK6,0))</f>
        <v>9000</v>
      </c>
      <c r="BL27">
        <f>IF(BL6&gt;80000000,VLOOKUP(BL6,符文价值!$A$3:$D$158,4,0),IF(AND(BL6&lt;80000000,BL6&gt;10),BL6,0))</f>
        <v>0</v>
      </c>
      <c r="BM27">
        <f>IF(BM6&gt;80000000,VLOOKUP(BM6,符文价值!$A$3:$D$158,4,0),IF(AND(BM6&lt;80000000,BM6&gt;10),BM6,0))</f>
        <v>0</v>
      </c>
      <c r="BN27">
        <f>IF(BN6&gt;80000000,VLOOKUP(BN6,符文价值!$A$3:$D$158,4,0),IF(AND(BN6&lt;80000000,BN6&gt;10),BN6,0))</f>
        <v>20</v>
      </c>
      <c r="BO27">
        <f>IF(BO6&gt;80000000,VLOOKUP(BO6,符文价值!$A$3:$D$158,4,0),IF(AND(BO6&lt;80000000,BO6&gt;10),BO6,0))</f>
        <v>10</v>
      </c>
      <c r="BP27">
        <f>IF(BP6&gt;80000000,VLOOKUP(BP6,符文价值!$A$3:$D$158,4,0),IF(AND(BP6&lt;80000000,BP6&gt;10),BP6,0))</f>
        <v>0</v>
      </c>
      <c r="BQ27">
        <f>IF(BQ6&gt;80000000,VLOOKUP(BQ6,符文价值!$A$3:$D$158,4,0),IF(AND(BQ6&lt;80000000,BQ6&gt;10),BQ6,0))</f>
        <v>0</v>
      </c>
      <c r="BR27">
        <f>IF(BR6&gt;80000000,VLOOKUP(BR6,符文价值!$A$3:$D$158,4,0),IF(AND(BR6&lt;80000000,BR6&gt;10),BR6,0))</f>
        <v>32600</v>
      </c>
      <c r="BS27">
        <f>IF(BS6&gt;80000000,VLOOKUP(BS6,符文价值!$A$3:$D$158,4,0),IF(AND(BS6&lt;80000000,BS6&gt;10),BS6,0))</f>
        <v>30</v>
      </c>
      <c r="BT27">
        <f>IF(BT6&gt;80000000,VLOOKUP(BT6,符文价值!$A$3:$D$158,4,0),IF(AND(BT6&lt;80000000,BT6&gt;10),BT6,0))</f>
        <v>0</v>
      </c>
      <c r="BU27">
        <f>IF(BU6&gt;80000000,VLOOKUP(BU6,符文价值!$A$3:$D$158,4,0),IF(AND(BU6&lt;80000000,BU6&gt;10),BU6,0))</f>
        <v>0</v>
      </c>
      <c r="BV27">
        <f>IF(BV6&gt;80000000,VLOOKUP(BV6,符文价值!$A$3:$D$158,4,0),IF(AND(BV6&lt;80000000,BV6&gt;10),BV6,0))</f>
        <v>26646</v>
      </c>
      <c r="BW27">
        <f>IF(BW6&gt;80000000,VLOOKUP(BW6,符文价值!$A$3:$D$158,4,0),IF(AND(BW6&lt;80000000,BW6&gt;10),BW6,0))</f>
        <v>150</v>
      </c>
      <c r="BX27">
        <f>IF(BX6&gt;80000000,VLOOKUP(BX6,符文价值!$A$3:$D$158,4,0),IF(AND(BX6&lt;80000000,BX6&gt;10),BX6,0))</f>
        <v>0</v>
      </c>
      <c r="BY27">
        <f>IF(BY6&gt;80000000,VLOOKUP(BY6,符文价值!$A$3:$D$158,4,0),IF(AND(BY6&lt;80000000,BY6&gt;10),BY6,0))</f>
        <v>0</v>
      </c>
      <c r="BZ27">
        <f>IF(BZ6&gt;80000000,VLOOKUP(BZ6,符文价值!$A$3:$D$158,4,0),IF(AND(BZ6&lt;80000000,BZ6&gt;10),BZ6,0))</f>
        <v>6666</v>
      </c>
      <c r="CA27">
        <f>IF(CA6&gt;80000000,VLOOKUP(CA6,符文价值!$A$3:$D$158,4,0),IF(AND(CA6&lt;80000000,CA6&gt;10),CA6,0))</f>
        <v>900</v>
      </c>
      <c r="CB27">
        <f>IF(CB6&gt;80000000,VLOOKUP(CB6,符文价值!$A$3:$D$158,4,0),IF(AND(CB6&lt;80000000,CB6&gt;10),CB6,0))</f>
        <v>0</v>
      </c>
      <c r="CC27">
        <f>IF(CC6&gt;80000000,VLOOKUP(CC6,符文价值!$A$3:$D$158,4,0),IF(AND(CC6&lt;80000000,CC6&gt;10),CC6,0))</f>
        <v>0</v>
      </c>
      <c r="CD27">
        <f>IF(CD6&gt;80000000,VLOOKUP(CD6,符文价值!$A$3:$D$158,4,0),IF(AND(CD6&lt;80000000,CD6&gt;10),CD6,0))</f>
        <v>733</v>
      </c>
      <c r="CE27">
        <f>IF(CE6&gt;80000000,VLOOKUP(CE6,符文价值!$A$3:$D$158,4,0),IF(AND(CE6&lt;80000000,CE6&gt;10),CE6,0))</f>
        <v>9000</v>
      </c>
      <c r="CF27">
        <f>IF(CF6&gt;80000000,VLOOKUP(CF6,符文价值!$A$3:$D$158,4,0),IF(AND(CF6&lt;80000000,CF6&gt;10),CF6,0))</f>
        <v>0</v>
      </c>
      <c r="CG27">
        <f>IF(CG6&gt;80000000,VLOOKUP(CG6,符文价值!$A$3:$D$158,4,0),IF(AND(CG6&lt;80000000,CG6&gt;10),CG6,0))</f>
        <v>0</v>
      </c>
      <c r="CH27">
        <f>IF(CH6&gt;80000000,VLOOKUP(CH6,符文价值!$A$3:$D$158,4,0),IF(AND(CH6&lt;80000000,CH6&gt;10),CH6,0))</f>
        <v>20</v>
      </c>
      <c r="CI27">
        <f>IF(CI6&gt;80000000,VLOOKUP(CI6,符文价值!$A$3:$D$158,4,0),IF(AND(CI6&lt;80000000,CI6&gt;10),CI6,0))</f>
        <v>10</v>
      </c>
      <c r="CJ27">
        <f>IF(CJ6&gt;80000000,VLOOKUP(CJ6,符文价值!$A$3:$D$158,4,0),IF(AND(CJ6&lt;80000000,CJ6&gt;10),CJ6,0))</f>
        <v>0</v>
      </c>
      <c r="CK27">
        <f>IF(CK6&gt;80000000,VLOOKUP(CK6,符文价值!$A$3:$D$158,4,0),IF(AND(CK6&lt;80000000,CK6&gt;10),CK6,0))</f>
        <v>0</v>
      </c>
      <c r="CL27">
        <f>IF(CL6&gt;80000000,VLOOKUP(CL6,符文价值!$A$3:$D$158,4,0),IF(AND(CL6&lt;80000000,CL6&gt;10),CL6,0))</f>
        <v>32600</v>
      </c>
      <c r="CM27">
        <f>IF(CM6&gt;80000000,VLOOKUP(CM6,符文价值!$A$3:$D$158,4,0),IF(AND(CM6&lt;80000000,CM6&gt;10),CM6,0))</f>
        <v>30</v>
      </c>
      <c r="CN27">
        <f>IF(CN6&gt;80000000,VLOOKUP(CN6,符文价值!$A$3:$D$158,4,0),IF(AND(CN6&lt;80000000,CN6&gt;10),CN6,0))</f>
        <v>0</v>
      </c>
      <c r="CO27">
        <f>IF(CO6&gt;80000000,VLOOKUP(CO6,符文价值!$A$3:$D$158,4,0),IF(AND(CO6&lt;80000000,CO6&gt;10),CO6,0))</f>
        <v>0</v>
      </c>
      <c r="CP27">
        <f>IF(CP6&gt;80000000,VLOOKUP(CP6,符文价值!$A$3:$D$158,4,0),IF(AND(CP6&lt;80000000,CP6&gt;10),CP6,0))</f>
        <v>26646</v>
      </c>
      <c r="CQ27">
        <f>IF(CQ6&gt;80000000,VLOOKUP(CQ6,符文价值!$A$3:$D$158,4,0),IF(AND(CQ6&lt;80000000,CQ6&gt;10),CQ6,0))</f>
        <v>150</v>
      </c>
      <c r="CR27">
        <f>IF(CR6&gt;80000000,VLOOKUP(CR6,符文价值!$A$3:$D$158,4,0),IF(AND(CR6&lt;80000000,CR6&gt;10),CR6,0))</f>
        <v>0</v>
      </c>
      <c r="CS27">
        <f>IF(CS6&gt;80000000,VLOOKUP(CS6,符文价值!$A$3:$D$158,4,0),IF(AND(CS6&lt;80000000,CS6&gt;10),CS6,0))</f>
        <v>0</v>
      </c>
      <c r="CT27">
        <f>IF(CT6&gt;80000000,VLOOKUP(CT6,符文价值!$A$3:$D$158,4,0),IF(AND(CT6&lt;80000000,CT6&gt;10),CT6,0))</f>
        <v>6666</v>
      </c>
      <c r="CU27">
        <f>IF(CU6&gt;80000000,VLOOKUP(CU6,符文价值!$A$3:$D$158,4,0),IF(AND(CU6&lt;80000000,CU6&gt;10),CU6,0))</f>
        <v>900</v>
      </c>
      <c r="CV27">
        <f>IF(CV6&gt;80000000,VLOOKUP(CV6,符文价值!$A$3:$D$158,4,0),IF(AND(CV6&lt;80000000,CV6&gt;10),CV6,0))</f>
        <v>0</v>
      </c>
      <c r="CW27">
        <f>IF(CW6&gt;80000000,VLOOKUP(CW6,符文价值!$A$3:$D$158,4,0),IF(AND(CW6&lt;80000000,CW6&gt;10),CW6,0))</f>
        <v>0</v>
      </c>
      <c r="CX27">
        <f>IF(CX6&gt;80000000,VLOOKUP(CX6,符文价值!$A$3:$D$158,4,0),IF(AND(CX6&lt;80000000,CX6&gt;10),CX6,0))</f>
        <v>733</v>
      </c>
      <c r="CY27">
        <f>IF(CY6&gt;80000000,VLOOKUP(CY6,符文价值!$A$3:$D$158,4,0),IF(AND(CY6&lt;80000000,CY6&gt;10),CY6,0))</f>
        <v>9000</v>
      </c>
      <c r="CZ27">
        <f>IF(CZ6&gt;80000000,VLOOKUP(CZ6,符文价值!$A$3:$D$158,4,0),IF(AND(CZ6&lt;80000000,CZ6&gt;10),CZ6,0))</f>
        <v>0</v>
      </c>
      <c r="DA27">
        <f>IF(DA6&gt;80000000,VLOOKUP(DA6,符文价值!$A$3:$D$158,4,0),IF(AND(DA6&lt;80000000,DA6&gt;10),DA6,0))</f>
        <v>0</v>
      </c>
      <c r="DB27">
        <f>IF(DB6&gt;80000000,VLOOKUP(DB6,符文价值!$A$3:$D$158,4,0),IF(AND(DB6&lt;80000000,DB6&gt;10),DB6,0))</f>
        <v>20</v>
      </c>
      <c r="DC27">
        <f>IF(DC6&gt;80000000,VLOOKUP(DC6,符文价值!$A$3:$D$158,4,0),IF(AND(DC6&lt;80000000,DC6&gt;10),DC6,0))</f>
        <v>10</v>
      </c>
      <c r="DD27">
        <f>IF(DD6&gt;80000000,VLOOKUP(DD6,符文价值!$A$3:$D$158,4,0),IF(AND(DD6&lt;80000000,DD6&gt;10),DD6,0))</f>
        <v>0</v>
      </c>
      <c r="DE27">
        <f>IF(DE6&gt;80000000,VLOOKUP(DE6,符文价值!$A$3:$D$158,4,0),IF(AND(DE6&lt;80000000,DE6&gt;10),DE6,0))</f>
        <v>0</v>
      </c>
      <c r="DF27">
        <f>IF(DF6&gt;80000000,VLOOKUP(DF6,符文价值!$A$3:$D$158,4,0),IF(AND(DF6&lt;80000000,DF6&gt;10),DF6,0))</f>
        <v>32600</v>
      </c>
      <c r="DG27">
        <f>IF(DG6&gt;80000000,VLOOKUP(DG6,符文价值!$A$3:$D$158,4,0),IF(AND(DG6&lt;80000000,DG6&gt;10),DG6,0))</f>
        <v>30</v>
      </c>
      <c r="DH27">
        <f>IF(DH6&gt;80000000,VLOOKUP(DH6,符文价值!$A$3:$D$158,4,0),IF(AND(DH6&lt;80000000,DH6&gt;10),DH6,0))</f>
        <v>0</v>
      </c>
      <c r="DI27">
        <f>IF(DI6&gt;80000000,VLOOKUP(DI6,符文价值!$A$3:$D$158,4,0),IF(AND(DI6&lt;80000000,DI6&gt;10),DI6,0))</f>
        <v>0</v>
      </c>
      <c r="DJ27">
        <f>IF(DJ6&gt;80000000,VLOOKUP(DJ6,符文价值!$A$3:$D$158,4,0),IF(AND(DJ6&lt;80000000,DJ6&gt;10),DJ6,0))</f>
        <v>26646</v>
      </c>
      <c r="DK27">
        <f>IF(DK6&gt;80000000,VLOOKUP(DK6,符文价值!$A$3:$D$158,4,0),IF(AND(DK6&lt;80000000,DK6&gt;10),DK6,0))</f>
        <v>150</v>
      </c>
      <c r="DL27">
        <f>IF(DL6&gt;80000000,VLOOKUP(DL6,符文价值!$A$3:$D$158,4,0),IF(AND(DL6&lt;80000000,DL6&gt;10),DL6,0))</f>
        <v>0</v>
      </c>
      <c r="DM27">
        <f>IF(DM6&gt;80000000,VLOOKUP(DM6,符文价值!$A$3:$D$158,4,0),IF(AND(DM6&lt;80000000,DM6&gt;10),DM6,0))</f>
        <v>0</v>
      </c>
      <c r="DN27">
        <f>IF(DN6&gt;80000000,VLOOKUP(DN6,符文价值!$A$3:$D$158,4,0),IF(AND(DN6&lt;80000000,DN6&gt;10),DN6,0))</f>
        <v>6666</v>
      </c>
      <c r="DO27">
        <f>IF(DO6&gt;80000000,VLOOKUP(DO6,符文价值!$A$3:$D$158,4,0),IF(AND(DO6&lt;80000000,DO6&gt;10),DO6,0))</f>
        <v>900</v>
      </c>
      <c r="DP27">
        <f>IF(DP6&gt;80000000,VLOOKUP(DP6,符文价值!$A$3:$D$158,4,0),IF(AND(DP6&lt;80000000,DP6&gt;10),DP6,0))</f>
        <v>0</v>
      </c>
      <c r="DQ27">
        <f>IF(DQ6&gt;80000000,VLOOKUP(DQ6,符文价值!$A$3:$D$158,4,0),IF(AND(DQ6&lt;80000000,DQ6&gt;10),DQ6,0))</f>
        <v>0</v>
      </c>
      <c r="DR27">
        <f>IF(DR6&gt;80000000,VLOOKUP(DR6,符文价值!$A$3:$D$158,4,0),IF(AND(DR6&lt;80000000,DR6&gt;10),DR6,0))</f>
        <v>733</v>
      </c>
      <c r="DS27">
        <f>IF(DS6&gt;80000000,VLOOKUP(DS6,符文价值!$A$3:$D$158,4,0),IF(AND(DS6&lt;80000000,DS6&gt;10),DS6,0))</f>
        <v>9000</v>
      </c>
      <c r="DT27">
        <f>IF(DT6&gt;80000000,VLOOKUP(DT6,符文价值!$A$3:$D$158,4,0),IF(AND(DT6&lt;80000000,DT6&gt;10),DT6,0))</f>
        <v>0</v>
      </c>
      <c r="DU27">
        <f>IF(DU6&gt;80000000,VLOOKUP(DU6,符文价值!$A$3:$D$158,4,0),IF(AND(DU6&lt;80000000,DU6&gt;10),DU6,0))</f>
        <v>0</v>
      </c>
      <c r="DV27">
        <f>IF(DV6&gt;80000000,VLOOKUP(DV6,符文价值!$A$3:$D$158,4,0),IF(AND(DV6&lt;80000000,DV6&gt;10),DV6,0))</f>
        <v>20</v>
      </c>
      <c r="DW27">
        <f>IF(DW6&gt;80000000,VLOOKUP(DW6,符文价值!$A$3:$D$158,4,0),IF(AND(DW6&lt;80000000,DW6&gt;10),DW6,0))</f>
        <v>10</v>
      </c>
      <c r="DX27">
        <f>IF(DX6&gt;80000000,VLOOKUP(DX6,符文价值!$A$3:$D$158,4,0),IF(AND(DX6&lt;80000000,DX6&gt;10),DX6,0))</f>
        <v>0</v>
      </c>
      <c r="DY27">
        <f>IF(DY6&gt;80000000,VLOOKUP(DY6,符文价值!$A$3:$D$158,4,0),IF(AND(DY6&lt;80000000,DY6&gt;10),DY6,0))</f>
        <v>0</v>
      </c>
      <c r="DZ27">
        <f>IF(DZ6&gt;80000000,VLOOKUP(DZ6,符文价值!$A$3:$D$158,4,0),IF(AND(DZ6&lt;80000000,DZ6&gt;10),DZ6,0))</f>
        <v>32600</v>
      </c>
      <c r="EA27">
        <f>IF(EA6&gt;80000000,VLOOKUP(EA6,符文价值!$A$3:$D$158,4,0),IF(AND(EA6&lt;80000000,EA6&gt;10),EA6,0))</f>
        <v>30</v>
      </c>
      <c r="EB27">
        <f>IF(EB6&gt;80000000,VLOOKUP(EB6,符文价值!$A$3:$D$158,4,0),IF(AND(EB6&lt;80000000,EB6&gt;10),EB6,0))</f>
        <v>0</v>
      </c>
      <c r="EC27">
        <f>IF(EC6&gt;80000000,VLOOKUP(EC6,符文价值!$A$3:$D$158,4,0),IF(AND(EC6&lt;80000000,EC6&gt;10),EC6,0))</f>
        <v>0</v>
      </c>
      <c r="ED27">
        <f>IF(ED6&gt;80000000,VLOOKUP(ED6,符文价值!$A$3:$D$158,4,0),IF(AND(ED6&lt;80000000,ED6&gt;10),ED6,0))</f>
        <v>26646</v>
      </c>
      <c r="EE27">
        <f>IF(EE6&gt;80000000,VLOOKUP(EE6,符文价值!$A$3:$D$158,4,0),IF(AND(EE6&lt;80000000,EE6&gt;10),EE6,0))</f>
        <v>150</v>
      </c>
      <c r="EF27">
        <f>IF(EF6&gt;80000000,VLOOKUP(EF6,符文价值!$A$3:$D$158,4,0),IF(AND(EF6&lt;80000000,EF6&gt;10),EF6,0))</f>
        <v>0</v>
      </c>
      <c r="EG27">
        <f>IF(EG6&gt;80000000,VLOOKUP(EG6,符文价值!$A$3:$D$158,4,0),IF(AND(EG6&lt;80000000,EG6&gt;10),EG6,0))</f>
        <v>0</v>
      </c>
      <c r="EH27">
        <f>IF(EH6&gt;80000000,VLOOKUP(EH6,符文价值!$A$3:$D$158,4,0),IF(AND(EH6&lt;80000000,EH6&gt;10),EH6,0))</f>
        <v>6666</v>
      </c>
      <c r="EI27">
        <f>IF(EI6&gt;80000000,VLOOKUP(EI6,符文价值!$A$3:$D$158,4,0),IF(AND(EI6&lt;80000000,EI6&gt;10),EI6,0))</f>
        <v>900</v>
      </c>
      <c r="EJ27">
        <f>IF(EJ6&gt;80000000,VLOOKUP(EJ6,符文价值!$A$3:$D$158,4,0),IF(AND(EJ6&lt;80000000,EJ6&gt;10),EJ6,0))</f>
        <v>0</v>
      </c>
      <c r="EK27">
        <f>IF(EK6&gt;80000000,VLOOKUP(EK6,符文价值!$A$3:$D$158,4,0),IF(AND(EK6&lt;80000000,EK6&gt;10),EK6,0))</f>
        <v>0</v>
      </c>
      <c r="EL27">
        <f>IF(EL6&gt;80000000,VLOOKUP(EL6,符文价值!$A$3:$D$158,4,0),IF(AND(EL6&lt;80000000,EL6&gt;10),EL6,0))</f>
        <v>733</v>
      </c>
      <c r="EM27">
        <f>IF(EM6&gt;80000000,VLOOKUP(EM6,符文价值!$A$3:$D$158,4,0),IF(AND(EM6&lt;80000000,EM6&gt;10),EM6,0))</f>
        <v>9000</v>
      </c>
      <c r="EN27">
        <f>IF(EN6&gt;80000000,VLOOKUP(EN6,符文价值!$A$3:$D$158,4,0),IF(AND(EN6&lt;80000000,EN6&gt;10),EN6,0))</f>
        <v>0</v>
      </c>
      <c r="EO27">
        <f>IF(EO6&gt;80000000,VLOOKUP(EO6,符文价值!$A$3:$D$158,4,0),IF(AND(EO6&lt;80000000,EO6&gt;10),EO6,0))</f>
        <v>0</v>
      </c>
      <c r="EP27">
        <f>IF(EP6&gt;80000000,VLOOKUP(EP6,符文价值!$A$3:$D$158,4,0),IF(AND(EP6&lt;80000000,EP6&gt;10),EP6,0))</f>
        <v>20</v>
      </c>
      <c r="EQ27">
        <f>IF(EQ6&gt;80000000,VLOOKUP(EQ6,符文价值!$A$3:$D$158,4,0),IF(AND(EQ6&lt;80000000,EQ6&gt;10),EQ6,0))</f>
        <v>0</v>
      </c>
      <c r="ER27">
        <f>IF(ER6&gt;80000000,VLOOKUP(ER6,符文价值!$A$3:$D$158,4,0),IF(AND(ER6&lt;80000000,ER6&gt;10),ER6,0))</f>
        <v>0</v>
      </c>
      <c r="ES27">
        <f>IF(ES6&gt;80000000,VLOOKUP(ES6,符文价值!$A$3:$D$158,4,0),IF(AND(ES6&lt;80000000,ES6&gt;10),ES6,0))</f>
        <v>0</v>
      </c>
      <c r="ET27">
        <f>IF(ET6&gt;80000000,VLOOKUP(ET6,符文价值!$A$3:$D$158,4,0),IF(AND(ET6&lt;80000000,ET6&gt;10),ET6,0))</f>
        <v>0</v>
      </c>
      <c r="EU27">
        <f>IF(EU6&gt;80000000,VLOOKUP(EU6,符文价值!$A$3:$D$158,4,0),IF(AND(EU6&lt;80000000,EU6&gt;10),EU6,0))</f>
        <v>0</v>
      </c>
      <c r="EV27">
        <f>IF(EV6&gt;80000000,VLOOKUP(EV6,符文价值!$A$3:$D$158,4,0),IF(AND(EV6&lt;80000000,EV6&gt;10),EV6,0))</f>
        <v>0</v>
      </c>
      <c r="EW27">
        <f>IF(EW6&gt;80000000,VLOOKUP(EW6,符文价值!$A$3:$D$158,4,0),IF(AND(EW6&lt;80000000,EW6&gt;10),EW6,0))</f>
        <v>0</v>
      </c>
      <c r="EX27">
        <f>IF(EX6&gt;80000000,VLOOKUP(EX6,符文价值!$A$3:$D$158,4,0),IF(AND(EX6&lt;80000000,EX6&gt;10),EX6,0))</f>
        <v>0</v>
      </c>
      <c r="EY27">
        <f>IF(EY6&gt;80000000,VLOOKUP(EY6,符文价值!$A$3:$D$158,4,0),IF(AND(EY6&lt;80000000,EY6&gt;10),EY6,0))</f>
        <v>0</v>
      </c>
      <c r="EZ27">
        <f>IF(EZ6&gt;80000000,VLOOKUP(EZ6,符文价值!$A$3:$D$158,4,0),IF(AND(EZ6&lt;80000000,EZ6&gt;10),EZ6,0))</f>
        <v>0</v>
      </c>
      <c r="FA27">
        <f>IF(FA6&gt;80000000,VLOOKUP(FA6,符文价值!$A$3:$D$158,4,0),IF(AND(FA6&lt;80000000,FA6&gt;10),FA6,0))</f>
        <v>0</v>
      </c>
      <c r="FB27">
        <f>IF(FB6&gt;80000000,VLOOKUP(FB6,符文价值!$A$3:$D$158,4,0),IF(AND(FB6&lt;80000000,FB6&gt;10),FB6,0))</f>
        <v>0</v>
      </c>
      <c r="FC27">
        <f>IF(FC6&gt;80000000,VLOOKUP(FC6,符文价值!$A$3:$D$158,4,0),IF(AND(FC6&lt;80000000,FC6&gt;10),FC6,0))</f>
        <v>0</v>
      </c>
      <c r="FD27">
        <f>IF(FD6&gt;80000000,VLOOKUP(FD6,符文价值!$A$3:$D$158,4,0),IF(AND(FD6&lt;80000000,FD6&gt;10),FD6,0))</f>
        <v>0</v>
      </c>
      <c r="FE27">
        <f>IF(FE6&gt;80000000,VLOOKUP(FE6,符文价值!$A$3:$D$158,4,0),IF(AND(FE6&lt;80000000,FE6&gt;10),FE6,0))</f>
        <v>0</v>
      </c>
      <c r="FF27">
        <f>IF(FF6&gt;80000000,VLOOKUP(FF6,符文价值!$A$3:$D$158,4,0),IF(AND(FF6&lt;80000000,FF6&gt;10),FF6,0))</f>
        <v>0</v>
      </c>
      <c r="FG27">
        <f>IF(FG6&gt;80000000,VLOOKUP(FG6,符文价值!$A$3:$D$158,4,0),IF(AND(FG6&lt;80000000,FG6&gt;10),FG6,0))</f>
        <v>0</v>
      </c>
      <c r="FH27">
        <f>IF(FH6&gt;80000000,VLOOKUP(FH6,符文价值!$A$3:$D$158,4,0),IF(AND(FH6&lt;80000000,FH6&gt;10),FH6,0))</f>
        <v>0</v>
      </c>
      <c r="FI27">
        <f>IF(FI6&gt;80000000,VLOOKUP(FI6,符文价值!$A$3:$D$158,4,0),IF(AND(FI6&lt;80000000,FI6&gt;10),FI6,0))</f>
        <v>0</v>
      </c>
      <c r="FJ27">
        <f>IF(FJ6&gt;80000000,VLOOKUP(FJ6,符文价值!$A$3:$D$158,4,0),IF(AND(FJ6&lt;80000000,FJ6&gt;10),FJ6,0))</f>
        <v>0</v>
      </c>
      <c r="FK27">
        <f>IF(FK6&gt;80000000,VLOOKUP(FK6,符文价值!$A$3:$D$158,4,0),IF(AND(FK6&lt;80000000,FK6&gt;10),FK6,0))</f>
        <v>0</v>
      </c>
      <c r="FL27">
        <f>IF(FL6&gt;80000000,VLOOKUP(FL6,符文价值!$A$3:$D$158,4,0),IF(AND(FL6&lt;80000000,FL6&gt;10),FL6,0))</f>
        <v>0</v>
      </c>
      <c r="FM27">
        <f>IF(FM6&gt;80000000,VLOOKUP(FM6,符文价值!$A$3:$D$158,4,0),IF(AND(FM6&lt;80000000,FM6&gt;10),FM6,0))</f>
        <v>0</v>
      </c>
      <c r="FN27">
        <f>IF(FN6&gt;80000000,VLOOKUP(FN6,符文价值!$A$3:$D$158,4,0),IF(AND(FN6&lt;80000000,FN6&gt;10),FN6,0))</f>
        <v>0</v>
      </c>
      <c r="FO27">
        <f>IF(FO6&gt;80000000,VLOOKUP(FO6,符文价值!$A$3:$D$158,4,0),IF(AND(FO6&lt;80000000,FO6&gt;10),FO6,0))</f>
        <v>0</v>
      </c>
      <c r="FP27">
        <f>IF(FP6&gt;80000000,VLOOKUP(FP6,符文价值!$A$3:$D$158,4,0),IF(AND(FP6&lt;80000000,FP6&gt;10),FP6,0))</f>
        <v>0</v>
      </c>
      <c r="FQ27">
        <f>IF(FQ6&gt;80000000,VLOOKUP(FQ6,符文价值!$A$3:$D$158,4,0),IF(AND(FQ6&lt;80000000,FQ6&gt;10),FQ6,0))</f>
        <v>0</v>
      </c>
      <c r="FR27">
        <f>IF(FR6&gt;80000000,VLOOKUP(FR6,符文价值!$A$3:$D$158,4,0),IF(AND(FR6&lt;80000000,FR6&gt;10),FR6,0))</f>
        <v>0</v>
      </c>
      <c r="FS27">
        <f>IF(FS6&gt;80000000,VLOOKUP(FS6,符文价值!$A$3:$D$158,4,0),IF(AND(FS6&lt;80000000,FS6&gt;10),FS6,0))</f>
        <v>0</v>
      </c>
      <c r="FT27">
        <f>IF(FT6&gt;80000000,VLOOKUP(FT6,符文价值!$A$3:$D$158,4,0),IF(AND(FT6&lt;80000000,FT6&gt;10),FT6,0))</f>
        <v>0</v>
      </c>
      <c r="FU27">
        <f>IF(FU6&gt;80000000,VLOOKUP(FU6,符文价值!$A$3:$D$158,4,0),IF(AND(FU6&lt;80000000,FU6&gt;10),FU6,0))</f>
        <v>0</v>
      </c>
      <c r="FV27">
        <f>IF(FV6&gt;80000000,VLOOKUP(FV6,符文价值!$A$3:$D$158,4,0),IF(AND(FV6&lt;80000000,FV6&gt;10),FV6,0))</f>
        <v>0</v>
      </c>
      <c r="FW27">
        <f>IF(FW6&gt;80000000,VLOOKUP(FW6,符文价值!$A$3:$D$158,4,0),IF(AND(FW6&lt;80000000,FW6&gt;10),FW6,0))</f>
        <v>0</v>
      </c>
      <c r="FX27">
        <f>IF(FX6&gt;80000000,VLOOKUP(FX6,符文价值!$A$3:$D$158,4,0),IF(AND(FX6&lt;80000000,FX6&gt;10),FX6,0))</f>
        <v>0</v>
      </c>
      <c r="FY27">
        <f>IF(FY6&gt;80000000,VLOOKUP(FY6,符文价值!$A$3:$D$158,4,0),IF(AND(FY6&lt;80000000,FY6&gt;10),FY6,0))</f>
        <v>0</v>
      </c>
      <c r="FZ27">
        <f>IF(FZ6&gt;80000000,VLOOKUP(FZ6,符文价值!$A$3:$D$158,4,0),IF(AND(FZ6&lt;80000000,FZ6&gt;10),FZ6,0))</f>
        <v>0</v>
      </c>
      <c r="GA27">
        <f>IF(GA6&gt;80000000,VLOOKUP(GA6,符文价值!$A$3:$D$158,4,0),IF(AND(GA6&lt;80000000,GA6&gt;10),GA6,0))</f>
        <v>0</v>
      </c>
      <c r="GB27">
        <f>IF(GB6&gt;80000000,VLOOKUP(GB6,符文价值!$A$3:$D$158,4,0),IF(AND(GB6&lt;80000000,GB6&gt;10),GB6,0))</f>
        <v>0</v>
      </c>
      <c r="GC27">
        <f>IF(GC6&gt;80000000,VLOOKUP(GC6,符文价值!$A$3:$D$158,4,0),IF(AND(GC6&lt;80000000,GC6&gt;10),GC6,0))</f>
        <v>0</v>
      </c>
      <c r="GD27">
        <f>IF(GD6&gt;80000000,VLOOKUP(GD6,符文价值!$A$3:$D$158,4,0),IF(AND(GD6&lt;80000000,GD6&gt;10),GD6,0))</f>
        <v>0</v>
      </c>
      <c r="GE27">
        <f>IF(GE6&gt;80000000,VLOOKUP(GE6,符文价值!$A$3:$D$158,4,0),IF(AND(GE6&lt;80000000,GE6&gt;10),GE6,0))</f>
        <v>0</v>
      </c>
      <c r="GF27">
        <f>IF(GF6&gt;80000000,VLOOKUP(GF6,符文价值!$A$3:$D$158,4,0),IF(AND(GF6&lt;80000000,GF6&gt;10),GF6,0))</f>
        <v>0</v>
      </c>
      <c r="GG27">
        <f>IF(GG6&gt;80000000,VLOOKUP(GG6,符文价值!$A$3:$D$158,4,0),IF(AND(GG6&lt;80000000,GG6&gt;10),GG6,0))</f>
        <v>0</v>
      </c>
      <c r="GH27">
        <f>IF(GH6&gt;80000000,VLOOKUP(GH6,符文价值!$A$3:$D$158,4,0),IF(AND(GH6&lt;80000000,GH6&gt;10),GH6,0))</f>
        <v>0</v>
      </c>
      <c r="GI27">
        <f>IF(GI6&gt;80000000,VLOOKUP(GI6,符文价值!$A$3:$D$158,4,0),IF(AND(GI6&lt;80000000,GI6&gt;10),GI6,0))</f>
        <v>0</v>
      </c>
      <c r="GJ27">
        <f>IF(GJ6&gt;80000000,VLOOKUP(GJ6,符文价值!$A$3:$D$158,4,0),IF(AND(GJ6&lt;80000000,GJ6&gt;10),GJ6,0))</f>
        <v>0</v>
      </c>
      <c r="GK27">
        <f>IF(GK6&gt;80000000,VLOOKUP(GK6,符文价值!$A$3:$D$158,4,0),IF(AND(GK6&lt;80000000,GK6&gt;10),GK6,0))</f>
        <v>0</v>
      </c>
      <c r="GL27">
        <f>IF(GL6&gt;80000000,VLOOKUP(GL6,符文价值!$A$3:$D$158,4,0),IF(AND(GL6&lt;80000000,GL6&gt;10),GL6,0))</f>
        <v>0</v>
      </c>
      <c r="GM27">
        <f>IF(GM6&gt;80000000,VLOOKUP(GM6,符文价值!$A$3:$D$158,4,0),IF(AND(GM6&lt;80000000,GM6&gt;10),GM6,0))</f>
        <v>0</v>
      </c>
      <c r="GN27">
        <f>IF(GN6&gt;80000000,VLOOKUP(GN6,符文价值!$A$3:$D$158,4,0),IF(AND(GN6&lt;80000000,GN6&gt;10),GN6,0))</f>
        <v>0</v>
      </c>
      <c r="GO27">
        <f>IF(GO6&gt;80000000,VLOOKUP(GO6,符文价值!$A$3:$D$158,4,0),IF(AND(GO6&lt;80000000,GO6&gt;10),GO6,0))</f>
        <v>0</v>
      </c>
      <c r="GP27">
        <f>IF(GP6&gt;80000000,VLOOKUP(GP6,符文价值!$A$3:$D$158,4,0),IF(AND(GP6&lt;80000000,GP6&gt;10),GP6,0))</f>
        <v>0</v>
      </c>
      <c r="GQ27">
        <f>IF(GQ6&gt;80000000,VLOOKUP(GQ6,符文价值!$A$3:$D$158,4,0),IF(AND(GQ6&lt;80000000,GQ6&gt;10),GQ6,0))</f>
        <v>0</v>
      </c>
      <c r="GR27">
        <f>IF(GR6&gt;80000000,VLOOKUP(GR6,符文价值!$A$3:$D$158,4,0),IF(AND(GR6&lt;80000000,GR6&gt;10),GR6,0))</f>
        <v>0</v>
      </c>
      <c r="GS27">
        <f>IF(GS6&gt;80000000,VLOOKUP(GS6,符文价值!$A$3:$D$158,4,0),IF(AND(GS6&lt;80000000,GS6&gt;10),GS6,0))</f>
        <v>0</v>
      </c>
      <c r="GT27">
        <f>IF(GT6&gt;80000000,VLOOKUP(GT6,符文价值!$A$3:$D$158,4,0),IF(AND(GT6&lt;80000000,GT6&gt;10),GT6,0))</f>
        <v>0</v>
      </c>
      <c r="GU27">
        <f>IF(GU6&gt;80000000,VLOOKUP(GU6,符文价值!$A$3:$D$158,4,0),IF(AND(GU6&lt;80000000,GU6&gt;10),GU6,0))</f>
        <v>0</v>
      </c>
      <c r="GV27">
        <f>IF(GV6&gt;80000000,VLOOKUP(GV6,符文价值!$A$3:$D$158,4,0),IF(AND(GV6&lt;80000000,GV6&gt;10),GV6,0))</f>
        <v>0</v>
      </c>
      <c r="GW27">
        <f>IF(GW6&gt;80000000,VLOOKUP(GW6,符文价值!$A$3:$D$158,4,0),IF(AND(GW6&lt;80000000,GW6&gt;10),GW6,0))</f>
        <v>0</v>
      </c>
      <c r="GX27">
        <f>IF(GX6&gt;80000000,VLOOKUP(GX6,符文价值!$A$3:$D$158,4,0),IF(AND(GX6&lt;80000000,GX6&gt;10),GX6,0))</f>
        <v>0</v>
      </c>
      <c r="GY27">
        <f>IF(GY6&gt;80000000,VLOOKUP(GY6,符文价值!$A$3:$D$158,4,0),IF(AND(GY6&lt;80000000,GY6&gt;10),GY6,0))</f>
        <v>0</v>
      </c>
      <c r="GZ27">
        <f>IF(GZ6&gt;80000000,VLOOKUP(GZ6,符文价值!$A$3:$D$158,4,0),IF(AND(GZ6&lt;80000000,GZ6&gt;10),GZ6,0))</f>
        <v>0</v>
      </c>
      <c r="HA27">
        <f>IF(HA6&gt;80000000,VLOOKUP(HA6,符文价值!$A$3:$D$158,4,0),IF(AND(HA6&lt;80000000,HA6&gt;10),HA6,0))</f>
        <v>0</v>
      </c>
      <c r="HB27">
        <f>IF(HB6&gt;80000000,VLOOKUP(HB6,符文价值!$A$3:$D$158,4,0),IF(AND(HB6&lt;80000000,HB6&gt;10),HB6,0))</f>
        <v>0</v>
      </c>
      <c r="HC27">
        <f>IF(HC6&gt;80000000,VLOOKUP(HC6,符文价值!$A$3:$D$158,4,0),IF(AND(HC6&lt;80000000,HC6&gt;10),HC6,0))</f>
        <v>0</v>
      </c>
      <c r="HD27">
        <f>IF(HD6&gt;80000000,VLOOKUP(HD6,符文价值!$A$3:$D$158,4,0),IF(AND(HD6&lt;80000000,HD6&gt;10),HD6,0))</f>
        <v>0</v>
      </c>
      <c r="HE27">
        <f>IF(HE6&gt;80000000,VLOOKUP(HE6,符文价值!$A$3:$D$158,4,0),IF(AND(HE6&lt;80000000,HE6&gt;10),HE6,0))</f>
        <v>0</v>
      </c>
      <c r="HF27">
        <f>IF(HF6&gt;80000000,VLOOKUP(HF6,符文价值!$A$3:$D$158,4,0),IF(AND(HF6&lt;80000000,HF6&gt;10),HF6,0))</f>
        <v>0</v>
      </c>
      <c r="HG27">
        <f>IF(HG6&gt;80000000,VLOOKUP(HG6,符文价值!$A$3:$D$158,4,0),IF(AND(HG6&lt;80000000,HG6&gt;10),HG6,0))</f>
        <v>0</v>
      </c>
      <c r="HH27">
        <f>IF(HH6&gt;80000000,VLOOKUP(HH6,符文价值!$A$3:$D$158,4,0),IF(AND(HH6&lt;80000000,HH6&gt;10),HH6,0))</f>
        <v>0</v>
      </c>
      <c r="HI27">
        <f>IF(HI6&gt;80000000,VLOOKUP(HI6,符文价值!$A$3:$D$158,4,0),IF(AND(HI6&lt;80000000,HI6&gt;10),HI6,0))</f>
        <v>0</v>
      </c>
      <c r="HJ27">
        <f>IF(HJ6&gt;80000000,VLOOKUP(HJ6,符文价值!$A$3:$D$158,4,0),IF(AND(HJ6&lt;80000000,HJ6&gt;10),HJ6,0))</f>
        <v>0</v>
      </c>
      <c r="HK27">
        <f>IF(HK6&gt;80000000,VLOOKUP(HK6,符文价值!$A$3:$D$158,4,0),IF(AND(HK6&lt;80000000,HK6&gt;10),HK6,0))</f>
        <v>0</v>
      </c>
      <c r="HL27">
        <f>IF(HL6&gt;80000000,VLOOKUP(HL6,符文价值!$A$3:$D$158,4,0),IF(AND(HL6&lt;80000000,HL6&gt;10),HL6,0))</f>
        <v>0</v>
      </c>
      <c r="HM27">
        <f>IF(HM6&gt;80000000,VLOOKUP(HM6,符文价值!$A$3:$D$158,4,0),IF(AND(HM6&lt;80000000,HM6&gt;10),HM6,0))</f>
        <v>0</v>
      </c>
      <c r="HN27">
        <f>IF(HN6&gt;80000000,VLOOKUP(HN6,符文价值!$A$3:$D$158,4,0),IF(AND(HN6&lt;80000000,HN6&gt;10),HN6,0))</f>
        <v>0</v>
      </c>
      <c r="HO27">
        <f>IF(HO6&gt;80000000,VLOOKUP(HO6,符文价值!$A$3:$D$158,4,0),IF(AND(HO6&lt;80000000,HO6&gt;10),HO6,0))</f>
        <v>0</v>
      </c>
      <c r="HP27">
        <f>IF(HP6&gt;80000000,VLOOKUP(HP6,符文价值!$A$3:$D$158,4,0),IF(AND(HP6&lt;80000000,HP6&gt;10),HP6,0))</f>
        <v>0</v>
      </c>
      <c r="HQ27">
        <f>IF(HQ6&gt;80000000,VLOOKUP(HQ6,符文价值!$A$3:$D$158,4,0),IF(AND(HQ6&lt;80000000,HQ6&gt;10),HQ6,0))</f>
        <v>0</v>
      </c>
      <c r="HR27">
        <f>IF(HR6&gt;80000000,VLOOKUP(HR6,符文价值!$A$3:$D$158,4,0),IF(AND(HR6&lt;80000000,HR6&gt;10),HR6,0))</f>
        <v>0</v>
      </c>
      <c r="HS27">
        <f>IF(HS6&gt;80000000,VLOOKUP(HS6,符文价值!$A$3:$D$158,4,0),IF(AND(HS6&lt;80000000,HS6&gt;10),HS6,0))</f>
        <v>0</v>
      </c>
      <c r="HT27">
        <f>IF(HT6&gt;80000000,VLOOKUP(HT6,符文价值!$A$3:$D$158,4,0),IF(AND(HT6&lt;80000000,HT6&gt;10),HT6,0))</f>
        <v>0</v>
      </c>
      <c r="HU27">
        <f>IF(HU6&gt;80000000,VLOOKUP(HU6,符文价值!$A$3:$D$158,4,0),IF(AND(HU6&lt;80000000,HU6&gt;10),HU6,0))</f>
        <v>0</v>
      </c>
      <c r="HV27">
        <f>IF(HV6&gt;80000000,VLOOKUP(HV6,符文价值!$A$3:$D$158,4,0),IF(AND(HV6&lt;80000000,HV6&gt;10),HV6,0))</f>
        <v>0</v>
      </c>
      <c r="HW27">
        <f>IF(HW6&gt;80000000,VLOOKUP(HW6,符文价值!$A$3:$D$158,4,0),IF(AND(HW6&lt;80000000,HW6&gt;10),HW6,0))</f>
        <v>0</v>
      </c>
      <c r="HX27">
        <f>IF(HX6&gt;80000000,VLOOKUP(HX6,符文价值!$A$3:$D$158,4,0),IF(AND(HX6&lt;80000000,HX6&gt;10),HX6,0))</f>
        <v>0</v>
      </c>
      <c r="HY27">
        <f>IF(HY6&gt;80000000,VLOOKUP(HY6,符文价值!$A$3:$D$158,4,0),IF(AND(HY6&lt;80000000,HY6&gt;10),HY6,0))</f>
        <v>0</v>
      </c>
      <c r="HZ27">
        <f>IF(HZ6&gt;80000000,VLOOKUP(HZ6,符文价值!$A$3:$D$158,4,0),IF(AND(HZ6&lt;80000000,HZ6&gt;10),HZ6,0))</f>
        <v>0</v>
      </c>
      <c r="IA27">
        <f>IF(IA6&gt;80000000,VLOOKUP(IA6,符文价值!$A$3:$D$158,4,0),IF(AND(IA6&lt;80000000,IA6&gt;10),IA6,0))</f>
        <v>0</v>
      </c>
      <c r="IB27">
        <f>IF(IB6&gt;80000000,VLOOKUP(IB6,符文价值!$A$3:$D$158,4,0),IF(AND(IB6&lt;80000000,IB6&gt;10),IB6,0))</f>
        <v>0</v>
      </c>
      <c r="IC27">
        <f>IF(IC6&gt;80000000,VLOOKUP(IC6,符文价值!$A$3:$D$158,4,0),IF(AND(IC6&lt;80000000,IC6&gt;10),IC6,0))</f>
        <v>0</v>
      </c>
      <c r="ID27">
        <f>IF(ID6&gt;80000000,VLOOKUP(ID6,符文价值!$A$3:$D$158,4,0),IF(AND(ID6&lt;80000000,ID6&gt;10),ID6,0))</f>
        <v>0</v>
      </c>
      <c r="IE27">
        <f>IF(IE6&gt;80000000,VLOOKUP(IE6,符文价值!$A$3:$D$158,4,0),IF(AND(IE6&lt;80000000,IE6&gt;10),IE6,0))</f>
        <v>0</v>
      </c>
      <c r="IF27">
        <f>IF(IF6&gt;80000000,VLOOKUP(IF6,符文价值!$A$3:$D$158,4,0),IF(AND(IF6&lt;80000000,IF6&gt;10),IF6,0))</f>
        <v>0</v>
      </c>
      <c r="IG27">
        <f>IF(IG6&gt;80000000,VLOOKUP(IG6,符文价值!$A$3:$D$158,4,0),IF(AND(IG6&lt;80000000,IG6&gt;10),IG6,0))</f>
        <v>0</v>
      </c>
      <c r="IH27">
        <f>IF(IH6&gt;80000000,VLOOKUP(IH6,符文价值!$A$3:$D$158,4,0),IF(AND(IH6&lt;80000000,IH6&gt;10),IH6,0))</f>
        <v>0</v>
      </c>
      <c r="II27">
        <f>IF(II6&gt;80000000,VLOOKUP(II6,符文价值!$A$3:$D$158,4,0),IF(AND(II6&lt;80000000,II6&gt;10),II6,0))</f>
        <v>0</v>
      </c>
      <c r="IJ27">
        <f>IF(IJ6&gt;80000000,VLOOKUP(IJ6,符文价值!$A$3:$D$158,4,0),IF(AND(IJ6&lt;80000000,IJ6&gt;10),IJ6,0))</f>
        <v>0</v>
      </c>
      <c r="IK27">
        <f>IF(IK6&gt;80000000,VLOOKUP(IK6,符文价值!$A$3:$D$158,4,0),IF(AND(IK6&lt;80000000,IK6&gt;10),IK6,0))</f>
        <v>0</v>
      </c>
      <c r="IL27">
        <f>IF(IL6&gt;80000000,VLOOKUP(IL6,符文价值!$A$3:$D$158,4,0),IF(AND(IL6&lt;80000000,IL6&gt;10),IL6,0))</f>
        <v>0</v>
      </c>
      <c r="IM27">
        <f>IF(IM6&gt;80000000,VLOOKUP(IM6,符文价值!$A$3:$D$158,4,0),IF(AND(IM6&lt;80000000,IM6&gt;10),IM6,0))</f>
        <v>0</v>
      </c>
      <c r="IN27">
        <f>IF(IN6&gt;80000000,VLOOKUP(IN6,符文价值!$A$3:$D$158,4,0),IF(AND(IN6&lt;80000000,IN6&gt;10),IN6,0))</f>
        <v>0</v>
      </c>
      <c r="IO27">
        <f>IF(IO6&gt;80000000,VLOOKUP(IO6,符文价值!$A$3:$D$158,4,0),IF(AND(IO6&lt;80000000,IO6&gt;10),IO6,0))</f>
        <v>0</v>
      </c>
      <c r="IP27">
        <f>IF(IP6&gt;80000000,VLOOKUP(IP6,符文价值!$A$3:$D$158,4,0),IF(AND(IP6&lt;80000000,IP6&gt;10),IP6,0))</f>
        <v>0</v>
      </c>
      <c r="IQ27">
        <f>IF(IQ6&gt;80000000,VLOOKUP(IQ6,符文价值!$A$3:$D$158,4,0),IF(AND(IQ6&lt;80000000,IQ6&gt;10),IQ6,0))</f>
        <v>0</v>
      </c>
      <c r="IR27">
        <f>IF(IR6&gt;80000000,VLOOKUP(IR6,符文价值!$A$3:$D$158,4,0),IF(AND(IR6&lt;80000000,IR6&gt;10),IR6,0))</f>
        <v>0</v>
      </c>
      <c r="IS27">
        <f>IF(IS6&gt;80000000,VLOOKUP(IS6,符文价值!$A$3:$D$158,4,0),IF(AND(IS6&lt;80000000,IS6&gt;10),IS6,0))</f>
        <v>0</v>
      </c>
      <c r="IT27">
        <f>IF(IT6&gt;80000000,VLOOKUP(IT6,符文价值!$A$3:$D$158,4,0),IF(AND(IT6&lt;80000000,IT6&gt;10),IT6,0))</f>
        <v>0</v>
      </c>
      <c r="IU27">
        <f>IF(IU6&gt;80000000,VLOOKUP(IU6,符文价值!$A$3:$D$158,4,0),IF(AND(IU6&lt;80000000,IU6&gt;10),IU6,0))</f>
        <v>0</v>
      </c>
      <c r="IV27">
        <f>IF(IV6&gt;80000000,VLOOKUP(IV6,符文价值!$A$3:$D$158,4,0),IF(AND(IV6&lt;80000000,IV6&gt;10),IV6,0))</f>
        <v>0</v>
      </c>
      <c r="IW27">
        <f>IF(IW6&gt;80000000,VLOOKUP(IW6,符文价值!$A$3:$D$158,4,0),IF(AND(IW6&lt;80000000,IW6&gt;10),IW6,0))</f>
        <v>0</v>
      </c>
      <c r="IX27">
        <f>IF(IX6&gt;80000000,VLOOKUP(IX6,符文价值!$A$3:$D$158,4,0),IF(AND(IX6&lt;80000000,IX6&gt;10),IX6,0))</f>
        <v>0</v>
      </c>
      <c r="IY27">
        <f>IF(IY6&gt;80000000,VLOOKUP(IY6,符文价值!$A$3:$D$158,4,0),IF(AND(IY6&lt;80000000,IY6&gt;10),IY6,0))</f>
        <v>0</v>
      </c>
      <c r="IZ27">
        <f>IF(IZ6&gt;80000000,VLOOKUP(IZ6,符文价值!$A$3:$D$158,4,0),IF(AND(IZ6&lt;80000000,IZ6&gt;10),IZ6,0))</f>
        <v>0</v>
      </c>
      <c r="JA27">
        <f>IF(JA6&gt;80000000,VLOOKUP(JA6,符文价值!$A$3:$D$158,4,0),IF(AND(JA6&lt;80000000,JA6&gt;10),JA6,0))</f>
        <v>0</v>
      </c>
      <c r="JB27">
        <f>IF(JB6&gt;80000000,VLOOKUP(JB6,符文价值!$A$3:$D$158,4,0),IF(AND(JB6&lt;80000000,JB6&gt;10),JB6,0))</f>
        <v>0</v>
      </c>
      <c r="JC27">
        <f>IF(JC6&gt;80000000,VLOOKUP(JC6,符文价值!$A$3:$D$158,4,0),IF(AND(JC6&lt;80000000,JC6&gt;10),JC6,0))</f>
        <v>0</v>
      </c>
      <c r="JD27">
        <f>IF(JD6&gt;80000000,VLOOKUP(JD6,符文价值!$A$3:$D$158,4,0),IF(AND(JD6&lt;80000000,JD6&gt;10),JD6,0))</f>
        <v>0</v>
      </c>
      <c r="JE27">
        <f>IF(JE6&gt;80000000,VLOOKUP(JE6,符文价值!$A$3:$D$158,4,0),IF(AND(JE6&lt;80000000,JE6&gt;10),JE6,0))</f>
        <v>0</v>
      </c>
      <c r="JF27">
        <f>IF(JF6&gt;80000000,VLOOKUP(JF6,符文价值!$A$3:$D$158,4,0),IF(AND(JF6&lt;80000000,JF6&gt;10),JF6,0))</f>
        <v>0</v>
      </c>
      <c r="JG27">
        <f>IF(JG6&gt;80000000,VLOOKUP(JG6,符文价值!$A$3:$D$158,4,0),IF(AND(JG6&lt;80000000,JG6&gt;10),JG6,0))</f>
        <v>0</v>
      </c>
      <c r="JH27">
        <f>IF(JH6&gt;80000000,VLOOKUP(JH6,符文价值!$A$3:$D$158,4,0),IF(AND(JH6&lt;80000000,JH6&gt;10),JH6,0))</f>
        <v>0</v>
      </c>
      <c r="JI27">
        <f>IF(JI6&gt;80000000,VLOOKUP(JI6,符文价值!$A$3:$D$158,4,0),IF(AND(JI6&lt;80000000,JI6&gt;10),JI6,0))</f>
        <v>0</v>
      </c>
      <c r="JJ27">
        <f>IF(JJ6&gt;80000000,VLOOKUP(JJ6,符文价值!$A$3:$D$158,4,0),IF(AND(JJ6&lt;80000000,JJ6&gt;10),JJ6,0))</f>
        <v>0</v>
      </c>
      <c r="JK27">
        <f>IF(JK6&gt;80000000,VLOOKUP(JK6,符文价值!$A$3:$D$158,4,0),IF(AND(JK6&lt;80000000,JK6&gt;10),JK6,0))</f>
        <v>0</v>
      </c>
      <c r="JL27">
        <f>IF(JL6&gt;80000000,VLOOKUP(JL6,符文价值!$A$3:$D$158,4,0),IF(AND(JL6&lt;80000000,JL6&gt;10),JL6,0))</f>
        <v>0</v>
      </c>
      <c r="JM27">
        <f>IF(JM6&gt;80000000,VLOOKUP(JM6,符文价值!$A$3:$D$158,4,0),IF(AND(JM6&lt;80000000,JM6&gt;10),JM6,0))</f>
        <v>0</v>
      </c>
      <c r="JN27">
        <f>IF(JN6&gt;80000000,VLOOKUP(JN6,符文价值!$A$3:$D$158,4,0),IF(AND(JN6&lt;80000000,JN6&gt;10),JN6,0))</f>
        <v>0</v>
      </c>
      <c r="JO27">
        <f>IF(JO6&gt;80000000,VLOOKUP(JO6,符文价值!$A$3:$D$158,4,0),IF(AND(JO6&lt;80000000,JO6&gt;10),JO6,0))</f>
        <v>0</v>
      </c>
      <c r="JP27">
        <f>IF(JP6&gt;80000000,VLOOKUP(JP6,符文价值!$A$3:$D$158,4,0),IF(AND(JP6&lt;80000000,JP6&gt;10),JP6,0))</f>
        <v>0</v>
      </c>
      <c r="JQ27">
        <f>IF(JQ6&gt;80000000,VLOOKUP(JQ6,符文价值!$A$3:$D$158,4,0),IF(AND(JQ6&lt;80000000,JQ6&gt;10),JQ6,0))</f>
        <v>0</v>
      </c>
      <c r="JR27">
        <f>IF(JR6&gt;80000000,VLOOKUP(JR6,符文价值!$A$3:$D$158,4,0),IF(AND(JR6&lt;80000000,JR6&gt;10),JR6,0))</f>
        <v>0</v>
      </c>
      <c r="JS27">
        <f>IF(JS6&gt;80000000,VLOOKUP(JS6,符文价值!$A$3:$D$158,4,0),IF(AND(JS6&lt;80000000,JS6&gt;10),JS6,0))</f>
        <v>0</v>
      </c>
      <c r="JT27">
        <f>IF(JT6&gt;80000000,VLOOKUP(JT6,符文价值!$A$3:$D$158,4,0),IF(AND(JT6&lt;80000000,JT6&gt;10),JT6,0))</f>
        <v>0</v>
      </c>
      <c r="JU27">
        <f>IF(JU6&gt;80000000,VLOOKUP(JU6,符文价值!$A$3:$D$158,4,0),IF(AND(JU6&lt;80000000,JU6&gt;10),JU6,0))</f>
        <v>0</v>
      </c>
      <c r="JV27">
        <f>IF(JV6&gt;80000000,VLOOKUP(JV6,符文价值!$A$3:$D$158,4,0),IF(AND(JV6&lt;80000000,JV6&gt;10),JV6,0))</f>
        <v>0</v>
      </c>
      <c r="JW27">
        <f>IF(JW6&gt;80000000,VLOOKUP(JW6,符文价值!$A$3:$D$158,4,0),IF(AND(JW6&lt;80000000,JW6&gt;10),JW6,0))</f>
        <v>0</v>
      </c>
      <c r="JX27">
        <f>IF(JX6&gt;80000000,VLOOKUP(JX6,符文价值!$A$3:$D$158,4,0),IF(AND(JX6&lt;80000000,JX6&gt;10),JX6,0))</f>
        <v>0</v>
      </c>
      <c r="JY27">
        <f>IF(JY6&gt;80000000,VLOOKUP(JY6,符文价值!$A$3:$D$158,4,0),IF(AND(JY6&lt;80000000,JY6&gt;10),JY6,0))</f>
        <v>0</v>
      </c>
      <c r="JZ27">
        <f>IF(JZ6&gt;80000000,VLOOKUP(JZ6,符文价值!$A$3:$D$158,4,0),IF(AND(JZ6&lt;80000000,JZ6&gt;10),JZ6,0))</f>
        <v>0</v>
      </c>
      <c r="KA27">
        <f>IF(KA6&gt;80000000,VLOOKUP(KA6,符文价值!$A$3:$D$158,4,0),IF(AND(KA6&lt;80000000,KA6&gt;10),KA6,0))</f>
        <v>0</v>
      </c>
      <c r="KB27">
        <f>IF(KB6&gt;80000000,VLOOKUP(KB6,符文价值!$A$3:$D$158,4,0),IF(AND(KB6&lt;80000000,KB6&gt;10),KB6,0))</f>
        <v>0</v>
      </c>
      <c r="KC27">
        <f>IF(KC6&gt;80000000,VLOOKUP(KC6,符文价值!$A$3:$D$158,4,0),IF(AND(KC6&lt;80000000,KC6&gt;10),KC6,0))</f>
        <v>0</v>
      </c>
      <c r="KD27">
        <f>IF(KD6&gt;80000000,VLOOKUP(KD6,符文价值!$A$3:$D$158,4,0),IF(AND(KD6&lt;80000000,KD6&gt;10),KD6,0))</f>
        <v>0</v>
      </c>
      <c r="KE27">
        <f>IF(KE6&gt;80000000,VLOOKUP(KE6,符文价值!$A$3:$D$158,4,0),IF(AND(KE6&lt;80000000,KE6&gt;10),KE6,0))</f>
        <v>0</v>
      </c>
      <c r="KF27">
        <f>IF(KF6&gt;80000000,VLOOKUP(KF6,符文价值!$A$3:$D$158,4,0),IF(AND(KF6&lt;80000000,KF6&gt;10),KF6,0))</f>
        <v>0</v>
      </c>
      <c r="KG27">
        <f>IF(KG6&gt;80000000,VLOOKUP(KG6,符文价值!$A$3:$D$158,4,0),IF(AND(KG6&lt;80000000,KG6&gt;10),KG6,0))</f>
        <v>0</v>
      </c>
      <c r="KH27">
        <f>IF(KH6&gt;80000000,VLOOKUP(KH6,符文价值!$A$3:$D$158,4,0),IF(AND(KH6&lt;80000000,KH6&gt;10),KH6,0))</f>
        <v>0</v>
      </c>
      <c r="KI27">
        <f>IF(KI6&gt;80000000,VLOOKUP(KI6,符文价值!$A$3:$D$158,4,0),IF(AND(KI6&lt;80000000,KI6&gt;10),KI6,0))</f>
        <v>0</v>
      </c>
      <c r="KJ27">
        <f>IF(KJ6&gt;80000000,VLOOKUP(KJ6,符文价值!$A$3:$D$158,4,0),IF(AND(KJ6&lt;80000000,KJ6&gt;10),KJ6,0))</f>
        <v>0</v>
      </c>
      <c r="KK27">
        <f>IF(KK6&gt;80000000,VLOOKUP(KK6,符文价值!$A$3:$D$158,4,0),IF(AND(KK6&lt;80000000,KK6&gt;10),KK6,0))</f>
        <v>0</v>
      </c>
      <c r="KL27">
        <f>IF(KL6&gt;80000000,VLOOKUP(KL6,符文价值!$A$3:$D$158,4,0),IF(AND(KL6&lt;80000000,KL6&gt;10),KL6,0))</f>
        <v>0</v>
      </c>
      <c r="KM27">
        <f>IF(KM6&gt;80000000,VLOOKUP(KM6,符文价值!$A$3:$D$158,4,0),IF(AND(KM6&lt;80000000,KM6&gt;10),KM6,0))</f>
        <v>0</v>
      </c>
      <c r="KN27">
        <f>IF(KN6&gt;80000000,VLOOKUP(KN6,符文价值!$A$3:$D$158,4,0),IF(AND(KN6&lt;80000000,KN6&gt;10),KN6,0))</f>
        <v>0</v>
      </c>
      <c r="KO27">
        <f>IF(KO6&gt;80000000,VLOOKUP(KO6,符文价值!$A$3:$D$158,4,0),IF(AND(KO6&lt;80000000,KO6&gt;10),KO6,0))</f>
        <v>0</v>
      </c>
      <c r="KP27">
        <f>IF(KP6&gt;80000000,VLOOKUP(KP6,符文价值!$A$3:$D$158,4,0),IF(AND(KP6&lt;80000000,KP6&gt;10),KP6,0))</f>
        <v>0</v>
      </c>
      <c r="KQ27">
        <f>IF(KQ6&gt;80000000,VLOOKUP(KQ6,符文价值!$A$3:$D$158,4,0),IF(AND(KQ6&lt;80000000,KQ6&gt;10),KQ6,0))</f>
        <v>0</v>
      </c>
      <c r="KR27">
        <f>IF(KR6&gt;80000000,VLOOKUP(KR6,符文价值!$A$3:$D$158,4,0),IF(AND(KR6&lt;80000000,KR6&gt;10),KR6,0))</f>
        <v>0</v>
      </c>
      <c r="KS27">
        <f>IF(KS6&gt;80000000,VLOOKUP(KS6,符文价值!$A$3:$D$158,4,0),IF(AND(KS6&lt;80000000,KS6&gt;10),KS6,0))</f>
        <v>0</v>
      </c>
      <c r="KT27">
        <f>IF(KT6&gt;80000000,VLOOKUP(KT6,符文价值!$A$3:$D$158,4,0),IF(AND(KT6&lt;80000000,KT6&gt;10),KT6,0))</f>
        <v>0</v>
      </c>
      <c r="KU27">
        <f>IF(KU6&gt;80000000,VLOOKUP(KU6,符文价值!$A$3:$D$158,4,0),IF(AND(KU6&lt;80000000,KU6&gt;10),KU6,0))</f>
        <v>0</v>
      </c>
      <c r="KV27">
        <f>IF(KV6&gt;80000000,VLOOKUP(KV6,符文价值!$A$3:$D$158,4,0),IF(AND(KV6&lt;80000000,KV6&gt;10),KV6,0))</f>
        <v>0</v>
      </c>
      <c r="KW27">
        <f>IF(KW6&gt;80000000,VLOOKUP(KW6,符文价值!$A$3:$D$158,4,0),IF(AND(KW6&lt;80000000,KW6&gt;10),KW6,0))</f>
        <v>0</v>
      </c>
      <c r="KX27">
        <f>IF(KX6&gt;80000000,VLOOKUP(KX6,符文价值!$A$3:$D$158,4,0),IF(AND(KX6&lt;80000000,KX6&gt;10),KX6,0))</f>
        <v>0</v>
      </c>
      <c r="KY27">
        <f>IF(KY6&gt;80000000,VLOOKUP(KY6,符文价值!$A$3:$D$158,4,0),IF(AND(KY6&lt;80000000,KY6&gt;10),KY6,0))</f>
        <v>0</v>
      </c>
      <c r="KZ27">
        <f>IF(KZ6&gt;80000000,VLOOKUP(KZ6,符文价值!$A$3:$D$158,4,0),IF(AND(KZ6&lt;80000000,KZ6&gt;10),KZ6,0))</f>
        <v>0</v>
      </c>
      <c r="LA27">
        <f>IF(LA6&gt;80000000,VLOOKUP(LA6,符文价值!$A$3:$D$158,4,0),IF(AND(LA6&lt;80000000,LA6&gt;10),LA6,0))</f>
        <v>0</v>
      </c>
      <c r="LB27">
        <f>IF(LB6&gt;80000000,VLOOKUP(LB6,符文价值!$A$3:$D$158,4,0),IF(AND(LB6&lt;80000000,LB6&gt;10),LB6,0))</f>
        <v>0</v>
      </c>
      <c r="LC27">
        <f>IF(LC6&gt;80000000,VLOOKUP(LC6,符文价值!$A$3:$D$158,4,0),IF(AND(LC6&lt;80000000,LC6&gt;10),LC6,0))</f>
        <v>0</v>
      </c>
      <c r="LD27">
        <f>IF(LD6&gt;80000000,VLOOKUP(LD6,符文价值!$A$3:$D$158,4,0),IF(AND(LD6&lt;80000000,LD6&gt;10),LD6,0))</f>
        <v>0</v>
      </c>
      <c r="LE27">
        <f>IF(LE6&gt;80000000,VLOOKUP(LE6,符文价值!$A$3:$D$158,4,0),IF(AND(LE6&lt;80000000,LE6&gt;10),LE6,0))</f>
        <v>0</v>
      </c>
      <c r="LF27">
        <f>IF(LF6&gt;80000000,VLOOKUP(LF6,符文价值!$A$3:$D$158,4,0),IF(AND(LF6&lt;80000000,LF6&gt;10),LF6,0))</f>
        <v>0</v>
      </c>
      <c r="LG27">
        <f>IF(LG6&gt;80000000,VLOOKUP(LG6,符文价值!$A$3:$D$158,4,0),IF(AND(LG6&lt;80000000,LG6&gt;10),LG6,0))</f>
        <v>0</v>
      </c>
      <c r="LH27">
        <f>IF(LH6&gt;80000000,VLOOKUP(LH6,符文价值!$A$3:$D$158,4,0),IF(AND(LH6&lt;80000000,LH6&gt;10),LH6,0))</f>
        <v>0</v>
      </c>
      <c r="LI27">
        <f>IF(LI6&gt;80000000,VLOOKUP(LI6,符文价值!$A$3:$D$158,4,0),IF(AND(LI6&lt;80000000,LI6&gt;10),LI6,0))</f>
        <v>0</v>
      </c>
      <c r="LJ27">
        <f>IF(LJ6&gt;80000000,VLOOKUP(LJ6,符文价值!$A$3:$D$158,4,0),IF(AND(LJ6&lt;80000000,LJ6&gt;10),LJ6,0))</f>
        <v>0</v>
      </c>
      <c r="LK27">
        <f>IF(LK6&gt;80000000,VLOOKUP(LK6,符文价值!$A$3:$D$158,4,0),IF(AND(LK6&lt;80000000,LK6&gt;10),LK6,0))</f>
        <v>0</v>
      </c>
      <c r="LL27">
        <f>IF(LL6&gt;80000000,VLOOKUP(LL6,符文价值!$A$3:$D$158,4,0),IF(AND(LL6&lt;80000000,LL6&gt;10),LL6,0))</f>
        <v>0</v>
      </c>
      <c r="LM27">
        <f>IF(LM6&gt;80000000,VLOOKUP(LM6,符文价值!$A$3:$D$158,4,0),IF(AND(LM6&lt;80000000,LM6&gt;10),LM6,0))</f>
        <v>0</v>
      </c>
      <c r="LN27">
        <f>IF(LN6&gt;80000000,VLOOKUP(LN6,符文价值!$A$3:$D$158,4,0),IF(AND(LN6&lt;80000000,LN6&gt;10),LN6,0))</f>
        <v>0</v>
      </c>
      <c r="LO27">
        <f>IF(LO6&gt;80000000,VLOOKUP(LO6,符文价值!$A$3:$D$158,4,0),IF(AND(LO6&lt;80000000,LO6&gt;10),LO6,0))</f>
        <v>0</v>
      </c>
      <c r="LP27">
        <f>IF(LP6&gt;80000000,VLOOKUP(LP6,符文价值!$A$3:$D$158,4,0),IF(AND(LP6&lt;80000000,LP6&gt;10),LP6,0))</f>
        <v>0</v>
      </c>
      <c r="LQ27">
        <f>IF(LQ6&gt;80000000,VLOOKUP(LQ6,符文价值!$A$3:$D$158,4,0),IF(AND(LQ6&lt;80000000,LQ6&gt;10),LQ6,0))</f>
        <v>0</v>
      </c>
      <c r="LR27">
        <f>IF(LR6&gt;80000000,VLOOKUP(LR6,符文价值!$A$3:$D$158,4,0),IF(AND(LR6&lt;80000000,LR6&gt;10),LR6,0))</f>
        <v>0</v>
      </c>
      <c r="LS27">
        <f>IF(LS6&gt;80000000,VLOOKUP(LS6,符文价值!$A$3:$D$158,4,0),IF(AND(LS6&lt;80000000,LS6&gt;10),LS6,0))</f>
        <v>0</v>
      </c>
      <c r="LT27">
        <f>IF(LT6&gt;80000000,VLOOKUP(LT6,符文价值!$A$3:$D$158,4,0),IF(AND(LT6&lt;80000000,LT6&gt;10),LT6,0))</f>
        <v>0</v>
      </c>
      <c r="LU27">
        <f>IF(LU6&gt;80000000,VLOOKUP(LU6,符文价值!$A$3:$D$158,4,0),IF(AND(LU6&lt;80000000,LU6&gt;10),LU6,0))</f>
        <v>0</v>
      </c>
      <c r="LV27">
        <f>IF(LV6&gt;80000000,VLOOKUP(LV6,符文价值!$A$3:$D$158,4,0),IF(AND(LV6&lt;80000000,LV6&gt;10),LV6,0))</f>
        <v>0</v>
      </c>
      <c r="LW27">
        <f>IF(LW6&gt;80000000,VLOOKUP(LW6,符文价值!$A$3:$D$158,4,0),IF(AND(LW6&lt;80000000,LW6&gt;10),LW6,0))</f>
        <v>0</v>
      </c>
      <c r="LX27">
        <f>IF(LX6&gt;80000000,VLOOKUP(LX6,符文价值!$A$3:$D$158,4,0),IF(AND(LX6&lt;80000000,LX6&gt;10),LX6,0))</f>
        <v>0</v>
      </c>
      <c r="LY27">
        <f>IF(LY6&gt;80000000,VLOOKUP(LY6,符文价值!$A$3:$D$158,4,0),IF(AND(LY6&lt;80000000,LY6&gt;10),LY6,0))</f>
        <v>0</v>
      </c>
      <c r="LZ27">
        <f>IF(LZ6&gt;80000000,VLOOKUP(LZ6,符文价值!$A$3:$D$158,4,0),IF(AND(LZ6&lt;80000000,LZ6&gt;10),LZ6,0))</f>
        <v>0</v>
      </c>
      <c r="MA27">
        <f>IF(MA6&gt;80000000,VLOOKUP(MA6,符文价值!$A$3:$D$158,4,0),IF(AND(MA6&lt;80000000,MA6&gt;10),MA6,0))</f>
        <v>0</v>
      </c>
      <c r="MB27">
        <f>IF(MB6&gt;80000000,VLOOKUP(MB6,符文价值!$A$3:$D$158,4,0),IF(AND(MB6&lt;80000000,MB6&gt;10),MB6,0))</f>
        <v>0</v>
      </c>
      <c r="MC27">
        <f>IF(MC6&gt;80000000,VLOOKUP(MC6,符文价值!$A$3:$D$158,4,0),IF(AND(MC6&lt;80000000,MC6&gt;10),MC6,0))</f>
        <v>0</v>
      </c>
      <c r="MD27">
        <f>IF(MD6&gt;80000000,VLOOKUP(MD6,符文价值!$A$3:$D$158,4,0),IF(AND(MD6&lt;80000000,MD6&gt;10),MD6,0))</f>
        <v>0</v>
      </c>
      <c r="ME27">
        <f>IF(ME6&gt;80000000,VLOOKUP(ME6,符文价值!$A$3:$D$158,4,0),IF(AND(ME6&lt;80000000,ME6&gt;10),ME6,0))</f>
        <v>0</v>
      </c>
      <c r="MF27">
        <f>IF(MF6&gt;80000000,VLOOKUP(MF6,符文价值!$A$3:$D$158,4,0),IF(AND(MF6&lt;80000000,MF6&gt;10),MF6,0))</f>
        <v>0</v>
      </c>
      <c r="MG27">
        <f>IF(MG6&gt;80000000,VLOOKUP(MG6,符文价值!$A$3:$D$158,4,0),IF(AND(MG6&lt;80000000,MG6&gt;10),MG6,0))</f>
        <v>0</v>
      </c>
      <c r="MH27">
        <f>IF(MH6&gt;80000000,VLOOKUP(MH6,符文价值!$A$3:$D$158,4,0),IF(AND(MH6&lt;80000000,MH6&gt;10),MH6,0))</f>
        <v>0</v>
      </c>
    </row>
    <row r="28" spans="1:346" x14ac:dyDescent="0.2">
      <c r="A28">
        <v>4</v>
      </c>
      <c r="E28">
        <f>IF(E7&gt;80000000,VLOOKUP(E7,符文价值!$A$3:$D$158,4,0),IF(AND(E7&lt;80000000,E7&gt;10),E7,0))</f>
        <v>0</v>
      </c>
      <c r="F28">
        <f>IF(F7&gt;80000000,VLOOKUP(F7,符文价值!$A$3:$D$158,4,0),IF(AND(F7&lt;80000000,F7&gt;10),F7,0))</f>
        <v>0</v>
      </c>
      <c r="G28">
        <f>IF(G7&gt;80000000,VLOOKUP(G7,符文价值!$A$3:$D$158,4,0),IF(AND(G7&lt;80000000,G7&gt;10),G7,0))</f>
        <v>10</v>
      </c>
      <c r="H28">
        <f>IF(H7&gt;80000000,VLOOKUP(H7,符文价值!$A$3:$D$158,4,0),IF(AND(H7&lt;80000000,H7&gt;10),H7,0))</f>
        <v>0</v>
      </c>
      <c r="I28">
        <f>IF(I7&gt;80000000,VLOOKUP(I7,符文价值!$A$3:$D$158,4,0),IF(AND(I7&lt;80000000,I7&gt;10),I7,0))</f>
        <v>0</v>
      </c>
      <c r="J28">
        <f>IF(J7&gt;80000000,VLOOKUP(J7,符文价值!$A$3:$D$158,4,0),IF(AND(J7&lt;80000000,J7&gt;10),J7,0))</f>
        <v>415800</v>
      </c>
      <c r="K28">
        <f>IF(K7&gt;80000000,VLOOKUP(K7,符文价值!$A$3:$D$158,4,0),IF(AND(K7&lt;80000000,K7&gt;10),K7,0))</f>
        <v>15</v>
      </c>
      <c r="L28">
        <f>IF(L7&gt;80000000,VLOOKUP(L7,符文价值!$A$3:$D$158,4,0),IF(AND(L7&lt;80000000,L7&gt;10),L7,0))</f>
        <v>0</v>
      </c>
      <c r="M28">
        <f>IF(M7&gt;80000000,VLOOKUP(M7,符文价值!$A$3:$D$158,4,0),IF(AND(M7&lt;80000000,M7&gt;10),M7,0))</f>
        <v>0</v>
      </c>
      <c r="N28">
        <f>IF(N7&gt;80000000,VLOOKUP(N7,符文价值!$A$3:$D$158,4,0),IF(AND(N7&lt;80000000,N7&gt;10),N7,0))</f>
        <v>178200</v>
      </c>
      <c r="O28">
        <f>IF(O7&gt;80000000,VLOOKUP(O7,符文价值!$A$3:$D$158,4,0),IF(AND(O7&lt;80000000,O7&gt;10),O7,0))</f>
        <v>24</v>
      </c>
      <c r="P28">
        <f>IF(P7&gt;80000000,VLOOKUP(P7,符文价值!$A$3:$D$158,4,0),IF(AND(P7&lt;80000000,P7&gt;10),P7,0))</f>
        <v>0</v>
      </c>
      <c r="Q28">
        <f>IF(Q7&gt;80000000,VLOOKUP(Q7,符文价值!$A$3:$D$158,4,0),IF(AND(Q7&lt;80000000,Q7&gt;10),Q7,0))</f>
        <v>0</v>
      </c>
      <c r="R28">
        <f>IF(R7&gt;80000000,VLOOKUP(R7,符文价值!$A$3:$D$158,4,0),IF(AND(R7&lt;80000000,R7&gt;10),R7,0))</f>
        <v>6000</v>
      </c>
      <c r="S28">
        <f>IF(S7&gt;80000000,VLOOKUP(S7,符文价值!$A$3:$D$158,4,0),IF(AND(S7&lt;80000000,S7&gt;10),S7,0))</f>
        <v>48</v>
      </c>
      <c r="T28">
        <f>IF(T7&gt;80000000,VLOOKUP(T7,符文价值!$A$3:$D$158,4,0),IF(AND(T7&lt;80000000,T7&gt;10),T7,0))</f>
        <v>0</v>
      </c>
      <c r="U28">
        <f>IF(U7&gt;80000000,VLOOKUP(U7,符文价值!$A$3:$D$158,4,0),IF(AND(U7&lt;80000000,U7&gt;10),U7,0))</f>
        <v>0</v>
      </c>
      <c r="V28">
        <f>IF(V7&gt;80000000,VLOOKUP(V7,符文价值!$A$3:$D$158,4,0),IF(AND(V7&lt;80000000,V7&gt;10),V7,0))</f>
        <v>0</v>
      </c>
      <c r="W28">
        <f>IF(W7&gt;80000000,VLOOKUP(W7,符文价值!$A$3:$D$158,4,0),IF(AND(W7&lt;80000000,W7&gt;10),W7,0))</f>
        <v>120</v>
      </c>
      <c r="X28">
        <f>IF(X7&gt;80000000,VLOOKUP(X7,符文价值!$A$3:$D$158,4,0),IF(AND(X7&lt;80000000,X7&gt;10),X7,0))</f>
        <v>0</v>
      </c>
      <c r="Y28">
        <f>IF(Y7&gt;80000000,VLOOKUP(Y7,符文价值!$A$3:$D$158,4,0),IF(AND(Y7&lt;80000000,Y7&gt;10),Y7,0))</f>
        <v>0</v>
      </c>
      <c r="Z28">
        <f>IF(Z7&gt;80000000,VLOOKUP(Z7,符文价值!$A$3:$D$158,4,0),IF(AND(Z7&lt;80000000,Z7&gt;10),Z7,0))</f>
        <v>0</v>
      </c>
      <c r="AA28">
        <f>IF(AA7&gt;80000000,VLOOKUP(AA7,符文价值!$A$3:$D$158,4,0),IF(AND(AA7&lt;80000000,AA7&gt;10),AA7,0))</f>
        <v>10</v>
      </c>
      <c r="AB28">
        <f>IF(AB7&gt;80000000,VLOOKUP(AB7,符文价值!$A$3:$D$158,4,0),IF(AND(AB7&lt;80000000,AB7&gt;10),AB7,0))</f>
        <v>0</v>
      </c>
      <c r="AC28">
        <f>IF(AC7&gt;80000000,VLOOKUP(AC7,符文价值!$A$3:$D$158,4,0),IF(AND(AC7&lt;80000000,AC7&gt;10),AC7,0))</f>
        <v>0</v>
      </c>
      <c r="AD28">
        <f>IF(AD7&gt;80000000,VLOOKUP(AD7,符文价值!$A$3:$D$158,4,0),IF(AND(AD7&lt;80000000,AD7&gt;10),AD7,0))</f>
        <v>27885</v>
      </c>
      <c r="AE28">
        <f>IF(AE7&gt;80000000,VLOOKUP(AE7,符文价值!$A$3:$D$158,4,0),IF(AND(AE7&lt;80000000,AE7&gt;10),AE7,0))</f>
        <v>30</v>
      </c>
      <c r="AF28">
        <f>IF(AF7&gt;80000000,VLOOKUP(AF7,符文价值!$A$3:$D$158,4,0),IF(AND(AF7&lt;80000000,AF7&gt;10),AF7,0))</f>
        <v>0</v>
      </c>
      <c r="AG28">
        <f>IF(AG7&gt;80000000,VLOOKUP(AG7,符文价值!$A$3:$D$158,4,0),IF(AND(AG7&lt;80000000,AG7&gt;10),AG7,0))</f>
        <v>0</v>
      </c>
      <c r="AH28">
        <f>IF(AH7&gt;80000000,VLOOKUP(AH7,符文价值!$A$3:$D$158,4,0),IF(AND(AH7&lt;80000000,AH7&gt;10),AH7,0))</f>
        <v>22837</v>
      </c>
      <c r="AI28">
        <f>IF(AI7&gt;80000000,VLOOKUP(AI7,符文价值!$A$3:$D$158,4,0),IF(AND(AI7&lt;80000000,AI7&gt;10),AI7,0))</f>
        <v>150</v>
      </c>
      <c r="AJ28">
        <f>IF(AJ7&gt;80000000,VLOOKUP(AJ7,符文价值!$A$3:$D$158,4,0),IF(AND(AJ7&lt;80000000,AJ7&gt;10),AJ7,0))</f>
        <v>0</v>
      </c>
      <c r="AK28">
        <f>IF(AK7&gt;80000000,VLOOKUP(AK7,符文价值!$A$3:$D$158,4,0),IF(AND(AK7&lt;80000000,AK7&gt;10),AK7,0))</f>
        <v>0</v>
      </c>
      <c r="AL28">
        <f>IF(AL7&gt;80000000,VLOOKUP(AL7,符文价值!$A$3:$D$158,4,0),IF(AND(AL7&lt;80000000,AL7&gt;10),AL7,0))</f>
        <v>5714</v>
      </c>
      <c r="AM28">
        <f>IF(AM7&gt;80000000,VLOOKUP(AM7,符文价值!$A$3:$D$158,4,0),IF(AND(AM7&lt;80000000,AM7&gt;10),AM7,0))</f>
        <v>900</v>
      </c>
      <c r="AN28">
        <f>IF(AN7&gt;80000000,VLOOKUP(AN7,符文价值!$A$3:$D$158,4,0),IF(AND(AN7&lt;80000000,AN7&gt;10),AN7,0))</f>
        <v>0</v>
      </c>
      <c r="AO28">
        <f>IF(AO7&gt;80000000,VLOOKUP(AO7,符文价值!$A$3:$D$158,4,0),IF(AND(AO7&lt;80000000,AO7&gt;10),AO7,0))</f>
        <v>0</v>
      </c>
      <c r="AP28">
        <f>IF(AP7&gt;80000000,VLOOKUP(AP7,符文价值!$A$3:$D$158,4,0),IF(AND(AP7&lt;80000000,AP7&gt;10),AP7,0))</f>
        <v>685</v>
      </c>
      <c r="AQ28">
        <f>IF(AQ7&gt;80000000,VLOOKUP(AQ7,符文价值!$A$3:$D$158,4,0),IF(AND(AQ7&lt;80000000,AQ7&gt;10),AQ7,0))</f>
        <v>9000</v>
      </c>
      <c r="AR28">
        <f>IF(AR7&gt;80000000,VLOOKUP(AR7,符文价值!$A$3:$D$158,4,0),IF(AND(AR7&lt;80000000,AR7&gt;10),AR7,0))</f>
        <v>0</v>
      </c>
      <c r="AS28">
        <f>IF(AS7&gt;80000000,VLOOKUP(AS7,符文价值!$A$3:$D$158,4,0),IF(AND(AS7&lt;80000000,AS7&gt;10),AS7,0))</f>
        <v>0</v>
      </c>
      <c r="AT28">
        <f>IF(AT7&gt;80000000,VLOOKUP(AT7,符文价值!$A$3:$D$158,4,0),IF(AND(AT7&lt;80000000,AT7&gt;10),AT7,0))</f>
        <v>20</v>
      </c>
      <c r="AU28">
        <f>IF(AU7&gt;80000000,VLOOKUP(AU7,符文价值!$A$3:$D$158,4,0),IF(AND(AU7&lt;80000000,AU7&gt;10),AU7,0))</f>
        <v>10</v>
      </c>
      <c r="AV28">
        <f>IF(AV7&gt;80000000,VLOOKUP(AV7,符文价值!$A$3:$D$158,4,0),IF(AND(AV7&lt;80000000,AV7&gt;10),AV7,0))</f>
        <v>0</v>
      </c>
      <c r="AW28">
        <f>IF(AW7&gt;80000000,VLOOKUP(AW7,符文价值!$A$3:$D$158,4,0),IF(AND(AW7&lt;80000000,AW7&gt;10),AW7,0))</f>
        <v>0</v>
      </c>
      <c r="AX28">
        <f>IF(AX7&gt;80000000,VLOOKUP(AX7,符文价值!$A$3:$D$158,4,0),IF(AND(AX7&lt;80000000,AX7&gt;10),AX7,0))</f>
        <v>27885</v>
      </c>
      <c r="AY28">
        <f>IF(AY7&gt;80000000,VLOOKUP(AY7,符文价值!$A$3:$D$158,4,0),IF(AND(AY7&lt;80000000,AY7&gt;10),AY7,0))</f>
        <v>30</v>
      </c>
      <c r="AZ28">
        <f>IF(AZ7&gt;80000000,VLOOKUP(AZ7,符文价值!$A$3:$D$158,4,0),IF(AND(AZ7&lt;80000000,AZ7&gt;10),AZ7,0))</f>
        <v>0</v>
      </c>
      <c r="BA28">
        <f>IF(BA7&gt;80000000,VLOOKUP(BA7,符文价值!$A$3:$D$158,4,0),IF(AND(BA7&lt;80000000,BA7&gt;10),BA7,0))</f>
        <v>0</v>
      </c>
      <c r="BB28">
        <f>IF(BB7&gt;80000000,VLOOKUP(BB7,符文价值!$A$3:$D$158,4,0),IF(AND(BB7&lt;80000000,BB7&gt;10),BB7,0))</f>
        <v>22837</v>
      </c>
      <c r="BC28">
        <f>IF(BC7&gt;80000000,VLOOKUP(BC7,符文价值!$A$3:$D$158,4,0),IF(AND(BC7&lt;80000000,BC7&gt;10),BC7,0))</f>
        <v>150</v>
      </c>
      <c r="BD28">
        <f>IF(BD7&gt;80000000,VLOOKUP(BD7,符文价值!$A$3:$D$158,4,0),IF(AND(BD7&lt;80000000,BD7&gt;10),BD7,0))</f>
        <v>0</v>
      </c>
      <c r="BE28">
        <f>IF(BE7&gt;80000000,VLOOKUP(BE7,符文价值!$A$3:$D$158,4,0),IF(AND(BE7&lt;80000000,BE7&gt;10),BE7,0))</f>
        <v>0</v>
      </c>
      <c r="BF28">
        <f>IF(BF7&gt;80000000,VLOOKUP(BF7,符文价值!$A$3:$D$158,4,0),IF(AND(BF7&lt;80000000,BF7&gt;10),BF7,0))</f>
        <v>5714</v>
      </c>
      <c r="BG28">
        <f>IF(BG7&gt;80000000,VLOOKUP(BG7,符文价值!$A$3:$D$158,4,0),IF(AND(BG7&lt;80000000,BG7&gt;10),BG7,0))</f>
        <v>900</v>
      </c>
      <c r="BH28">
        <f>IF(BH7&gt;80000000,VLOOKUP(BH7,符文价值!$A$3:$D$158,4,0),IF(AND(BH7&lt;80000000,BH7&gt;10),BH7,0))</f>
        <v>0</v>
      </c>
      <c r="BI28">
        <f>IF(BI7&gt;80000000,VLOOKUP(BI7,符文价值!$A$3:$D$158,4,0),IF(AND(BI7&lt;80000000,BI7&gt;10),BI7,0))</f>
        <v>0</v>
      </c>
      <c r="BJ28">
        <f>IF(BJ7&gt;80000000,VLOOKUP(BJ7,符文价值!$A$3:$D$158,4,0),IF(AND(BJ7&lt;80000000,BJ7&gt;10),BJ7,0))</f>
        <v>685</v>
      </c>
      <c r="BK28">
        <f>IF(BK7&gt;80000000,VLOOKUP(BK7,符文价值!$A$3:$D$158,4,0),IF(AND(BK7&lt;80000000,BK7&gt;10),BK7,0))</f>
        <v>9000</v>
      </c>
      <c r="BL28">
        <f>IF(BL7&gt;80000000,VLOOKUP(BL7,符文价值!$A$3:$D$158,4,0),IF(AND(BL7&lt;80000000,BL7&gt;10),BL7,0))</f>
        <v>0</v>
      </c>
      <c r="BM28">
        <f>IF(BM7&gt;80000000,VLOOKUP(BM7,符文价值!$A$3:$D$158,4,0),IF(AND(BM7&lt;80000000,BM7&gt;10),BM7,0))</f>
        <v>0</v>
      </c>
      <c r="BN28">
        <f>IF(BN7&gt;80000000,VLOOKUP(BN7,符文价值!$A$3:$D$158,4,0),IF(AND(BN7&lt;80000000,BN7&gt;10),BN7,0))</f>
        <v>20</v>
      </c>
      <c r="BO28">
        <f>IF(BO7&gt;80000000,VLOOKUP(BO7,符文价值!$A$3:$D$158,4,0),IF(AND(BO7&lt;80000000,BO7&gt;10),BO7,0))</f>
        <v>10</v>
      </c>
      <c r="BP28">
        <f>IF(BP7&gt;80000000,VLOOKUP(BP7,符文价值!$A$3:$D$158,4,0),IF(AND(BP7&lt;80000000,BP7&gt;10),BP7,0))</f>
        <v>0</v>
      </c>
      <c r="BQ28">
        <f>IF(BQ7&gt;80000000,VLOOKUP(BQ7,符文价值!$A$3:$D$158,4,0),IF(AND(BQ7&lt;80000000,BQ7&gt;10),BQ7,0))</f>
        <v>0</v>
      </c>
      <c r="BR28">
        <f>IF(BR7&gt;80000000,VLOOKUP(BR7,符文价值!$A$3:$D$158,4,0),IF(AND(BR7&lt;80000000,BR7&gt;10),BR7,0))</f>
        <v>27885</v>
      </c>
      <c r="BS28">
        <f>IF(BS7&gt;80000000,VLOOKUP(BS7,符文价值!$A$3:$D$158,4,0),IF(AND(BS7&lt;80000000,BS7&gt;10),BS7,0))</f>
        <v>30</v>
      </c>
      <c r="BT28">
        <f>IF(BT7&gt;80000000,VLOOKUP(BT7,符文价值!$A$3:$D$158,4,0),IF(AND(BT7&lt;80000000,BT7&gt;10),BT7,0))</f>
        <v>0</v>
      </c>
      <c r="BU28">
        <f>IF(BU7&gt;80000000,VLOOKUP(BU7,符文价值!$A$3:$D$158,4,0),IF(AND(BU7&lt;80000000,BU7&gt;10),BU7,0))</f>
        <v>0</v>
      </c>
      <c r="BV28">
        <f>IF(BV7&gt;80000000,VLOOKUP(BV7,符文价值!$A$3:$D$158,4,0),IF(AND(BV7&lt;80000000,BV7&gt;10),BV7,0))</f>
        <v>22837</v>
      </c>
      <c r="BW28">
        <f>IF(BW7&gt;80000000,VLOOKUP(BW7,符文价值!$A$3:$D$158,4,0),IF(AND(BW7&lt;80000000,BW7&gt;10),BW7,0))</f>
        <v>150</v>
      </c>
      <c r="BX28">
        <f>IF(BX7&gt;80000000,VLOOKUP(BX7,符文价值!$A$3:$D$158,4,0),IF(AND(BX7&lt;80000000,BX7&gt;10),BX7,0))</f>
        <v>0</v>
      </c>
      <c r="BY28">
        <f>IF(BY7&gt;80000000,VLOOKUP(BY7,符文价值!$A$3:$D$158,4,0),IF(AND(BY7&lt;80000000,BY7&gt;10),BY7,0))</f>
        <v>0</v>
      </c>
      <c r="BZ28">
        <f>IF(BZ7&gt;80000000,VLOOKUP(BZ7,符文价值!$A$3:$D$158,4,0),IF(AND(BZ7&lt;80000000,BZ7&gt;10),BZ7,0))</f>
        <v>5714</v>
      </c>
      <c r="CA28">
        <f>IF(CA7&gt;80000000,VLOOKUP(CA7,符文价值!$A$3:$D$158,4,0),IF(AND(CA7&lt;80000000,CA7&gt;10),CA7,0))</f>
        <v>900</v>
      </c>
      <c r="CB28">
        <f>IF(CB7&gt;80000000,VLOOKUP(CB7,符文价值!$A$3:$D$158,4,0),IF(AND(CB7&lt;80000000,CB7&gt;10),CB7,0))</f>
        <v>0</v>
      </c>
      <c r="CC28">
        <f>IF(CC7&gt;80000000,VLOOKUP(CC7,符文价值!$A$3:$D$158,4,0),IF(AND(CC7&lt;80000000,CC7&gt;10),CC7,0))</f>
        <v>0</v>
      </c>
      <c r="CD28">
        <f>IF(CD7&gt;80000000,VLOOKUP(CD7,符文价值!$A$3:$D$158,4,0),IF(AND(CD7&lt;80000000,CD7&gt;10),CD7,0))</f>
        <v>685</v>
      </c>
      <c r="CE28">
        <f>IF(CE7&gt;80000000,VLOOKUP(CE7,符文价值!$A$3:$D$158,4,0),IF(AND(CE7&lt;80000000,CE7&gt;10),CE7,0))</f>
        <v>9000</v>
      </c>
      <c r="CF28">
        <f>IF(CF7&gt;80000000,VLOOKUP(CF7,符文价值!$A$3:$D$158,4,0),IF(AND(CF7&lt;80000000,CF7&gt;10),CF7,0))</f>
        <v>0</v>
      </c>
      <c r="CG28">
        <f>IF(CG7&gt;80000000,VLOOKUP(CG7,符文价值!$A$3:$D$158,4,0),IF(AND(CG7&lt;80000000,CG7&gt;10),CG7,0))</f>
        <v>0</v>
      </c>
      <c r="CH28">
        <f>IF(CH7&gt;80000000,VLOOKUP(CH7,符文价值!$A$3:$D$158,4,0),IF(AND(CH7&lt;80000000,CH7&gt;10),CH7,0))</f>
        <v>20</v>
      </c>
      <c r="CI28">
        <f>IF(CI7&gt;80000000,VLOOKUP(CI7,符文价值!$A$3:$D$158,4,0),IF(AND(CI7&lt;80000000,CI7&gt;10),CI7,0))</f>
        <v>10</v>
      </c>
      <c r="CJ28">
        <f>IF(CJ7&gt;80000000,VLOOKUP(CJ7,符文价值!$A$3:$D$158,4,0),IF(AND(CJ7&lt;80000000,CJ7&gt;10),CJ7,0))</f>
        <v>0</v>
      </c>
      <c r="CK28">
        <f>IF(CK7&gt;80000000,VLOOKUP(CK7,符文价值!$A$3:$D$158,4,0),IF(AND(CK7&lt;80000000,CK7&gt;10),CK7,0))</f>
        <v>0</v>
      </c>
      <c r="CL28">
        <f>IF(CL7&gt;80000000,VLOOKUP(CL7,符文价值!$A$3:$D$158,4,0),IF(AND(CL7&lt;80000000,CL7&gt;10),CL7,0))</f>
        <v>27885</v>
      </c>
      <c r="CM28">
        <f>IF(CM7&gt;80000000,VLOOKUP(CM7,符文价值!$A$3:$D$158,4,0),IF(AND(CM7&lt;80000000,CM7&gt;10),CM7,0))</f>
        <v>30</v>
      </c>
      <c r="CN28">
        <f>IF(CN7&gt;80000000,VLOOKUP(CN7,符文价值!$A$3:$D$158,4,0),IF(AND(CN7&lt;80000000,CN7&gt;10),CN7,0))</f>
        <v>0</v>
      </c>
      <c r="CO28">
        <f>IF(CO7&gt;80000000,VLOOKUP(CO7,符文价值!$A$3:$D$158,4,0),IF(AND(CO7&lt;80000000,CO7&gt;10),CO7,0))</f>
        <v>0</v>
      </c>
      <c r="CP28">
        <f>IF(CP7&gt;80000000,VLOOKUP(CP7,符文价值!$A$3:$D$158,4,0),IF(AND(CP7&lt;80000000,CP7&gt;10),CP7,0))</f>
        <v>22837</v>
      </c>
      <c r="CQ28">
        <f>IF(CQ7&gt;80000000,VLOOKUP(CQ7,符文价值!$A$3:$D$158,4,0),IF(AND(CQ7&lt;80000000,CQ7&gt;10),CQ7,0))</f>
        <v>150</v>
      </c>
      <c r="CR28">
        <f>IF(CR7&gt;80000000,VLOOKUP(CR7,符文价值!$A$3:$D$158,4,0),IF(AND(CR7&lt;80000000,CR7&gt;10),CR7,0))</f>
        <v>0</v>
      </c>
      <c r="CS28">
        <f>IF(CS7&gt;80000000,VLOOKUP(CS7,符文价值!$A$3:$D$158,4,0),IF(AND(CS7&lt;80000000,CS7&gt;10),CS7,0))</f>
        <v>0</v>
      </c>
      <c r="CT28">
        <f>IF(CT7&gt;80000000,VLOOKUP(CT7,符文价值!$A$3:$D$158,4,0),IF(AND(CT7&lt;80000000,CT7&gt;10),CT7,0))</f>
        <v>5714</v>
      </c>
      <c r="CU28">
        <f>IF(CU7&gt;80000000,VLOOKUP(CU7,符文价值!$A$3:$D$158,4,0),IF(AND(CU7&lt;80000000,CU7&gt;10),CU7,0))</f>
        <v>900</v>
      </c>
      <c r="CV28">
        <f>IF(CV7&gt;80000000,VLOOKUP(CV7,符文价值!$A$3:$D$158,4,0),IF(AND(CV7&lt;80000000,CV7&gt;10),CV7,0))</f>
        <v>0</v>
      </c>
      <c r="CW28">
        <f>IF(CW7&gt;80000000,VLOOKUP(CW7,符文价值!$A$3:$D$158,4,0),IF(AND(CW7&lt;80000000,CW7&gt;10),CW7,0))</f>
        <v>0</v>
      </c>
      <c r="CX28">
        <f>IF(CX7&gt;80000000,VLOOKUP(CX7,符文价值!$A$3:$D$158,4,0),IF(AND(CX7&lt;80000000,CX7&gt;10),CX7,0))</f>
        <v>685</v>
      </c>
      <c r="CY28">
        <f>IF(CY7&gt;80000000,VLOOKUP(CY7,符文价值!$A$3:$D$158,4,0),IF(AND(CY7&lt;80000000,CY7&gt;10),CY7,0))</f>
        <v>9000</v>
      </c>
      <c r="CZ28">
        <f>IF(CZ7&gt;80000000,VLOOKUP(CZ7,符文价值!$A$3:$D$158,4,0),IF(AND(CZ7&lt;80000000,CZ7&gt;10),CZ7,0))</f>
        <v>0</v>
      </c>
      <c r="DA28">
        <f>IF(DA7&gt;80000000,VLOOKUP(DA7,符文价值!$A$3:$D$158,4,0),IF(AND(DA7&lt;80000000,DA7&gt;10),DA7,0))</f>
        <v>0</v>
      </c>
      <c r="DB28">
        <f>IF(DB7&gt;80000000,VLOOKUP(DB7,符文价值!$A$3:$D$158,4,0),IF(AND(DB7&lt;80000000,DB7&gt;10),DB7,0))</f>
        <v>20</v>
      </c>
      <c r="DC28">
        <f>IF(DC7&gt;80000000,VLOOKUP(DC7,符文价值!$A$3:$D$158,4,0),IF(AND(DC7&lt;80000000,DC7&gt;10),DC7,0))</f>
        <v>10</v>
      </c>
      <c r="DD28">
        <f>IF(DD7&gt;80000000,VLOOKUP(DD7,符文价值!$A$3:$D$158,4,0),IF(AND(DD7&lt;80000000,DD7&gt;10),DD7,0))</f>
        <v>0</v>
      </c>
      <c r="DE28">
        <f>IF(DE7&gt;80000000,VLOOKUP(DE7,符文价值!$A$3:$D$158,4,0),IF(AND(DE7&lt;80000000,DE7&gt;10),DE7,0))</f>
        <v>0</v>
      </c>
      <c r="DF28">
        <f>IF(DF7&gt;80000000,VLOOKUP(DF7,符文价值!$A$3:$D$158,4,0),IF(AND(DF7&lt;80000000,DF7&gt;10),DF7,0))</f>
        <v>27885</v>
      </c>
      <c r="DG28">
        <f>IF(DG7&gt;80000000,VLOOKUP(DG7,符文价值!$A$3:$D$158,4,0),IF(AND(DG7&lt;80000000,DG7&gt;10),DG7,0))</f>
        <v>30</v>
      </c>
      <c r="DH28">
        <f>IF(DH7&gt;80000000,VLOOKUP(DH7,符文价值!$A$3:$D$158,4,0),IF(AND(DH7&lt;80000000,DH7&gt;10),DH7,0))</f>
        <v>0</v>
      </c>
      <c r="DI28">
        <f>IF(DI7&gt;80000000,VLOOKUP(DI7,符文价值!$A$3:$D$158,4,0),IF(AND(DI7&lt;80000000,DI7&gt;10),DI7,0))</f>
        <v>0</v>
      </c>
      <c r="DJ28">
        <f>IF(DJ7&gt;80000000,VLOOKUP(DJ7,符文价值!$A$3:$D$158,4,0),IF(AND(DJ7&lt;80000000,DJ7&gt;10),DJ7,0))</f>
        <v>22837</v>
      </c>
      <c r="DK28">
        <f>IF(DK7&gt;80000000,VLOOKUP(DK7,符文价值!$A$3:$D$158,4,0),IF(AND(DK7&lt;80000000,DK7&gt;10),DK7,0))</f>
        <v>150</v>
      </c>
      <c r="DL28">
        <f>IF(DL7&gt;80000000,VLOOKUP(DL7,符文价值!$A$3:$D$158,4,0),IF(AND(DL7&lt;80000000,DL7&gt;10),DL7,0))</f>
        <v>0</v>
      </c>
      <c r="DM28">
        <f>IF(DM7&gt;80000000,VLOOKUP(DM7,符文价值!$A$3:$D$158,4,0),IF(AND(DM7&lt;80000000,DM7&gt;10),DM7,0))</f>
        <v>0</v>
      </c>
      <c r="DN28">
        <f>IF(DN7&gt;80000000,VLOOKUP(DN7,符文价值!$A$3:$D$158,4,0),IF(AND(DN7&lt;80000000,DN7&gt;10),DN7,0))</f>
        <v>5714</v>
      </c>
      <c r="DO28">
        <f>IF(DO7&gt;80000000,VLOOKUP(DO7,符文价值!$A$3:$D$158,4,0),IF(AND(DO7&lt;80000000,DO7&gt;10),DO7,0))</f>
        <v>900</v>
      </c>
      <c r="DP28">
        <f>IF(DP7&gt;80000000,VLOOKUP(DP7,符文价值!$A$3:$D$158,4,0),IF(AND(DP7&lt;80000000,DP7&gt;10),DP7,0))</f>
        <v>0</v>
      </c>
      <c r="DQ28">
        <f>IF(DQ7&gt;80000000,VLOOKUP(DQ7,符文价值!$A$3:$D$158,4,0),IF(AND(DQ7&lt;80000000,DQ7&gt;10),DQ7,0))</f>
        <v>0</v>
      </c>
      <c r="DR28">
        <f>IF(DR7&gt;80000000,VLOOKUP(DR7,符文价值!$A$3:$D$158,4,0),IF(AND(DR7&lt;80000000,DR7&gt;10),DR7,0))</f>
        <v>685</v>
      </c>
      <c r="DS28">
        <f>IF(DS7&gt;80000000,VLOOKUP(DS7,符文价值!$A$3:$D$158,4,0),IF(AND(DS7&lt;80000000,DS7&gt;10),DS7,0))</f>
        <v>9000</v>
      </c>
      <c r="DT28">
        <f>IF(DT7&gt;80000000,VLOOKUP(DT7,符文价值!$A$3:$D$158,4,0),IF(AND(DT7&lt;80000000,DT7&gt;10),DT7,0))</f>
        <v>0</v>
      </c>
      <c r="DU28">
        <f>IF(DU7&gt;80000000,VLOOKUP(DU7,符文价值!$A$3:$D$158,4,0),IF(AND(DU7&lt;80000000,DU7&gt;10),DU7,0))</f>
        <v>0</v>
      </c>
      <c r="DV28">
        <f>IF(DV7&gt;80000000,VLOOKUP(DV7,符文价值!$A$3:$D$158,4,0),IF(AND(DV7&lt;80000000,DV7&gt;10),DV7,0))</f>
        <v>20</v>
      </c>
      <c r="DW28">
        <f>IF(DW7&gt;80000000,VLOOKUP(DW7,符文价值!$A$3:$D$158,4,0),IF(AND(DW7&lt;80000000,DW7&gt;10),DW7,0))</f>
        <v>10</v>
      </c>
      <c r="DX28">
        <f>IF(DX7&gt;80000000,VLOOKUP(DX7,符文价值!$A$3:$D$158,4,0),IF(AND(DX7&lt;80000000,DX7&gt;10),DX7,0))</f>
        <v>0</v>
      </c>
      <c r="DY28">
        <f>IF(DY7&gt;80000000,VLOOKUP(DY7,符文价值!$A$3:$D$158,4,0),IF(AND(DY7&lt;80000000,DY7&gt;10),DY7,0))</f>
        <v>0</v>
      </c>
      <c r="DZ28">
        <f>IF(DZ7&gt;80000000,VLOOKUP(DZ7,符文价值!$A$3:$D$158,4,0),IF(AND(DZ7&lt;80000000,DZ7&gt;10),DZ7,0))</f>
        <v>27885</v>
      </c>
      <c r="EA28">
        <f>IF(EA7&gt;80000000,VLOOKUP(EA7,符文价值!$A$3:$D$158,4,0),IF(AND(EA7&lt;80000000,EA7&gt;10),EA7,0))</f>
        <v>30</v>
      </c>
      <c r="EB28">
        <f>IF(EB7&gt;80000000,VLOOKUP(EB7,符文价值!$A$3:$D$158,4,0),IF(AND(EB7&lt;80000000,EB7&gt;10),EB7,0))</f>
        <v>0</v>
      </c>
      <c r="EC28">
        <f>IF(EC7&gt;80000000,VLOOKUP(EC7,符文价值!$A$3:$D$158,4,0),IF(AND(EC7&lt;80000000,EC7&gt;10),EC7,0))</f>
        <v>0</v>
      </c>
      <c r="ED28">
        <f>IF(ED7&gt;80000000,VLOOKUP(ED7,符文价值!$A$3:$D$158,4,0),IF(AND(ED7&lt;80000000,ED7&gt;10),ED7,0))</f>
        <v>22837</v>
      </c>
      <c r="EE28">
        <f>IF(EE7&gt;80000000,VLOOKUP(EE7,符文价值!$A$3:$D$158,4,0),IF(AND(EE7&lt;80000000,EE7&gt;10),EE7,0))</f>
        <v>150</v>
      </c>
      <c r="EF28">
        <f>IF(EF7&gt;80000000,VLOOKUP(EF7,符文价值!$A$3:$D$158,4,0),IF(AND(EF7&lt;80000000,EF7&gt;10),EF7,0))</f>
        <v>0</v>
      </c>
      <c r="EG28">
        <f>IF(EG7&gt;80000000,VLOOKUP(EG7,符文价值!$A$3:$D$158,4,0),IF(AND(EG7&lt;80000000,EG7&gt;10),EG7,0))</f>
        <v>0</v>
      </c>
      <c r="EH28">
        <f>IF(EH7&gt;80000000,VLOOKUP(EH7,符文价值!$A$3:$D$158,4,0),IF(AND(EH7&lt;80000000,EH7&gt;10),EH7,0))</f>
        <v>5714</v>
      </c>
      <c r="EI28">
        <f>IF(EI7&gt;80000000,VLOOKUP(EI7,符文价值!$A$3:$D$158,4,0),IF(AND(EI7&lt;80000000,EI7&gt;10),EI7,0))</f>
        <v>900</v>
      </c>
      <c r="EJ28">
        <f>IF(EJ7&gt;80000000,VLOOKUP(EJ7,符文价值!$A$3:$D$158,4,0),IF(AND(EJ7&lt;80000000,EJ7&gt;10),EJ7,0))</f>
        <v>0</v>
      </c>
      <c r="EK28">
        <f>IF(EK7&gt;80000000,VLOOKUP(EK7,符文价值!$A$3:$D$158,4,0),IF(AND(EK7&lt;80000000,EK7&gt;10),EK7,0))</f>
        <v>0</v>
      </c>
      <c r="EL28">
        <f>IF(EL7&gt;80000000,VLOOKUP(EL7,符文价值!$A$3:$D$158,4,0),IF(AND(EL7&lt;80000000,EL7&gt;10),EL7,0))</f>
        <v>685</v>
      </c>
      <c r="EM28">
        <f>IF(EM7&gt;80000000,VLOOKUP(EM7,符文价值!$A$3:$D$158,4,0),IF(AND(EM7&lt;80000000,EM7&gt;10),EM7,0))</f>
        <v>9000</v>
      </c>
      <c r="EN28">
        <f>IF(EN7&gt;80000000,VLOOKUP(EN7,符文价值!$A$3:$D$158,4,0),IF(AND(EN7&lt;80000000,EN7&gt;10),EN7,0))</f>
        <v>0</v>
      </c>
      <c r="EO28">
        <f>IF(EO7&gt;80000000,VLOOKUP(EO7,符文价值!$A$3:$D$158,4,0),IF(AND(EO7&lt;80000000,EO7&gt;10),EO7,0))</f>
        <v>0</v>
      </c>
      <c r="EP28">
        <f>IF(EP7&gt;80000000,VLOOKUP(EP7,符文价值!$A$3:$D$158,4,0),IF(AND(EP7&lt;80000000,EP7&gt;10),EP7,0))</f>
        <v>20</v>
      </c>
      <c r="EQ28">
        <f>IF(EQ7&gt;80000000,VLOOKUP(EQ7,符文价值!$A$3:$D$158,4,0),IF(AND(EQ7&lt;80000000,EQ7&gt;10),EQ7,0))</f>
        <v>10</v>
      </c>
      <c r="ER28">
        <f>IF(ER7&gt;80000000,VLOOKUP(ER7,符文价值!$A$3:$D$158,4,0),IF(AND(ER7&lt;80000000,ER7&gt;10),ER7,0))</f>
        <v>0</v>
      </c>
      <c r="ES28">
        <f>IF(ES7&gt;80000000,VLOOKUP(ES7,符文价值!$A$3:$D$158,4,0),IF(AND(ES7&lt;80000000,ES7&gt;10),ES7,0))</f>
        <v>0</v>
      </c>
      <c r="ET28">
        <f>IF(ET7&gt;80000000,VLOOKUP(ET7,符文价值!$A$3:$D$158,4,0),IF(AND(ET7&lt;80000000,ET7&gt;10),ET7,0))</f>
        <v>27885</v>
      </c>
      <c r="EU28">
        <f>IF(EU7&gt;80000000,VLOOKUP(EU7,符文价值!$A$3:$D$158,4,0),IF(AND(EU7&lt;80000000,EU7&gt;10),EU7,0))</f>
        <v>30</v>
      </c>
      <c r="EV28">
        <f>IF(EV7&gt;80000000,VLOOKUP(EV7,符文价值!$A$3:$D$158,4,0),IF(AND(EV7&lt;80000000,EV7&gt;10),EV7,0))</f>
        <v>0</v>
      </c>
      <c r="EW28">
        <f>IF(EW7&gt;80000000,VLOOKUP(EW7,符文价值!$A$3:$D$158,4,0),IF(AND(EW7&lt;80000000,EW7&gt;10),EW7,0))</f>
        <v>0</v>
      </c>
      <c r="EX28">
        <f>IF(EX7&gt;80000000,VLOOKUP(EX7,符文价值!$A$3:$D$158,4,0),IF(AND(EX7&lt;80000000,EX7&gt;10),EX7,0))</f>
        <v>22837</v>
      </c>
      <c r="EY28">
        <f>IF(EY7&gt;80000000,VLOOKUP(EY7,符文价值!$A$3:$D$158,4,0),IF(AND(EY7&lt;80000000,EY7&gt;10),EY7,0))</f>
        <v>150</v>
      </c>
      <c r="EZ28">
        <f>IF(EZ7&gt;80000000,VLOOKUP(EZ7,符文价值!$A$3:$D$158,4,0),IF(AND(EZ7&lt;80000000,EZ7&gt;10),EZ7,0))</f>
        <v>0</v>
      </c>
      <c r="FA28">
        <f>IF(FA7&gt;80000000,VLOOKUP(FA7,符文价值!$A$3:$D$158,4,0),IF(AND(FA7&lt;80000000,FA7&gt;10),FA7,0))</f>
        <v>0</v>
      </c>
      <c r="FB28">
        <f>IF(FB7&gt;80000000,VLOOKUP(FB7,符文价值!$A$3:$D$158,4,0),IF(AND(FB7&lt;80000000,FB7&gt;10),FB7,0))</f>
        <v>5714</v>
      </c>
      <c r="FC28">
        <f>IF(FC7&gt;80000000,VLOOKUP(FC7,符文价值!$A$3:$D$158,4,0),IF(AND(FC7&lt;80000000,FC7&gt;10),FC7,0))</f>
        <v>900</v>
      </c>
      <c r="FD28">
        <f>IF(FD7&gt;80000000,VLOOKUP(FD7,符文价值!$A$3:$D$158,4,0),IF(AND(FD7&lt;80000000,FD7&gt;10),FD7,0))</f>
        <v>0</v>
      </c>
      <c r="FE28">
        <f>IF(FE7&gt;80000000,VLOOKUP(FE7,符文价值!$A$3:$D$158,4,0),IF(AND(FE7&lt;80000000,FE7&gt;10),FE7,0))</f>
        <v>0</v>
      </c>
      <c r="FF28">
        <f>IF(FF7&gt;80000000,VLOOKUP(FF7,符文价值!$A$3:$D$158,4,0),IF(AND(FF7&lt;80000000,FF7&gt;10),FF7,0))</f>
        <v>685</v>
      </c>
      <c r="FG28">
        <f>IF(FG7&gt;80000000,VLOOKUP(FG7,符文价值!$A$3:$D$158,4,0),IF(AND(FG7&lt;80000000,FG7&gt;10),FG7,0))</f>
        <v>9000</v>
      </c>
      <c r="FH28">
        <f>IF(FH7&gt;80000000,VLOOKUP(FH7,符文价值!$A$3:$D$158,4,0),IF(AND(FH7&lt;80000000,FH7&gt;10),FH7,0))</f>
        <v>0</v>
      </c>
      <c r="FI28">
        <f>IF(FI7&gt;80000000,VLOOKUP(FI7,符文价值!$A$3:$D$158,4,0),IF(AND(FI7&lt;80000000,FI7&gt;10),FI7,0))</f>
        <v>0</v>
      </c>
      <c r="FJ28">
        <f>IF(FJ7&gt;80000000,VLOOKUP(FJ7,符文价值!$A$3:$D$158,4,0),IF(AND(FJ7&lt;80000000,FJ7&gt;10),FJ7,0))</f>
        <v>20</v>
      </c>
      <c r="FK28">
        <f>IF(FK7&gt;80000000,VLOOKUP(FK7,符文价值!$A$3:$D$158,4,0),IF(AND(FK7&lt;80000000,FK7&gt;10),FK7,0))</f>
        <v>0</v>
      </c>
      <c r="FL28">
        <f>IF(FL7&gt;80000000,VLOOKUP(FL7,符文价值!$A$3:$D$158,4,0),IF(AND(FL7&lt;80000000,FL7&gt;10),FL7,0))</f>
        <v>0</v>
      </c>
      <c r="FM28">
        <f>IF(FM7&gt;80000000,VLOOKUP(FM7,符文价值!$A$3:$D$158,4,0),IF(AND(FM7&lt;80000000,FM7&gt;10),FM7,0))</f>
        <v>0</v>
      </c>
      <c r="FN28">
        <f>IF(FN7&gt;80000000,VLOOKUP(FN7,符文价值!$A$3:$D$158,4,0),IF(AND(FN7&lt;80000000,FN7&gt;10),FN7,0))</f>
        <v>0</v>
      </c>
      <c r="FO28">
        <f>IF(FO7&gt;80000000,VLOOKUP(FO7,符文价值!$A$3:$D$158,4,0),IF(AND(FO7&lt;80000000,FO7&gt;10),FO7,0))</f>
        <v>0</v>
      </c>
      <c r="FP28">
        <f>IF(FP7&gt;80000000,VLOOKUP(FP7,符文价值!$A$3:$D$158,4,0),IF(AND(FP7&lt;80000000,FP7&gt;10),FP7,0))</f>
        <v>0</v>
      </c>
      <c r="FQ28">
        <f>IF(FQ7&gt;80000000,VLOOKUP(FQ7,符文价值!$A$3:$D$158,4,0),IF(AND(FQ7&lt;80000000,FQ7&gt;10),FQ7,0))</f>
        <v>0</v>
      </c>
      <c r="FR28">
        <f>IF(FR7&gt;80000000,VLOOKUP(FR7,符文价值!$A$3:$D$158,4,0),IF(AND(FR7&lt;80000000,FR7&gt;10),FR7,0))</f>
        <v>0</v>
      </c>
      <c r="FS28">
        <f>IF(FS7&gt;80000000,VLOOKUP(FS7,符文价值!$A$3:$D$158,4,0),IF(AND(FS7&lt;80000000,FS7&gt;10),FS7,0))</f>
        <v>0</v>
      </c>
      <c r="FT28">
        <f>IF(FT7&gt;80000000,VLOOKUP(FT7,符文价值!$A$3:$D$158,4,0),IF(AND(FT7&lt;80000000,FT7&gt;10),FT7,0))</f>
        <v>0</v>
      </c>
      <c r="FU28">
        <f>IF(FU7&gt;80000000,VLOOKUP(FU7,符文价值!$A$3:$D$158,4,0),IF(AND(FU7&lt;80000000,FU7&gt;10),FU7,0))</f>
        <v>0</v>
      </c>
      <c r="FV28">
        <f>IF(FV7&gt;80000000,VLOOKUP(FV7,符文价值!$A$3:$D$158,4,0),IF(AND(FV7&lt;80000000,FV7&gt;10),FV7,0))</f>
        <v>0</v>
      </c>
      <c r="FW28">
        <f>IF(FW7&gt;80000000,VLOOKUP(FW7,符文价值!$A$3:$D$158,4,0),IF(AND(FW7&lt;80000000,FW7&gt;10),FW7,0))</f>
        <v>0</v>
      </c>
      <c r="FX28">
        <f>IF(FX7&gt;80000000,VLOOKUP(FX7,符文价值!$A$3:$D$158,4,0),IF(AND(FX7&lt;80000000,FX7&gt;10),FX7,0))</f>
        <v>0</v>
      </c>
      <c r="FY28">
        <f>IF(FY7&gt;80000000,VLOOKUP(FY7,符文价值!$A$3:$D$158,4,0),IF(AND(FY7&lt;80000000,FY7&gt;10),FY7,0))</f>
        <v>0</v>
      </c>
      <c r="FZ28">
        <f>IF(FZ7&gt;80000000,VLOOKUP(FZ7,符文价值!$A$3:$D$158,4,0),IF(AND(FZ7&lt;80000000,FZ7&gt;10),FZ7,0))</f>
        <v>0</v>
      </c>
      <c r="GA28">
        <f>IF(GA7&gt;80000000,VLOOKUP(GA7,符文价值!$A$3:$D$158,4,0),IF(AND(GA7&lt;80000000,GA7&gt;10),GA7,0))</f>
        <v>0</v>
      </c>
      <c r="GB28">
        <f>IF(GB7&gt;80000000,VLOOKUP(GB7,符文价值!$A$3:$D$158,4,0),IF(AND(GB7&lt;80000000,GB7&gt;10),GB7,0))</f>
        <v>0</v>
      </c>
      <c r="GC28">
        <f>IF(GC7&gt;80000000,VLOOKUP(GC7,符文价值!$A$3:$D$158,4,0),IF(AND(GC7&lt;80000000,GC7&gt;10),GC7,0))</f>
        <v>0</v>
      </c>
      <c r="GD28">
        <f>IF(GD7&gt;80000000,VLOOKUP(GD7,符文价值!$A$3:$D$158,4,0),IF(AND(GD7&lt;80000000,GD7&gt;10),GD7,0))</f>
        <v>0</v>
      </c>
      <c r="GE28">
        <f>IF(GE7&gt;80000000,VLOOKUP(GE7,符文价值!$A$3:$D$158,4,0),IF(AND(GE7&lt;80000000,GE7&gt;10),GE7,0))</f>
        <v>0</v>
      </c>
      <c r="GF28">
        <f>IF(GF7&gt;80000000,VLOOKUP(GF7,符文价值!$A$3:$D$158,4,0),IF(AND(GF7&lt;80000000,GF7&gt;10),GF7,0))</f>
        <v>0</v>
      </c>
      <c r="GG28">
        <f>IF(GG7&gt;80000000,VLOOKUP(GG7,符文价值!$A$3:$D$158,4,0),IF(AND(GG7&lt;80000000,GG7&gt;10),GG7,0))</f>
        <v>0</v>
      </c>
      <c r="GH28">
        <f>IF(GH7&gt;80000000,VLOOKUP(GH7,符文价值!$A$3:$D$158,4,0),IF(AND(GH7&lt;80000000,GH7&gt;10),GH7,0))</f>
        <v>0</v>
      </c>
      <c r="GI28">
        <f>IF(GI7&gt;80000000,VLOOKUP(GI7,符文价值!$A$3:$D$158,4,0),IF(AND(GI7&lt;80000000,GI7&gt;10),GI7,0))</f>
        <v>0</v>
      </c>
      <c r="GJ28">
        <f>IF(GJ7&gt;80000000,VLOOKUP(GJ7,符文价值!$A$3:$D$158,4,0),IF(AND(GJ7&lt;80000000,GJ7&gt;10),GJ7,0))</f>
        <v>0</v>
      </c>
      <c r="GK28">
        <f>IF(GK7&gt;80000000,VLOOKUP(GK7,符文价值!$A$3:$D$158,4,0),IF(AND(GK7&lt;80000000,GK7&gt;10),GK7,0))</f>
        <v>0</v>
      </c>
      <c r="GL28">
        <f>IF(GL7&gt;80000000,VLOOKUP(GL7,符文价值!$A$3:$D$158,4,0),IF(AND(GL7&lt;80000000,GL7&gt;10),GL7,0))</f>
        <v>0</v>
      </c>
      <c r="GM28">
        <f>IF(GM7&gt;80000000,VLOOKUP(GM7,符文价值!$A$3:$D$158,4,0),IF(AND(GM7&lt;80000000,GM7&gt;10),GM7,0))</f>
        <v>0</v>
      </c>
      <c r="GN28">
        <f>IF(GN7&gt;80000000,VLOOKUP(GN7,符文价值!$A$3:$D$158,4,0),IF(AND(GN7&lt;80000000,GN7&gt;10),GN7,0))</f>
        <v>0</v>
      </c>
      <c r="GO28">
        <f>IF(GO7&gt;80000000,VLOOKUP(GO7,符文价值!$A$3:$D$158,4,0),IF(AND(GO7&lt;80000000,GO7&gt;10),GO7,0))</f>
        <v>0</v>
      </c>
      <c r="GP28">
        <f>IF(GP7&gt;80000000,VLOOKUP(GP7,符文价值!$A$3:$D$158,4,0),IF(AND(GP7&lt;80000000,GP7&gt;10),GP7,0))</f>
        <v>0</v>
      </c>
      <c r="GQ28">
        <f>IF(GQ7&gt;80000000,VLOOKUP(GQ7,符文价值!$A$3:$D$158,4,0),IF(AND(GQ7&lt;80000000,GQ7&gt;10),GQ7,0))</f>
        <v>0</v>
      </c>
      <c r="GR28">
        <f>IF(GR7&gt;80000000,VLOOKUP(GR7,符文价值!$A$3:$D$158,4,0),IF(AND(GR7&lt;80000000,GR7&gt;10),GR7,0))</f>
        <v>0</v>
      </c>
      <c r="GS28">
        <f>IF(GS7&gt;80000000,VLOOKUP(GS7,符文价值!$A$3:$D$158,4,0),IF(AND(GS7&lt;80000000,GS7&gt;10),GS7,0))</f>
        <v>0</v>
      </c>
      <c r="GT28">
        <f>IF(GT7&gt;80000000,VLOOKUP(GT7,符文价值!$A$3:$D$158,4,0),IF(AND(GT7&lt;80000000,GT7&gt;10),GT7,0))</f>
        <v>0</v>
      </c>
      <c r="GU28">
        <f>IF(GU7&gt;80000000,VLOOKUP(GU7,符文价值!$A$3:$D$158,4,0),IF(AND(GU7&lt;80000000,GU7&gt;10),GU7,0))</f>
        <v>0</v>
      </c>
      <c r="GV28">
        <f>IF(GV7&gt;80000000,VLOOKUP(GV7,符文价值!$A$3:$D$158,4,0),IF(AND(GV7&lt;80000000,GV7&gt;10),GV7,0))</f>
        <v>0</v>
      </c>
      <c r="GW28">
        <f>IF(GW7&gt;80000000,VLOOKUP(GW7,符文价值!$A$3:$D$158,4,0),IF(AND(GW7&lt;80000000,GW7&gt;10),GW7,0))</f>
        <v>0</v>
      </c>
      <c r="GX28">
        <f>IF(GX7&gt;80000000,VLOOKUP(GX7,符文价值!$A$3:$D$158,4,0),IF(AND(GX7&lt;80000000,GX7&gt;10),GX7,0))</f>
        <v>0</v>
      </c>
      <c r="GY28">
        <f>IF(GY7&gt;80000000,VLOOKUP(GY7,符文价值!$A$3:$D$158,4,0),IF(AND(GY7&lt;80000000,GY7&gt;10),GY7,0))</f>
        <v>0</v>
      </c>
      <c r="GZ28">
        <f>IF(GZ7&gt;80000000,VLOOKUP(GZ7,符文价值!$A$3:$D$158,4,0),IF(AND(GZ7&lt;80000000,GZ7&gt;10),GZ7,0))</f>
        <v>0</v>
      </c>
      <c r="HA28">
        <f>IF(HA7&gt;80000000,VLOOKUP(HA7,符文价值!$A$3:$D$158,4,0),IF(AND(HA7&lt;80000000,HA7&gt;10),HA7,0))</f>
        <v>0</v>
      </c>
      <c r="HB28">
        <f>IF(HB7&gt;80000000,VLOOKUP(HB7,符文价值!$A$3:$D$158,4,0),IF(AND(HB7&lt;80000000,HB7&gt;10),HB7,0))</f>
        <v>0</v>
      </c>
      <c r="HC28">
        <f>IF(HC7&gt;80000000,VLOOKUP(HC7,符文价值!$A$3:$D$158,4,0),IF(AND(HC7&lt;80000000,HC7&gt;10),HC7,0))</f>
        <v>0</v>
      </c>
      <c r="HD28">
        <f>IF(HD7&gt;80000000,VLOOKUP(HD7,符文价值!$A$3:$D$158,4,0),IF(AND(HD7&lt;80000000,HD7&gt;10),HD7,0))</f>
        <v>0</v>
      </c>
      <c r="HE28">
        <f>IF(HE7&gt;80000000,VLOOKUP(HE7,符文价值!$A$3:$D$158,4,0),IF(AND(HE7&lt;80000000,HE7&gt;10),HE7,0))</f>
        <v>0</v>
      </c>
      <c r="HF28">
        <f>IF(HF7&gt;80000000,VLOOKUP(HF7,符文价值!$A$3:$D$158,4,0),IF(AND(HF7&lt;80000000,HF7&gt;10),HF7,0))</f>
        <v>0</v>
      </c>
      <c r="HG28">
        <f>IF(HG7&gt;80000000,VLOOKUP(HG7,符文价值!$A$3:$D$158,4,0),IF(AND(HG7&lt;80000000,HG7&gt;10),HG7,0))</f>
        <v>0</v>
      </c>
      <c r="HH28">
        <f>IF(HH7&gt;80000000,VLOOKUP(HH7,符文价值!$A$3:$D$158,4,0),IF(AND(HH7&lt;80000000,HH7&gt;10),HH7,0))</f>
        <v>0</v>
      </c>
      <c r="HI28">
        <f>IF(HI7&gt;80000000,VLOOKUP(HI7,符文价值!$A$3:$D$158,4,0),IF(AND(HI7&lt;80000000,HI7&gt;10),HI7,0))</f>
        <v>0</v>
      </c>
      <c r="HJ28">
        <f>IF(HJ7&gt;80000000,VLOOKUP(HJ7,符文价值!$A$3:$D$158,4,0),IF(AND(HJ7&lt;80000000,HJ7&gt;10),HJ7,0))</f>
        <v>0</v>
      </c>
      <c r="HK28">
        <f>IF(HK7&gt;80000000,VLOOKUP(HK7,符文价值!$A$3:$D$158,4,0),IF(AND(HK7&lt;80000000,HK7&gt;10),HK7,0))</f>
        <v>0</v>
      </c>
      <c r="HL28">
        <f>IF(HL7&gt;80000000,VLOOKUP(HL7,符文价值!$A$3:$D$158,4,0),IF(AND(HL7&lt;80000000,HL7&gt;10),HL7,0))</f>
        <v>0</v>
      </c>
      <c r="HM28">
        <f>IF(HM7&gt;80000000,VLOOKUP(HM7,符文价值!$A$3:$D$158,4,0),IF(AND(HM7&lt;80000000,HM7&gt;10),HM7,0))</f>
        <v>0</v>
      </c>
      <c r="HN28">
        <f>IF(HN7&gt;80000000,VLOOKUP(HN7,符文价值!$A$3:$D$158,4,0),IF(AND(HN7&lt;80000000,HN7&gt;10),HN7,0))</f>
        <v>0</v>
      </c>
      <c r="HO28">
        <f>IF(HO7&gt;80000000,VLOOKUP(HO7,符文价值!$A$3:$D$158,4,0),IF(AND(HO7&lt;80000000,HO7&gt;10),HO7,0))</f>
        <v>0</v>
      </c>
      <c r="HP28">
        <f>IF(HP7&gt;80000000,VLOOKUP(HP7,符文价值!$A$3:$D$158,4,0),IF(AND(HP7&lt;80000000,HP7&gt;10),HP7,0))</f>
        <v>0</v>
      </c>
      <c r="HQ28">
        <f>IF(HQ7&gt;80000000,VLOOKUP(HQ7,符文价值!$A$3:$D$158,4,0),IF(AND(HQ7&lt;80000000,HQ7&gt;10),HQ7,0))</f>
        <v>0</v>
      </c>
      <c r="HR28">
        <f>IF(HR7&gt;80000000,VLOOKUP(HR7,符文价值!$A$3:$D$158,4,0),IF(AND(HR7&lt;80000000,HR7&gt;10),HR7,0))</f>
        <v>0</v>
      </c>
      <c r="HS28">
        <f>IF(HS7&gt;80000000,VLOOKUP(HS7,符文价值!$A$3:$D$158,4,0),IF(AND(HS7&lt;80000000,HS7&gt;10),HS7,0))</f>
        <v>0</v>
      </c>
      <c r="HT28">
        <f>IF(HT7&gt;80000000,VLOOKUP(HT7,符文价值!$A$3:$D$158,4,0),IF(AND(HT7&lt;80000000,HT7&gt;10),HT7,0))</f>
        <v>0</v>
      </c>
      <c r="HU28">
        <f>IF(HU7&gt;80000000,VLOOKUP(HU7,符文价值!$A$3:$D$158,4,0),IF(AND(HU7&lt;80000000,HU7&gt;10),HU7,0))</f>
        <v>0</v>
      </c>
      <c r="HV28">
        <f>IF(HV7&gt;80000000,VLOOKUP(HV7,符文价值!$A$3:$D$158,4,0),IF(AND(HV7&lt;80000000,HV7&gt;10),HV7,0))</f>
        <v>0</v>
      </c>
      <c r="HW28">
        <f>IF(HW7&gt;80000000,VLOOKUP(HW7,符文价值!$A$3:$D$158,4,0),IF(AND(HW7&lt;80000000,HW7&gt;10),HW7,0))</f>
        <v>0</v>
      </c>
      <c r="HX28">
        <f>IF(HX7&gt;80000000,VLOOKUP(HX7,符文价值!$A$3:$D$158,4,0),IF(AND(HX7&lt;80000000,HX7&gt;10),HX7,0))</f>
        <v>0</v>
      </c>
      <c r="HY28">
        <f>IF(HY7&gt;80000000,VLOOKUP(HY7,符文价值!$A$3:$D$158,4,0),IF(AND(HY7&lt;80000000,HY7&gt;10),HY7,0))</f>
        <v>0</v>
      </c>
      <c r="HZ28">
        <f>IF(HZ7&gt;80000000,VLOOKUP(HZ7,符文价值!$A$3:$D$158,4,0),IF(AND(HZ7&lt;80000000,HZ7&gt;10),HZ7,0))</f>
        <v>0</v>
      </c>
      <c r="IA28">
        <f>IF(IA7&gt;80000000,VLOOKUP(IA7,符文价值!$A$3:$D$158,4,0),IF(AND(IA7&lt;80000000,IA7&gt;10),IA7,0))</f>
        <v>0</v>
      </c>
      <c r="IB28">
        <f>IF(IB7&gt;80000000,VLOOKUP(IB7,符文价值!$A$3:$D$158,4,0),IF(AND(IB7&lt;80000000,IB7&gt;10),IB7,0))</f>
        <v>0</v>
      </c>
      <c r="IC28">
        <f>IF(IC7&gt;80000000,VLOOKUP(IC7,符文价值!$A$3:$D$158,4,0),IF(AND(IC7&lt;80000000,IC7&gt;10),IC7,0))</f>
        <v>0</v>
      </c>
      <c r="ID28">
        <f>IF(ID7&gt;80000000,VLOOKUP(ID7,符文价值!$A$3:$D$158,4,0),IF(AND(ID7&lt;80000000,ID7&gt;10),ID7,0))</f>
        <v>0</v>
      </c>
      <c r="IE28">
        <f>IF(IE7&gt;80000000,VLOOKUP(IE7,符文价值!$A$3:$D$158,4,0),IF(AND(IE7&lt;80000000,IE7&gt;10),IE7,0))</f>
        <v>0</v>
      </c>
      <c r="IF28">
        <f>IF(IF7&gt;80000000,VLOOKUP(IF7,符文价值!$A$3:$D$158,4,0),IF(AND(IF7&lt;80000000,IF7&gt;10),IF7,0))</f>
        <v>0</v>
      </c>
      <c r="IG28">
        <f>IF(IG7&gt;80000000,VLOOKUP(IG7,符文价值!$A$3:$D$158,4,0),IF(AND(IG7&lt;80000000,IG7&gt;10),IG7,0))</f>
        <v>0</v>
      </c>
      <c r="IH28">
        <f>IF(IH7&gt;80000000,VLOOKUP(IH7,符文价值!$A$3:$D$158,4,0),IF(AND(IH7&lt;80000000,IH7&gt;10),IH7,0))</f>
        <v>0</v>
      </c>
      <c r="II28">
        <f>IF(II7&gt;80000000,VLOOKUP(II7,符文价值!$A$3:$D$158,4,0),IF(AND(II7&lt;80000000,II7&gt;10),II7,0))</f>
        <v>0</v>
      </c>
      <c r="IJ28">
        <f>IF(IJ7&gt;80000000,VLOOKUP(IJ7,符文价值!$A$3:$D$158,4,0),IF(AND(IJ7&lt;80000000,IJ7&gt;10),IJ7,0))</f>
        <v>0</v>
      </c>
      <c r="IK28">
        <f>IF(IK7&gt;80000000,VLOOKUP(IK7,符文价值!$A$3:$D$158,4,0),IF(AND(IK7&lt;80000000,IK7&gt;10),IK7,0))</f>
        <v>0</v>
      </c>
      <c r="IL28">
        <f>IF(IL7&gt;80000000,VLOOKUP(IL7,符文价值!$A$3:$D$158,4,0),IF(AND(IL7&lt;80000000,IL7&gt;10),IL7,0))</f>
        <v>0</v>
      </c>
      <c r="IM28">
        <f>IF(IM7&gt;80000000,VLOOKUP(IM7,符文价值!$A$3:$D$158,4,0),IF(AND(IM7&lt;80000000,IM7&gt;10),IM7,0))</f>
        <v>0</v>
      </c>
      <c r="IN28">
        <f>IF(IN7&gt;80000000,VLOOKUP(IN7,符文价值!$A$3:$D$158,4,0),IF(AND(IN7&lt;80000000,IN7&gt;10),IN7,0))</f>
        <v>0</v>
      </c>
      <c r="IO28">
        <f>IF(IO7&gt;80000000,VLOOKUP(IO7,符文价值!$A$3:$D$158,4,0),IF(AND(IO7&lt;80000000,IO7&gt;10),IO7,0))</f>
        <v>0</v>
      </c>
      <c r="IP28">
        <f>IF(IP7&gt;80000000,VLOOKUP(IP7,符文价值!$A$3:$D$158,4,0),IF(AND(IP7&lt;80000000,IP7&gt;10),IP7,0))</f>
        <v>0</v>
      </c>
      <c r="IQ28">
        <f>IF(IQ7&gt;80000000,VLOOKUP(IQ7,符文价值!$A$3:$D$158,4,0),IF(AND(IQ7&lt;80000000,IQ7&gt;10),IQ7,0))</f>
        <v>0</v>
      </c>
      <c r="IR28">
        <f>IF(IR7&gt;80000000,VLOOKUP(IR7,符文价值!$A$3:$D$158,4,0),IF(AND(IR7&lt;80000000,IR7&gt;10),IR7,0))</f>
        <v>0</v>
      </c>
      <c r="IS28">
        <f>IF(IS7&gt;80000000,VLOOKUP(IS7,符文价值!$A$3:$D$158,4,0),IF(AND(IS7&lt;80000000,IS7&gt;10),IS7,0))</f>
        <v>0</v>
      </c>
      <c r="IT28">
        <f>IF(IT7&gt;80000000,VLOOKUP(IT7,符文价值!$A$3:$D$158,4,0),IF(AND(IT7&lt;80000000,IT7&gt;10),IT7,0))</f>
        <v>0</v>
      </c>
      <c r="IU28">
        <f>IF(IU7&gt;80000000,VLOOKUP(IU7,符文价值!$A$3:$D$158,4,0),IF(AND(IU7&lt;80000000,IU7&gt;10),IU7,0))</f>
        <v>0</v>
      </c>
      <c r="IV28">
        <f>IF(IV7&gt;80000000,VLOOKUP(IV7,符文价值!$A$3:$D$158,4,0),IF(AND(IV7&lt;80000000,IV7&gt;10),IV7,0))</f>
        <v>0</v>
      </c>
      <c r="IW28">
        <f>IF(IW7&gt;80000000,VLOOKUP(IW7,符文价值!$A$3:$D$158,4,0),IF(AND(IW7&lt;80000000,IW7&gt;10),IW7,0))</f>
        <v>0</v>
      </c>
      <c r="IX28">
        <f>IF(IX7&gt;80000000,VLOOKUP(IX7,符文价值!$A$3:$D$158,4,0),IF(AND(IX7&lt;80000000,IX7&gt;10),IX7,0))</f>
        <v>0</v>
      </c>
      <c r="IY28">
        <f>IF(IY7&gt;80000000,VLOOKUP(IY7,符文价值!$A$3:$D$158,4,0),IF(AND(IY7&lt;80000000,IY7&gt;10),IY7,0))</f>
        <v>0</v>
      </c>
      <c r="IZ28">
        <f>IF(IZ7&gt;80000000,VLOOKUP(IZ7,符文价值!$A$3:$D$158,4,0),IF(AND(IZ7&lt;80000000,IZ7&gt;10),IZ7,0))</f>
        <v>0</v>
      </c>
      <c r="JA28">
        <f>IF(JA7&gt;80000000,VLOOKUP(JA7,符文价值!$A$3:$D$158,4,0),IF(AND(JA7&lt;80000000,JA7&gt;10),JA7,0))</f>
        <v>0</v>
      </c>
      <c r="JB28">
        <f>IF(JB7&gt;80000000,VLOOKUP(JB7,符文价值!$A$3:$D$158,4,0),IF(AND(JB7&lt;80000000,JB7&gt;10),JB7,0))</f>
        <v>0</v>
      </c>
      <c r="JC28">
        <f>IF(JC7&gt;80000000,VLOOKUP(JC7,符文价值!$A$3:$D$158,4,0),IF(AND(JC7&lt;80000000,JC7&gt;10),JC7,0))</f>
        <v>0</v>
      </c>
      <c r="JD28">
        <f>IF(JD7&gt;80000000,VLOOKUP(JD7,符文价值!$A$3:$D$158,4,0),IF(AND(JD7&lt;80000000,JD7&gt;10),JD7,0))</f>
        <v>0</v>
      </c>
      <c r="JE28">
        <f>IF(JE7&gt;80000000,VLOOKUP(JE7,符文价值!$A$3:$D$158,4,0),IF(AND(JE7&lt;80000000,JE7&gt;10),JE7,0))</f>
        <v>0</v>
      </c>
      <c r="JF28">
        <f>IF(JF7&gt;80000000,VLOOKUP(JF7,符文价值!$A$3:$D$158,4,0),IF(AND(JF7&lt;80000000,JF7&gt;10),JF7,0))</f>
        <v>0</v>
      </c>
      <c r="JG28">
        <f>IF(JG7&gt;80000000,VLOOKUP(JG7,符文价值!$A$3:$D$158,4,0),IF(AND(JG7&lt;80000000,JG7&gt;10),JG7,0))</f>
        <v>0</v>
      </c>
      <c r="JH28">
        <f>IF(JH7&gt;80000000,VLOOKUP(JH7,符文价值!$A$3:$D$158,4,0),IF(AND(JH7&lt;80000000,JH7&gt;10),JH7,0))</f>
        <v>0</v>
      </c>
      <c r="JI28">
        <f>IF(JI7&gt;80000000,VLOOKUP(JI7,符文价值!$A$3:$D$158,4,0),IF(AND(JI7&lt;80000000,JI7&gt;10),JI7,0))</f>
        <v>0</v>
      </c>
      <c r="JJ28">
        <f>IF(JJ7&gt;80000000,VLOOKUP(JJ7,符文价值!$A$3:$D$158,4,0),IF(AND(JJ7&lt;80000000,JJ7&gt;10),JJ7,0))</f>
        <v>0</v>
      </c>
      <c r="JK28">
        <f>IF(JK7&gt;80000000,VLOOKUP(JK7,符文价值!$A$3:$D$158,4,0),IF(AND(JK7&lt;80000000,JK7&gt;10),JK7,0))</f>
        <v>0</v>
      </c>
      <c r="JL28">
        <f>IF(JL7&gt;80000000,VLOOKUP(JL7,符文价值!$A$3:$D$158,4,0),IF(AND(JL7&lt;80000000,JL7&gt;10),JL7,0))</f>
        <v>0</v>
      </c>
      <c r="JM28">
        <f>IF(JM7&gt;80000000,VLOOKUP(JM7,符文价值!$A$3:$D$158,4,0),IF(AND(JM7&lt;80000000,JM7&gt;10),JM7,0))</f>
        <v>0</v>
      </c>
      <c r="JN28">
        <f>IF(JN7&gt;80000000,VLOOKUP(JN7,符文价值!$A$3:$D$158,4,0),IF(AND(JN7&lt;80000000,JN7&gt;10),JN7,0))</f>
        <v>0</v>
      </c>
      <c r="JO28">
        <f>IF(JO7&gt;80000000,VLOOKUP(JO7,符文价值!$A$3:$D$158,4,0),IF(AND(JO7&lt;80000000,JO7&gt;10),JO7,0))</f>
        <v>0</v>
      </c>
      <c r="JP28">
        <f>IF(JP7&gt;80000000,VLOOKUP(JP7,符文价值!$A$3:$D$158,4,0),IF(AND(JP7&lt;80000000,JP7&gt;10),JP7,0))</f>
        <v>0</v>
      </c>
      <c r="JQ28">
        <f>IF(JQ7&gt;80000000,VLOOKUP(JQ7,符文价值!$A$3:$D$158,4,0),IF(AND(JQ7&lt;80000000,JQ7&gt;10),JQ7,0))</f>
        <v>0</v>
      </c>
      <c r="JR28">
        <f>IF(JR7&gt;80000000,VLOOKUP(JR7,符文价值!$A$3:$D$158,4,0),IF(AND(JR7&lt;80000000,JR7&gt;10),JR7,0))</f>
        <v>0</v>
      </c>
      <c r="JS28">
        <f>IF(JS7&gt;80000000,VLOOKUP(JS7,符文价值!$A$3:$D$158,4,0),IF(AND(JS7&lt;80000000,JS7&gt;10),JS7,0))</f>
        <v>0</v>
      </c>
      <c r="JT28">
        <f>IF(JT7&gt;80000000,VLOOKUP(JT7,符文价值!$A$3:$D$158,4,0),IF(AND(JT7&lt;80000000,JT7&gt;10),JT7,0))</f>
        <v>0</v>
      </c>
      <c r="JU28">
        <f>IF(JU7&gt;80000000,VLOOKUP(JU7,符文价值!$A$3:$D$158,4,0),IF(AND(JU7&lt;80000000,JU7&gt;10),JU7,0))</f>
        <v>0</v>
      </c>
      <c r="JV28">
        <f>IF(JV7&gt;80000000,VLOOKUP(JV7,符文价值!$A$3:$D$158,4,0),IF(AND(JV7&lt;80000000,JV7&gt;10),JV7,0))</f>
        <v>0</v>
      </c>
      <c r="JW28">
        <f>IF(JW7&gt;80000000,VLOOKUP(JW7,符文价值!$A$3:$D$158,4,0),IF(AND(JW7&lt;80000000,JW7&gt;10),JW7,0))</f>
        <v>0</v>
      </c>
      <c r="JX28">
        <f>IF(JX7&gt;80000000,VLOOKUP(JX7,符文价值!$A$3:$D$158,4,0),IF(AND(JX7&lt;80000000,JX7&gt;10),JX7,0))</f>
        <v>0</v>
      </c>
      <c r="JY28">
        <f>IF(JY7&gt;80000000,VLOOKUP(JY7,符文价值!$A$3:$D$158,4,0),IF(AND(JY7&lt;80000000,JY7&gt;10),JY7,0))</f>
        <v>0</v>
      </c>
      <c r="JZ28">
        <f>IF(JZ7&gt;80000000,VLOOKUP(JZ7,符文价值!$A$3:$D$158,4,0),IF(AND(JZ7&lt;80000000,JZ7&gt;10),JZ7,0))</f>
        <v>0</v>
      </c>
      <c r="KA28">
        <f>IF(KA7&gt;80000000,VLOOKUP(KA7,符文价值!$A$3:$D$158,4,0),IF(AND(KA7&lt;80000000,KA7&gt;10),KA7,0))</f>
        <v>0</v>
      </c>
      <c r="KB28">
        <f>IF(KB7&gt;80000000,VLOOKUP(KB7,符文价值!$A$3:$D$158,4,0),IF(AND(KB7&lt;80000000,KB7&gt;10),KB7,0))</f>
        <v>0</v>
      </c>
      <c r="KC28">
        <f>IF(KC7&gt;80000000,VLOOKUP(KC7,符文价值!$A$3:$D$158,4,0),IF(AND(KC7&lt;80000000,KC7&gt;10),KC7,0))</f>
        <v>0</v>
      </c>
      <c r="KD28">
        <f>IF(KD7&gt;80000000,VLOOKUP(KD7,符文价值!$A$3:$D$158,4,0),IF(AND(KD7&lt;80000000,KD7&gt;10),KD7,0))</f>
        <v>0</v>
      </c>
      <c r="KE28">
        <f>IF(KE7&gt;80000000,VLOOKUP(KE7,符文价值!$A$3:$D$158,4,0),IF(AND(KE7&lt;80000000,KE7&gt;10),KE7,0))</f>
        <v>0</v>
      </c>
      <c r="KF28">
        <f>IF(KF7&gt;80000000,VLOOKUP(KF7,符文价值!$A$3:$D$158,4,0),IF(AND(KF7&lt;80000000,KF7&gt;10),KF7,0))</f>
        <v>0</v>
      </c>
      <c r="KG28">
        <f>IF(KG7&gt;80000000,VLOOKUP(KG7,符文价值!$A$3:$D$158,4,0),IF(AND(KG7&lt;80000000,KG7&gt;10),KG7,0))</f>
        <v>0</v>
      </c>
      <c r="KH28">
        <f>IF(KH7&gt;80000000,VLOOKUP(KH7,符文价值!$A$3:$D$158,4,0),IF(AND(KH7&lt;80000000,KH7&gt;10),KH7,0))</f>
        <v>0</v>
      </c>
      <c r="KI28">
        <f>IF(KI7&gt;80000000,VLOOKUP(KI7,符文价值!$A$3:$D$158,4,0),IF(AND(KI7&lt;80000000,KI7&gt;10),KI7,0))</f>
        <v>0</v>
      </c>
      <c r="KJ28">
        <f>IF(KJ7&gt;80000000,VLOOKUP(KJ7,符文价值!$A$3:$D$158,4,0),IF(AND(KJ7&lt;80000000,KJ7&gt;10),KJ7,0))</f>
        <v>0</v>
      </c>
      <c r="KK28">
        <f>IF(KK7&gt;80000000,VLOOKUP(KK7,符文价值!$A$3:$D$158,4,0),IF(AND(KK7&lt;80000000,KK7&gt;10),KK7,0))</f>
        <v>0</v>
      </c>
      <c r="KL28">
        <f>IF(KL7&gt;80000000,VLOOKUP(KL7,符文价值!$A$3:$D$158,4,0),IF(AND(KL7&lt;80000000,KL7&gt;10),KL7,0))</f>
        <v>0</v>
      </c>
      <c r="KM28">
        <f>IF(KM7&gt;80000000,VLOOKUP(KM7,符文价值!$A$3:$D$158,4,0),IF(AND(KM7&lt;80000000,KM7&gt;10),KM7,0))</f>
        <v>0</v>
      </c>
      <c r="KN28">
        <f>IF(KN7&gt;80000000,VLOOKUP(KN7,符文价值!$A$3:$D$158,4,0),IF(AND(KN7&lt;80000000,KN7&gt;10),KN7,0))</f>
        <v>0</v>
      </c>
      <c r="KO28">
        <f>IF(KO7&gt;80000000,VLOOKUP(KO7,符文价值!$A$3:$D$158,4,0),IF(AND(KO7&lt;80000000,KO7&gt;10),KO7,0))</f>
        <v>0</v>
      </c>
      <c r="KP28">
        <f>IF(KP7&gt;80000000,VLOOKUP(KP7,符文价值!$A$3:$D$158,4,0),IF(AND(KP7&lt;80000000,KP7&gt;10),KP7,0))</f>
        <v>0</v>
      </c>
      <c r="KQ28">
        <f>IF(KQ7&gt;80000000,VLOOKUP(KQ7,符文价值!$A$3:$D$158,4,0),IF(AND(KQ7&lt;80000000,KQ7&gt;10),KQ7,0))</f>
        <v>0</v>
      </c>
      <c r="KR28">
        <f>IF(KR7&gt;80000000,VLOOKUP(KR7,符文价值!$A$3:$D$158,4,0),IF(AND(KR7&lt;80000000,KR7&gt;10),KR7,0))</f>
        <v>0</v>
      </c>
      <c r="KS28">
        <f>IF(KS7&gt;80000000,VLOOKUP(KS7,符文价值!$A$3:$D$158,4,0),IF(AND(KS7&lt;80000000,KS7&gt;10),KS7,0))</f>
        <v>0</v>
      </c>
      <c r="KT28">
        <f>IF(KT7&gt;80000000,VLOOKUP(KT7,符文价值!$A$3:$D$158,4,0),IF(AND(KT7&lt;80000000,KT7&gt;10),KT7,0))</f>
        <v>0</v>
      </c>
      <c r="KU28">
        <f>IF(KU7&gt;80000000,VLOOKUP(KU7,符文价值!$A$3:$D$158,4,0),IF(AND(KU7&lt;80000000,KU7&gt;10),KU7,0))</f>
        <v>0</v>
      </c>
      <c r="KV28">
        <f>IF(KV7&gt;80000000,VLOOKUP(KV7,符文价值!$A$3:$D$158,4,0),IF(AND(KV7&lt;80000000,KV7&gt;10),KV7,0))</f>
        <v>0</v>
      </c>
      <c r="KW28">
        <f>IF(KW7&gt;80000000,VLOOKUP(KW7,符文价值!$A$3:$D$158,4,0),IF(AND(KW7&lt;80000000,KW7&gt;10),KW7,0))</f>
        <v>0</v>
      </c>
      <c r="KX28">
        <f>IF(KX7&gt;80000000,VLOOKUP(KX7,符文价值!$A$3:$D$158,4,0),IF(AND(KX7&lt;80000000,KX7&gt;10),KX7,0))</f>
        <v>0</v>
      </c>
      <c r="KY28">
        <f>IF(KY7&gt;80000000,VLOOKUP(KY7,符文价值!$A$3:$D$158,4,0),IF(AND(KY7&lt;80000000,KY7&gt;10),KY7,0))</f>
        <v>0</v>
      </c>
      <c r="KZ28">
        <f>IF(KZ7&gt;80000000,VLOOKUP(KZ7,符文价值!$A$3:$D$158,4,0),IF(AND(KZ7&lt;80000000,KZ7&gt;10),KZ7,0))</f>
        <v>0</v>
      </c>
      <c r="LA28">
        <f>IF(LA7&gt;80000000,VLOOKUP(LA7,符文价值!$A$3:$D$158,4,0),IF(AND(LA7&lt;80000000,LA7&gt;10),LA7,0))</f>
        <v>0</v>
      </c>
      <c r="LB28">
        <f>IF(LB7&gt;80000000,VLOOKUP(LB7,符文价值!$A$3:$D$158,4,0),IF(AND(LB7&lt;80000000,LB7&gt;10),LB7,0))</f>
        <v>0</v>
      </c>
      <c r="LC28">
        <f>IF(LC7&gt;80000000,VLOOKUP(LC7,符文价值!$A$3:$D$158,4,0),IF(AND(LC7&lt;80000000,LC7&gt;10),LC7,0))</f>
        <v>0</v>
      </c>
      <c r="LD28">
        <f>IF(LD7&gt;80000000,VLOOKUP(LD7,符文价值!$A$3:$D$158,4,0),IF(AND(LD7&lt;80000000,LD7&gt;10),LD7,0))</f>
        <v>0</v>
      </c>
      <c r="LE28">
        <f>IF(LE7&gt;80000000,VLOOKUP(LE7,符文价值!$A$3:$D$158,4,0),IF(AND(LE7&lt;80000000,LE7&gt;10),LE7,0))</f>
        <v>0</v>
      </c>
      <c r="LF28">
        <f>IF(LF7&gt;80000000,VLOOKUP(LF7,符文价值!$A$3:$D$158,4,0),IF(AND(LF7&lt;80000000,LF7&gt;10),LF7,0))</f>
        <v>0</v>
      </c>
      <c r="LG28">
        <f>IF(LG7&gt;80000000,VLOOKUP(LG7,符文价值!$A$3:$D$158,4,0),IF(AND(LG7&lt;80000000,LG7&gt;10),LG7,0))</f>
        <v>0</v>
      </c>
      <c r="LH28">
        <f>IF(LH7&gt;80000000,VLOOKUP(LH7,符文价值!$A$3:$D$158,4,0),IF(AND(LH7&lt;80000000,LH7&gt;10),LH7,0))</f>
        <v>0</v>
      </c>
      <c r="LI28">
        <f>IF(LI7&gt;80000000,VLOOKUP(LI7,符文价值!$A$3:$D$158,4,0),IF(AND(LI7&lt;80000000,LI7&gt;10),LI7,0))</f>
        <v>0</v>
      </c>
      <c r="LJ28">
        <f>IF(LJ7&gt;80000000,VLOOKUP(LJ7,符文价值!$A$3:$D$158,4,0),IF(AND(LJ7&lt;80000000,LJ7&gt;10),LJ7,0))</f>
        <v>0</v>
      </c>
      <c r="LK28">
        <f>IF(LK7&gt;80000000,VLOOKUP(LK7,符文价值!$A$3:$D$158,4,0),IF(AND(LK7&lt;80000000,LK7&gt;10),LK7,0))</f>
        <v>0</v>
      </c>
      <c r="LL28">
        <f>IF(LL7&gt;80000000,VLOOKUP(LL7,符文价值!$A$3:$D$158,4,0),IF(AND(LL7&lt;80000000,LL7&gt;10),LL7,0))</f>
        <v>0</v>
      </c>
      <c r="LM28">
        <f>IF(LM7&gt;80000000,VLOOKUP(LM7,符文价值!$A$3:$D$158,4,0),IF(AND(LM7&lt;80000000,LM7&gt;10),LM7,0))</f>
        <v>0</v>
      </c>
      <c r="LN28">
        <f>IF(LN7&gt;80000000,VLOOKUP(LN7,符文价值!$A$3:$D$158,4,0),IF(AND(LN7&lt;80000000,LN7&gt;10),LN7,0))</f>
        <v>0</v>
      </c>
      <c r="LO28">
        <f>IF(LO7&gt;80000000,VLOOKUP(LO7,符文价值!$A$3:$D$158,4,0),IF(AND(LO7&lt;80000000,LO7&gt;10),LO7,0))</f>
        <v>0</v>
      </c>
      <c r="LP28">
        <f>IF(LP7&gt;80000000,VLOOKUP(LP7,符文价值!$A$3:$D$158,4,0),IF(AND(LP7&lt;80000000,LP7&gt;10),LP7,0))</f>
        <v>0</v>
      </c>
      <c r="LQ28">
        <f>IF(LQ7&gt;80000000,VLOOKUP(LQ7,符文价值!$A$3:$D$158,4,0),IF(AND(LQ7&lt;80000000,LQ7&gt;10),LQ7,0))</f>
        <v>0</v>
      </c>
      <c r="LR28">
        <f>IF(LR7&gt;80000000,VLOOKUP(LR7,符文价值!$A$3:$D$158,4,0),IF(AND(LR7&lt;80000000,LR7&gt;10),LR7,0))</f>
        <v>0</v>
      </c>
      <c r="LS28">
        <f>IF(LS7&gt;80000000,VLOOKUP(LS7,符文价值!$A$3:$D$158,4,0),IF(AND(LS7&lt;80000000,LS7&gt;10),LS7,0))</f>
        <v>0</v>
      </c>
      <c r="LT28">
        <f>IF(LT7&gt;80000000,VLOOKUP(LT7,符文价值!$A$3:$D$158,4,0),IF(AND(LT7&lt;80000000,LT7&gt;10),LT7,0))</f>
        <v>0</v>
      </c>
      <c r="LU28">
        <f>IF(LU7&gt;80000000,VLOOKUP(LU7,符文价值!$A$3:$D$158,4,0),IF(AND(LU7&lt;80000000,LU7&gt;10),LU7,0))</f>
        <v>0</v>
      </c>
      <c r="LV28">
        <f>IF(LV7&gt;80000000,VLOOKUP(LV7,符文价值!$A$3:$D$158,4,0),IF(AND(LV7&lt;80000000,LV7&gt;10),LV7,0))</f>
        <v>0</v>
      </c>
      <c r="LW28">
        <f>IF(LW7&gt;80000000,VLOOKUP(LW7,符文价值!$A$3:$D$158,4,0),IF(AND(LW7&lt;80000000,LW7&gt;10),LW7,0))</f>
        <v>0</v>
      </c>
      <c r="LX28">
        <f>IF(LX7&gt;80000000,VLOOKUP(LX7,符文价值!$A$3:$D$158,4,0),IF(AND(LX7&lt;80000000,LX7&gt;10),LX7,0))</f>
        <v>0</v>
      </c>
      <c r="LY28">
        <f>IF(LY7&gt;80000000,VLOOKUP(LY7,符文价值!$A$3:$D$158,4,0),IF(AND(LY7&lt;80000000,LY7&gt;10),LY7,0))</f>
        <v>0</v>
      </c>
      <c r="LZ28">
        <f>IF(LZ7&gt;80000000,VLOOKUP(LZ7,符文价值!$A$3:$D$158,4,0),IF(AND(LZ7&lt;80000000,LZ7&gt;10),LZ7,0))</f>
        <v>0</v>
      </c>
      <c r="MA28">
        <f>IF(MA7&gt;80000000,VLOOKUP(MA7,符文价值!$A$3:$D$158,4,0),IF(AND(MA7&lt;80000000,MA7&gt;10),MA7,0))</f>
        <v>0</v>
      </c>
      <c r="MB28">
        <f>IF(MB7&gt;80000000,VLOOKUP(MB7,符文价值!$A$3:$D$158,4,0),IF(AND(MB7&lt;80000000,MB7&gt;10),MB7,0))</f>
        <v>0</v>
      </c>
      <c r="MC28">
        <f>IF(MC7&gt;80000000,VLOOKUP(MC7,符文价值!$A$3:$D$158,4,0),IF(AND(MC7&lt;80000000,MC7&gt;10),MC7,0))</f>
        <v>0</v>
      </c>
      <c r="MD28">
        <f>IF(MD7&gt;80000000,VLOOKUP(MD7,符文价值!$A$3:$D$158,4,0),IF(AND(MD7&lt;80000000,MD7&gt;10),MD7,0))</f>
        <v>0</v>
      </c>
      <c r="ME28">
        <f>IF(ME7&gt;80000000,VLOOKUP(ME7,符文价值!$A$3:$D$158,4,0),IF(AND(ME7&lt;80000000,ME7&gt;10),ME7,0))</f>
        <v>0</v>
      </c>
      <c r="MF28">
        <f>IF(MF7&gt;80000000,VLOOKUP(MF7,符文价值!$A$3:$D$158,4,0),IF(AND(MF7&lt;80000000,MF7&gt;10),MF7,0))</f>
        <v>0</v>
      </c>
      <c r="MG28">
        <f>IF(MG7&gt;80000000,VLOOKUP(MG7,符文价值!$A$3:$D$158,4,0),IF(AND(MG7&lt;80000000,MG7&gt;10),MG7,0))</f>
        <v>0</v>
      </c>
      <c r="MH28">
        <f>IF(MH7&gt;80000000,VLOOKUP(MH7,符文价值!$A$3:$D$158,4,0),IF(AND(MH7&lt;80000000,MH7&gt;10),MH7,0))</f>
        <v>0</v>
      </c>
    </row>
    <row r="29" spans="1:346" x14ac:dyDescent="0.2">
      <c r="A29">
        <v>5</v>
      </c>
      <c r="E29">
        <f>IF(E8&gt;80000000,VLOOKUP(E8,符文价值!$A$3:$D$158,4,0),IF(AND(E8&lt;80000000,E8&gt;10),E8,0))</f>
        <v>0</v>
      </c>
      <c r="F29">
        <f>IF(F8&gt;80000000,VLOOKUP(F8,符文价值!$A$3:$D$158,4,0),IF(AND(F8&lt;80000000,F8&gt;10),F8,0))</f>
        <v>0</v>
      </c>
      <c r="G29">
        <f>IF(G8&gt;80000000,VLOOKUP(G8,符文价值!$A$3:$D$158,4,0),IF(AND(G8&lt;80000000,G8&gt;10),G8,0))</f>
        <v>10</v>
      </c>
      <c r="H29">
        <f>IF(H8&gt;80000000,VLOOKUP(H8,符文价值!$A$3:$D$158,4,0),IF(AND(H8&lt;80000000,H8&gt;10),H8,0))</f>
        <v>0</v>
      </c>
      <c r="I29">
        <f>IF(I8&gt;80000000,VLOOKUP(I8,符文价值!$A$3:$D$158,4,0),IF(AND(I8&lt;80000000,I8&gt;10),I8,0))</f>
        <v>0</v>
      </c>
      <c r="J29">
        <f>IF(J8&gt;80000000,VLOOKUP(J8,符文价值!$A$3:$D$158,4,0),IF(AND(J8&lt;80000000,J8&gt;10),J8,0))</f>
        <v>415800</v>
      </c>
      <c r="K29">
        <f>IF(K8&gt;80000000,VLOOKUP(K8,符文价值!$A$3:$D$158,4,0),IF(AND(K8&lt;80000000,K8&gt;10),K8,0))</f>
        <v>15</v>
      </c>
      <c r="L29">
        <f>IF(L8&gt;80000000,VLOOKUP(L8,符文价值!$A$3:$D$158,4,0),IF(AND(L8&lt;80000000,L8&gt;10),L8,0))</f>
        <v>0</v>
      </c>
      <c r="M29">
        <f>IF(M8&gt;80000000,VLOOKUP(M8,符文价值!$A$3:$D$158,4,0),IF(AND(M8&lt;80000000,M8&gt;10),M8,0))</f>
        <v>0</v>
      </c>
      <c r="N29">
        <f>IF(N8&gt;80000000,VLOOKUP(N8,符文价值!$A$3:$D$158,4,0),IF(AND(N8&lt;80000000,N8&gt;10),N8,0))</f>
        <v>178200</v>
      </c>
      <c r="O29">
        <f>IF(O8&gt;80000000,VLOOKUP(O8,符文价值!$A$3:$D$158,4,0),IF(AND(O8&lt;80000000,O8&gt;10),O8,0))</f>
        <v>24</v>
      </c>
      <c r="P29">
        <f>IF(P8&gt;80000000,VLOOKUP(P8,符文价值!$A$3:$D$158,4,0),IF(AND(P8&lt;80000000,P8&gt;10),P8,0))</f>
        <v>0</v>
      </c>
      <c r="Q29">
        <f>IF(Q8&gt;80000000,VLOOKUP(Q8,符文价值!$A$3:$D$158,4,0),IF(AND(Q8&lt;80000000,Q8&gt;10),Q8,0))</f>
        <v>0</v>
      </c>
      <c r="R29">
        <f>IF(R8&gt;80000000,VLOOKUP(R8,符文价值!$A$3:$D$158,4,0),IF(AND(R8&lt;80000000,R8&gt;10),R8,0))</f>
        <v>6000</v>
      </c>
      <c r="S29">
        <f>IF(S8&gt;80000000,VLOOKUP(S8,符文价值!$A$3:$D$158,4,0),IF(AND(S8&lt;80000000,S8&gt;10),S8,0))</f>
        <v>48</v>
      </c>
      <c r="T29">
        <f>IF(T8&gt;80000000,VLOOKUP(T8,符文价值!$A$3:$D$158,4,0),IF(AND(T8&lt;80000000,T8&gt;10),T8,0))</f>
        <v>0</v>
      </c>
      <c r="U29">
        <f>IF(U8&gt;80000000,VLOOKUP(U8,符文价值!$A$3:$D$158,4,0),IF(AND(U8&lt;80000000,U8&gt;10),U8,0))</f>
        <v>0</v>
      </c>
      <c r="V29">
        <f>IF(V8&gt;80000000,VLOOKUP(V8,符文价值!$A$3:$D$158,4,0),IF(AND(V8&lt;80000000,V8&gt;10),V8,0))</f>
        <v>0</v>
      </c>
      <c r="W29">
        <f>IF(W8&gt;80000000,VLOOKUP(W8,符文价值!$A$3:$D$158,4,0),IF(AND(W8&lt;80000000,W8&gt;10),W8,0))</f>
        <v>120</v>
      </c>
      <c r="X29">
        <f>IF(X8&gt;80000000,VLOOKUP(X8,符文价值!$A$3:$D$158,4,0),IF(AND(X8&lt;80000000,X8&gt;10),X8,0))</f>
        <v>0</v>
      </c>
      <c r="Y29">
        <f>IF(Y8&gt;80000000,VLOOKUP(Y8,符文价值!$A$3:$D$158,4,0),IF(AND(Y8&lt;80000000,Y8&gt;10),Y8,0))</f>
        <v>0</v>
      </c>
      <c r="Z29">
        <f>IF(Z8&gt;80000000,VLOOKUP(Z8,符文价值!$A$3:$D$158,4,0),IF(AND(Z8&lt;80000000,Z8&gt;10),Z8,0))</f>
        <v>0</v>
      </c>
      <c r="AA29">
        <f>IF(AA8&gt;80000000,VLOOKUP(AA8,符文价值!$A$3:$D$158,4,0),IF(AND(AA8&lt;80000000,AA8&gt;10),AA8,0))</f>
        <v>10</v>
      </c>
      <c r="AB29">
        <f>IF(AB8&gt;80000000,VLOOKUP(AB8,符文价值!$A$3:$D$158,4,0),IF(AND(AB8&lt;80000000,AB8&gt;10),AB8,0))</f>
        <v>0</v>
      </c>
      <c r="AC29">
        <f>IF(AC8&gt;80000000,VLOOKUP(AC8,符文价值!$A$3:$D$158,4,0),IF(AND(AC8&lt;80000000,AC8&gt;10),AC8,0))</f>
        <v>0</v>
      </c>
      <c r="AD29">
        <f>IF(AD8&gt;80000000,VLOOKUP(AD8,符文价值!$A$3:$D$158,4,0),IF(AND(AD8&lt;80000000,AD8&gt;10),AD8,0))</f>
        <v>24350</v>
      </c>
      <c r="AE29">
        <f>IF(AE8&gt;80000000,VLOOKUP(AE8,符文价值!$A$3:$D$158,4,0),IF(AND(AE8&lt;80000000,AE8&gt;10),AE8,0))</f>
        <v>30</v>
      </c>
      <c r="AF29">
        <f>IF(AF8&gt;80000000,VLOOKUP(AF8,符文价值!$A$3:$D$158,4,0),IF(AND(AF8&lt;80000000,AF8&gt;10),AF8,0))</f>
        <v>0</v>
      </c>
      <c r="AG29">
        <f>IF(AG8&gt;80000000,VLOOKUP(AG8,符文价值!$A$3:$D$158,4,0),IF(AND(AG8&lt;80000000,AG8&gt;10),AG8,0))</f>
        <v>0</v>
      </c>
      <c r="AH29">
        <f>IF(AH8&gt;80000000,VLOOKUP(AH8,符文价值!$A$3:$D$158,4,0),IF(AND(AH8&lt;80000000,AH8&gt;10),AH8,0))</f>
        <v>19980</v>
      </c>
      <c r="AI29">
        <f>IF(AI8&gt;80000000,VLOOKUP(AI8,符文价值!$A$3:$D$158,4,0),IF(AND(AI8&lt;80000000,AI8&gt;10),AI8,0))</f>
        <v>150</v>
      </c>
      <c r="AJ29">
        <f>IF(AJ8&gt;80000000,VLOOKUP(AJ8,符文价值!$A$3:$D$158,4,0),IF(AND(AJ8&lt;80000000,AJ8&gt;10),AJ8,0))</f>
        <v>0</v>
      </c>
      <c r="AK29">
        <f>IF(AK8&gt;80000000,VLOOKUP(AK8,符文价值!$A$3:$D$158,4,0),IF(AND(AK8&lt;80000000,AK8&gt;10),AK8,0))</f>
        <v>0</v>
      </c>
      <c r="AL29">
        <f>IF(AL8&gt;80000000,VLOOKUP(AL8,符文价值!$A$3:$D$158,4,0),IF(AND(AL8&lt;80000000,AL8&gt;10),AL8,0))</f>
        <v>5000</v>
      </c>
      <c r="AM29">
        <f>IF(AM8&gt;80000000,VLOOKUP(AM8,符文价值!$A$3:$D$158,4,0),IF(AND(AM8&lt;80000000,AM8&gt;10),AM8,0))</f>
        <v>900</v>
      </c>
      <c r="AN29">
        <f>IF(AN8&gt;80000000,VLOOKUP(AN8,符文价值!$A$3:$D$158,4,0),IF(AND(AN8&lt;80000000,AN8&gt;10),AN8,0))</f>
        <v>0</v>
      </c>
      <c r="AO29">
        <f>IF(AO8&gt;80000000,VLOOKUP(AO8,符文价值!$A$3:$D$158,4,0),IF(AND(AO8&lt;80000000,AO8&gt;10),AO8,0))</f>
        <v>0</v>
      </c>
      <c r="AP29">
        <f>IF(AP8&gt;80000000,VLOOKUP(AP8,符文价值!$A$3:$D$158,4,0),IF(AND(AP8&lt;80000000,AP8&gt;10),AP8,0))</f>
        <v>650</v>
      </c>
      <c r="AQ29">
        <f>IF(AQ8&gt;80000000,VLOOKUP(AQ8,符文价值!$A$3:$D$158,4,0),IF(AND(AQ8&lt;80000000,AQ8&gt;10),AQ8,0))</f>
        <v>9000</v>
      </c>
      <c r="AR29">
        <f>IF(AR8&gt;80000000,VLOOKUP(AR8,符文价值!$A$3:$D$158,4,0),IF(AND(AR8&lt;80000000,AR8&gt;10),AR8,0))</f>
        <v>0</v>
      </c>
      <c r="AS29">
        <f>IF(AS8&gt;80000000,VLOOKUP(AS8,符文价值!$A$3:$D$158,4,0),IF(AND(AS8&lt;80000000,AS8&gt;10),AS8,0))</f>
        <v>0</v>
      </c>
      <c r="AT29">
        <f>IF(AT8&gt;80000000,VLOOKUP(AT8,符文价值!$A$3:$D$158,4,0),IF(AND(AT8&lt;80000000,AT8&gt;10),AT8,0))</f>
        <v>20</v>
      </c>
      <c r="AU29">
        <f>IF(AU8&gt;80000000,VLOOKUP(AU8,符文价值!$A$3:$D$158,4,0),IF(AND(AU8&lt;80000000,AU8&gt;10),AU8,0))</f>
        <v>10</v>
      </c>
      <c r="AV29">
        <f>IF(AV8&gt;80000000,VLOOKUP(AV8,符文价值!$A$3:$D$158,4,0),IF(AND(AV8&lt;80000000,AV8&gt;10),AV8,0))</f>
        <v>0</v>
      </c>
      <c r="AW29">
        <f>IF(AW8&gt;80000000,VLOOKUP(AW8,符文价值!$A$3:$D$158,4,0),IF(AND(AW8&lt;80000000,AW8&gt;10),AW8,0))</f>
        <v>0</v>
      </c>
      <c r="AX29">
        <f>IF(AX8&gt;80000000,VLOOKUP(AX8,符文价值!$A$3:$D$158,4,0),IF(AND(AX8&lt;80000000,AX8&gt;10),AX8,0))</f>
        <v>24350</v>
      </c>
      <c r="AY29">
        <f>IF(AY8&gt;80000000,VLOOKUP(AY8,符文价值!$A$3:$D$158,4,0),IF(AND(AY8&lt;80000000,AY8&gt;10),AY8,0))</f>
        <v>30</v>
      </c>
      <c r="AZ29">
        <f>IF(AZ8&gt;80000000,VLOOKUP(AZ8,符文价值!$A$3:$D$158,4,0),IF(AND(AZ8&lt;80000000,AZ8&gt;10),AZ8,0))</f>
        <v>0</v>
      </c>
      <c r="BA29">
        <f>IF(BA8&gt;80000000,VLOOKUP(BA8,符文价值!$A$3:$D$158,4,0),IF(AND(BA8&lt;80000000,BA8&gt;10),BA8,0))</f>
        <v>0</v>
      </c>
      <c r="BB29">
        <f>IF(BB8&gt;80000000,VLOOKUP(BB8,符文价值!$A$3:$D$158,4,0),IF(AND(BB8&lt;80000000,BB8&gt;10),BB8,0))</f>
        <v>19980</v>
      </c>
      <c r="BC29">
        <f>IF(BC8&gt;80000000,VLOOKUP(BC8,符文价值!$A$3:$D$158,4,0),IF(AND(BC8&lt;80000000,BC8&gt;10),BC8,0))</f>
        <v>150</v>
      </c>
      <c r="BD29">
        <f>IF(BD8&gt;80000000,VLOOKUP(BD8,符文价值!$A$3:$D$158,4,0),IF(AND(BD8&lt;80000000,BD8&gt;10),BD8,0))</f>
        <v>0</v>
      </c>
      <c r="BE29">
        <f>IF(BE8&gt;80000000,VLOOKUP(BE8,符文价值!$A$3:$D$158,4,0),IF(AND(BE8&lt;80000000,BE8&gt;10),BE8,0))</f>
        <v>0</v>
      </c>
      <c r="BF29">
        <f>IF(BF8&gt;80000000,VLOOKUP(BF8,符文价值!$A$3:$D$158,4,0),IF(AND(BF8&lt;80000000,BF8&gt;10),BF8,0))</f>
        <v>5000</v>
      </c>
      <c r="BG29">
        <f>IF(BG8&gt;80000000,VLOOKUP(BG8,符文价值!$A$3:$D$158,4,0),IF(AND(BG8&lt;80000000,BG8&gt;10),BG8,0))</f>
        <v>900</v>
      </c>
      <c r="BH29">
        <f>IF(BH8&gt;80000000,VLOOKUP(BH8,符文价值!$A$3:$D$158,4,0),IF(AND(BH8&lt;80000000,BH8&gt;10),BH8,0))</f>
        <v>0</v>
      </c>
      <c r="BI29">
        <f>IF(BI8&gt;80000000,VLOOKUP(BI8,符文价值!$A$3:$D$158,4,0),IF(AND(BI8&lt;80000000,BI8&gt;10),BI8,0))</f>
        <v>0</v>
      </c>
      <c r="BJ29">
        <f>IF(BJ8&gt;80000000,VLOOKUP(BJ8,符文价值!$A$3:$D$158,4,0),IF(AND(BJ8&lt;80000000,BJ8&gt;10),BJ8,0))</f>
        <v>650</v>
      </c>
      <c r="BK29">
        <f>IF(BK8&gt;80000000,VLOOKUP(BK8,符文价值!$A$3:$D$158,4,0),IF(AND(BK8&lt;80000000,BK8&gt;10),BK8,0))</f>
        <v>9000</v>
      </c>
      <c r="BL29">
        <f>IF(BL8&gt;80000000,VLOOKUP(BL8,符文价值!$A$3:$D$158,4,0),IF(AND(BL8&lt;80000000,BL8&gt;10),BL8,0))</f>
        <v>0</v>
      </c>
      <c r="BM29">
        <f>IF(BM8&gt;80000000,VLOOKUP(BM8,符文价值!$A$3:$D$158,4,0),IF(AND(BM8&lt;80000000,BM8&gt;10),BM8,0))</f>
        <v>0</v>
      </c>
      <c r="BN29">
        <f>IF(BN8&gt;80000000,VLOOKUP(BN8,符文价值!$A$3:$D$158,4,0),IF(AND(BN8&lt;80000000,BN8&gt;10),BN8,0))</f>
        <v>20</v>
      </c>
      <c r="BO29">
        <f>IF(BO8&gt;80000000,VLOOKUP(BO8,符文价值!$A$3:$D$158,4,0),IF(AND(BO8&lt;80000000,BO8&gt;10),BO8,0))</f>
        <v>10</v>
      </c>
      <c r="BP29">
        <f>IF(BP8&gt;80000000,VLOOKUP(BP8,符文价值!$A$3:$D$158,4,0),IF(AND(BP8&lt;80000000,BP8&gt;10),BP8,0))</f>
        <v>0</v>
      </c>
      <c r="BQ29">
        <f>IF(BQ8&gt;80000000,VLOOKUP(BQ8,符文价值!$A$3:$D$158,4,0),IF(AND(BQ8&lt;80000000,BQ8&gt;10),BQ8,0))</f>
        <v>0</v>
      </c>
      <c r="BR29">
        <f>IF(BR8&gt;80000000,VLOOKUP(BR8,符文价值!$A$3:$D$158,4,0),IF(AND(BR8&lt;80000000,BR8&gt;10),BR8,0))</f>
        <v>24350</v>
      </c>
      <c r="BS29">
        <f>IF(BS8&gt;80000000,VLOOKUP(BS8,符文价值!$A$3:$D$158,4,0),IF(AND(BS8&lt;80000000,BS8&gt;10),BS8,0))</f>
        <v>30</v>
      </c>
      <c r="BT29">
        <f>IF(BT8&gt;80000000,VLOOKUP(BT8,符文价值!$A$3:$D$158,4,0),IF(AND(BT8&lt;80000000,BT8&gt;10),BT8,0))</f>
        <v>0</v>
      </c>
      <c r="BU29">
        <f>IF(BU8&gt;80000000,VLOOKUP(BU8,符文价值!$A$3:$D$158,4,0),IF(AND(BU8&lt;80000000,BU8&gt;10),BU8,0))</f>
        <v>0</v>
      </c>
      <c r="BV29">
        <f>IF(BV8&gt;80000000,VLOOKUP(BV8,符文价值!$A$3:$D$158,4,0),IF(AND(BV8&lt;80000000,BV8&gt;10),BV8,0))</f>
        <v>19980</v>
      </c>
      <c r="BW29">
        <f>IF(BW8&gt;80000000,VLOOKUP(BW8,符文价值!$A$3:$D$158,4,0),IF(AND(BW8&lt;80000000,BW8&gt;10),BW8,0))</f>
        <v>150</v>
      </c>
      <c r="BX29">
        <f>IF(BX8&gt;80000000,VLOOKUP(BX8,符文价值!$A$3:$D$158,4,0),IF(AND(BX8&lt;80000000,BX8&gt;10),BX8,0))</f>
        <v>0</v>
      </c>
      <c r="BY29">
        <f>IF(BY8&gt;80000000,VLOOKUP(BY8,符文价值!$A$3:$D$158,4,0),IF(AND(BY8&lt;80000000,BY8&gt;10),BY8,0))</f>
        <v>0</v>
      </c>
      <c r="BZ29">
        <f>IF(BZ8&gt;80000000,VLOOKUP(BZ8,符文价值!$A$3:$D$158,4,0),IF(AND(BZ8&lt;80000000,BZ8&gt;10),BZ8,0))</f>
        <v>5000</v>
      </c>
      <c r="CA29">
        <f>IF(CA8&gt;80000000,VLOOKUP(CA8,符文价值!$A$3:$D$158,4,0),IF(AND(CA8&lt;80000000,CA8&gt;10),CA8,0))</f>
        <v>900</v>
      </c>
      <c r="CB29">
        <f>IF(CB8&gt;80000000,VLOOKUP(CB8,符文价值!$A$3:$D$158,4,0),IF(AND(CB8&lt;80000000,CB8&gt;10),CB8,0))</f>
        <v>0</v>
      </c>
      <c r="CC29">
        <f>IF(CC8&gt;80000000,VLOOKUP(CC8,符文价值!$A$3:$D$158,4,0),IF(AND(CC8&lt;80000000,CC8&gt;10),CC8,0))</f>
        <v>0</v>
      </c>
      <c r="CD29">
        <f>IF(CD8&gt;80000000,VLOOKUP(CD8,符文价值!$A$3:$D$158,4,0),IF(AND(CD8&lt;80000000,CD8&gt;10),CD8,0))</f>
        <v>650</v>
      </c>
      <c r="CE29">
        <f>IF(CE8&gt;80000000,VLOOKUP(CE8,符文价值!$A$3:$D$158,4,0),IF(AND(CE8&lt;80000000,CE8&gt;10),CE8,0))</f>
        <v>9000</v>
      </c>
      <c r="CF29">
        <f>IF(CF8&gt;80000000,VLOOKUP(CF8,符文价值!$A$3:$D$158,4,0),IF(AND(CF8&lt;80000000,CF8&gt;10),CF8,0))</f>
        <v>0</v>
      </c>
      <c r="CG29">
        <f>IF(CG8&gt;80000000,VLOOKUP(CG8,符文价值!$A$3:$D$158,4,0),IF(AND(CG8&lt;80000000,CG8&gt;10),CG8,0))</f>
        <v>0</v>
      </c>
      <c r="CH29">
        <f>IF(CH8&gt;80000000,VLOOKUP(CH8,符文价值!$A$3:$D$158,4,0),IF(AND(CH8&lt;80000000,CH8&gt;10),CH8,0))</f>
        <v>20</v>
      </c>
      <c r="CI29">
        <f>IF(CI8&gt;80000000,VLOOKUP(CI8,符文价值!$A$3:$D$158,4,0),IF(AND(CI8&lt;80000000,CI8&gt;10),CI8,0))</f>
        <v>10</v>
      </c>
      <c r="CJ29">
        <f>IF(CJ8&gt;80000000,VLOOKUP(CJ8,符文价值!$A$3:$D$158,4,0),IF(AND(CJ8&lt;80000000,CJ8&gt;10),CJ8,0))</f>
        <v>0</v>
      </c>
      <c r="CK29">
        <f>IF(CK8&gt;80000000,VLOOKUP(CK8,符文价值!$A$3:$D$158,4,0),IF(AND(CK8&lt;80000000,CK8&gt;10),CK8,0))</f>
        <v>0</v>
      </c>
      <c r="CL29">
        <f>IF(CL8&gt;80000000,VLOOKUP(CL8,符文价值!$A$3:$D$158,4,0),IF(AND(CL8&lt;80000000,CL8&gt;10),CL8,0))</f>
        <v>24350</v>
      </c>
      <c r="CM29">
        <f>IF(CM8&gt;80000000,VLOOKUP(CM8,符文价值!$A$3:$D$158,4,0),IF(AND(CM8&lt;80000000,CM8&gt;10),CM8,0))</f>
        <v>30</v>
      </c>
      <c r="CN29">
        <f>IF(CN8&gt;80000000,VLOOKUP(CN8,符文价值!$A$3:$D$158,4,0),IF(AND(CN8&lt;80000000,CN8&gt;10),CN8,0))</f>
        <v>0</v>
      </c>
      <c r="CO29">
        <f>IF(CO8&gt;80000000,VLOOKUP(CO8,符文价值!$A$3:$D$158,4,0),IF(AND(CO8&lt;80000000,CO8&gt;10),CO8,0))</f>
        <v>0</v>
      </c>
      <c r="CP29">
        <f>IF(CP8&gt;80000000,VLOOKUP(CP8,符文价值!$A$3:$D$158,4,0),IF(AND(CP8&lt;80000000,CP8&gt;10),CP8,0))</f>
        <v>19980</v>
      </c>
      <c r="CQ29">
        <f>IF(CQ8&gt;80000000,VLOOKUP(CQ8,符文价值!$A$3:$D$158,4,0),IF(AND(CQ8&lt;80000000,CQ8&gt;10),CQ8,0))</f>
        <v>150</v>
      </c>
      <c r="CR29">
        <f>IF(CR8&gt;80000000,VLOOKUP(CR8,符文价值!$A$3:$D$158,4,0),IF(AND(CR8&lt;80000000,CR8&gt;10),CR8,0))</f>
        <v>0</v>
      </c>
      <c r="CS29">
        <f>IF(CS8&gt;80000000,VLOOKUP(CS8,符文价值!$A$3:$D$158,4,0),IF(AND(CS8&lt;80000000,CS8&gt;10),CS8,0))</f>
        <v>0</v>
      </c>
      <c r="CT29">
        <f>IF(CT8&gt;80000000,VLOOKUP(CT8,符文价值!$A$3:$D$158,4,0),IF(AND(CT8&lt;80000000,CT8&gt;10),CT8,0))</f>
        <v>5000</v>
      </c>
      <c r="CU29">
        <f>IF(CU8&gt;80000000,VLOOKUP(CU8,符文价值!$A$3:$D$158,4,0),IF(AND(CU8&lt;80000000,CU8&gt;10),CU8,0))</f>
        <v>900</v>
      </c>
      <c r="CV29">
        <f>IF(CV8&gt;80000000,VLOOKUP(CV8,符文价值!$A$3:$D$158,4,0),IF(AND(CV8&lt;80000000,CV8&gt;10),CV8,0))</f>
        <v>0</v>
      </c>
      <c r="CW29">
        <f>IF(CW8&gt;80000000,VLOOKUP(CW8,符文价值!$A$3:$D$158,4,0),IF(AND(CW8&lt;80000000,CW8&gt;10),CW8,0))</f>
        <v>0</v>
      </c>
      <c r="CX29">
        <f>IF(CX8&gt;80000000,VLOOKUP(CX8,符文价值!$A$3:$D$158,4,0),IF(AND(CX8&lt;80000000,CX8&gt;10),CX8,0))</f>
        <v>650</v>
      </c>
      <c r="CY29">
        <f>IF(CY8&gt;80000000,VLOOKUP(CY8,符文价值!$A$3:$D$158,4,0),IF(AND(CY8&lt;80000000,CY8&gt;10),CY8,0))</f>
        <v>9000</v>
      </c>
      <c r="CZ29">
        <f>IF(CZ8&gt;80000000,VLOOKUP(CZ8,符文价值!$A$3:$D$158,4,0),IF(AND(CZ8&lt;80000000,CZ8&gt;10),CZ8,0))</f>
        <v>0</v>
      </c>
      <c r="DA29">
        <f>IF(DA8&gt;80000000,VLOOKUP(DA8,符文价值!$A$3:$D$158,4,0),IF(AND(DA8&lt;80000000,DA8&gt;10),DA8,0))</f>
        <v>0</v>
      </c>
      <c r="DB29">
        <f>IF(DB8&gt;80000000,VLOOKUP(DB8,符文价值!$A$3:$D$158,4,0),IF(AND(DB8&lt;80000000,DB8&gt;10),DB8,0))</f>
        <v>20</v>
      </c>
      <c r="DC29">
        <f>IF(DC8&gt;80000000,VLOOKUP(DC8,符文价值!$A$3:$D$158,4,0),IF(AND(DC8&lt;80000000,DC8&gt;10),DC8,0))</f>
        <v>10</v>
      </c>
      <c r="DD29">
        <f>IF(DD8&gt;80000000,VLOOKUP(DD8,符文价值!$A$3:$D$158,4,0),IF(AND(DD8&lt;80000000,DD8&gt;10),DD8,0))</f>
        <v>0</v>
      </c>
      <c r="DE29">
        <f>IF(DE8&gt;80000000,VLOOKUP(DE8,符文价值!$A$3:$D$158,4,0),IF(AND(DE8&lt;80000000,DE8&gt;10),DE8,0))</f>
        <v>0</v>
      </c>
      <c r="DF29">
        <f>IF(DF8&gt;80000000,VLOOKUP(DF8,符文价值!$A$3:$D$158,4,0),IF(AND(DF8&lt;80000000,DF8&gt;10),DF8,0))</f>
        <v>24350</v>
      </c>
      <c r="DG29">
        <f>IF(DG8&gt;80000000,VLOOKUP(DG8,符文价值!$A$3:$D$158,4,0),IF(AND(DG8&lt;80000000,DG8&gt;10),DG8,0))</f>
        <v>30</v>
      </c>
      <c r="DH29">
        <f>IF(DH8&gt;80000000,VLOOKUP(DH8,符文价值!$A$3:$D$158,4,0),IF(AND(DH8&lt;80000000,DH8&gt;10),DH8,0))</f>
        <v>0</v>
      </c>
      <c r="DI29">
        <f>IF(DI8&gt;80000000,VLOOKUP(DI8,符文价值!$A$3:$D$158,4,0),IF(AND(DI8&lt;80000000,DI8&gt;10),DI8,0))</f>
        <v>0</v>
      </c>
      <c r="DJ29">
        <f>IF(DJ8&gt;80000000,VLOOKUP(DJ8,符文价值!$A$3:$D$158,4,0),IF(AND(DJ8&lt;80000000,DJ8&gt;10),DJ8,0))</f>
        <v>19980</v>
      </c>
      <c r="DK29">
        <f>IF(DK8&gt;80000000,VLOOKUP(DK8,符文价值!$A$3:$D$158,4,0),IF(AND(DK8&lt;80000000,DK8&gt;10),DK8,0))</f>
        <v>150</v>
      </c>
      <c r="DL29">
        <f>IF(DL8&gt;80000000,VLOOKUP(DL8,符文价值!$A$3:$D$158,4,0),IF(AND(DL8&lt;80000000,DL8&gt;10),DL8,0))</f>
        <v>0</v>
      </c>
      <c r="DM29">
        <f>IF(DM8&gt;80000000,VLOOKUP(DM8,符文价值!$A$3:$D$158,4,0),IF(AND(DM8&lt;80000000,DM8&gt;10),DM8,0))</f>
        <v>0</v>
      </c>
      <c r="DN29">
        <f>IF(DN8&gt;80000000,VLOOKUP(DN8,符文价值!$A$3:$D$158,4,0),IF(AND(DN8&lt;80000000,DN8&gt;10),DN8,0))</f>
        <v>5000</v>
      </c>
      <c r="DO29">
        <f>IF(DO8&gt;80000000,VLOOKUP(DO8,符文价值!$A$3:$D$158,4,0),IF(AND(DO8&lt;80000000,DO8&gt;10),DO8,0))</f>
        <v>900</v>
      </c>
      <c r="DP29">
        <f>IF(DP8&gt;80000000,VLOOKUP(DP8,符文价值!$A$3:$D$158,4,0),IF(AND(DP8&lt;80000000,DP8&gt;10),DP8,0))</f>
        <v>0</v>
      </c>
      <c r="DQ29">
        <f>IF(DQ8&gt;80000000,VLOOKUP(DQ8,符文价值!$A$3:$D$158,4,0),IF(AND(DQ8&lt;80000000,DQ8&gt;10),DQ8,0))</f>
        <v>0</v>
      </c>
      <c r="DR29">
        <f>IF(DR8&gt;80000000,VLOOKUP(DR8,符文价值!$A$3:$D$158,4,0),IF(AND(DR8&lt;80000000,DR8&gt;10),DR8,0))</f>
        <v>650</v>
      </c>
      <c r="DS29">
        <f>IF(DS8&gt;80000000,VLOOKUP(DS8,符文价值!$A$3:$D$158,4,0),IF(AND(DS8&lt;80000000,DS8&gt;10),DS8,0))</f>
        <v>9000</v>
      </c>
      <c r="DT29">
        <f>IF(DT8&gt;80000000,VLOOKUP(DT8,符文价值!$A$3:$D$158,4,0),IF(AND(DT8&lt;80000000,DT8&gt;10),DT8,0))</f>
        <v>0</v>
      </c>
      <c r="DU29">
        <f>IF(DU8&gt;80000000,VLOOKUP(DU8,符文价值!$A$3:$D$158,4,0),IF(AND(DU8&lt;80000000,DU8&gt;10),DU8,0))</f>
        <v>0</v>
      </c>
      <c r="DV29">
        <f>IF(DV8&gt;80000000,VLOOKUP(DV8,符文价值!$A$3:$D$158,4,0),IF(AND(DV8&lt;80000000,DV8&gt;10),DV8,0))</f>
        <v>20</v>
      </c>
      <c r="DW29">
        <f>IF(DW8&gt;80000000,VLOOKUP(DW8,符文价值!$A$3:$D$158,4,0),IF(AND(DW8&lt;80000000,DW8&gt;10),DW8,0))</f>
        <v>10</v>
      </c>
      <c r="DX29">
        <f>IF(DX8&gt;80000000,VLOOKUP(DX8,符文价值!$A$3:$D$158,4,0),IF(AND(DX8&lt;80000000,DX8&gt;10),DX8,0))</f>
        <v>0</v>
      </c>
      <c r="DY29">
        <f>IF(DY8&gt;80000000,VLOOKUP(DY8,符文价值!$A$3:$D$158,4,0),IF(AND(DY8&lt;80000000,DY8&gt;10),DY8,0))</f>
        <v>0</v>
      </c>
      <c r="DZ29">
        <f>IF(DZ8&gt;80000000,VLOOKUP(DZ8,符文价值!$A$3:$D$158,4,0),IF(AND(DZ8&lt;80000000,DZ8&gt;10),DZ8,0))</f>
        <v>24350</v>
      </c>
      <c r="EA29">
        <f>IF(EA8&gt;80000000,VLOOKUP(EA8,符文价值!$A$3:$D$158,4,0),IF(AND(EA8&lt;80000000,EA8&gt;10),EA8,0))</f>
        <v>30</v>
      </c>
      <c r="EB29">
        <f>IF(EB8&gt;80000000,VLOOKUP(EB8,符文价值!$A$3:$D$158,4,0),IF(AND(EB8&lt;80000000,EB8&gt;10),EB8,0))</f>
        <v>0</v>
      </c>
      <c r="EC29">
        <f>IF(EC8&gt;80000000,VLOOKUP(EC8,符文价值!$A$3:$D$158,4,0),IF(AND(EC8&lt;80000000,EC8&gt;10),EC8,0))</f>
        <v>0</v>
      </c>
      <c r="ED29">
        <f>IF(ED8&gt;80000000,VLOOKUP(ED8,符文价值!$A$3:$D$158,4,0),IF(AND(ED8&lt;80000000,ED8&gt;10),ED8,0))</f>
        <v>19980</v>
      </c>
      <c r="EE29">
        <f>IF(EE8&gt;80000000,VLOOKUP(EE8,符文价值!$A$3:$D$158,4,0),IF(AND(EE8&lt;80000000,EE8&gt;10),EE8,0))</f>
        <v>150</v>
      </c>
      <c r="EF29">
        <f>IF(EF8&gt;80000000,VLOOKUP(EF8,符文价值!$A$3:$D$158,4,0),IF(AND(EF8&lt;80000000,EF8&gt;10),EF8,0))</f>
        <v>0</v>
      </c>
      <c r="EG29">
        <f>IF(EG8&gt;80000000,VLOOKUP(EG8,符文价值!$A$3:$D$158,4,0),IF(AND(EG8&lt;80000000,EG8&gt;10),EG8,0))</f>
        <v>0</v>
      </c>
      <c r="EH29">
        <f>IF(EH8&gt;80000000,VLOOKUP(EH8,符文价值!$A$3:$D$158,4,0),IF(AND(EH8&lt;80000000,EH8&gt;10),EH8,0))</f>
        <v>5000</v>
      </c>
      <c r="EI29">
        <f>IF(EI8&gt;80000000,VLOOKUP(EI8,符文价值!$A$3:$D$158,4,0),IF(AND(EI8&lt;80000000,EI8&gt;10),EI8,0))</f>
        <v>900</v>
      </c>
      <c r="EJ29">
        <f>IF(EJ8&gt;80000000,VLOOKUP(EJ8,符文价值!$A$3:$D$158,4,0),IF(AND(EJ8&lt;80000000,EJ8&gt;10),EJ8,0))</f>
        <v>0</v>
      </c>
      <c r="EK29">
        <f>IF(EK8&gt;80000000,VLOOKUP(EK8,符文价值!$A$3:$D$158,4,0),IF(AND(EK8&lt;80000000,EK8&gt;10),EK8,0))</f>
        <v>0</v>
      </c>
      <c r="EL29">
        <f>IF(EL8&gt;80000000,VLOOKUP(EL8,符文价值!$A$3:$D$158,4,0),IF(AND(EL8&lt;80000000,EL8&gt;10),EL8,0))</f>
        <v>650</v>
      </c>
      <c r="EM29">
        <f>IF(EM8&gt;80000000,VLOOKUP(EM8,符文价值!$A$3:$D$158,4,0),IF(AND(EM8&lt;80000000,EM8&gt;10),EM8,0))</f>
        <v>9000</v>
      </c>
      <c r="EN29">
        <f>IF(EN8&gt;80000000,VLOOKUP(EN8,符文价值!$A$3:$D$158,4,0),IF(AND(EN8&lt;80000000,EN8&gt;10),EN8,0))</f>
        <v>0</v>
      </c>
      <c r="EO29">
        <f>IF(EO8&gt;80000000,VLOOKUP(EO8,符文价值!$A$3:$D$158,4,0),IF(AND(EO8&lt;80000000,EO8&gt;10),EO8,0))</f>
        <v>0</v>
      </c>
      <c r="EP29">
        <f>IF(EP8&gt;80000000,VLOOKUP(EP8,符文价值!$A$3:$D$158,4,0),IF(AND(EP8&lt;80000000,EP8&gt;10),EP8,0))</f>
        <v>20</v>
      </c>
      <c r="EQ29">
        <f>IF(EQ8&gt;80000000,VLOOKUP(EQ8,符文价值!$A$3:$D$158,4,0),IF(AND(EQ8&lt;80000000,EQ8&gt;10),EQ8,0))</f>
        <v>10</v>
      </c>
      <c r="ER29">
        <f>IF(ER8&gt;80000000,VLOOKUP(ER8,符文价值!$A$3:$D$158,4,0),IF(AND(ER8&lt;80000000,ER8&gt;10),ER8,0))</f>
        <v>0</v>
      </c>
      <c r="ES29">
        <f>IF(ES8&gt;80000000,VLOOKUP(ES8,符文价值!$A$3:$D$158,4,0),IF(AND(ES8&lt;80000000,ES8&gt;10),ES8,0))</f>
        <v>0</v>
      </c>
      <c r="ET29">
        <f>IF(ET8&gt;80000000,VLOOKUP(ET8,符文价值!$A$3:$D$158,4,0),IF(AND(ET8&lt;80000000,ET8&gt;10),ET8,0))</f>
        <v>24350</v>
      </c>
      <c r="EU29">
        <f>IF(EU8&gt;80000000,VLOOKUP(EU8,符文价值!$A$3:$D$158,4,0),IF(AND(EU8&lt;80000000,EU8&gt;10),EU8,0))</f>
        <v>30</v>
      </c>
      <c r="EV29">
        <f>IF(EV8&gt;80000000,VLOOKUP(EV8,符文价值!$A$3:$D$158,4,0),IF(AND(EV8&lt;80000000,EV8&gt;10),EV8,0))</f>
        <v>0</v>
      </c>
      <c r="EW29">
        <f>IF(EW8&gt;80000000,VLOOKUP(EW8,符文价值!$A$3:$D$158,4,0),IF(AND(EW8&lt;80000000,EW8&gt;10),EW8,0))</f>
        <v>0</v>
      </c>
      <c r="EX29">
        <f>IF(EX8&gt;80000000,VLOOKUP(EX8,符文价值!$A$3:$D$158,4,0),IF(AND(EX8&lt;80000000,EX8&gt;10),EX8,0))</f>
        <v>19980</v>
      </c>
      <c r="EY29">
        <f>IF(EY8&gt;80000000,VLOOKUP(EY8,符文价值!$A$3:$D$158,4,0),IF(AND(EY8&lt;80000000,EY8&gt;10),EY8,0))</f>
        <v>150</v>
      </c>
      <c r="EZ29">
        <f>IF(EZ8&gt;80000000,VLOOKUP(EZ8,符文价值!$A$3:$D$158,4,0),IF(AND(EZ8&lt;80000000,EZ8&gt;10),EZ8,0))</f>
        <v>0</v>
      </c>
      <c r="FA29">
        <f>IF(FA8&gt;80000000,VLOOKUP(FA8,符文价值!$A$3:$D$158,4,0),IF(AND(FA8&lt;80000000,FA8&gt;10),FA8,0))</f>
        <v>0</v>
      </c>
      <c r="FB29">
        <f>IF(FB8&gt;80000000,VLOOKUP(FB8,符文价值!$A$3:$D$158,4,0),IF(AND(FB8&lt;80000000,FB8&gt;10),FB8,0))</f>
        <v>5000</v>
      </c>
      <c r="FC29">
        <f>IF(FC8&gt;80000000,VLOOKUP(FC8,符文价值!$A$3:$D$158,4,0),IF(AND(FC8&lt;80000000,FC8&gt;10),FC8,0))</f>
        <v>900</v>
      </c>
      <c r="FD29">
        <f>IF(FD8&gt;80000000,VLOOKUP(FD8,符文价值!$A$3:$D$158,4,0),IF(AND(FD8&lt;80000000,FD8&gt;10),FD8,0))</f>
        <v>0</v>
      </c>
      <c r="FE29">
        <f>IF(FE8&gt;80000000,VLOOKUP(FE8,符文价值!$A$3:$D$158,4,0),IF(AND(FE8&lt;80000000,FE8&gt;10),FE8,0))</f>
        <v>0</v>
      </c>
      <c r="FF29">
        <f>IF(FF8&gt;80000000,VLOOKUP(FF8,符文价值!$A$3:$D$158,4,0),IF(AND(FF8&lt;80000000,FF8&gt;10),FF8,0))</f>
        <v>650</v>
      </c>
      <c r="FG29">
        <f>IF(FG8&gt;80000000,VLOOKUP(FG8,符文价值!$A$3:$D$158,4,0),IF(AND(FG8&lt;80000000,FG8&gt;10),FG8,0))</f>
        <v>9000</v>
      </c>
      <c r="FH29">
        <f>IF(FH8&gt;80000000,VLOOKUP(FH8,符文价值!$A$3:$D$158,4,0),IF(AND(FH8&lt;80000000,FH8&gt;10),FH8,0))</f>
        <v>0</v>
      </c>
      <c r="FI29">
        <f>IF(FI8&gt;80000000,VLOOKUP(FI8,符文价值!$A$3:$D$158,4,0),IF(AND(FI8&lt;80000000,FI8&gt;10),FI8,0))</f>
        <v>0</v>
      </c>
      <c r="FJ29">
        <f>IF(FJ8&gt;80000000,VLOOKUP(FJ8,符文价值!$A$3:$D$158,4,0),IF(AND(FJ8&lt;80000000,FJ8&gt;10),FJ8,0))</f>
        <v>20</v>
      </c>
      <c r="FK29">
        <f>IF(FK8&gt;80000000,VLOOKUP(FK8,符文价值!$A$3:$D$158,4,0),IF(AND(FK8&lt;80000000,FK8&gt;10),FK8,0))</f>
        <v>10</v>
      </c>
      <c r="FL29">
        <f>IF(FL8&gt;80000000,VLOOKUP(FL8,符文价值!$A$3:$D$158,4,0),IF(AND(FL8&lt;80000000,FL8&gt;10),FL8,0))</f>
        <v>0</v>
      </c>
      <c r="FM29">
        <f>IF(FM8&gt;80000000,VLOOKUP(FM8,符文价值!$A$3:$D$158,4,0),IF(AND(FM8&lt;80000000,FM8&gt;10),FM8,0))</f>
        <v>0</v>
      </c>
      <c r="FN29">
        <f>IF(FN8&gt;80000000,VLOOKUP(FN8,符文价值!$A$3:$D$158,4,0),IF(AND(FN8&lt;80000000,FN8&gt;10),FN8,0))</f>
        <v>24350</v>
      </c>
      <c r="FO29">
        <f>IF(FO8&gt;80000000,VLOOKUP(FO8,符文价值!$A$3:$D$158,4,0),IF(AND(FO8&lt;80000000,FO8&gt;10),FO8,0))</f>
        <v>30</v>
      </c>
      <c r="FP29">
        <f>IF(FP8&gt;80000000,VLOOKUP(FP8,符文价值!$A$3:$D$158,4,0),IF(AND(FP8&lt;80000000,FP8&gt;10),FP8,0))</f>
        <v>0</v>
      </c>
      <c r="FQ29">
        <f>IF(FQ8&gt;80000000,VLOOKUP(FQ8,符文价值!$A$3:$D$158,4,0),IF(AND(FQ8&lt;80000000,FQ8&gt;10),FQ8,0))</f>
        <v>0</v>
      </c>
      <c r="FR29">
        <f>IF(FR8&gt;80000000,VLOOKUP(FR8,符文价值!$A$3:$D$158,4,0),IF(AND(FR8&lt;80000000,FR8&gt;10),FR8,0))</f>
        <v>19980</v>
      </c>
      <c r="FS29">
        <f>IF(FS8&gt;80000000,VLOOKUP(FS8,符文价值!$A$3:$D$158,4,0),IF(AND(FS8&lt;80000000,FS8&gt;10),FS8,0))</f>
        <v>150</v>
      </c>
      <c r="FT29">
        <f>IF(FT8&gt;80000000,VLOOKUP(FT8,符文价值!$A$3:$D$158,4,0),IF(AND(FT8&lt;80000000,FT8&gt;10),FT8,0))</f>
        <v>0</v>
      </c>
      <c r="FU29">
        <f>IF(FU8&gt;80000000,VLOOKUP(FU8,符文价值!$A$3:$D$158,4,0),IF(AND(FU8&lt;80000000,FU8&gt;10),FU8,0))</f>
        <v>0</v>
      </c>
      <c r="FV29">
        <f>IF(FV8&gt;80000000,VLOOKUP(FV8,符文价值!$A$3:$D$158,4,0),IF(AND(FV8&lt;80000000,FV8&gt;10),FV8,0))</f>
        <v>5000</v>
      </c>
      <c r="FW29">
        <f>IF(FW8&gt;80000000,VLOOKUP(FW8,符文价值!$A$3:$D$158,4,0),IF(AND(FW8&lt;80000000,FW8&gt;10),FW8,0))</f>
        <v>900</v>
      </c>
      <c r="FX29">
        <f>IF(FX8&gt;80000000,VLOOKUP(FX8,符文价值!$A$3:$D$158,4,0),IF(AND(FX8&lt;80000000,FX8&gt;10),FX8,0))</f>
        <v>0</v>
      </c>
      <c r="FY29">
        <f>IF(FY8&gt;80000000,VLOOKUP(FY8,符文价值!$A$3:$D$158,4,0),IF(AND(FY8&lt;80000000,FY8&gt;10),FY8,0))</f>
        <v>0</v>
      </c>
      <c r="FZ29">
        <f>IF(FZ8&gt;80000000,VLOOKUP(FZ8,符文价值!$A$3:$D$158,4,0),IF(AND(FZ8&lt;80000000,FZ8&gt;10),FZ8,0))</f>
        <v>650</v>
      </c>
      <c r="GA29">
        <f>IF(GA8&gt;80000000,VLOOKUP(GA8,符文价值!$A$3:$D$158,4,0),IF(AND(GA8&lt;80000000,GA8&gt;10),GA8,0))</f>
        <v>9000</v>
      </c>
      <c r="GB29">
        <f>IF(GB8&gt;80000000,VLOOKUP(GB8,符文价值!$A$3:$D$158,4,0),IF(AND(GB8&lt;80000000,GB8&gt;10),GB8,0))</f>
        <v>0</v>
      </c>
      <c r="GC29">
        <f>IF(GC8&gt;80000000,VLOOKUP(GC8,符文价值!$A$3:$D$158,4,0),IF(AND(GC8&lt;80000000,GC8&gt;10),GC8,0))</f>
        <v>0</v>
      </c>
      <c r="GD29">
        <f>IF(GD8&gt;80000000,VLOOKUP(GD8,符文价值!$A$3:$D$158,4,0),IF(AND(GD8&lt;80000000,GD8&gt;10),GD8,0))</f>
        <v>20</v>
      </c>
      <c r="GE29">
        <f>IF(GE8&gt;80000000,VLOOKUP(GE8,符文价值!$A$3:$D$158,4,0),IF(AND(GE8&lt;80000000,GE8&gt;10),GE8,0))</f>
        <v>0</v>
      </c>
      <c r="GF29">
        <f>IF(GF8&gt;80000000,VLOOKUP(GF8,符文价值!$A$3:$D$158,4,0),IF(AND(GF8&lt;80000000,GF8&gt;10),GF8,0))</f>
        <v>0</v>
      </c>
      <c r="GG29">
        <f>IF(GG8&gt;80000000,VLOOKUP(GG8,符文价值!$A$3:$D$158,4,0),IF(AND(GG8&lt;80000000,GG8&gt;10),GG8,0))</f>
        <v>0</v>
      </c>
      <c r="GH29">
        <f>IF(GH8&gt;80000000,VLOOKUP(GH8,符文价值!$A$3:$D$158,4,0),IF(AND(GH8&lt;80000000,GH8&gt;10),GH8,0))</f>
        <v>0</v>
      </c>
      <c r="GI29">
        <f>IF(GI8&gt;80000000,VLOOKUP(GI8,符文价值!$A$3:$D$158,4,0),IF(AND(GI8&lt;80000000,GI8&gt;10),GI8,0))</f>
        <v>0</v>
      </c>
      <c r="GJ29">
        <f>IF(GJ8&gt;80000000,VLOOKUP(GJ8,符文价值!$A$3:$D$158,4,0),IF(AND(GJ8&lt;80000000,GJ8&gt;10),GJ8,0))</f>
        <v>0</v>
      </c>
      <c r="GK29">
        <f>IF(GK8&gt;80000000,VLOOKUP(GK8,符文价值!$A$3:$D$158,4,0),IF(AND(GK8&lt;80000000,GK8&gt;10),GK8,0))</f>
        <v>0</v>
      </c>
      <c r="GL29">
        <f>IF(GL8&gt;80000000,VLOOKUP(GL8,符文价值!$A$3:$D$158,4,0),IF(AND(GL8&lt;80000000,GL8&gt;10),GL8,0))</f>
        <v>0</v>
      </c>
      <c r="GM29">
        <f>IF(GM8&gt;80000000,VLOOKUP(GM8,符文价值!$A$3:$D$158,4,0),IF(AND(GM8&lt;80000000,GM8&gt;10),GM8,0))</f>
        <v>0</v>
      </c>
      <c r="GN29">
        <f>IF(GN8&gt;80000000,VLOOKUP(GN8,符文价值!$A$3:$D$158,4,0),IF(AND(GN8&lt;80000000,GN8&gt;10),GN8,0))</f>
        <v>0</v>
      </c>
      <c r="GO29">
        <f>IF(GO8&gt;80000000,VLOOKUP(GO8,符文价值!$A$3:$D$158,4,0),IF(AND(GO8&lt;80000000,GO8&gt;10),GO8,0))</f>
        <v>0</v>
      </c>
      <c r="GP29">
        <f>IF(GP8&gt;80000000,VLOOKUP(GP8,符文价值!$A$3:$D$158,4,0),IF(AND(GP8&lt;80000000,GP8&gt;10),GP8,0))</f>
        <v>0</v>
      </c>
      <c r="GQ29">
        <f>IF(GQ8&gt;80000000,VLOOKUP(GQ8,符文价值!$A$3:$D$158,4,0),IF(AND(GQ8&lt;80000000,GQ8&gt;10),GQ8,0))</f>
        <v>0</v>
      </c>
      <c r="GR29">
        <f>IF(GR8&gt;80000000,VLOOKUP(GR8,符文价值!$A$3:$D$158,4,0),IF(AND(GR8&lt;80000000,GR8&gt;10),GR8,0))</f>
        <v>0</v>
      </c>
      <c r="GS29">
        <f>IF(GS8&gt;80000000,VLOOKUP(GS8,符文价值!$A$3:$D$158,4,0),IF(AND(GS8&lt;80000000,GS8&gt;10),GS8,0))</f>
        <v>0</v>
      </c>
      <c r="GT29">
        <f>IF(GT8&gt;80000000,VLOOKUP(GT8,符文价值!$A$3:$D$158,4,0),IF(AND(GT8&lt;80000000,GT8&gt;10),GT8,0))</f>
        <v>0</v>
      </c>
      <c r="GU29">
        <f>IF(GU8&gt;80000000,VLOOKUP(GU8,符文价值!$A$3:$D$158,4,0),IF(AND(GU8&lt;80000000,GU8&gt;10),GU8,0))</f>
        <v>0</v>
      </c>
      <c r="GV29">
        <f>IF(GV8&gt;80000000,VLOOKUP(GV8,符文价值!$A$3:$D$158,4,0),IF(AND(GV8&lt;80000000,GV8&gt;10),GV8,0))</f>
        <v>0</v>
      </c>
      <c r="GW29">
        <f>IF(GW8&gt;80000000,VLOOKUP(GW8,符文价值!$A$3:$D$158,4,0),IF(AND(GW8&lt;80000000,GW8&gt;10),GW8,0))</f>
        <v>0</v>
      </c>
      <c r="GX29">
        <f>IF(GX8&gt;80000000,VLOOKUP(GX8,符文价值!$A$3:$D$158,4,0),IF(AND(GX8&lt;80000000,GX8&gt;10),GX8,0))</f>
        <v>0</v>
      </c>
      <c r="GY29">
        <f>IF(GY8&gt;80000000,VLOOKUP(GY8,符文价值!$A$3:$D$158,4,0),IF(AND(GY8&lt;80000000,GY8&gt;10),GY8,0))</f>
        <v>0</v>
      </c>
      <c r="GZ29">
        <f>IF(GZ8&gt;80000000,VLOOKUP(GZ8,符文价值!$A$3:$D$158,4,0),IF(AND(GZ8&lt;80000000,GZ8&gt;10),GZ8,0))</f>
        <v>0</v>
      </c>
      <c r="HA29">
        <f>IF(HA8&gt;80000000,VLOOKUP(HA8,符文价值!$A$3:$D$158,4,0),IF(AND(HA8&lt;80000000,HA8&gt;10),HA8,0))</f>
        <v>0</v>
      </c>
      <c r="HB29">
        <f>IF(HB8&gt;80000000,VLOOKUP(HB8,符文价值!$A$3:$D$158,4,0),IF(AND(HB8&lt;80000000,HB8&gt;10),HB8,0))</f>
        <v>0</v>
      </c>
      <c r="HC29">
        <f>IF(HC8&gt;80000000,VLOOKUP(HC8,符文价值!$A$3:$D$158,4,0),IF(AND(HC8&lt;80000000,HC8&gt;10),HC8,0))</f>
        <v>0</v>
      </c>
      <c r="HD29">
        <f>IF(HD8&gt;80000000,VLOOKUP(HD8,符文价值!$A$3:$D$158,4,0),IF(AND(HD8&lt;80000000,HD8&gt;10),HD8,0))</f>
        <v>0</v>
      </c>
      <c r="HE29">
        <f>IF(HE8&gt;80000000,VLOOKUP(HE8,符文价值!$A$3:$D$158,4,0),IF(AND(HE8&lt;80000000,HE8&gt;10),HE8,0))</f>
        <v>0</v>
      </c>
      <c r="HF29">
        <f>IF(HF8&gt;80000000,VLOOKUP(HF8,符文价值!$A$3:$D$158,4,0),IF(AND(HF8&lt;80000000,HF8&gt;10),HF8,0))</f>
        <v>0</v>
      </c>
      <c r="HG29">
        <f>IF(HG8&gt;80000000,VLOOKUP(HG8,符文价值!$A$3:$D$158,4,0),IF(AND(HG8&lt;80000000,HG8&gt;10),HG8,0))</f>
        <v>0</v>
      </c>
      <c r="HH29">
        <f>IF(HH8&gt;80000000,VLOOKUP(HH8,符文价值!$A$3:$D$158,4,0),IF(AND(HH8&lt;80000000,HH8&gt;10),HH8,0))</f>
        <v>0</v>
      </c>
      <c r="HI29">
        <f>IF(HI8&gt;80000000,VLOOKUP(HI8,符文价值!$A$3:$D$158,4,0),IF(AND(HI8&lt;80000000,HI8&gt;10),HI8,0))</f>
        <v>0</v>
      </c>
      <c r="HJ29">
        <f>IF(HJ8&gt;80000000,VLOOKUP(HJ8,符文价值!$A$3:$D$158,4,0),IF(AND(HJ8&lt;80000000,HJ8&gt;10),HJ8,0))</f>
        <v>0</v>
      </c>
      <c r="HK29">
        <f>IF(HK8&gt;80000000,VLOOKUP(HK8,符文价值!$A$3:$D$158,4,0),IF(AND(HK8&lt;80000000,HK8&gt;10),HK8,0))</f>
        <v>0</v>
      </c>
      <c r="HL29">
        <f>IF(HL8&gt;80000000,VLOOKUP(HL8,符文价值!$A$3:$D$158,4,0),IF(AND(HL8&lt;80000000,HL8&gt;10),HL8,0))</f>
        <v>0</v>
      </c>
      <c r="HM29">
        <f>IF(HM8&gt;80000000,VLOOKUP(HM8,符文价值!$A$3:$D$158,4,0),IF(AND(HM8&lt;80000000,HM8&gt;10),HM8,0))</f>
        <v>0</v>
      </c>
      <c r="HN29">
        <f>IF(HN8&gt;80000000,VLOOKUP(HN8,符文价值!$A$3:$D$158,4,0),IF(AND(HN8&lt;80000000,HN8&gt;10),HN8,0))</f>
        <v>0</v>
      </c>
      <c r="HO29">
        <f>IF(HO8&gt;80000000,VLOOKUP(HO8,符文价值!$A$3:$D$158,4,0),IF(AND(HO8&lt;80000000,HO8&gt;10),HO8,0))</f>
        <v>0</v>
      </c>
      <c r="HP29">
        <f>IF(HP8&gt;80000000,VLOOKUP(HP8,符文价值!$A$3:$D$158,4,0),IF(AND(HP8&lt;80000000,HP8&gt;10),HP8,0))</f>
        <v>0</v>
      </c>
      <c r="HQ29">
        <f>IF(HQ8&gt;80000000,VLOOKUP(HQ8,符文价值!$A$3:$D$158,4,0),IF(AND(HQ8&lt;80000000,HQ8&gt;10),HQ8,0))</f>
        <v>0</v>
      </c>
      <c r="HR29">
        <f>IF(HR8&gt;80000000,VLOOKUP(HR8,符文价值!$A$3:$D$158,4,0),IF(AND(HR8&lt;80000000,HR8&gt;10),HR8,0))</f>
        <v>0</v>
      </c>
      <c r="HS29">
        <f>IF(HS8&gt;80000000,VLOOKUP(HS8,符文价值!$A$3:$D$158,4,0),IF(AND(HS8&lt;80000000,HS8&gt;10),HS8,0))</f>
        <v>0</v>
      </c>
      <c r="HT29">
        <f>IF(HT8&gt;80000000,VLOOKUP(HT8,符文价值!$A$3:$D$158,4,0),IF(AND(HT8&lt;80000000,HT8&gt;10),HT8,0))</f>
        <v>0</v>
      </c>
      <c r="HU29">
        <f>IF(HU8&gt;80000000,VLOOKUP(HU8,符文价值!$A$3:$D$158,4,0),IF(AND(HU8&lt;80000000,HU8&gt;10),HU8,0))</f>
        <v>0</v>
      </c>
      <c r="HV29">
        <f>IF(HV8&gt;80000000,VLOOKUP(HV8,符文价值!$A$3:$D$158,4,0),IF(AND(HV8&lt;80000000,HV8&gt;10),HV8,0))</f>
        <v>0</v>
      </c>
      <c r="HW29">
        <f>IF(HW8&gt;80000000,VLOOKUP(HW8,符文价值!$A$3:$D$158,4,0),IF(AND(HW8&lt;80000000,HW8&gt;10),HW8,0))</f>
        <v>0</v>
      </c>
      <c r="HX29">
        <f>IF(HX8&gt;80000000,VLOOKUP(HX8,符文价值!$A$3:$D$158,4,0),IF(AND(HX8&lt;80000000,HX8&gt;10),HX8,0))</f>
        <v>0</v>
      </c>
      <c r="HY29">
        <f>IF(HY8&gt;80000000,VLOOKUP(HY8,符文价值!$A$3:$D$158,4,0),IF(AND(HY8&lt;80000000,HY8&gt;10),HY8,0))</f>
        <v>0</v>
      </c>
      <c r="HZ29">
        <f>IF(HZ8&gt;80000000,VLOOKUP(HZ8,符文价值!$A$3:$D$158,4,0),IF(AND(HZ8&lt;80000000,HZ8&gt;10),HZ8,0))</f>
        <v>0</v>
      </c>
      <c r="IA29">
        <f>IF(IA8&gt;80000000,VLOOKUP(IA8,符文价值!$A$3:$D$158,4,0),IF(AND(IA8&lt;80000000,IA8&gt;10),IA8,0))</f>
        <v>0</v>
      </c>
      <c r="IB29">
        <f>IF(IB8&gt;80000000,VLOOKUP(IB8,符文价值!$A$3:$D$158,4,0),IF(AND(IB8&lt;80000000,IB8&gt;10),IB8,0))</f>
        <v>0</v>
      </c>
      <c r="IC29">
        <f>IF(IC8&gt;80000000,VLOOKUP(IC8,符文价值!$A$3:$D$158,4,0),IF(AND(IC8&lt;80000000,IC8&gt;10),IC8,0))</f>
        <v>0</v>
      </c>
      <c r="ID29">
        <f>IF(ID8&gt;80000000,VLOOKUP(ID8,符文价值!$A$3:$D$158,4,0),IF(AND(ID8&lt;80000000,ID8&gt;10),ID8,0))</f>
        <v>0</v>
      </c>
      <c r="IE29">
        <f>IF(IE8&gt;80000000,VLOOKUP(IE8,符文价值!$A$3:$D$158,4,0),IF(AND(IE8&lt;80000000,IE8&gt;10),IE8,0))</f>
        <v>0</v>
      </c>
      <c r="IF29">
        <f>IF(IF8&gt;80000000,VLOOKUP(IF8,符文价值!$A$3:$D$158,4,0),IF(AND(IF8&lt;80000000,IF8&gt;10),IF8,0))</f>
        <v>0</v>
      </c>
      <c r="IG29">
        <f>IF(IG8&gt;80000000,VLOOKUP(IG8,符文价值!$A$3:$D$158,4,0),IF(AND(IG8&lt;80000000,IG8&gt;10),IG8,0))</f>
        <v>0</v>
      </c>
      <c r="IH29">
        <f>IF(IH8&gt;80000000,VLOOKUP(IH8,符文价值!$A$3:$D$158,4,0),IF(AND(IH8&lt;80000000,IH8&gt;10),IH8,0))</f>
        <v>0</v>
      </c>
      <c r="II29">
        <f>IF(II8&gt;80000000,VLOOKUP(II8,符文价值!$A$3:$D$158,4,0),IF(AND(II8&lt;80000000,II8&gt;10),II8,0))</f>
        <v>0</v>
      </c>
      <c r="IJ29">
        <f>IF(IJ8&gt;80000000,VLOOKUP(IJ8,符文价值!$A$3:$D$158,4,0),IF(AND(IJ8&lt;80000000,IJ8&gt;10),IJ8,0))</f>
        <v>0</v>
      </c>
      <c r="IK29">
        <f>IF(IK8&gt;80000000,VLOOKUP(IK8,符文价值!$A$3:$D$158,4,0),IF(AND(IK8&lt;80000000,IK8&gt;10),IK8,0))</f>
        <v>0</v>
      </c>
      <c r="IL29">
        <f>IF(IL8&gt;80000000,VLOOKUP(IL8,符文价值!$A$3:$D$158,4,0),IF(AND(IL8&lt;80000000,IL8&gt;10),IL8,0))</f>
        <v>0</v>
      </c>
      <c r="IM29">
        <f>IF(IM8&gt;80000000,VLOOKUP(IM8,符文价值!$A$3:$D$158,4,0),IF(AND(IM8&lt;80000000,IM8&gt;10),IM8,0))</f>
        <v>0</v>
      </c>
      <c r="IN29">
        <f>IF(IN8&gt;80000000,VLOOKUP(IN8,符文价值!$A$3:$D$158,4,0),IF(AND(IN8&lt;80000000,IN8&gt;10),IN8,0))</f>
        <v>0</v>
      </c>
      <c r="IO29">
        <f>IF(IO8&gt;80000000,VLOOKUP(IO8,符文价值!$A$3:$D$158,4,0),IF(AND(IO8&lt;80000000,IO8&gt;10),IO8,0))</f>
        <v>0</v>
      </c>
      <c r="IP29">
        <f>IF(IP8&gt;80000000,VLOOKUP(IP8,符文价值!$A$3:$D$158,4,0),IF(AND(IP8&lt;80000000,IP8&gt;10),IP8,0))</f>
        <v>0</v>
      </c>
      <c r="IQ29">
        <f>IF(IQ8&gt;80000000,VLOOKUP(IQ8,符文价值!$A$3:$D$158,4,0),IF(AND(IQ8&lt;80000000,IQ8&gt;10),IQ8,0))</f>
        <v>0</v>
      </c>
      <c r="IR29">
        <f>IF(IR8&gt;80000000,VLOOKUP(IR8,符文价值!$A$3:$D$158,4,0),IF(AND(IR8&lt;80000000,IR8&gt;10),IR8,0))</f>
        <v>0</v>
      </c>
      <c r="IS29">
        <f>IF(IS8&gt;80000000,VLOOKUP(IS8,符文价值!$A$3:$D$158,4,0),IF(AND(IS8&lt;80000000,IS8&gt;10),IS8,0))</f>
        <v>0</v>
      </c>
      <c r="IT29">
        <f>IF(IT8&gt;80000000,VLOOKUP(IT8,符文价值!$A$3:$D$158,4,0),IF(AND(IT8&lt;80000000,IT8&gt;10),IT8,0))</f>
        <v>0</v>
      </c>
      <c r="IU29">
        <f>IF(IU8&gt;80000000,VLOOKUP(IU8,符文价值!$A$3:$D$158,4,0),IF(AND(IU8&lt;80000000,IU8&gt;10),IU8,0))</f>
        <v>0</v>
      </c>
      <c r="IV29">
        <f>IF(IV8&gt;80000000,VLOOKUP(IV8,符文价值!$A$3:$D$158,4,0),IF(AND(IV8&lt;80000000,IV8&gt;10),IV8,0))</f>
        <v>0</v>
      </c>
      <c r="IW29">
        <f>IF(IW8&gt;80000000,VLOOKUP(IW8,符文价值!$A$3:$D$158,4,0),IF(AND(IW8&lt;80000000,IW8&gt;10),IW8,0))</f>
        <v>0</v>
      </c>
      <c r="IX29">
        <f>IF(IX8&gt;80000000,VLOOKUP(IX8,符文价值!$A$3:$D$158,4,0),IF(AND(IX8&lt;80000000,IX8&gt;10),IX8,0))</f>
        <v>0</v>
      </c>
      <c r="IY29">
        <f>IF(IY8&gt;80000000,VLOOKUP(IY8,符文价值!$A$3:$D$158,4,0),IF(AND(IY8&lt;80000000,IY8&gt;10),IY8,0))</f>
        <v>0</v>
      </c>
      <c r="IZ29">
        <f>IF(IZ8&gt;80000000,VLOOKUP(IZ8,符文价值!$A$3:$D$158,4,0),IF(AND(IZ8&lt;80000000,IZ8&gt;10),IZ8,0))</f>
        <v>0</v>
      </c>
      <c r="JA29">
        <f>IF(JA8&gt;80000000,VLOOKUP(JA8,符文价值!$A$3:$D$158,4,0),IF(AND(JA8&lt;80000000,JA8&gt;10),JA8,0))</f>
        <v>0</v>
      </c>
      <c r="JB29">
        <f>IF(JB8&gt;80000000,VLOOKUP(JB8,符文价值!$A$3:$D$158,4,0),IF(AND(JB8&lt;80000000,JB8&gt;10),JB8,0))</f>
        <v>0</v>
      </c>
      <c r="JC29">
        <f>IF(JC8&gt;80000000,VLOOKUP(JC8,符文价值!$A$3:$D$158,4,0),IF(AND(JC8&lt;80000000,JC8&gt;10),JC8,0))</f>
        <v>0</v>
      </c>
      <c r="JD29">
        <f>IF(JD8&gt;80000000,VLOOKUP(JD8,符文价值!$A$3:$D$158,4,0),IF(AND(JD8&lt;80000000,JD8&gt;10),JD8,0))</f>
        <v>0</v>
      </c>
      <c r="JE29">
        <f>IF(JE8&gt;80000000,VLOOKUP(JE8,符文价值!$A$3:$D$158,4,0),IF(AND(JE8&lt;80000000,JE8&gt;10),JE8,0))</f>
        <v>0</v>
      </c>
      <c r="JF29">
        <f>IF(JF8&gt;80000000,VLOOKUP(JF8,符文价值!$A$3:$D$158,4,0),IF(AND(JF8&lt;80000000,JF8&gt;10),JF8,0))</f>
        <v>0</v>
      </c>
      <c r="JG29">
        <f>IF(JG8&gt;80000000,VLOOKUP(JG8,符文价值!$A$3:$D$158,4,0),IF(AND(JG8&lt;80000000,JG8&gt;10),JG8,0))</f>
        <v>0</v>
      </c>
      <c r="JH29">
        <f>IF(JH8&gt;80000000,VLOOKUP(JH8,符文价值!$A$3:$D$158,4,0),IF(AND(JH8&lt;80000000,JH8&gt;10),JH8,0))</f>
        <v>0</v>
      </c>
      <c r="JI29">
        <f>IF(JI8&gt;80000000,VLOOKUP(JI8,符文价值!$A$3:$D$158,4,0),IF(AND(JI8&lt;80000000,JI8&gt;10),JI8,0))</f>
        <v>0</v>
      </c>
      <c r="JJ29">
        <f>IF(JJ8&gt;80000000,VLOOKUP(JJ8,符文价值!$A$3:$D$158,4,0),IF(AND(JJ8&lt;80000000,JJ8&gt;10),JJ8,0))</f>
        <v>0</v>
      </c>
      <c r="JK29">
        <f>IF(JK8&gt;80000000,VLOOKUP(JK8,符文价值!$A$3:$D$158,4,0),IF(AND(JK8&lt;80000000,JK8&gt;10),JK8,0))</f>
        <v>0</v>
      </c>
      <c r="JL29">
        <f>IF(JL8&gt;80000000,VLOOKUP(JL8,符文价值!$A$3:$D$158,4,0),IF(AND(JL8&lt;80000000,JL8&gt;10),JL8,0))</f>
        <v>0</v>
      </c>
      <c r="JM29">
        <f>IF(JM8&gt;80000000,VLOOKUP(JM8,符文价值!$A$3:$D$158,4,0),IF(AND(JM8&lt;80000000,JM8&gt;10),JM8,0))</f>
        <v>0</v>
      </c>
      <c r="JN29">
        <f>IF(JN8&gt;80000000,VLOOKUP(JN8,符文价值!$A$3:$D$158,4,0),IF(AND(JN8&lt;80000000,JN8&gt;10),JN8,0))</f>
        <v>0</v>
      </c>
      <c r="JO29">
        <f>IF(JO8&gt;80000000,VLOOKUP(JO8,符文价值!$A$3:$D$158,4,0),IF(AND(JO8&lt;80000000,JO8&gt;10),JO8,0))</f>
        <v>0</v>
      </c>
      <c r="JP29">
        <f>IF(JP8&gt;80000000,VLOOKUP(JP8,符文价值!$A$3:$D$158,4,0),IF(AND(JP8&lt;80000000,JP8&gt;10),JP8,0))</f>
        <v>0</v>
      </c>
      <c r="JQ29">
        <f>IF(JQ8&gt;80000000,VLOOKUP(JQ8,符文价值!$A$3:$D$158,4,0),IF(AND(JQ8&lt;80000000,JQ8&gt;10),JQ8,0))</f>
        <v>0</v>
      </c>
      <c r="JR29">
        <f>IF(JR8&gt;80000000,VLOOKUP(JR8,符文价值!$A$3:$D$158,4,0),IF(AND(JR8&lt;80000000,JR8&gt;10),JR8,0))</f>
        <v>0</v>
      </c>
      <c r="JS29">
        <f>IF(JS8&gt;80000000,VLOOKUP(JS8,符文价值!$A$3:$D$158,4,0),IF(AND(JS8&lt;80000000,JS8&gt;10),JS8,0))</f>
        <v>0</v>
      </c>
      <c r="JT29">
        <f>IF(JT8&gt;80000000,VLOOKUP(JT8,符文价值!$A$3:$D$158,4,0),IF(AND(JT8&lt;80000000,JT8&gt;10),JT8,0))</f>
        <v>0</v>
      </c>
      <c r="JU29">
        <f>IF(JU8&gt;80000000,VLOOKUP(JU8,符文价值!$A$3:$D$158,4,0),IF(AND(JU8&lt;80000000,JU8&gt;10),JU8,0))</f>
        <v>0</v>
      </c>
      <c r="JV29">
        <f>IF(JV8&gt;80000000,VLOOKUP(JV8,符文价值!$A$3:$D$158,4,0),IF(AND(JV8&lt;80000000,JV8&gt;10),JV8,0))</f>
        <v>0</v>
      </c>
      <c r="JW29">
        <f>IF(JW8&gt;80000000,VLOOKUP(JW8,符文价值!$A$3:$D$158,4,0),IF(AND(JW8&lt;80000000,JW8&gt;10),JW8,0))</f>
        <v>0</v>
      </c>
      <c r="JX29">
        <f>IF(JX8&gt;80000000,VLOOKUP(JX8,符文价值!$A$3:$D$158,4,0),IF(AND(JX8&lt;80000000,JX8&gt;10),JX8,0))</f>
        <v>0</v>
      </c>
      <c r="JY29">
        <f>IF(JY8&gt;80000000,VLOOKUP(JY8,符文价值!$A$3:$D$158,4,0),IF(AND(JY8&lt;80000000,JY8&gt;10),JY8,0))</f>
        <v>0</v>
      </c>
      <c r="JZ29">
        <f>IF(JZ8&gt;80000000,VLOOKUP(JZ8,符文价值!$A$3:$D$158,4,0),IF(AND(JZ8&lt;80000000,JZ8&gt;10),JZ8,0))</f>
        <v>0</v>
      </c>
      <c r="KA29">
        <f>IF(KA8&gt;80000000,VLOOKUP(KA8,符文价值!$A$3:$D$158,4,0),IF(AND(KA8&lt;80000000,KA8&gt;10),KA8,0))</f>
        <v>0</v>
      </c>
      <c r="KB29">
        <f>IF(KB8&gt;80000000,VLOOKUP(KB8,符文价值!$A$3:$D$158,4,0),IF(AND(KB8&lt;80000000,KB8&gt;10),KB8,0))</f>
        <v>0</v>
      </c>
      <c r="KC29">
        <f>IF(KC8&gt;80000000,VLOOKUP(KC8,符文价值!$A$3:$D$158,4,0),IF(AND(KC8&lt;80000000,KC8&gt;10),KC8,0))</f>
        <v>0</v>
      </c>
      <c r="KD29">
        <f>IF(KD8&gt;80000000,VLOOKUP(KD8,符文价值!$A$3:$D$158,4,0),IF(AND(KD8&lt;80000000,KD8&gt;10),KD8,0))</f>
        <v>0</v>
      </c>
      <c r="KE29">
        <f>IF(KE8&gt;80000000,VLOOKUP(KE8,符文价值!$A$3:$D$158,4,0),IF(AND(KE8&lt;80000000,KE8&gt;10),KE8,0))</f>
        <v>0</v>
      </c>
      <c r="KF29">
        <f>IF(KF8&gt;80000000,VLOOKUP(KF8,符文价值!$A$3:$D$158,4,0),IF(AND(KF8&lt;80000000,KF8&gt;10),KF8,0))</f>
        <v>0</v>
      </c>
      <c r="KG29">
        <f>IF(KG8&gt;80000000,VLOOKUP(KG8,符文价值!$A$3:$D$158,4,0),IF(AND(KG8&lt;80000000,KG8&gt;10),KG8,0))</f>
        <v>0</v>
      </c>
      <c r="KH29">
        <f>IF(KH8&gt;80000000,VLOOKUP(KH8,符文价值!$A$3:$D$158,4,0),IF(AND(KH8&lt;80000000,KH8&gt;10),KH8,0))</f>
        <v>0</v>
      </c>
      <c r="KI29">
        <f>IF(KI8&gt;80000000,VLOOKUP(KI8,符文价值!$A$3:$D$158,4,0),IF(AND(KI8&lt;80000000,KI8&gt;10),KI8,0))</f>
        <v>0</v>
      </c>
      <c r="KJ29">
        <f>IF(KJ8&gt;80000000,VLOOKUP(KJ8,符文价值!$A$3:$D$158,4,0),IF(AND(KJ8&lt;80000000,KJ8&gt;10),KJ8,0))</f>
        <v>0</v>
      </c>
      <c r="KK29">
        <f>IF(KK8&gt;80000000,VLOOKUP(KK8,符文价值!$A$3:$D$158,4,0),IF(AND(KK8&lt;80000000,KK8&gt;10),KK8,0))</f>
        <v>0</v>
      </c>
      <c r="KL29">
        <f>IF(KL8&gt;80000000,VLOOKUP(KL8,符文价值!$A$3:$D$158,4,0),IF(AND(KL8&lt;80000000,KL8&gt;10),KL8,0))</f>
        <v>0</v>
      </c>
      <c r="KM29">
        <f>IF(KM8&gt;80000000,VLOOKUP(KM8,符文价值!$A$3:$D$158,4,0),IF(AND(KM8&lt;80000000,KM8&gt;10),KM8,0))</f>
        <v>0</v>
      </c>
      <c r="KN29">
        <f>IF(KN8&gt;80000000,VLOOKUP(KN8,符文价值!$A$3:$D$158,4,0),IF(AND(KN8&lt;80000000,KN8&gt;10),KN8,0))</f>
        <v>0</v>
      </c>
      <c r="KO29">
        <f>IF(KO8&gt;80000000,VLOOKUP(KO8,符文价值!$A$3:$D$158,4,0),IF(AND(KO8&lt;80000000,KO8&gt;10),KO8,0))</f>
        <v>0</v>
      </c>
      <c r="KP29">
        <f>IF(KP8&gt;80000000,VLOOKUP(KP8,符文价值!$A$3:$D$158,4,0),IF(AND(KP8&lt;80000000,KP8&gt;10),KP8,0))</f>
        <v>0</v>
      </c>
      <c r="KQ29">
        <f>IF(KQ8&gt;80000000,VLOOKUP(KQ8,符文价值!$A$3:$D$158,4,0),IF(AND(KQ8&lt;80000000,KQ8&gt;10),KQ8,0))</f>
        <v>0</v>
      </c>
      <c r="KR29">
        <f>IF(KR8&gt;80000000,VLOOKUP(KR8,符文价值!$A$3:$D$158,4,0),IF(AND(KR8&lt;80000000,KR8&gt;10),KR8,0))</f>
        <v>0</v>
      </c>
      <c r="KS29">
        <f>IF(KS8&gt;80000000,VLOOKUP(KS8,符文价值!$A$3:$D$158,4,0),IF(AND(KS8&lt;80000000,KS8&gt;10),KS8,0))</f>
        <v>0</v>
      </c>
      <c r="KT29">
        <f>IF(KT8&gt;80000000,VLOOKUP(KT8,符文价值!$A$3:$D$158,4,0),IF(AND(KT8&lt;80000000,KT8&gt;10),KT8,0))</f>
        <v>0</v>
      </c>
      <c r="KU29">
        <f>IF(KU8&gt;80000000,VLOOKUP(KU8,符文价值!$A$3:$D$158,4,0),IF(AND(KU8&lt;80000000,KU8&gt;10),KU8,0))</f>
        <v>0</v>
      </c>
      <c r="KV29">
        <f>IF(KV8&gt;80000000,VLOOKUP(KV8,符文价值!$A$3:$D$158,4,0),IF(AND(KV8&lt;80000000,KV8&gt;10),KV8,0))</f>
        <v>0</v>
      </c>
      <c r="KW29">
        <f>IF(KW8&gt;80000000,VLOOKUP(KW8,符文价值!$A$3:$D$158,4,0),IF(AND(KW8&lt;80000000,KW8&gt;10),KW8,0))</f>
        <v>0</v>
      </c>
      <c r="KX29">
        <f>IF(KX8&gt;80000000,VLOOKUP(KX8,符文价值!$A$3:$D$158,4,0),IF(AND(KX8&lt;80000000,KX8&gt;10),KX8,0))</f>
        <v>0</v>
      </c>
      <c r="KY29">
        <f>IF(KY8&gt;80000000,VLOOKUP(KY8,符文价值!$A$3:$D$158,4,0),IF(AND(KY8&lt;80000000,KY8&gt;10),KY8,0))</f>
        <v>0</v>
      </c>
      <c r="KZ29">
        <f>IF(KZ8&gt;80000000,VLOOKUP(KZ8,符文价值!$A$3:$D$158,4,0),IF(AND(KZ8&lt;80000000,KZ8&gt;10),KZ8,0))</f>
        <v>0</v>
      </c>
      <c r="LA29">
        <f>IF(LA8&gt;80000000,VLOOKUP(LA8,符文价值!$A$3:$D$158,4,0),IF(AND(LA8&lt;80000000,LA8&gt;10),LA8,0))</f>
        <v>0</v>
      </c>
      <c r="LB29">
        <f>IF(LB8&gt;80000000,VLOOKUP(LB8,符文价值!$A$3:$D$158,4,0),IF(AND(LB8&lt;80000000,LB8&gt;10),LB8,0))</f>
        <v>0</v>
      </c>
      <c r="LC29">
        <f>IF(LC8&gt;80000000,VLOOKUP(LC8,符文价值!$A$3:$D$158,4,0),IF(AND(LC8&lt;80000000,LC8&gt;10),LC8,0))</f>
        <v>0</v>
      </c>
      <c r="LD29">
        <f>IF(LD8&gt;80000000,VLOOKUP(LD8,符文价值!$A$3:$D$158,4,0),IF(AND(LD8&lt;80000000,LD8&gt;10),LD8,0))</f>
        <v>0</v>
      </c>
      <c r="LE29">
        <f>IF(LE8&gt;80000000,VLOOKUP(LE8,符文价值!$A$3:$D$158,4,0),IF(AND(LE8&lt;80000000,LE8&gt;10),LE8,0))</f>
        <v>0</v>
      </c>
      <c r="LF29">
        <f>IF(LF8&gt;80000000,VLOOKUP(LF8,符文价值!$A$3:$D$158,4,0),IF(AND(LF8&lt;80000000,LF8&gt;10),LF8,0))</f>
        <v>0</v>
      </c>
      <c r="LG29">
        <f>IF(LG8&gt;80000000,VLOOKUP(LG8,符文价值!$A$3:$D$158,4,0),IF(AND(LG8&lt;80000000,LG8&gt;10),LG8,0))</f>
        <v>0</v>
      </c>
      <c r="LH29">
        <f>IF(LH8&gt;80000000,VLOOKUP(LH8,符文价值!$A$3:$D$158,4,0),IF(AND(LH8&lt;80000000,LH8&gt;10),LH8,0))</f>
        <v>0</v>
      </c>
      <c r="LI29">
        <f>IF(LI8&gt;80000000,VLOOKUP(LI8,符文价值!$A$3:$D$158,4,0),IF(AND(LI8&lt;80000000,LI8&gt;10),LI8,0))</f>
        <v>0</v>
      </c>
      <c r="LJ29">
        <f>IF(LJ8&gt;80000000,VLOOKUP(LJ8,符文价值!$A$3:$D$158,4,0),IF(AND(LJ8&lt;80000000,LJ8&gt;10),LJ8,0))</f>
        <v>0</v>
      </c>
      <c r="LK29">
        <f>IF(LK8&gt;80000000,VLOOKUP(LK8,符文价值!$A$3:$D$158,4,0),IF(AND(LK8&lt;80000000,LK8&gt;10),LK8,0))</f>
        <v>0</v>
      </c>
      <c r="LL29">
        <f>IF(LL8&gt;80000000,VLOOKUP(LL8,符文价值!$A$3:$D$158,4,0),IF(AND(LL8&lt;80000000,LL8&gt;10),LL8,0))</f>
        <v>0</v>
      </c>
      <c r="LM29">
        <f>IF(LM8&gt;80000000,VLOOKUP(LM8,符文价值!$A$3:$D$158,4,0),IF(AND(LM8&lt;80000000,LM8&gt;10),LM8,0))</f>
        <v>0</v>
      </c>
      <c r="LN29">
        <f>IF(LN8&gt;80000000,VLOOKUP(LN8,符文价值!$A$3:$D$158,4,0),IF(AND(LN8&lt;80000000,LN8&gt;10),LN8,0))</f>
        <v>0</v>
      </c>
      <c r="LO29">
        <f>IF(LO8&gt;80000000,VLOOKUP(LO8,符文价值!$A$3:$D$158,4,0),IF(AND(LO8&lt;80000000,LO8&gt;10),LO8,0))</f>
        <v>0</v>
      </c>
      <c r="LP29">
        <f>IF(LP8&gt;80000000,VLOOKUP(LP8,符文价值!$A$3:$D$158,4,0),IF(AND(LP8&lt;80000000,LP8&gt;10),LP8,0))</f>
        <v>0</v>
      </c>
      <c r="LQ29">
        <f>IF(LQ8&gt;80000000,VLOOKUP(LQ8,符文价值!$A$3:$D$158,4,0),IF(AND(LQ8&lt;80000000,LQ8&gt;10),LQ8,0))</f>
        <v>0</v>
      </c>
      <c r="LR29">
        <f>IF(LR8&gt;80000000,VLOOKUP(LR8,符文价值!$A$3:$D$158,4,0),IF(AND(LR8&lt;80000000,LR8&gt;10),LR8,0))</f>
        <v>0</v>
      </c>
      <c r="LS29">
        <f>IF(LS8&gt;80000000,VLOOKUP(LS8,符文价值!$A$3:$D$158,4,0),IF(AND(LS8&lt;80000000,LS8&gt;10),LS8,0))</f>
        <v>0</v>
      </c>
      <c r="LT29">
        <f>IF(LT8&gt;80000000,VLOOKUP(LT8,符文价值!$A$3:$D$158,4,0),IF(AND(LT8&lt;80000000,LT8&gt;10),LT8,0))</f>
        <v>0</v>
      </c>
      <c r="LU29">
        <f>IF(LU8&gt;80000000,VLOOKUP(LU8,符文价值!$A$3:$D$158,4,0),IF(AND(LU8&lt;80000000,LU8&gt;10),LU8,0))</f>
        <v>0</v>
      </c>
      <c r="LV29">
        <f>IF(LV8&gt;80000000,VLOOKUP(LV8,符文价值!$A$3:$D$158,4,0),IF(AND(LV8&lt;80000000,LV8&gt;10),LV8,0))</f>
        <v>0</v>
      </c>
      <c r="LW29">
        <f>IF(LW8&gt;80000000,VLOOKUP(LW8,符文价值!$A$3:$D$158,4,0),IF(AND(LW8&lt;80000000,LW8&gt;10),LW8,0))</f>
        <v>0</v>
      </c>
      <c r="LX29">
        <f>IF(LX8&gt;80000000,VLOOKUP(LX8,符文价值!$A$3:$D$158,4,0),IF(AND(LX8&lt;80000000,LX8&gt;10),LX8,0))</f>
        <v>0</v>
      </c>
      <c r="LY29">
        <f>IF(LY8&gt;80000000,VLOOKUP(LY8,符文价值!$A$3:$D$158,4,0),IF(AND(LY8&lt;80000000,LY8&gt;10),LY8,0))</f>
        <v>0</v>
      </c>
      <c r="LZ29">
        <f>IF(LZ8&gt;80000000,VLOOKUP(LZ8,符文价值!$A$3:$D$158,4,0),IF(AND(LZ8&lt;80000000,LZ8&gt;10),LZ8,0))</f>
        <v>0</v>
      </c>
      <c r="MA29">
        <f>IF(MA8&gt;80000000,VLOOKUP(MA8,符文价值!$A$3:$D$158,4,0),IF(AND(MA8&lt;80000000,MA8&gt;10),MA8,0))</f>
        <v>0</v>
      </c>
      <c r="MB29">
        <f>IF(MB8&gt;80000000,VLOOKUP(MB8,符文价值!$A$3:$D$158,4,0),IF(AND(MB8&lt;80000000,MB8&gt;10),MB8,0))</f>
        <v>0</v>
      </c>
      <c r="MC29">
        <f>IF(MC8&gt;80000000,VLOOKUP(MC8,符文价值!$A$3:$D$158,4,0),IF(AND(MC8&lt;80000000,MC8&gt;10),MC8,0))</f>
        <v>0</v>
      </c>
      <c r="MD29">
        <f>IF(MD8&gt;80000000,VLOOKUP(MD8,符文价值!$A$3:$D$158,4,0),IF(AND(MD8&lt;80000000,MD8&gt;10),MD8,0))</f>
        <v>0</v>
      </c>
      <c r="ME29">
        <f>IF(ME8&gt;80000000,VLOOKUP(ME8,符文价值!$A$3:$D$158,4,0),IF(AND(ME8&lt;80000000,ME8&gt;10),ME8,0))</f>
        <v>0</v>
      </c>
      <c r="MF29">
        <f>IF(MF8&gt;80000000,VLOOKUP(MF8,符文价值!$A$3:$D$158,4,0),IF(AND(MF8&lt;80000000,MF8&gt;10),MF8,0))</f>
        <v>0</v>
      </c>
      <c r="MG29">
        <f>IF(MG8&gt;80000000,VLOOKUP(MG8,符文价值!$A$3:$D$158,4,0),IF(AND(MG8&lt;80000000,MG8&gt;10),MG8,0))</f>
        <v>0</v>
      </c>
      <c r="MH29">
        <f>IF(MH8&gt;80000000,VLOOKUP(MH8,符文价值!$A$3:$D$158,4,0),IF(AND(MH8&lt;80000000,MH8&gt;10),MH8,0))</f>
        <v>0</v>
      </c>
    </row>
    <row r="30" spans="1:346" x14ac:dyDescent="0.2">
      <c r="A30">
        <v>6</v>
      </c>
      <c r="E30">
        <f>IF(E9&gt;80000000,VLOOKUP(E9,符文价值!$A$3:$D$158,4,0),IF(AND(E9&lt;80000000,E9&gt;10),E9,0))</f>
        <v>0</v>
      </c>
      <c r="F30">
        <f>IF(F9&gt;80000000,VLOOKUP(F9,符文价值!$A$3:$D$158,4,0),IF(AND(F9&lt;80000000,F9&gt;10),F9,0))</f>
        <v>0</v>
      </c>
      <c r="G30">
        <f>IF(G9&gt;80000000,VLOOKUP(G9,符文价值!$A$3:$D$158,4,0),IF(AND(G9&lt;80000000,G9&gt;10),G9,0))</f>
        <v>10</v>
      </c>
      <c r="H30">
        <f>IF(H9&gt;80000000,VLOOKUP(H9,符文价值!$A$3:$D$158,4,0),IF(AND(H9&lt;80000000,H9&gt;10),H9,0))</f>
        <v>0</v>
      </c>
      <c r="I30">
        <f>IF(I9&gt;80000000,VLOOKUP(I9,符文价值!$A$3:$D$158,4,0),IF(AND(I9&lt;80000000,I9&gt;10),I9,0))</f>
        <v>0</v>
      </c>
      <c r="J30">
        <f>IF(J9&gt;80000000,VLOOKUP(J9,符文价值!$A$3:$D$158,4,0),IF(AND(J9&lt;80000000,J9&gt;10),J9,0))</f>
        <v>292800</v>
      </c>
      <c r="K30">
        <f>IF(K9&gt;80000000,VLOOKUP(K9,符文价值!$A$3:$D$158,4,0),IF(AND(K9&lt;80000000,K9&gt;10),K9,0))</f>
        <v>15</v>
      </c>
      <c r="L30">
        <f>IF(L9&gt;80000000,VLOOKUP(L9,符文价值!$A$3:$D$158,4,0),IF(AND(L9&lt;80000000,L9&gt;10),L9,0))</f>
        <v>0</v>
      </c>
      <c r="M30">
        <f>IF(M9&gt;80000000,VLOOKUP(M9,符文价值!$A$3:$D$158,4,0),IF(AND(M9&lt;80000000,M9&gt;10),M9,0))</f>
        <v>0</v>
      </c>
      <c r="N30">
        <f>IF(N9&gt;80000000,VLOOKUP(N9,符文价值!$A$3:$D$158,4,0),IF(AND(N9&lt;80000000,N9&gt;10),N9,0))</f>
        <v>179520</v>
      </c>
      <c r="O30">
        <f>IF(O9&gt;80000000,VLOOKUP(O9,符文价值!$A$3:$D$158,4,0),IF(AND(O9&lt;80000000,O9&gt;10),O9,0))</f>
        <v>24</v>
      </c>
      <c r="P30">
        <f>IF(P9&gt;80000000,VLOOKUP(P9,符文价值!$A$3:$D$158,4,0),IF(AND(P9&lt;80000000,P9&gt;10),P9,0))</f>
        <v>0</v>
      </c>
      <c r="Q30">
        <f>IF(Q9&gt;80000000,VLOOKUP(Q9,符文价值!$A$3:$D$158,4,0),IF(AND(Q9&lt;80000000,Q9&gt;10),Q9,0))</f>
        <v>0</v>
      </c>
      <c r="R30">
        <f>IF(R9&gt;80000000,VLOOKUP(R9,符文价值!$A$3:$D$158,4,0),IF(AND(R9&lt;80000000,R9&gt;10),R9,0))</f>
        <v>120000</v>
      </c>
      <c r="S30">
        <f>IF(S9&gt;80000000,VLOOKUP(S9,符文价值!$A$3:$D$158,4,0),IF(AND(S9&lt;80000000,S9&gt;10),S9,0))</f>
        <v>48</v>
      </c>
      <c r="T30">
        <f>IF(T9&gt;80000000,VLOOKUP(T9,符文价值!$A$3:$D$158,4,0),IF(AND(T9&lt;80000000,T9&gt;10),T9,0))</f>
        <v>0</v>
      </c>
      <c r="U30">
        <f>IF(U9&gt;80000000,VLOOKUP(U9,符文价值!$A$3:$D$158,4,0),IF(AND(U9&lt;80000000,U9&gt;10),U9,0))</f>
        <v>0</v>
      </c>
      <c r="V30">
        <f>IF(V9&gt;80000000,VLOOKUP(V9,符文价值!$A$3:$D$158,4,0),IF(AND(V9&lt;80000000,V9&gt;10),V9,0))</f>
        <v>7200</v>
      </c>
      <c r="W30">
        <f>IF(W9&gt;80000000,VLOOKUP(W9,符文价值!$A$3:$D$158,4,0),IF(AND(W9&lt;80000000,W9&gt;10),W9,0))</f>
        <v>120</v>
      </c>
      <c r="X30">
        <f>IF(X9&gt;80000000,VLOOKUP(X9,符文价值!$A$3:$D$158,4,0),IF(AND(X9&lt;80000000,X9&gt;10),X9,0))</f>
        <v>0</v>
      </c>
      <c r="Y30">
        <f>IF(Y9&gt;80000000,VLOOKUP(Y9,符文价值!$A$3:$D$158,4,0),IF(AND(Y9&lt;80000000,Y9&gt;10),Y9,0))</f>
        <v>0</v>
      </c>
      <c r="Z30">
        <f>IF(Z9&gt;80000000,VLOOKUP(Z9,符文价值!$A$3:$D$158,4,0),IF(AND(Z9&lt;80000000,Z9&gt;10),Z9,0))</f>
        <v>480</v>
      </c>
      <c r="AA30">
        <f>IF(AA9&gt;80000000,VLOOKUP(AA9,符文价值!$A$3:$D$158,4,0),IF(AND(AA9&lt;80000000,AA9&gt;10),AA9,0))</f>
        <v>10</v>
      </c>
      <c r="AB30">
        <f>IF(AB9&gt;80000000,VLOOKUP(AB9,符文价值!$A$3:$D$158,4,0),IF(AND(AB9&lt;80000000,AB9&gt;10),AB9,0))</f>
        <v>0</v>
      </c>
      <c r="AC30">
        <f>IF(AC9&gt;80000000,VLOOKUP(AC9,符文价值!$A$3:$D$158,4,0),IF(AND(AC9&lt;80000000,AC9&gt;10),AC9,0))</f>
        <v>0</v>
      </c>
      <c r="AD30">
        <f>IF(AD9&gt;80000000,VLOOKUP(AD9,符文价值!$A$3:$D$158,4,0),IF(AND(AD9&lt;80000000,AD9&gt;10),AD9,0))</f>
        <v>21600</v>
      </c>
      <c r="AE30">
        <f>IF(AE9&gt;80000000,VLOOKUP(AE9,符文价值!$A$3:$D$158,4,0),IF(AND(AE9&lt;80000000,AE9&gt;10),AE9,0))</f>
        <v>30</v>
      </c>
      <c r="AF30">
        <f>IF(AF9&gt;80000000,VLOOKUP(AF9,符文价值!$A$3:$D$158,4,0),IF(AND(AF9&lt;80000000,AF9&gt;10),AF9,0))</f>
        <v>0</v>
      </c>
      <c r="AG30">
        <f>IF(AG9&gt;80000000,VLOOKUP(AG9,符文价值!$A$3:$D$158,4,0),IF(AND(AG9&lt;80000000,AG9&gt;10),AG9,0))</f>
        <v>0</v>
      </c>
      <c r="AH30">
        <f>IF(AH9&gt;80000000,VLOOKUP(AH9,符文价值!$A$3:$D$158,4,0),IF(AND(AH9&lt;80000000,AH9&gt;10),AH9,0))</f>
        <v>17757</v>
      </c>
      <c r="AI30">
        <f>IF(AI9&gt;80000000,VLOOKUP(AI9,符文价值!$A$3:$D$158,4,0),IF(AND(AI9&lt;80000000,AI9&gt;10),AI9,0))</f>
        <v>150</v>
      </c>
      <c r="AJ30">
        <f>IF(AJ9&gt;80000000,VLOOKUP(AJ9,符文价值!$A$3:$D$158,4,0),IF(AND(AJ9&lt;80000000,AJ9&gt;10),AJ9,0))</f>
        <v>0</v>
      </c>
      <c r="AK30">
        <f>IF(AK9&gt;80000000,VLOOKUP(AK9,符文价值!$A$3:$D$158,4,0),IF(AND(AK9&lt;80000000,AK9&gt;10),AK9,0))</f>
        <v>0</v>
      </c>
      <c r="AL30">
        <f>IF(AL9&gt;80000000,VLOOKUP(AL9,符文价值!$A$3:$D$158,4,0),IF(AND(AL9&lt;80000000,AL9&gt;10),AL9,0))</f>
        <v>4444</v>
      </c>
      <c r="AM30">
        <f>IF(AM9&gt;80000000,VLOOKUP(AM9,符文价值!$A$3:$D$158,4,0),IF(AND(AM9&lt;80000000,AM9&gt;10),AM9,0))</f>
        <v>900</v>
      </c>
      <c r="AN30">
        <f>IF(AN9&gt;80000000,VLOOKUP(AN9,符文价值!$A$3:$D$158,4,0),IF(AND(AN9&lt;80000000,AN9&gt;10),AN9,0))</f>
        <v>0</v>
      </c>
      <c r="AO30">
        <f>IF(AO9&gt;80000000,VLOOKUP(AO9,符文价值!$A$3:$D$158,4,0),IF(AND(AO9&lt;80000000,AO9&gt;10),AO9,0))</f>
        <v>0</v>
      </c>
      <c r="AP30">
        <f>IF(AP9&gt;80000000,VLOOKUP(AP9,符文价值!$A$3:$D$158,4,0),IF(AND(AP9&lt;80000000,AP9&gt;10),AP9,0))</f>
        <v>622</v>
      </c>
      <c r="AQ30">
        <f>IF(AQ9&gt;80000000,VLOOKUP(AQ9,符文价值!$A$3:$D$158,4,0),IF(AND(AQ9&lt;80000000,AQ9&gt;10),AQ9,0))</f>
        <v>9000</v>
      </c>
      <c r="AR30">
        <f>IF(AR9&gt;80000000,VLOOKUP(AR9,符文价值!$A$3:$D$158,4,0),IF(AND(AR9&lt;80000000,AR9&gt;10),AR9,0))</f>
        <v>0</v>
      </c>
      <c r="AS30">
        <f>IF(AS9&gt;80000000,VLOOKUP(AS9,符文价值!$A$3:$D$158,4,0),IF(AND(AS9&lt;80000000,AS9&gt;10),AS9,0))</f>
        <v>0</v>
      </c>
      <c r="AT30">
        <f>IF(AT9&gt;80000000,VLOOKUP(AT9,符文价值!$A$3:$D$158,4,0),IF(AND(AT9&lt;80000000,AT9&gt;10),AT9,0))</f>
        <v>20</v>
      </c>
      <c r="AU30">
        <f>IF(AU9&gt;80000000,VLOOKUP(AU9,符文价值!$A$3:$D$158,4,0),IF(AND(AU9&lt;80000000,AU9&gt;10),AU9,0))</f>
        <v>10</v>
      </c>
      <c r="AV30">
        <f>IF(AV9&gt;80000000,VLOOKUP(AV9,符文价值!$A$3:$D$158,4,0),IF(AND(AV9&lt;80000000,AV9&gt;10),AV9,0))</f>
        <v>0</v>
      </c>
      <c r="AW30">
        <f>IF(AW9&gt;80000000,VLOOKUP(AW9,符文价值!$A$3:$D$158,4,0),IF(AND(AW9&lt;80000000,AW9&gt;10),AW9,0))</f>
        <v>0</v>
      </c>
      <c r="AX30">
        <f>IF(AX9&gt;80000000,VLOOKUP(AX9,符文价值!$A$3:$D$158,4,0),IF(AND(AX9&lt;80000000,AX9&gt;10),AX9,0))</f>
        <v>21600</v>
      </c>
      <c r="AY30">
        <f>IF(AY9&gt;80000000,VLOOKUP(AY9,符文价值!$A$3:$D$158,4,0),IF(AND(AY9&lt;80000000,AY9&gt;10),AY9,0))</f>
        <v>30</v>
      </c>
      <c r="AZ30">
        <f>IF(AZ9&gt;80000000,VLOOKUP(AZ9,符文价值!$A$3:$D$158,4,0),IF(AND(AZ9&lt;80000000,AZ9&gt;10),AZ9,0))</f>
        <v>0</v>
      </c>
      <c r="BA30">
        <f>IF(BA9&gt;80000000,VLOOKUP(BA9,符文价值!$A$3:$D$158,4,0),IF(AND(BA9&lt;80000000,BA9&gt;10),BA9,0))</f>
        <v>0</v>
      </c>
      <c r="BB30">
        <f>IF(BB9&gt;80000000,VLOOKUP(BB9,符文价值!$A$3:$D$158,4,0),IF(AND(BB9&lt;80000000,BB9&gt;10),BB9,0))</f>
        <v>17757</v>
      </c>
      <c r="BC30">
        <f>IF(BC9&gt;80000000,VLOOKUP(BC9,符文价值!$A$3:$D$158,4,0),IF(AND(BC9&lt;80000000,BC9&gt;10),BC9,0))</f>
        <v>150</v>
      </c>
      <c r="BD30">
        <f>IF(BD9&gt;80000000,VLOOKUP(BD9,符文价值!$A$3:$D$158,4,0),IF(AND(BD9&lt;80000000,BD9&gt;10),BD9,0))</f>
        <v>0</v>
      </c>
      <c r="BE30">
        <f>IF(BE9&gt;80000000,VLOOKUP(BE9,符文价值!$A$3:$D$158,4,0),IF(AND(BE9&lt;80000000,BE9&gt;10),BE9,0))</f>
        <v>0</v>
      </c>
      <c r="BF30">
        <f>IF(BF9&gt;80000000,VLOOKUP(BF9,符文价值!$A$3:$D$158,4,0),IF(AND(BF9&lt;80000000,BF9&gt;10),BF9,0))</f>
        <v>4444</v>
      </c>
      <c r="BG30">
        <f>IF(BG9&gt;80000000,VLOOKUP(BG9,符文价值!$A$3:$D$158,4,0),IF(AND(BG9&lt;80000000,BG9&gt;10),BG9,0))</f>
        <v>900</v>
      </c>
      <c r="BH30">
        <f>IF(BH9&gt;80000000,VLOOKUP(BH9,符文价值!$A$3:$D$158,4,0),IF(AND(BH9&lt;80000000,BH9&gt;10),BH9,0))</f>
        <v>0</v>
      </c>
      <c r="BI30">
        <f>IF(BI9&gt;80000000,VLOOKUP(BI9,符文价值!$A$3:$D$158,4,0),IF(AND(BI9&lt;80000000,BI9&gt;10),BI9,0))</f>
        <v>0</v>
      </c>
      <c r="BJ30">
        <f>IF(BJ9&gt;80000000,VLOOKUP(BJ9,符文价值!$A$3:$D$158,4,0),IF(AND(BJ9&lt;80000000,BJ9&gt;10),BJ9,0))</f>
        <v>622</v>
      </c>
      <c r="BK30">
        <f>IF(BK9&gt;80000000,VLOOKUP(BK9,符文价值!$A$3:$D$158,4,0),IF(AND(BK9&lt;80000000,BK9&gt;10),BK9,0))</f>
        <v>9000</v>
      </c>
      <c r="BL30">
        <f>IF(BL9&gt;80000000,VLOOKUP(BL9,符文价值!$A$3:$D$158,4,0),IF(AND(BL9&lt;80000000,BL9&gt;10),BL9,0))</f>
        <v>0</v>
      </c>
      <c r="BM30">
        <f>IF(BM9&gt;80000000,VLOOKUP(BM9,符文价值!$A$3:$D$158,4,0),IF(AND(BM9&lt;80000000,BM9&gt;10),BM9,0))</f>
        <v>0</v>
      </c>
      <c r="BN30">
        <f>IF(BN9&gt;80000000,VLOOKUP(BN9,符文价值!$A$3:$D$158,4,0),IF(AND(BN9&lt;80000000,BN9&gt;10),BN9,0))</f>
        <v>20</v>
      </c>
      <c r="BO30">
        <f>IF(BO9&gt;80000000,VLOOKUP(BO9,符文价值!$A$3:$D$158,4,0),IF(AND(BO9&lt;80000000,BO9&gt;10),BO9,0))</f>
        <v>10</v>
      </c>
      <c r="BP30">
        <f>IF(BP9&gt;80000000,VLOOKUP(BP9,符文价值!$A$3:$D$158,4,0),IF(AND(BP9&lt;80000000,BP9&gt;10),BP9,0))</f>
        <v>0</v>
      </c>
      <c r="BQ30">
        <f>IF(BQ9&gt;80000000,VLOOKUP(BQ9,符文价值!$A$3:$D$158,4,0),IF(AND(BQ9&lt;80000000,BQ9&gt;10),BQ9,0))</f>
        <v>0</v>
      </c>
      <c r="BR30">
        <f>IF(BR9&gt;80000000,VLOOKUP(BR9,符文价值!$A$3:$D$158,4,0),IF(AND(BR9&lt;80000000,BR9&gt;10),BR9,0))</f>
        <v>21600</v>
      </c>
      <c r="BS30">
        <f>IF(BS9&gt;80000000,VLOOKUP(BS9,符文价值!$A$3:$D$158,4,0),IF(AND(BS9&lt;80000000,BS9&gt;10),BS9,0))</f>
        <v>30</v>
      </c>
      <c r="BT30">
        <f>IF(BT9&gt;80000000,VLOOKUP(BT9,符文价值!$A$3:$D$158,4,0),IF(AND(BT9&lt;80000000,BT9&gt;10),BT9,0))</f>
        <v>0</v>
      </c>
      <c r="BU30">
        <f>IF(BU9&gt;80000000,VLOOKUP(BU9,符文价值!$A$3:$D$158,4,0),IF(AND(BU9&lt;80000000,BU9&gt;10),BU9,0))</f>
        <v>0</v>
      </c>
      <c r="BV30">
        <f>IF(BV9&gt;80000000,VLOOKUP(BV9,符文价值!$A$3:$D$158,4,0),IF(AND(BV9&lt;80000000,BV9&gt;10),BV9,0))</f>
        <v>17757</v>
      </c>
      <c r="BW30">
        <f>IF(BW9&gt;80000000,VLOOKUP(BW9,符文价值!$A$3:$D$158,4,0),IF(AND(BW9&lt;80000000,BW9&gt;10),BW9,0))</f>
        <v>150</v>
      </c>
      <c r="BX30">
        <f>IF(BX9&gt;80000000,VLOOKUP(BX9,符文价值!$A$3:$D$158,4,0),IF(AND(BX9&lt;80000000,BX9&gt;10),BX9,0))</f>
        <v>0</v>
      </c>
      <c r="BY30">
        <f>IF(BY9&gt;80000000,VLOOKUP(BY9,符文价值!$A$3:$D$158,4,0),IF(AND(BY9&lt;80000000,BY9&gt;10),BY9,0))</f>
        <v>0</v>
      </c>
      <c r="BZ30">
        <f>IF(BZ9&gt;80000000,VLOOKUP(BZ9,符文价值!$A$3:$D$158,4,0),IF(AND(BZ9&lt;80000000,BZ9&gt;10),BZ9,0))</f>
        <v>4444</v>
      </c>
      <c r="CA30">
        <f>IF(CA9&gt;80000000,VLOOKUP(CA9,符文价值!$A$3:$D$158,4,0),IF(AND(CA9&lt;80000000,CA9&gt;10),CA9,0))</f>
        <v>900</v>
      </c>
      <c r="CB30">
        <f>IF(CB9&gt;80000000,VLOOKUP(CB9,符文价值!$A$3:$D$158,4,0),IF(AND(CB9&lt;80000000,CB9&gt;10),CB9,0))</f>
        <v>0</v>
      </c>
      <c r="CC30">
        <f>IF(CC9&gt;80000000,VLOOKUP(CC9,符文价值!$A$3:$D$158,4,0),IF(AND(CC9&lt;80000000,CC9&gt;10),CC9,0))</f>
        <v>0</v>
      </c>
      <c r="CD30">
        <f>IF(CD9&gt;80000000,VLOOKUP(CD9,符文价值!$A$3:$D$158,4,0),IF(AND(CD9&lt;80000000,CD9&gt;10),CD9,0))</f>
        <v>622</v>
      </c>
      <c r="CE30">
        <f>IF(CE9&gt;80000000,VLOOKUP(CE9,符文价值!$A$3:$D$158,4,0),IF(AND(CE9&lt;80000000,CE9&gt;10),CE9,0))</f>
        <v>9000</v>
      </c>
      <c r="CF30">
        <f>IF(CF9&gt;80000000,VLOOKUP(CF9,符文价值!$A$3:$D$158,4,0),IF(AND(CF9&lt;80000000,CF9&gt;10),CF9,0))</f>
        <v>0</v>
      </c>
      <c r="CG30">
        <f>IF(CG9&gt;80000000,VLOOKUP(CG9,符文价值!$A$3:$D$158,4,0),IF(AND(CG9&lt;80000000,CG9&gt;10),CG9,0))</f>
        <v>0</v>
      </c>
      <c r="CH30">
        <f>IF(CH9&gt;80000000,VLOOKUP(CH9,符文价值!$A$3:$D$158,4,0),IF(AND(CH9&lt;80000000,CH9&gt;10),CH9,0))</f>
        <v>20</v>
      </c>
      <c r="CI30">
        <f>IF(CI9&gt;80000000,VLOOKUP(CI9,符文价值!$A$3:$D$158,4,0),IF(AND(CI9&lt;80000000,CI9&gt;10),CI9,0))</f>
        <v>10</v>
      </c>
      <c r="CJ30">
        <f>IF(CJ9&gt;80000000,VLOOKUP(CJ9,符文价值!$A$3:$D$158,4,0),IF(AND(CJ9&lt;80000000,CJ9&gt;10),CJ9,0))</f>
        <v>0</v>
      </c>
      <c r="CK30">
        <f>IF(CK9&gt;80000000,VLOOKUP(CK9,符文价值!$A$3:$D$158,4,0),IF(AND(CK9&lt;80000000,CK9&gt;10),CK9,0))</f>
        <v>0</v>
      </c>
      <c r="CL30">
        <f>IF(CL9&gt;80000000,VLOOKUP(CL9,符文价值!$A$3:$D$158,4,0),IF(AND(CL9&lt;80000000,CL9&gt;10),CL9,0))</f>
        <v>21600</v>
      </c>
      <c r="CM30">
        <f>IF(CM9&gt;80000000,VLOOKUP(CM9,符文价值!$A$3:$D$158,4,0),IF(AND(CM9&lt;80000000,CM9&gt;10),CM9,0))</f>
        <v>30</v>
      </c>
      <c r="CN30">
        <f>IF(CN9&gt;80000000,VLOOKUP(CN9,符文价值!$A$3:$D$158,4,0),IF(AND(CN9&lt;80000000,CN9&gt;10),CN9,0))</f>
        <v>0</v>
      </c>
      <c r="CO30">
        <f>IF(CO9&gt;80000000,VLOOKUP(CO9,符文价值!$A$3:$D$158,4,0),IF(AND(CO9&lt;80000000,CO9&gt;10),CO9,0))</f>
        <v>0</v>
      </c>
      <c r="CP30">
        <f>IF(CP9&gt;80000000,VLOOKUP(CP9,符文价值!$A$3:$D$158,4,0),IF(AND(CP9&lt;80000000,CP9&gt;10),CP9,0))</f>
        <v>17757</v>
      </c>
      <c r="CQ30">
        <f>IF(CQ9&gt;80000000,VLOOKUP(CQ9,符文价值!$A$3:$D$158,4,0),IF(AND(CQ9&lt;80000000,CQ9&gt;10),CQ9,0))</f>
        <v>150</v>
      </c>
      <c r="CR30">
        <f>IF(CR9&gt;80000000,VLOOKUP(CR9,符文价值!$A$3:$D$158,4,0),IF(AND(CR9&lt;80000000,CR9&gt;10),CR9,0))</f>
        <v>0</v>
      </c>
      <c r="CS30">
        <f>IF(CS9&gt;80000000,VLOOKUP(CS9,符文价值!$A$3:$D$158,4,0),IF(AND(CS9&lt;80000000,CS9&gt;10),CS9,0))</f>
        <v>0</v>
      </c>
      <c r="CT30">
        <f>IF(CT9&gt;80000000,VLOOKUP(CT9,符文价值!$A$3:$D$158,4,0),IF(AND(CT9&lt;80000000,CT9&gt;10),CT9,0))</f>
        <v>4444</v>
      </c>
      <c r="CU30">
        <f>IF(CU9&gt;80000000,VLOOKUP(CU9,符文价值!$A$3:$D$158,4,0),IF(AND(CU9&lt;80000000,CU9&gt;10),CU9,0))</f>
        <v>900</v>
      </c>
      <c r="CV30">
        <f>IF(CV9&gt;80000000,VLOOKUP(CV9,符文价值!$A$3:$D$158,4,0),IF(AND(CV9&lt;80000000,CV9&gt;10),CV9,0))</f>
        <v>0</v>
      </c>
      <c r="CW30">
        <f>IF(CW9&gt;80000000,VLOOKUP(CW9,符文价值!$A$3:$D$158,4,0),IF(AND(CW9&lt;80000000,CW9&gt;10),CW9,0))</f>
        <v>0</v>
      </c>
      <c r="CX30">
        <f>IF(CX9&gt;80000000,VLOOKUP(CX9,符文价值!$A$3:$D$158,4,0),IF(AND(CX9&lt;80000000,CX9&gt;10),CX9,0))</f>
        <v>622</v>
      </c>
      <c r="CY30">
        <f>IF(CY9&gt;80000000,VLOOKUP(CY9,符文价值!$A$3:$D$158,4,0),IF(AND(CY9&lt;80000000,CY9&gt;10),CY9,0))</f>
        <v>9000</v>
      </c>
      <c r="CZ30">
        <f>IF(CZ9&gt;80000000,VLOOKUP(CZ9,符文价值!$A$3:$D$158,4,0),IF(AND(CZ9&lt;80000000,CZ9&gt;10),CZ9,0))</f>
        <v>0</v>
      </c>
      <c r="DA30">
        <f>IF(DA9&gt;80000000,VLOOKUP(DA9,符文价值!$A$3:$D$158,4,0),IF(AND(DA9&lt;80000000,DA9&gt;10),DA9,0))</f>
        <v>0</v>
      </c>
      <c r="DB30">
        <f>IF(DB9&gt;80000000,VLOOKUP(DB9,符文价值!$A$3:$D$158,4,0),IF(AND(DB9&lt;80000000,DB9&gt;10),DB9,0))</f>
        <v>20</v>
      </c>
      <c r="DC30">
        <f>IF(DC9&gt;80000000,VLOOKUP(DC9,符文价值!$A$3:$D$158,4,0),IF(AND(DC9&lt;80000000,DC9&gt;10),DC9,0))</f>
        <v>10</v>
      </c>
      <c r="DD30">
        <f>IF(DD9&gt;80000000,VLOOKUP(DD9,符文价值!$A$3:$D$158,4,0),IF(AND(DD9&lt;80000000,DD9&gt;10),DD9,0))</f>
        <v>0</v>
      </c>
      <c r="DE30">
        <f>IF(DE9&gt;80000000,VLOOKUP(DE9,符文价值!$A$3:$D$158,4,0),IF(AND(DE9&lt;80000000,DE9&gt;10),DE9,0))</f>
        <v>0</v>
      </c>
      <c r="DF30">
        <f>IF(DF9&gt;80000000,VLOOKUP(DF9,符文价值!$A$3:$D$158,4,0),IF(AND(DF9&lt;80000000,DF9&gt;10),DF9,0))</f>
        <v>21600</v>
      </c>
      <c r="DG30">
        <f>IF(DG9&gt;80000000,VLOOKUP(DG9,符文价值!$A$3:$D$158,4,0),IF(AND(DG9&lt;80000000,DG9&gt;10),DG9,0))</f>
        <v>30</v>
      </c>
      <c r="DH30">
        <f>IF(DH9&gt;80000000,VLOOKUP(DH9,符文价值!$A$3:$D$158,4,0),IF(AND(DH9&lt;80000000,DH9&gt;10),DH9,0))</f>
        <v>0</v>
      </c>
      <c r="DI30">
        <f>IF(DI9&gt;80000000,VLOOKUP(DI9,符文价值!$A$3:$D$158,4,0),IF(AND(DI9&lt;80000000,DI9&gt;10),DI9,0))</f>
        <v>0</v>
      </c>
      <c r="DJ30">
        <f>IF(DJ9&gt;80000000,VLOOKUP(DJ9,符文价值!$A$3:$D$158,4,0),IF(AND(DJ9&lt;80000000,DJ9&gt;10),DJ9,0))</f>
        <v>17757</v>
      </c>
      <c r="DK30">
        <f>IF(DK9&gt;80000000,VLOOKUP(DK9,符文价值!$A$3:$D$158,4,0),IF(AND(DK9&lt;80000000,DK9&gt;10),DK9,0))</f>
        <v>150</v>
      </c>
      <c r="DL30">
        <f>IF(DL9&gt;80000000,VLOOKUP(DL9,符文价值!$A$3:$D$158,4,0),IF(AND(DL9&lt;80000000,DL9&gt;10),DL9,0))</f>
        <v>0</v>
      </c>
      <c r="DM30">
        <f>IF(DM9&gt;80000000,VLOOKUP(DM9,符文价值!$A$3:$D$158,4,0),IF(AND(DM9&lt;80000000,DM9&gt;10),DM9,0))</f>
        <v>0</v>
      </c>
      <c r="DN30">
        <f>IF(DN9&gt;80000000,VLOOKUP(DN9,符文价值!$A$3:$D$158,4,0),IF(AND(DN9&lt;80000000,DN9&gt;10),DN9,0))</f>
        <v>4444</v>
      </c>
      <c r="DO30">
        <f>IF(DO9&gt;80000000,VLOOKUP(DO9,符文价值!$A$3:$D$158,4,0),IF(AND(DO9&lt;80000000,DO9&gt;10),DO9,0))</f>
        <v>900</v>
      </c>
      <c r="DP30">
        <f>IF(DP9&gt;80000000,VLOOKUP(DP9,符文价值!$A$3:$D$158,4,0),IF(AND(DP9&lt;80000000,DP9&gt;10),DP9,0))</f>
        <v>0</v>
      </c>
      <c r="DQ30">
        <f>IF(DQ9&gt;80000000,VLOOKUP(DQ9,符文价值!$A$3:$D$158,4,0),IF(AND(DQ9&lt;80000000,DQ9&gt;10),DQ9,0))</f>
        <v>0</v>
      </c>
      <c r="DR30">
        <f>IF(DR9&gt;80000000,VLOOKUP(DR9,符文价值!$A$3:$D$158,4,0),IF(AND(DR9&lt;80000000,DR9&gt;10),DR9,0))</f>
        <v>622</v>
      </c>
      <c r="DS30">
        <f>IF(DS9&gt;80000000,VLOOKUP(DS9,符文价值!$A$3:$D$158,4,0),IF(AND(DS9&lt;80000000,DS9&gt;10),DS9,0))</f>
        <v>9000</v>
      </c>
      <c r="DT30">
        <f>IF(DT9&gt;80000000,VLOOKUP(DT9,符文价值!$A$3:$D$158,4,0),IF(AND(DT9&lt;80000000,DT9&gt;10),DT9,0))</f>
        <v>0</v>
      </c>
      <c r="DU30">
        <f>IF(DU9&gt;80000000,VLOOKUP(DU9,符文价值!$A$3:$D$158,4,0),IF(AND(DU9&lt;80000000,DU9&gt;10),DU9,0))</f>
        <v>0</v>
      </c>
      <c r="DV30">
        <f>IF(DV9&gt;80000000,VLOOKUP(DV9,符文价值!$A$3:$D$158,4,0),IF(AND(DV9&lt;80000000,DV9&gt;10),DV9,0))</f>
        <v>20</v>
      </c>
      <c r="DW30">
        <f>IF(DW9&gt;80000000,VLOOKUP(DW9,符文价值!$A$3:$D$158,4,0),IF(AND(DW9&lt;80000000,DW9&gt;10),DW9,0))</f>
        <v>10</v>
      </c>
      <c r="DX30">
        <f>IF(DX9&gt;80000000,VLOOKUP(DX9,符文价值!$A$3:$D$158,4,0),IF(AND(DX9&lt;80000000,DX9&gt;10),DX9,0))</f>
        <v>0</v>
      </c>
      <c r="DY30">
        <f>IF(DY9&gt;80000000,VLOOKUP(DY9,符文价值!$A$3:$D$158,4,0),IF(AND(DY9&lt;80000000,DY9&gt;10),DY9,0))</f>
        <v>0</v>
      </c>
      <c r="DZ30">
        <f>IF(DZ9&gt;80000000,VLOOKUP(DZ9,符文价值!$A$3:$D$158,4,0),IF(AND(DZ9&lt;80000000,DZ9&gt;10),DZ9,0))</f>
        <v>21600</v>
      </c>
      <c r="EA30">
        <f>IF(EA9&gt;80000000,VLOOKUP(EA9,符文价值!$A$3:$D$158,4,0),IF(AND(EA9&lt;80000000,EA9&gt;10),EA9,0))</f>
        <v>30</v>
      </c>
      <c r="EB30">
        <f>IF(EB9&gt;80000000,VLOOKUP(EB9,符文价值!$A$3:$D$158,4,0),IF(AND(EB9&lt;80000000,EB9&gt;10),EB9,0))</f>
        <v>0</v>
      </c>
      <c r="EC30">
        <f>IF(EC9&gt;80000000,VLOOKUP(EC9,符文价值!$A$3:$D$158,4,0),IF(AND(EC9&lt;80000000,EC9&gt;10),EC9,0))</f>
        <v>0</v>
      </c>
      <c r="ED30">
        <f>IF(ED9&gt;80000000,VLOOKUP(ED9,符文价值!$A$3:$D$158,4,0),IF(AND(ED9&lt;80000000,ED9&gt;10),ED9,0))</f>
        <v>17757</v>
      </c>
      <c r="EE30">
        <f>IF(EE9&gt;80000000,VLOOKUP(EE9,符文价值!$A$3:$D$158,4,0),IF(AND(EE9&lt;80000000,EE9&gt;10),EE9,0))</f>
        <v>150</v>
      </c>
      <c r="EF30">
        <f>IF(EF9&gt;80000000,VLOOKUP(EF9,符文价值!$A$3:$D$158,4,0),IF(AND(EF9&lt;80000000,EF9&gt;10),EF9,0))</f>
        <v>0</v>
      </c>
      <c r="EG30">
        <f>IF(EG9&gt;80000000,VLOOKUP(EG9,符文价值!$A$3:$D$158,4,0),IF(AND(EG9&lt;80000000,EG9&gt;10),EG9,0))</f>
        <v>0</v>
      </c>
      <c r="EH30">
        <f>IF(EH9&gt;80000000,VLOOKUP(EH9,符文价值!$A$3:$D$158,4,0),IF(AND(EH9&lt;80000000,EH9&gt;10),EH9,0))</f>
        <v>4444</v>
      </c>
      <c r="EI30">
        <f>IF(EI9&gt;80000000,VLOOKUP(EI9,符文价值!$A$3:$D$158,4,0),IF(AND(EI9&lt;80000000,EI9&gt;10),EI9,0))</f>
        <v>900</v>
      </c>
      <c r="EJ30">
        <f>IF(EJ9&gt;80000000,VLOOKUP(EJ9,符文价值!$A$3:$D$158,4,0),IF(AND(EJ9&lt;80000000,EJ9&gt;10),EJ9,0))</f>
        <v>0</v>
      </c>
      <c r="EK30">
        <f>IF(EK9&gt;80000000,VLOOKUP(EK9,符文价值!$A$3:$D$158,4,0),IF(AND(EK9&lt;80000000,EK9&gt;10),EK9,0))</f>
        <v>0</v>
      </c>
      <c r="EL30">
        <f>IF(EL9&gt;80000000,VLOOKUP(EL9,符文价值!$A$3:$D$158,4,0),IF(AND(EL9&lt;80000000,EL9&gt;10),EL9,0))</f>
        <v>622</v>
      </c>
      <c r="EM30">
        <f>IF(EM9&gt;80000000,VLOOKUP(EM9,符文价值!$A$3:$D$158,4,0),IF(AND(EM9&lt;80000000,EM9&gt;10),EM9,0))</f>
        <v>9000</v>
      </c>
      <c r="EN30">
        <f>IF(EN9&gt;80000000,VLOOKUP(EN9,符文价值!$A$3:$D$158,4,0),IF(AND(EN9&lt;80000000,EN9&gt;10),EN9,0))</f>
        <v>0</v>
      </c>
      <c r="EO30">
        <f>IF(EO9&gt;80000000,VLOOKUP(EO9,符文价值!$A$3:$D$158,4,0),IF(AND(EO9&lt;80000000,EO9&gt;10),EO9,0))</f>
        <v>0</v>
      </c>
      <c r="EP30">
        <f>IF(EP9&gt;80000000,VLOOKUP(EP9,符文价值!$A$3:$D$158,4,0),IF(AND(EP9&lt;80000000,EP9&gt;10),EP9,0))</f>
        <v>20</v>
      </c>
      <c r="EQ30">
        <f>IF(EQ9&gt;80000000,VLOOKUP(EQ9,符文价值!$A$3:$D$158,4,0),IF(AND(EQ9&lt;80000000,EQ9&gt;10),EQ9,0))</f>
        <v>10</v>
      </c>
      <c r="ER30">
        <f>IF(ER9&gt;80000000,VLOOKUP(ER9,符文价值!$A$3:$D$158,4,0),IF(AND(ER9&lt;80000000,ER9&gt;10),ER9,0))</f>
        <v>0</v>
      </c>
      <c r="ES30">
        <f>IF(ES9&gt;80000000,VLOOKUP(ES9,符文价值!$A$3:$D$158,4,0),IF(AND(ES9&lt;80000000,ES9&gt;10),ES9,0))</f>
        <v>0</v>
      </c>
      <c r="ET30">
        <f>IF(ET9&gt;80000000,VLOOKUP(ET9,符文价值!$A$3:$D$158,4,0),IF(AND(ET9&lt;80000000,ET9&gt;10),ET9,0))</f>
        <v>21600</v>
      </c>
      <c r="EU30">
        <f>IF(EU9&gt;80000000,VLOOKUP(EU9,符文价值!$A$3:$D$158,4,0),IF(AND(EU9&lt;80000000,EU9&gt;10),EU9,0))</f>
        <v>30</v>
      </c>
      <c r="EV30">
        <f>IF(EV9&gt;80000000,VLOOKUP(EV9,符文价值!$A$3:$D$158,4,0),IF(AND(EV9&lt;80000000,EV9&gt;10),EV9,0))</f>
        <v>0</v>
      </c>
      <c r="EW30">
        <f>IF(EW9&gt;80000000,VLOOKUP(EW9,符文价值!$A$3:$D$158,4,0),IF(AND(EW9&lt;80000000,EW9&gt;10),EW9,0))</f>
        <v>0</v>
      </c>
      <c r="EX30">
        <f>IF(EX9&gt;80000000,VLOOKUP(EX9,符文价值!$A$3:$D$158,4,0),IF(AND(EX9&lt;80000000,EX9&gt;10),EX9,0))</f>
        <v>17757</v>
      </c>
      <c r="EY30">
        <f>IF(EY9&gt;80000000,VLOOKUP(EY9,符文价值!$A$3:$D$158,4,0),IF(AND(EY9&lt;80000000,EY9&gt;10),EY9,0))</f>
        <v>150</v>
      </c>
      <c r="EZ30">
        <f>IF(EZ9&gt;80000000,VLOOKUP(EZ9,符文价值!$A$3:$D$158,4,0),IF(AND(EZ9&lt;80000000,EZ9&gt;10),EZ9,0))</f>
        <v>0</v>
      </c>
      <c r="FA30">
        <f>IF(FA9&gt;80000000,VLOOKUP(FA9,符文价值!$A$3:$D$158,4,0),IF(AND(FA9&lt;80000000,FA9&gt;10),FA9,0))</f>
        <v>0</v>
      </c>
      <c r="FB30">
        <f>IF(FB9&gt;80000000,VLOOKUP(FB9,符文价值!$A$3:$D$158,4,0),IF(AND(FB9&lt;80000000,FB9&gt;10),FB9,0))</f>
        <v>4444</v>
      </c>
      <c r="FC30">
        <f>IF(FC9&gt;80000000,VLOOKUP(FC9,符文价值!$A$3:$D$158,4,0),IF(AND(FC9&lt;80000000,FC9&gt;10),FC9,0))</f>
        <v>900</v>
      </c>
      <c r="FD30">
        <f>IF(FD9&gt;80000000,VLOOKUP(FD9,符文价值!$A$3:$D$158,4,0),IF(AND(FD9&lt;80000000,FD9&gt;10),FD9,0))</f>
        <v>0</v>
      </c>
      <c r="FE30">
        <f>IF(FE9&gt;80000000,VLOOKUP(FE9,符文价值!$A$3:$D$158,4,0),IF(AND(FE9&lt;80000000,FE9&gt;10),FE9,0))</f>
        <v>0</v>
      </c>
      <c r="FF30">
        <f>IF(FF9&gt;80000000,VLOOKUP(FF9,符文价值!$A$3:$D$158,4,0),IF(AND(FF9&lt;80000000,FF9&gt;10),FF9,0))</f>
        <v>622</v>
      </c>
      <c r="FG30">
        <f>IF(FG9&gt;80000000,VLOOKUP(FG9,符文价值!$A$3:$D$158,4,0),IF(AND(FG9&lt;80000000,FG9&gt;10),FG9,0))</f>
        <v>9000</v>
      </c>
      <c r="FH30">
        <f>IF(FH9&gt;80000000,VLOOKUP(FH9,符文价值!$A$3:$D$158,4,0),IF(AND(FH9&lt;80000000,FH9&gt;10),FH9,0))</f>
        <v>0</v>
      </c>
      <c r="FI30">
        <f>IF(FI9&gt;80000000,VLOOKUP(FI9,符文价值!$A$3:$D$158,4,0),IF(AND(FI9&lt;80000000,FI9&gt;10),FI9,0))</f>
        <v>0</v>
      </c>
      <c r="FJ30">
        <f>IF(FJ9&gt;80000000,VLOOKUP(FJ9,符文价值!$A$3:$D$158,4,0),IF(AND(FJ9&lt;80000000,FJ9&gt;10),FJ9,0))</f>
        <v>20</v>
      </c>
      <c r="FK30">
        <f>IF(FK9&gt;80000000,VLOOKUP(FK9,符文价值!$A$3:$D$158,4,0),IF(AND(FK9&lt;80000000,FK9&gt;10),FK9,0))</f>
        <v>10</v>
      </c>
      <c r="FL30">
        <f>IF(FL9&gt;80000000,VLOOKUP(FL9,符文价值!$A$3:$D$158,4,0),IF(AND(FL9&lt;80000000,FL9&gt;10),FL9,0))</f>
        <v>0</v>
      </c>
      <c r="FM30">
        <f>IF(FM9&gt;80000000,VLOOKUP(FM9,符文价值!$A$3:$D$158,4,0),IF(AND(FM9&lt;80000000,FM9&gt;10),FM9,0))</f>
        <v>0</v>
      </c>
      <c r="FN30">
        <f>IF(FN9&gt;80000000,VLOOKUP(FN9,符文价值!$A$3:$D$158,4,0),IF(AND(FN9&lt;80000000,FN9&gt;10),FN9,0))</f>
        <v>21600</v>
      </c>
      <c r="FO30">
        <f>IF(FO9&gt;80000000,VLOOKUP(FO9,符文价值!$A$3:$D$158,4,0),IF(AND(FO9&lt;80000000,FO9&gt;10),FO9,0))</f>
        <v>30</v>
      </c>
      <c r="FP30">
        <f>IF(FP9&gt;80000000,VLOOKUP(FP9,符文价值!$A$3:$D$158,4,0),IF(AND(FP9&lt;80000000,FP9&gt;10),FP9,0))</f>
        <v>0</v>
      </c>
      <c r="FQ30">
        <f>IF(FQ9&gt;80000000,VLOOKUP(FQ9,符文价值!$A$3:$D$158,4,0),IF(AND(FQ9&lt;80000000,FQ9&gt;10),FQ9,0))</f>
        <v>0</v>
      </c>
      <c r="FR30">
        <f>IF(FR9&gt;80000000,VLOOKUP(FR9,符文价值!$A$3:$D$158,4,0),IF(AND(FR9&lt;80000000,FR9&gt;10),FR9,0))</f>
        <v>17757</v>
      </c>
      <c r="FS30">
        <f>IF(FS9&gt;80000000,VLOOKUP(FS9,符文价值!$A$3:$D$158,4,0),IF(AND(FS9&lt;80000000,FS9&gt;10),FS9,0))</f>
        <v>150</v>
      </c>
      <c r="FT30">
        <f>IF(FT9&gt;80000000,VLOOKUP(FT9,符文价值!$A$3:$D$158,4,0),IF(AND(FT9&lt;80000000,FT9&gt;10),FT9,0))</f>
        <v>0</v>
      </c>
      <c r="FU30">
        <f>IF(FU9&gt;80000000,VLOOKUP(FU9,符文价值!$A$3:$D$158,4,0),IF(AND(FU9&lt;80000000,FU9&gt;10),FU9,0))</f>
        <v>0</v>
      </c>
      <c r="FV30">
        <f>IF(FV9&gt;80000000,VLOOKUP(FV9,符文价值!$A$3:$D$158,4,0),IF(AND(FV9&lt;80000000,FV9&gt;10),FV9,0))</f>
        <v>4444</v>
      </c>
      <c r="FW30">
        <f>IF(FW9&gt;80000000,VLOOKUP(FW9,符文价值!$A$3:$D$158,4,0),IF(AND(FW9&lt;80000000,FW9&gt;10),FW9,0))</f>
        <v>900</v>
      </c>
      <c r="FX30">
        <f>IF(FX9&gt;80000000,VLOOKUP(FX9,符文价值!$A$3:$D$158,4,0),IF(AND(FX9&lt;80000000,FX9&gt;10),FX9,0))</f>
        <v>0</v>
      </c>
      <c r="FY30">
        <f>IF(FY9&gt;80000000,VLOOKUP(FY9,符文价值!$A$3:$D$158,4,0),IF(AND(FY9&lt;80000000,FY9&gt;10),FY9,0))</f>
        <v>0</v>
      </c>
      <c r="FZ30">
        <f>IF(FZ9&gt;80000000,VLOOKUP(FZ9,符文价值!$A$3:$D$158,4,0),IF(AND(FZ9&lt;80000000,FZ9&gt;10),FZ9,0))</f>
        <v>622</v>
      </c>
      <c r="GA30">
        <f>IF(GA9&gt;80000000,VLOOKUP(GA9,符文价值!$A$3:$D$158,4,0),IF(AND(GA9&lt;80000000,GA9&gt;10),GA9,0))</f>
        <v>9000</v>
      </c>
      <c r="GB30">
        <f>IF(GB9&gt;80000000,VLOOKUP(GB9,符文价值!$A$3:$D$158,4,0),IF(AND(GB9&lt;80000000,GB9&gt;10),GB9,0))</f>
        <v>0</v>
      </c>
      <c r="GC30">
        <f>IF(GC9&gt;80000000,VLOOKUP(GC9,符文价值!$A$3:$D$158,4,0),IF(AND(GC9&lt;80000000,GC9&gt;10),GC9,0))</f>
        <v>0</v>
      </c>
      <c r="GD30">
        <f>IF(GD9&gt;80000000,VLOOKUP(GD9,符文价值!$A$3:$D$158,4,0),IF(AND(GD9&lt;80000000,GD9&gt;10),GD9,0))</f>
        <v>20</v>
      </c>
      <c r="GE30">
        <f>IF(GE9&gt;80000000,VLOOKUP(GE9,符文价值!$A$3:$D$158,4,0),IF(AND(GE9&lt;80000000,GE9&gt;10),GE9,0))</f>
        <v>10</v>
      </c>
      <c r="GF30">
        <f>IF(GF9&gt;80000000,VLOOKUP(GF9,符文价值!$A$3:$D$158,4,0),IF(AND(GF9&lt;80000000,GF9&gt;10),GF9,0))</f>
        <v>0</v>
      </c>
      <c r="GG30">
        <f>IF(GG9&gt;80000000,VLOOKUP(GG9,符文价值!$A$3:$D$158,4,0),IF(AND(GG9&lt;80000000,GG9&gt;10),GG9,0))</f>
        <v>0</v>
      </c>
      <c r="GH30">
        <f>IF(GH9&gt;80000000,VLOOKUP(GH9,符文价值!$A$3:$D$158,4,0),IF(AND(GH9&lt;80000000,GH9&gt;10),GH9,0))</f>
        <v>21600</v>
      </c>
      <c r="GI30">
        <f>IF(GI9&gt;80000000,VLOOKUP(GI9,符文价值!$A$3:$D$158,4,0),IF(AND(GI9&lt;80000000,GI9&gt;10),GI9,0))</f>
        <v>30</v>
      </c>
      <c r="GJ30">
        <f>IF(GJ9&gt;80000000,VLOOKUP(GJ9,符文价值!$A$3:$D$158,4,0),IF(AND(GJ9&lt;80000000,GJ9&gt;10),GJ9,0))</f>
        <v>0</v>
      </c>
      <c r="GK30">
        <f>IF(GK9&gt;80000000,VLOOKUP(GK9,符文价值!$A$3:$D$158,4,0),IF(AND(GK9&lt;80000000,GK9&gt;10),GK9,0))</f>
        <v>0</v>
      </c>
      <c r="GL30">
        <f>IF(GL9&gt;80000000,VLOOKUP(GL9,符文价值!$A$3:$D$158,4,0),IF(AND(GL9&lt;80000000,GL9&gt;10),GL9,0))</f>
        <v>17757</v>
      </c>
      <c r="GM30">
        <f>IF(GM9&gt;80000000,VLOOKUP(GM9,符文价值!$A$3:$D$158,4,0),IF(AND(GM9&lt;80000000,GM9&gt;10),GM9,0))</f>
        <v>150</v>
      </c>
      <c r="GN30">
        <f>IF(GN9&gt;80000000,VLOOKUP(GN9,符文价值!$A$3:$D$158,4,0),IF(AND(GN9&lt;80000000,GN9&gt;10),GN9,0))</f>
        <v>0</v>
      </c>
      <c r="GO30">
        <f>IF(GO9&gt;80000000,VLOOKUP(GO9,符文价值!$A$3:$D$158,4,0),IF(AND(GO9&lt;80000000,GO9&gt;10),GO9,0))</f>
        <v>0</v>
      </c>
      <c r="GP30">
        <f>IF(GP9&gt;80000000,VLOOKUP(GP9,符文价值!$A$3:$D$158,4,0),IF(AND(GP9&lt;80000000,GP9&gt;10),GP9,0))</f>
        <v>4444</v>
      </c>
      <c r="GQ30">
        <f>IF(GQ9&gt;80000000,VLOOKUP(GQ9,符文价值!$A$3:$D$158,4,0),IF(AND(GQ9&lt;80000000,GQ9&gt;10),GQ9,0))</f>
        <v>900</v>
      </c>
      <c r="GR30">
        <f>IF(GR9&gt;80000000,VLOOKUP(GR9,符文价值!$A$3:$D$158,4,0),IF(AND(GR9&lt;80000000,GR9&gt;10),GR9,0))</f>
        <v>0</v>
      </c>
      <c r="GS30">
        <f>IF(GS9&gt;80000000,VLOOKUP(GS9,符文价值!$A$3:$D$158,4,0),IF(AND(GS9&lt;80000000,GS9&gt;10),GS9,0))</f>
        <v>0</v>
      </c>
      <c r="GT30">
        <f>IF(GT9&gt;80000000,VLOOKUP(GT9,符文价值!$A$3:$D$158,4,0),IF(AND(GT9&lt;80000000,GT9&gt;10),GT9,0))</f>
        <v>622</v>
      </c>
      <c r="GU30">
        <f>IF(GU9&gt;80000000,VLOOKUP(GU9,符文价值!$A$3:$D$158,4,0),IF(AND(GU9&lt;80000000,GU9&gt;10),GU9,0))</f>
        <v>9000</v>
      </c>
      <c r="GV30">
        <f>IF(GV9&gt;80000000,VLOOKUP(GV9,符文价值!$A$3:$D$158,4,0),IF(AND(GV9&lt;80000000,GV9&gt;10),GV9,0))</f>
        <v>0</v>
      </c>
      <c r="GW30">
        <f>IF(GW9&gt;80000000,VLOOKUP(GW9,符文价值!$A$3:$D$158,4,0),IF(AND(GW9&lt;80000000,GW9&gt;10),GW9,0))</f>
        <v>0</v>
      </c>
      <c r="GX30">
        <f>IF(GX9&gt;80000000,VLOOKUP(GX9,符文价值!$A$3:$D$158,4,0),IF(AND(GX9&lt;80000000,GX9&gt;10),GX9,0))</f>
        <v>20</v>
      </c>
      <c r="GY30">
        <f>IF(GY9&gt;80000000,VLOOKUP(GY9,符文价值!$A$3:$D$158,4,0),IF(AND(GY9&lt;80000000,GY9&gt;10),GY9,0))</f>
        <v>0</v>
      </c>
      <c r="GZ30">
        <f>IF(GZ9&gt;80000000,VLOOKUP(GZ9,符文价值!$A$3:$D$158,4,0),IF(AND(GZ9&lt;80000000,GZ9&gt;10),GZ9,0))</f>
        <v>0</v>
      </c>
      <c r="HA30">
        <f>IF(HA9&gt;80000000,VLOOKUP(HA9,符文价值!$A$3:$D$158,4,0),IF(AND(HA9&lt;80000000,HA9&gt;10),HA9,0))</f>
        <v>0</v>
      </c>
      <c r="HB30">
        <f>IF(HB9&gt;80000000,VLOOKUP(HB9,符文价值!$A$3:$D$158,4,0),IF(AND(HB9&lt;80000000,HB9&gt;10),HB9,0))</f>
        <v>0</v>
      </c>
      <c r="HC30">
        <f>IF(HC9&gt;80000000,VLOOKUP(HC9,符文价值!$A$3:$D$158,4,0),IF(AND(HC9&lt;80000000,HC9&gt;10),HC9,0))</f>
        <v>0</v>
      </c>
      <c r="HD30">
        <f>IF(HD9&gt;80000000,VLOOKUP(HD9,符文价值!$A$3:$D$158,4,0),IF(AND(HD9&lt;80000000,HD9&gt;10),HD9,0))</f>
        <v>0</v>
      </c>
      <c r="HE30">
        <f>IF(HE9&gt;80000000,VLOOKUP(HE9,符文价值!$A$3:$D$158,4,0),IF(AND(HE9&lt;80000000,HE9&gt;10),HE9,0))</f>
        <v>0</v>
      </c>
      <c r="HF30">
        <f>IF(HF9&gt;80000000,VLOOKUP(HF9,符文价值!$A$3:$D$158,4,0),IF(AND(HF9&lt;80000000,HF9&gt;10),HF9,0))</f>
        <v>0</v>
      </c>
      <c r="HG30">
        <f>IF(HG9&gt;80000000,VLOOKUP(HG9,符文价值!$A$3:$D$158,4,0),IF(AND(HG9&lt;80000000,HG9&gt;10),HG9,0))</f>
        <v>0</v>
      </c>
      <c r="HH30">
        <f>IF(HH9&gt;80000000,VLOOKUP(HH9,符文价值!$A$3:$D$158,4,0),IF(AND(HH9&lt;80000000,HH9&gt;10),HH9,0))</f>
        <v>0</v>
      </c>
      <c r="HI30">
        <f>IF(HI9&gt;80000000,VLOOKUP(HI9,符文价值!$A$3:$D$158,4,0),IF(AND(HI9&lt;80000000,HI9&gt;10),HI9,0))</f>
        <v>0</v>
      </c>
      <c r="HJ30">
        <f>IF(HJ9&gt;80000000,VLOOKUP(HJ9,符文价值!$A$3:$D$158,4,0),IF(AND(HJ9&lt;80000000,HJ9&gt;10),HJ9,0))</f>
        <v>0</v>
      </c>
      <c r="HK30">
        <f>IF(HK9&gt;80000000,VLOOKUP(HK9,符文价值!$A$3:$D$158,4,0),IF(AND(HK9&lt;80000000,HK9&gt;10),HK9,0))</f>
        <v>0</v>
      </c>
      <c r="HL30">
        <f>IF(HL9&gt;80000000,VLOOKUP(HL9,符文价值!$A$3:$D$158,4,0),IF(AND(HL9&lt;80000000,HL9&gt;10),HL9,0))</f>
        <v>0</v>
      </c>
      <c r="HM30">
        <f>IF(HM9&gt;80000000,VLOOKUP(HM9,符文价值!$A$3:$D$158,4,0),IF(AND(HM9&lt;80000000,HM9&gt;10),HM9,0))</f>
        <v>0</v>
      </c>
      <c r="HN30">
        <f>IF(HN9&gt;80000000,VLOOKUP(HN9,符文价值!$A$3:$D$158,4,0),IF(AND(HN9&lt;80000000,HN9&gt;10),HN9,0))</f>
        <v>0</v>
      </c>
      <c r="HO30">
        <f>IF(HO9&gt;80000000,VLOOKUP(HO9,符文价值!$A$3:$D$158,4,0),IF(AND(HO9&lt;80000000,HO9&gt;10),HO9,0))</f>
        <v>0</v>
      </c>
      <c r="HP30">
        <f>IF(HP9&gt;80000000,VLOOKUP(HP9,符文价值!$A$3:$D$158,4,0),IF(AND(HP9&lt;80000000,HP9&gt;10),HP9,0))</f>
        <v>0</v>
      </c>
      <c r="HQ30">
        <f>IF(HQ9&gt;80000000,VLOOKUP(HQ9,符文价值!$A$3:$D$158,4,0),IF(AND(HQ9&lt;80000000,HQ9&gt;10),HQ9,0))</f>
        <v>0</v>
      </c>
      <c r="HR30">
        <f>IF(HR9&gt;80000000,VLOOKUP(HR9,符文价值!$A$3:$D$158,4,0),IF(AND(HR9&lt;80000000,HR9&gt;10),HR9,0))</f>
        <v>0</v>
      </c>
      <c r="HS30">
        <f>IF(HS9&gt;80000000,VLOOKUP(HS9,符文价值!$A$3:$D$158,4,0),IF(AND(HS9&lt;80000000,HS9&gt;10),HS9,0))</f>
        <v>0</v>
      </c>
      <c r="HT30">
        <f>IF(HT9&gt;80000000,VLOOKUP(HT9,符文价值!$A$3:$D$158,4,0),IF(AND(HT9&lt;80000000,HT9&gt;10),HT9,0))</f>
        <v>0</v>
      </c>
      <c r="HU30">
        <f>IF(HU9&gt;80000000,VLOOKUP(HU9,符文价值!$A$3:$D$158,4,0),IF(AND(HU9&lt;80000000,HU9&gt;10),HU9,0))</f>
        <v>0</v>
      </c>
      <c r="HV30">
        <f>IF(HV9&gt;80000000,VLOOKUP(HV9,符文价值!$A$3:$D$158,4,0),IF(AND(HV9&lt;80000000,HV9&gt;10),HV9,0))</f>
        <v>0</v>
      </c>
      <c r="HW30">
        <f>IF(HW9&gt;80000000,VLOOKUP(HW9,符文价值!$A$3:$D$158,4,0),IF(AND(HW9&lt;80000000,HW9&gt;10),HW9,0))</f>
        <v>0</v>
      </c>
      <c r="HX30">
        <f>IF(HX9&gt;80000000,VLOOKUP(HX9,符文价值!$A$3:$D$158,4,0),IF(AND(HX9&lt;80000000,HX9&gt;10),HX9,0))</f>
        <v>0</v>
      </c>
      <c r="HY30">
        <f>IF(HY9&gt;80000000,VLOOKUP(HY9,符文价值!$A$3:$D$158,4,0),IF(AND(HY9&lt;80000000,HY9&gt;10),HY9,0))</f>
        <v>0</v>
      </c>
      <c r="HZ30">
        <f>IF(HZ9&gt;80000000,VLOOKUP(HZ9,符文价值!$A$3:$D$158,4,0),IF(AND(HZ9&lt;80000000,HZ9&gt;10),HZ9,0))</f>
        <v>0</v>
      </c>
      <c r="IA30">
        <f>IF(IA9&gt;80000000,VLOOKUP(IA9,符文价值!$A$3:$D$158,4,0),IF(AND(IA9&lt;80000000,IA9&gt;10),IA9,0))</f>
        <v>0</v>
      </c>
      <c r="IB30">
        <f>IF(IB9&gt;80000000,VLOOKUP(IB9,符文价值!$A$3:$D$158,4,0),IF(AND(IB9&lt;80000000,IB9&gt;10),IB9,0))</f>
        <v>0</v>
      </c>
      <c r="IC30">
        <f>IF(IC9&gt;80000000,VLOOKUP(IC9,符文价值!$A$3:$D$158,4,0),IF(AND(IC9&lt;80000000,IC9&gt;10),IC9,0))</f>
        <v>0</v>
      </c>
      <c r="ID30">
        <f>IF(ID9&gt;80000000,VLOOKUP(ID9,符文价值!$A$3:$D$158,4,0),IF(AND(ID9&lt;80000000,ID9&gt;10),ID9,0))</f>
        <v>0</v>
      </c>
      <c r="IE30">
        <f>IF(IE9&gt;80000000,VLOOKUP(IE9,符文价值!$A$3:$D$158,4,0),IF(AND(IE9&lt;80000000,IE9&gt;10),IE9,0))</f>
        <v>0</v>
      </c>
      <c r="IF30">
        <f>IF(IF9&gt;80000000,VLOOKUP(IF9,符文价值!$A$3:$D$158,4,0),IF(AND(IF9&lt;80000000,IF9&gt;10),IF9,0))</f>
        <v>0</v>
      </c>
      <c r="IG30">
        <f>IF(IG9&gt;80000000,VLOOKUP(IG9,符文价值!$A$3:$D$158,4,0),IF(AND(IG9&lt;80000000,IG9&gt;10),IG9,0))</f>
        <v>0</v>
      </c>
      <c r="IH30">
        <f>IF(IH9&gt;80000000,VLOOKUP(IH9,符文价值!$A$3:$D$158,4,0),IF(AND(IH9&lt;80000000,IH9&gt;10),IH9,0))</f>
        <v>0</v>
      </c>
      <c r="II30">
        <f>IF(II9&gt;80000000,VLOOKUP(II9,符文价值!$A$3:$D$158,4,0),IF(AND(II9&lt;80000000,II9&gt;10),II9,0))</f>
        <v>0</v>
      </c>
      <c r="IJ30">
        <f>IF(IJ9&gt;80000000,VLOOKUP(IJ9,符文价值!$A$3:$D$158,4,0),IF(AND(IJ9&lt;80000000,IJ9&gt;10),IJ9,0))</f>
        <v>0</v>
      </c>
      <c r="IK30">
        <f>IF(IK9&gt;80000000,VLOOKUP(IK9,符文价值!$A$3:$D$158,4,0),IF(AND(IK9&lt;80000000,IK9&gt;10),IK9,0))</f>
        <v>0</v>
      </c>
      <c r="IL30">
        <f>IF(IL9&gt;80000000,VLOOKUP(IL9,符文价值!$A$3:$D$158,4,0),IF(AND(IL9&lt;80000000,IL9&gt;10),IL9,0))</f>
        <v>0</v>
      </c>
      <c r="IM30">
        <f>IF(IM9&gt;80000000,VLOOKUP(IM9,符文价值!$A$3:$D$158,4,0),IF(AND(IM9&lt;80000000,IM9&gt;10),IM9,0))</f>
        <v>0</v>
      </c>
      <c r="IN30">
        <f>IF(IN9&gt;80000000,VLOOKUP(IN9,符文价值!$A$3:$D$158,4,0),IF(AND(IN9&lt;80000000,IN9&gt;10),IN9,0))</f>
        <v>0</v>
      </c>
      <c r="IO30">
        <f>IF(IO9&gt;80000000,VLOOKUP(IO9,符文价值!$A$3:$D$158,4,0),IF(AND(IO9&lt;80000000,IO9&gt;10),IO9,0))</f>
        <v>0</v>
      </c>
      <c r="IP30">
        <f>IF(IP9&gt;80000000,VLOOKUP(IP9,符文价值!$A$3:$D$158,4,0),IF(AND(IP9&lt;80000000,IP9&gt;10),IP9,0))</f>
        <v>0</v>
      </c>
      <c r="IQ30">
        <f>IF(IQ9&gt;80000000,VLOOKUP(IQ9,符文价值!$A$3:$D$158,4,0),IF(AND(IQ9&lt;80000000,IQ9&gt;10),IQ9,0))</f>
        <v>0</v>
      </c>
      <c r="IR30">
        <f>IF(IR9&gt;80000000,VLOOKUP(IR9,符文价值!$A$3:$D$158,4,0),IF(AND(IR9&lt;80000000,IR9&gt;10),IR9,0))</f>
        <v>0</v>
      </c>
      <c r="IS30">
        <f>IF(IS9&gt;80000000,VLOOKUP(IS9,符文价值!$A$3:$D$158,4,0),IF(AND(IS9&lt;80000000,IS9&gt;10),IS9,0))</f>
        <v>0</v>
      </c>
      <c r="IT30">
        <f>IF(IT9&gt;80000000,VLOOKUP(IT9,符文价值!$A$3:$D$158,4,0),IF(AND(IT9&lt;80000000,IT9&gt;10),IT9,0))</f>
        <v>0</v>
      </c>
      <c r="IU30">
        <f>IF(IU9&gt;80000000,VLOOKUP(IU9,符文价值!$A$3:$D$158,4,0),IF(AND(IU9&lt;80000000,IU9&gt;10),IU9,0))</f>
        <v>0</v>
      </c>
      <c r="IV30">
        <f>IF(IV9&gt;80000000,VLOOKUP(IV9,符文价值!$A$3:$D$158,4,0),IF(AND(IV9&lt;80000000,IV9&gt;10),IV9,0))</f>
        <v>0</v>
      </c>
      <c r="IW30">
        <f>IF(IW9&gt;80000000,VLOOKUP(IW9,符文价值!$A$3:$D$158,4,0),IF(AND(IW9&lt;80000000,IW9&gt;10),IW9,0))</f>
        <v>0</v>
      </c>
      <c r="IX30">
        <f>IF(IX9&gt;80000000,VLOOKUP(IX9,符文价值!$A$3:$D$158,4,0),IF(AND(IX9&lt;80000000,IX9&gt;10),IX9,0))</f>
        <v>0</v>
      </c>
      <c r="IY30">
        <f>IF(IY9&gt;80000000,VLOOKUP(IY9,符文价值!$A$3:$D$158,4,0),IF(AND(IY9&lt;80000000,IY9&gt;10),IY9,0))</f>
        <v>0</v>
      </c>
      <c r="IZ30">
        <f>IF(IZ9&gt;80000000,VLOOKUP(IZ9,符文价值!$A$3:$D$158,4,0),IF(AND(IZ9&lt;80000000,IZ9&gt;10),IZ9,0))</f>
        <v>0</v>
      </c>
      <c r="JA30">
        <f>IF(JA9&gt;80000000,VLOOKUP(JA9,符文价值!$A$3:$D$158,4,0),IF(AND(JA9&lt;80000000,JA9&gt;10),JA9,0))</f>
        <v>0</v>
      </c>
      <c r="JB30">
        <f>IF(JB9&gt;80000000,VLOOKUP(JB9,符文价值!$A$3:$D$158,4,0),IF(AND(JB9&lt;80000000,JB9&gt;10),JB9,0))</f>
        <v>0</v>
      </c>
      <c r="JC30">
        <f>IF(JC9&gt;80000000,VLOOKUP(JC9,符文价值!$A$3:$D$158,4,0),IF(AND(JC9&lt;80000000,JC9&gt;10),JC9,0))</f>
        <v>0</v>
      </c>
      <c r="JD30">
        <f>IF(JD9&gt;80000000,VLOOKUP(JD9,符文价值!$A$3:$D$158,4,0),IF(AND(JD9&lt;80000000,JD9&gt;10),JD9,0))</f>
        <v>0</v>
      </c>
      <c r="JE30">
        <f>IF(JE9&gt;80000000,VLOOKUP(JE9,符文价值!$A$3:$D$158,4,0),IF(AND(JE9&lt;80000000,JE9&gt;10),JE9,0))</f>
        <v>0</v>
      </c>
      <c r="JF30">
        <f>IF(JF9&gt;80000000,VLOOKUP(JF9,符文价值!$A$3:$D$158,4,0),IF(AND(JF9&lt;80000000,JF9&gt;10),JF9,0))</f>
        <v>0</v>
      </c>
      <c r="JG30">
        <f>IF(JG9&gt;80000000,VLOOKUP(JG9,符文价值!$A$3:$D$158,4,0),IF(AND(JG9&lt;80000000,JG9&gt;10),JG9,0))</f>
        <v>0</v>
      </c>
      <c r="JH30">
        <f>IF(JH9&gt;80000000,VLOOKUP(JH9,符文价值!$A$3:$D$158,4,0),IF(AND(JH9&lt;80000000,JH9&gt;10),JH9,0))</f>
        <v>0</v>
      </c>
      <c r="JI30">
        <f>IF(JI9&gt;80000000,VLOOKUP(JI9,符文价值!$A$3:$D$158,4,0),IF(AND(JI9&lt;80000000,JI9&gt;10),JI9,0))</f>
        <v>0</v>
      </c>
      <c r="JJ30">
        <f>IF(JJ9&gt;80000000,VLOOKUP(JJ9,符文价值!$A$3:$D$158,4,0),IF(AND(JJ9&lt;80000000,JJ9&gt;10),JJ9,0))</f>
        <v>0</v>
      </c>
      <c r="JK30">
        <f>IF(JK9&gt;80000000,VLOOKUP(JK9,符文价值!$A$3:$D$158,4,0),IF(AND(JK9&lt;80000000,JK9&gt;10),JK9,0))</f>
        <v>0</v>
      </c>
      <c r="JL30">
        <f>IF(JL9&gt;80000000,VLOOKUP(JL9,符文价值!$A$3:$D$158,4,0),IF(AND(JL9&lt;80000000,JL9&gt;10),JL9,0))</f>
        <v>0</v>
      </c>
      <c r="JM30">
        <f>IF(JM9&gt;80000000,VLOOKUP(JM9,符文价值!$A$3:$D$158,4,0),IF(AND(JM9&lt;80000000,JM9&gt;10),JM9,0))</f>
        <v>0</v>
      </c>
      <c r="JN30">
        <f>IF(JN9&gt;80000000,VLOOKUP(JN9,符文价值!$A$3:$D$158,4,0),IF(AND(JN9&lt;80000000,JN9&gt;10),JN9,0))</f>
        <v>0</v>
      </c>
      <c r="JO30">
        <f>IF(JO9&gt;80000000,VLOOKUP(JO9,符文价值!$A$3:$D$158,4,0),IF(AND(JO9&lt;80000000,JO9&gt;10),JO9,0))</f>
        <v>0</v>
      </c>
      <c r="JP30">
        <f>IF(JP9&gt;80000000,VLOOKUP(JP9,符文价值!$A$3:$D$158,4,0),IF(AND(JP9&lt;80000000,JP9&gt;10),JP9,0))</f>
        <v>0</v>
      </c>
      <c r="JQ30">
        <f>IF(JQ9&gt;80000000,VLOOKUP(JQ9,符文价值!$A$3:$D$158,4,0),IF(AND(JQ9&lt;80000000,JQ9&gt;10),JQ9,0))</f>
        <v>0</v>
      </c>
      <c r="JR30">
        <f>IF(JR9&gt;80000000,VLOOKUP(JR9,符文价值!$A$3:$D$158,4,0),IF(AND(JR9&lt;80000000,JR9&gt;10),JR9,0))</f>
        <v>0</v>
      </c>
      <c r="JS30">
        <f>IF(JS9&gt;80000000,VLOOKUP(JS9,符文价值!$A$3:$D$158,4,0),IF(AND(JS9&lt;80000000,JS9&gt;10),JS9,0))</f>
        <v>0</v>
      </c>
      <c r="JT30">
        <f>IF(JT9&gt;80000000,VLOOKUP(JT9,符文价值!$A$3:$D$158,4,0),IF(AND(JT9&lt;80000000,JT9&gt;10),JT9,0))</f>
        <v>0</v>
      </c>
      <c r="JU30">
        <f>IF(JU9&gt;80000000,VLOOKUP(JU9,符文价值!$A$3:$D$158,4,0),IF(AND(JU9&lt;80000000,JU9&gt;10),JU9,0))</f>
        <v>0</v>
      </c>
      <c r="JV30">
        <f>IF(JV9&gt;80000000,VLOOKUP(JV9,符文价值!$A$3:$D$158,4,0),IF(AND(JV9&lt;80000000,JV9&gt;10),JV9,0))</f>
        <v>0</v>
      </c>
      <c r="JW30">
        <f>IF(JW9&gt;80000000,VLOOKUP(JW9,符文价值!$A$3:$D$158,4,0),IF(AND(JW9&lt;80000000,JW9&gt;10),JW9,0))</f>
        <v>0</v>
      </c>
      <c r="JX30">
        <f>IF(JX9&gt;80000000,VLOOKUP(JX9,符文价值!$A$3:$D$158,4,0),IF(AND(JX9&lt;80000000,JX9&gt;10),JX9,0))</f>
        <v>0</v>
      </c>
      <c r="JY30">
        <f>IF(JY9&gt;80000000,VLOOKUP(JY9,符文价值!$A$3:$D$158,4,0),IF(AND(JY9&lt;80000000,JY9&gt;10),JY9,0))</f>
        <v>0</v>
      </c>
      <c r="JZ30">
        <f>IF(JZ9&gt;80000000,VLOOKUP(JZ9,符文价值!$A$3:$D$158,4,0),IF(AND(JZ9&lt;80000000,JZ9&gt;10),JZ9,0))</f>
        <v>0</v>
      </c>
      <c r="KA30">
        <f>IF(KA9&gt;80000000,VLOOKUP(KA9,符文价值!$A$3:$D$158,4,0),IF(AND(KA9&lt;80000000,KA9&gt;10),KA9,0))</f>
        <v>0</v>
      </c>
      <c r="KB30">
        <f>IF(KB9&gt;80000000,VLOOKUP(KB9,符文价值!$A$3:$D$158,4,0),IF(AND(KB9&lt;80000000,KB9&gt;10),KB9,0))</f>
        <v>0</v>
      </c>
      <c r="KC30">
        <f>IF(KC9&gt;80000000,VLOOKUP(KC9,符文价值!$A$3:$D$158,4,0),IF(AND(KC9&lt;80000000,KC9&gt;10),KC9,0))</f>
        <v>0</v>
      </c>
      <c r="KD30">
        <f>IF(KD9&gt;80000000,VLOOKUP(KD9,符文价值!$A$3:$D$158,4,0),IF(AND(KD9&lt;80000000,KD9&gt;10),KD9,0))</f>
        <v>0</v>
      </c>
      <c r="KE30">
        <f>IF(KE9&gt;80000000,VLOOKUP(KE9,符文价值!$A$3:$D$158,4,0),IF(AND(KE9&lt;80000000,KE9&gt;10),KE9,0))</f>
        <v>0</v>
      </c>
      <c r="KF30">
        <f>IF(KF9&gt;80000000,VLOOKUP(KF9,符文价值!$A$3:$D$158,4,0),IF(AND(KF9&lt;80000000,KF9&gt;10),KF9,0))</f>
        <v>0</v>
      </c>
      <c r="KG30">
        <f>IF(KG9&gt;80000000,VLOOKUP(KG9,符文价值!$A$3:$D$158,4,0),IF(AND(KG9&lt;80000000,KG9&gt;10),KG9,0))</f>
        <v>0</v>
      </c>
      <c r="KH30">
        <f>IF(KH9&gt;80000000,VLOOKUP(KH9,符文价值!$A$3:$D$158,4,0),IF(AND(KH9&lt;80000000,KH9&gt;10),KH9,0))</f>
        <v>0</v>
      </c>
      <c r="KI30">
        <f>IF(KI9&gt;80000000,VLOOKUP(KI9,符文价值!$A$3:$D$158,4,0),IF(AND(KI9&lt;80000000,KI9&gt;10),KI9,0))</f>
        <v>0</v>
      </c>
      <c r="KJ30">
        <f>IF(KJ9&gt;80000000,VLOOKUP(KJ9,符文价值!$A$3:$D$158,4,0),IF(AND(KJ9&lt;80000000,KJ9&gt;10),KJ9,0))</f>
        <v>0</v>
      </c>
      <c r="KK30">
        <f>IF(KK9&gt;80000000,VLOOKUP(KK9,符文价值!$A$3:$D$158,4,0),IF(AND(KK9&lt;80000000,KK9&gt;10),KK9,0))</f>
        <v>0</v>
      </c>
      <c r="KL30">
        <f>IF(KL9&gt;80000000,VLOOKUP(KL9,符文价值!$A$3:$D$158,4,0),IF(AND(KL9&lt;80000000,KL9&gt;10),KL9,0))</f>
        <v>0</v>
      </c>
      <c r="KM30">
        <f>IF(KM9&gt;80000000,VLOOKUP(KM9,符文价值!$A$3:$D$158,4,0),IF(AND(KM9&lt;80000000,KM9&gt;10),KM9,0))</f>
        <v>0</v>
      </c>
      <c r="KN30">
        <f>IF(KN9&gt;80000000,VLOOKUP(KN9,符文价值!$A$3:$D$158,4,0),IF(AND(KN9&lt;80000000,KN9&gt;10),KN9,0))</f>
        <v>0</v>
      </c>
      <c r="KO30">
        <f>IF(KO9&gt;80000000,VLOOKUP(KO9,符文价值!$A$3:$D$158,4,0),IF(AND(KO9&lt;80000000,KO9&gt;10),KO9,0))</f>
        <v>0</v>
      </c>
      <c r="KP30">
        <f>IF(KP9&gt;80000000,VLOOKUP(KP9,符文价值!$A$3:$D$158,4,0),IF(AND(KP9&lt;80000000,KP9&gt;10),KP9,0))</f>
        <v>0</v>
      </c>
      <c r="KQ30">
        <f>IF(KQ9&gt;80000000,VLOOKUP(KQ9,符文价值!$A$3:$D$158,4,0),IF(AND(KQ9&lt;80000000,KQ9&gt;10),KQ9,0))</f>
        <v>0</v>
      </c>
      <c r="KR30">
        <f>IF(KR9&gt;80000000,VLOOKUP(KR9,符文价值!$A$3:$D$158,4,0),IF(AND(KR9&lt;80000000,KR9&gt;10),KR9,0))</f>
        <v>0</v>
      </c>
      <c r="KS30">
        <f>IF(KS9&gt;80000000,VLOOKUP(KS9,符文价值!$A$3:$D$158,4,0),IF(AND(KS9&lt;80000000,KS9&gt;10),KS9,0))</f>
        <v>0</v>
      </c>
      <c r="KT30">
        <f>IF(KT9&gt;80000000,VLOOKUP(KT9,符文价值!$A$3:$D$158,4,0),IF(AND(KT9&lt;80000000,KT9&gt;10),KT9,0))</f>
        <v>0</v>
      </c>
      <c r="KU30">
        <f>IF(KU9&gt;80000000,VLOOKUP(KU9,符文价值!$A$3:$D$158,4,0),IF(AND(KU9&lt;80000000,KU9&gt;10),KU9,0))</f>
        <v>0</v>
      </c>
      <c r="KV30">
        <f>IF(KV9&gt;80000000,VLOOKUP(KV9,符文价值!$A$3:$D$158,4,0),IF(AND(KV9&lt;80000000,KV9&gt;10),KV9,0))</f>
        <v>0</v>
      </c>
      <c r="KW30">
        <f>IF(KW9&gt;80000000,VLOOKUP(KW9,符文价值!$A$3:$D$158,4,0),IF(AND(KW9&lt;80000000,KW9&gt;10),KW9,0))</f>
        <v>0</v>
      </c>
      <c r="KX30">
        <f>IF(KX9&gt;80000000,VLOOKUP(KX9,符文价值!$A$3:$D$158,4,0),IF(AND(KX9&lt;80000000,KX9&gt;10),KX9,0))</f>
        <v>0</v>
      </c>
      <c r="KY30">
        <f>IF(KY9&gt;80000000,VLOOKUP(KY9,符文价值!$A$3:$D$158,4,0),IF(AND(KY9&lt;80000000,KY9&gt;10),KY9,0))</f>
        <v>0</v>
      </c>
      <c r="KZ30">
        <f>IF(KZ9&gt;80000000,VLOOKUP(KZ9,符文价值!$A$3:$D$158,4,0),IF(AND(KZ9&lt;80000000,KZ9&gt;10),KZ9,0))</f>
        <v>0</v>
      </c>
      <c r="LA30">
        <f>IF(LA9&gt;80000000,VLOOKUP(LA9,符文价值!$A$3:$D$158,4,0),IF(AND(LA9&lt;80000000,LA9&gt;10),LA9,0))</f>
        <v>0</v>
      </c>
      <c r="LB30">
        <f>IF(LB9&gt;80000000,VLOOKUP(LB9,符文价值!$A$3:$D$158,4,0),IF(AND(LB9&lt;80000000,LB9&gt;10),LB9,0))</f>
        <v>0</v>
      </c>
      <c r="LC30">
        <f>IF(LC9&gt;80000000,VLOOKUP(LC9,符文价值!$A$3:$D$158,4,0),IF(AND(LC9&lt;80000000,LC9&gt;10),LC9,0))</f>
        <v>0</v>
      </c>
      <c r="LD30">
        <f>IF(LD9&gt;80000000,VLOOKUP(LD9,符文价值!$A$3:$D$158,4,0),IF(AND(LD9&lt;80000000,LD9&gt;10),LD9,0))</f>
        <v>0</v>
      </c>
      <c r="LE30">
        <f>IF(LE9&gt;80000000,VLOOKUP(LE9,符文价值!$A$3:$D$158,4,0),IF(AND(LE9&lt;80000000,LE9&gt;10),LE9,0))</f>
        <v>0</v>
      </c>
      <c r="LF30">
        <f>IF(LF9&gt;80000000,VLOOKUP(LF9,符文价值!$A$3:$D$158,4,0),IF(AND(LF9&lt;80000000,LF9&gt;10),LF9,0))</f>
        <v>0</v>
      </c>
      <c r="LG30">
        <f>IF(LG9&gt;80000000,VLOOKUP(LG9,符文价值!$A$3:$D$158,4,0),IF(AND(LG9&lt;80000000,LG9&gt;10),LG9,0))</f>
        <v>0</v>
      </c>
      <c r="LH30">
        <f>IF(LH9&gt;80000000,VLOOKUP(LH9,符文价值!$A$3:$D$158,4,0),IF(AND(LH9&lt;80000000,LH9&gt;10),LH9,0))</f>
        <v>0</v>
      </c>
      <c r="LI30">
        <f>IF(LI9&gt;80000000,VLOOKUP(LI9,符文价值!$A$3:$D$158,4,0),IF(AND(LI9&lt;80000000,LI9&gt;10),LI9,0))</f>
        <v>0</v>
      </c>
      <c r="LJ30">
        <f>IF(LJ9&gt;80000000,VLOOKUP(LJ9,符文价值!$A$3:$D$158,4,0),IF(AND(LJ9&lt;80000000,LJ9&gt;10),LJ9,0))</f>
        <v>0</v>
      </c>
      <c r="LK30">
        <f>IF(LK9&gt;80000000,VLOOKUP(LK9,符文价值!$A$3:$D$158,4,0),IF(AND(LK9&lt;80000000,LK9&gt;10),LK9,0))</f>
        <v>0</v>
      </c>
      <c r="LL30">
        <f>IF(LL9&gt;80000000,VLOOKUP(LL9,符文价值!$A$3:$D$158,4,0),IF(AND(LL9&lt;80000000,LL9&gt;10),LL9,0))</f>
        <v>0</v>
      </c>
      <c r="LM30">
        <f>IF(LM9&gt;80000000,VLOOKUP(LM9,符文价值!$A$3:$D$158,4,0),IF(AND(LM9&lt;80000000,LM9&gt;10),LM9,0))</f>
        <v>0</v>
      </c>
      <c r="LN30">
        <f>IF(LN9&gt;80000000,VLOOKUP(LN9,符文价值!$A$3:$D$158,4,0),IF(AND(LN9&lt;80000000,LN9&gt;10),LN9,0))</f>
        <v>0</v>
      </c>
      <c r="LO30">
        <f>IF(LO9&gt;80000000,VLOOKUP(LO9,符文价值!$A$3:$D$158,4,0),IF(AND(LO9&lt;80000000,LO9&gt;10),LO9,0))</f>
        <v>0</v>
      </c>
      <c r="LP30">
        <f>IF(LP9&gt;80000000,VLOOKUP(LP9,符文价值!$A$3:$D$158,4,0),IF(AND(LP9&lt;80000000,LP9&gt;10),LP9,0))</f>
        <v>0</v>
      </c>
      <c r="LQ30">
        <f>IF(LQ9&gt;80000000,VLOOKUP(LQ9,符文价值!$A$3:$D$158,4,0),IF(AND(LQ9&lt;80000000,LQ9&gt;10),LQ9,0))</f>
        <v>0</v>
      </c>
      <c r="LR30">
        <f>IF(LR9&gt;80000000,VLOOKUP(LR9,符文价值!$A$3:$D$158,4,0),IF(AND(LR9&lt;80000000,LR9&gt;10),LR9,0))</f>
        <v>0</v>
      </c>
      <c r="LS30">
        <f>IF(LS9&gt;80000000,VLOOKUP(LS9,符文价值!$A$3:$D$158,4,0),IF(AND(LS9&lt;80000000,LS9&gt;10),LS9,0))</f>
        <v>0</v>
      </c>
      <c r="LT30">
        <f>IF(LT9&gt;80000000,VLOOKUP(LT9,符文价值!$A$3:$D$158,4,0),IF(AND(LT9&lt;80000000,LT9&gt;10),LT9,0))</f>
        <v>0</v>
      </c>
      <c r="LU30">
        <f>IF(LU9&gt;80000000,VLOOKUP(LU9,符文价值!$A$3:$D$158,4,0),IF(AND(LU9&lt;80000000,LU9&gt;10),LU9,0))</f>
        <v>0</v>
      </c>
      <c r="LV30">
        <f>IF(LV9&gt;80000000,VLOOKUP(LV9,符文价值!$A$3:$D$158,4,0),IF(AND(LV9&lt;80000000,LV9&gt;10),LV9,0))</f>
        <v>0</v>
      </c>
      <c r="LW30">
        <f>IF(LW9&gt;80000000,VLOOKUP(LW9,符文价值!$A$3:$D$158,4,0),IF(AND(LW9&lt;80000000,LW9&gt;10),LW9,0))</f>
        <v>0</v>
      </c>
      <c r="LX30">
        <f>IF(LX9&gt;80000000,VLOOKUP(LX9,符文价值!$A$3:$D$158,4,0),IF(AND(LX9&lt;80000000,LX9&gt;10),LX9,0))</f>
        <v>0</v>
      </c>
      <c r="LY30">
        <f>IF(LY9&gt;80000000,VLOOKUP(LY9,符文价值!$A$3:$D$158,4,0),IF(AND(LY9&lt;80000000,LY9&gt;10),LY9,0))</f>
        <v>0</v>
      </c>
      <c r="LZ30">
        <f>IF(LZ9&gt;80000000,VLOOKUP(LZ9,符文价值!$A$3:$D$158,4,0),IF(AND(LZ9&lt;80000000,LZ9&gt;10),LZ9,0))</f>
        <v>0</v>
      </c>
      <c r="MA30">
        <f>IF(MA9&gt;80000000,VLOOKUP(MA9,符文价值!$A$3:$D$158,4,0),IF(AND(MA9&lt;80000000,MA9&gt;10),MA9,0))</f>
        <v>0</v>
      </c>
      <c r="MB30">
        <f>IF(MB9&gt;80000000,VLOOKUP(MB9,符文价值!$A$3:$D$158,4,0),IF(AND(MB9&lt;80000000,MB9&gt;10),MB9,0))</f>
        <v>0</v>
      </c>
      <c r="MC30">
        <f>IF(MC9&gt;80000000,VLOOKUP(MC9,符文价值!$A$3:$D$158,4,0),IF(AND(MC9&lt;80000000,MC9&gt;10),MC9,0))</f>
        <v>0</v>
      </c>
      <c r="MD30">
        <f>IF(MD9&gt;80000000,VLOOKUP(MD9,符文价值!$A$3:$D$158,4,0),IF(AND(MD9&lt;80000000,MD9&gt;10),MD9,0))</f>
        <v>0</v>
      </c>
      <c r="ME30">
        <f>IF(ME9&gt;80000000,VLOOKUP(ME9,符文价值!$A$3:$D$158,4,0),IF(AND(ME9&lt;80000000,ME9&gt;10),ME9,0))</f>
        <v>0</v>
      </c>
      <c r="MF30">
        <f>IF(MF9&gt;80000000,VLOOKUP(MF9,符文价值!$A$3:$D$158,4,0),IF(AND(MF9&lt;80000000,MF9&gt;10),MF9,0))</f>
        <v>0</v>
      </c>
      <c r="MG30">
        <f>IF(MG9&gt;80000000,VLOOKUP(MG9,符文价值!$A$3:$D$158,4,0),IF(AND(MG9&lt;80000000,MG9&gt;10),MG9,0))</f>
        <v>0</v>
      </c>
      <c r="MH30">
        <f>IF(MH9&gt;80000000,VLOOKUP(MH9,符文价值!$A$3:$D$158,4,0),IF(AND(MH9&lt;80000000,MH9&gt;10),MH9,0))</f>
        <v>0</v>
      </c>
    </row>
    <row r="31" spans="1:346" x14ac:dyDescent="0.2">
      <c r="A31">
        <v>7</v>
      </c>
      <c r="E31">
        <f>IF(E10&gt;80000000,VLOOKUP(E10,符文价值!$A$3:$D$158,4,0),IF(AND(E10&lt;80000000,E10&gt;10),E10,0))</f>
        <v>0</v>
      </c>
      <c r="F31">
        <f>IF(F10&gt;80000000,VLOOKUP(F10,符文价值!$A$3:$D$158,4,0),IF(AND(F10&lt;80000000,F10&gt;10),F10,0))</f>
        <v>0</v>
      </c>
      <c r="G31">
        <f>IF(G10&gt;80000000,VLOOKUP(G10,符文价值!$A$3:$D$158,4,0),IF(AND(G10&lt;80000000,G10&gt;10),G10,0))</f>
        <v>10</v>
      </c>
      <c r="H31">
        <f>IF(H10&gt;80000000,VLOOKUP(H10,符文价值!$A$3:$D$158,4,0),IF(AND(H10&lt;80000000,H10&gt;10),H10,0))</f>
        <v>0</v>
      </c>
      <c r="I31">
        <f>IF(I10&gt;80000000,VLOOKUP(I10,符文价值!$A$3:$D$158,4,0),IF(AND(I10&lt;80000000,I10&gt;10),I10,0))</f>
        <v>0</v>
      </c>
      <c r="J31">
        <f>IF(J10&gt;80000000,VLOOKUP(J10,符文价值!$A$3:$D$158,4,0),IF(AND(J10&lt;80000000,J10&gt;10),J10,0))</f>
        <v>292800</v>
      </c>
      <c r="K31">
        <f>IF(K10&gt;80000000,VLOOKUP(K10,符文价值!$A$3:$D$158,4,0),IF(AND(K10&lt;80000000,K10&gt;10),K10,0))</f>
        <v>15</v>
      </c>
      <c r="L31">
        <f>IF(L10&gt;80000000,VLOOKUP(L10,符文价值!$A$3:$D$158,4,0),IF(AND(L10&lt;80000000,L10&gt;10),L10,0))</f>
        <v>0</v>
      </c>
      <c r="M31">
        <f>IF(M10&gt;80000000,VLOOKUP(M10,符文价值!$A$3:$D$158,4,0),IF(AND(M10&lt;80000000,M10&gt;10),M10,0))</f>
        <v>0</v>
      </c>
      <c r="N31">
        <f>IF(N10&gt;80000000,VLOOKUP(N10,符文价值!$A$3:$D$158,4,0),IF(AND(N10&lt;80000000,N10&gt;10),N10,0))</f>
        <v>179520</v>
      </c>
      <c r="O31">
        <f>IF(O10&gt;80000000,VLOOKUP(O10,符文价值!$A$3:$D$158,4,0),IF(AND(O10&lt;80000000,O10&gt;10),O10,0))</f>
        <v>24</v>
      </c>
      <c r="P31">
        <f>IF(P10&gt;80000000,VLOOKUP(P10,符文价值!$A$3:$D$158,4,0),IF(AND(P10&lt;80000000,P10&gt;10),P10,0))</f>
        <v>0</v>
      </c>
      <c r="Q31">
        <f>IF(Q10&gt;80000000,VLOOKUP(Q10,符文价值!$A$3:$D$158,4,0),IF(AND(Q10&lt;80000000,Q10&gt;10),Q10,0))</f>
        <v>0</v>
      </c>
      <c r="R31">
        <f>IF(R10&gt;80000000,VLOOKUP(R10,符文价值!$A$3:$D$158,4,0),IF(AND(R10&lt;80000000,R10&gt;10),R10,0))</f>
        <v>120000</v>
      </c>
      <c r="S31">
        <f>IF(S10&gt;80000000,VLOOKUP(S10,符文价值!$A$3:$D$158,4,0),IF(AND(S10&lt;80000000,S10&gt;10),S10,0))</f>
        <v>48</v>
      </c>
      <c r="T31">
        <f>IF(T10&gt;80000000,VLOOKUP(T10,符文价值!$A$3:$D$158,4,0),IF(AND(T10&lt;80000000,T10&gt;10),T10,0))</f>
        <v>0</v>
      </c>
      <c r="U31">
        <f>IF(U10&gt;80000000,VLOOKUP(U10,符文价值!$A$3:$D$158,4,0),IF(AND(U10&lt;80000000,U10&gt;10),U10,0))</f>
        <v>0</v>
      </c>
      <c r="V31">
        <f>IF(V10&gt;80000000,VLOOKUP(V10,符文价值!$A$3:$D$158,4,0),IF(AND(V10&lt;80000000,V10&gt;10),V10,0))</f>
        <v>7200</v>
      </c>
      <c r="W31">
        <f>IF(W10&gt;80000000,VLOOKUP(W10,符文价值!$A$3:$D$158,4,0),IF(AND(W10&lt;80000000,W10&gt;10),W10,0))</f>
        <v>120</v>
      </c>
      <c r="X31">
        <f>IF(X10&gt;80000000,VLOOKUP(X10,符文价值!$A$3:$D$158,4,0),IF(AND(X10&lt;80000000,X10&gt;10),X10,0))</f>
        <v>0</v>
      </c>
      <c r="Y31">
        <f>IF(Y10&gt;80000000,VLOOKUP(Y10,符文价值!$A$3:$D$158,4,0),IF(AND(Y10&lt;80000000,Y10&gt;10),Y10,0))</f>
        <v>0</v>
      </c>
      <c r="Z31">
        <f>IF(Z10&gt;80000000,VLOOKUP(Z10,符文价值!$A$3:$D$158,4,0),IF(AND(Z10&lt;80000000,Z10&gt;10),Z10,0))</f>
        <v>480</v>
      </c>
      <c r="AA31">
        <f>IF(AA10&gt;80000000,VLOOKUP(AA10,符文价值!$A$3:$D$158,4,0),IF(AND(AA10&lt;80000000,AA10&gt;10),AA10,0))</f>
        <v>10</v>
      </c>
      <c r="AB31">
        <f>IF(AB10&gt;80000000,VLOOKUP(AB10,符文价值!$A$3:$D$158,4,0),IF(AND(AB10&lt;80000000,AB10&gt;10),AB10,0))</f>
        <v>0</v>
      </c>
      <c r="AC31">
        <f>IF(AC10&gt;80000000,VLOOKUP(AC10,符文价值!$A$3:$D$158,4,0),IF(AND(AC10&lt;80000000,AC10&gt;10),AC10,0))</f>
        <v>0</v>
      </c>
      <c r="AD31">
        <f>IF(AD10&gt;80000000,VLOOKUP(AD10,符文价值!$A$3:$D$158,4,0),IF(AND(AD10&lt;80000000,AD10&gt;10),AD10,0))</f>
        <v>19400</v>
      </c>
      <c r="AE31">
        <f>IF(AE10&gt;80000000,VLOOKUP(AE10,符文价值!$A$3:$D$158,4,0),IF(AND(AE10&lt;80000000,AE10&gt;10),AE10,0))</f>
        <v>30</v>
      </c>
      <c r="AF31">
        <f>IF(AF10&gt;80000000,VLOOKUP(AF10,符文价值!$A$3:$D$158,4,0),IF(AND(AF10&lt;80000000,AF10&gt;10),AF10,0))</f>
        <v>0</v>
      </c>
      <c r="AG31">
        <f>IF(AG10&gt;80000000,VLOOKUP(AG10,符文价值!$A$3:$D$158,4,0),IF(AND(AG10&lt;80000000,AG10&gt;10),AG10,0))</f>
        <v>0</v>
      </c>
      <c r="AH31">
        <f>IF(AH10&gt;80000000,VLOOKUP(AH10,符文价值!$A$3:$D$158,4,0),IF(AND(AH10&lt;80000000,AH10&gt;10),AH10,0))</f>
        <v>15980</v>
      </c>
      <c r="AI31">
        <f>IF(AI10&gt;80000000,VLOOKUP(AI10,符文价值!$A$3:$D$158,4,0),IF(AND(AI10&lt;80000000,AI10&gt;10),AI10,0))</f>
        <v>150</v>
      </c>
      <c r="AJ31">
        <f>IF(AJ10&gt;80000000,VLOOKUP(AJ10,符文价值!$A$3:$D$158,4,0),IF(AND(AJ10&lt;80000000,AJ10&gt;10),AJ10,0))</f>
        <v>0</v>
      </c>
      <c r="AK31">
        <f>IF(AK10&gt;80000000,VLOOKUP(AK10,符文价值!$A$3:$D$158,4,0),IF(AND(AK10&lt;80000000,AK10&gt;10),AK10,0))</f>
        <v>0</v>
      </c>
      <c r="AL31">
        <f>IF(AL10&gt;80000000,VLOOKUP(AL10,符文价值!$A$3:$D$158,4,0),IF(AND(AL10&lt;80000000,AL10&gt;10),AL10,0))</f>
        <v>4000</v>
      </c>
      <c r="AM31">
        <f>IF(AM10&gt;80000000,VLOOKUP(AM10,符文价值!$A$3:$D$158,4,0),IF(AND(AM10&lt;80000000,AM10&gt;10),AM10,0))</f>
        <v>900</v>
      </c>
      <c r="AN31">
        <f>IF(AN10&gt;80000000,VLOOKUP(AN10,符文价值!$A$3:$D$158,4,0),IF(AND(AN10&lt;80000000,AN10&gt;10),AN10,0))</f>
        <v>0</v>
      </c>
      <c r="AO31">
        <f>IF(AO10&gt;80000000,VLOOKUP(AO10,符文价值!$A$3:$D$158,4,0),IF(AND(AO10&lt;80000000,AO10&gt;10),AO10,0))</f>
        <v>0</v>
      </c>
      <c r="AP31">
        <f>IF(AP10&gt;80000000,VLOOKUP(AP10,符文价值!$A$3:$D$158,4,0),IF(AND(AP10&lt;80000000,AP10&gt;10),AP10,0))</f>
        <v>600</v>
      </c>
      <c r="AQ31">
        <f>IF(AQ10&gt;80000000,VLOOKUP(AQ10,符文价值!$A$3:$D$158,4,0),IF(AND(AQ10&lt;80000000,AQ10&gt;10),AQ10,0))</f>
        <v>9000</v>
      </c>
      <c r="AR31">
        <f>IF(AR10&gt;80000000,VLOOKUP(AR10,符文价值!$A$3:$D$158,4,0),IF(AND(AR10&lt;80000000,AR10&gt;10),AR10,0))</f>
        <v>0</v>
      </c>
      <c r="AS31">
        <f>IF(AS10&gt;80000000,VLOOKUP(AS10,符文价值!$A$3:$D$158,4,0),IF(AND(AS10&lt;80000000,AS10&gt;10),AS10,0))</f>
        <v>0</v>
      </c>
      <c r="AT31">
        <f>IF(AT10&gt;80000000,VLOOKUP(AT10,符文价值!$A$3:$D$158,4,0),IF(AND(AT10&lt;80000000,AT10&gt;10),AT10,0))</f>
        <v>20</v>
      </c>
      <c r="AU31">
        <f>IF(AU10&gt;80000000,VLOOKUP(AU10,符文价值!$A$3:$D$158,4,0),IF(AND(AU10&lt;80000000,AU10&gt;10),AU10,0))</f>
        <v>10</v>
      </c>
      <c r="AV31">
        <f>IF(AV10&gt;80000000,VLOOKUP(AV10,符文价值!$A$3:$D$158,4,0),IF(AND(AV10&lt;80000000,AV10&gt;10),AV10,0))</f>
        <v>0</v>
      </c>
      <c r="AW31">
        <f>IF(AW10&gt;80000000,VLOOKUP(AW10,符文价值!$A$3:$D$158,4,0),IF(AND(AW10&lt;80000000,AW10&gt;10),AW10,0))</f>
        <v>0</v>
      </c>
      <c r="AX31">
        <f>IF(AX10&gt;80000000,VLOOKUP(AX10,符文价值!$A$3:$D$158,4,0),IF(AND(AX10&lt;80000000,AX10&gt;10),AX10,0))</f>
        <v>19400</v>
      </c>
      <c r="AY31">
        <f>IF(AY10&gt;80000000,VLOOKUP(AY10,符文价值!$A$3:$D$158,4,0),IF(AND(AY10&lt;80000000,AY10&gt;10),AY10,0))</f>
        <v>30</v>
      </c>
      <c r="AZ31">
        <f>IF(AZ10&gt;80000000,VLOOKUP(AZ10,符文价值!$A$3:$D$158,4,0),IF(AND(AZ10&lt;80000000,AZ10&gt;10),AZ10,0))</f>
        <v>0</v>
      </c>
      <c r="BA31">
        <f>IF(BA10&gt;80000000,VLOOKUP(BA10,符文价值!$A$3:$D$158,4,0),IF(AND(BA10&lt;80000000,BA10&gt;10),BA10,0))</f>
        <v>0</v>
      </c>
      <c r="BB31">
        <f>IF(BB10&gt;80000000,VLOOKUP(BB10,符文价值!$A$3:$D$158,4,0),IF(AND(BB10&lt;80000000,BB10&gt;10),BB10,0))</f>
        <v>15980</v>
      </c>
      <c r="BC31">
        <f>IF(BC10&gt;80000000,VLOOKUP(BC10,符文价值!$A$3:$D$158,4,0),IF(AND(BC10&lt;80000000,BC10&gt;10),BC10,0))</f>
        <v>150</v>
      </c>
      <c r="BD31">
        <f>IF(BD10&gt;80000000,VLOOKUP(BD10,符文价值!$A$3:$D$158,4,0),IF(AND(BD10&lt;80000000,BD10&gt;10),BD10,0))</f>
        <v>0</v>
      </c>
      <c r="BE31">
        <f>IF(BE10&gt;80000000,VLOOKUP(BE10,符文价值!$A$3:$D$158,4,0),IF(AND(BE10&lt;80000000,BE10&gt;10),BE10,0))</f>
        <v>0</v>
      </c>
      <c r="BF31">
        <f>IF(BF10&gt;80000000,VLOOKUP(BF10,符文价值!$A$3:$D$158,4,0),IF(AND(BF10&lt;80000000,BF10&gt;10),BF10,0))</f>
        <v>4000</v>
      </c>
      <c r="BG31">
        <f>IF(BG10&gt;80000000,VLOOKUP(BG10,符文价值!$A$3:$D$158,4,0),IF(AND(BG10&lt;80000000,BG10&gt;10),BG10,0))</f>
        <v>900</v>
      </c>
      <c r="BH31">
        <f>IF(BH10&gt;80000000,VLOOKUP(BH10,符文价值!$A$3:$D$158,4,0),IF(AND(BH10&lt;80000000,BH10&gt;10),BH10,0))</f>
        <v>0</v>
      </c>
      <c r="BI31">
        <f>IF(BI10&gt;80000000,VLOOKUP(BI10,符文价值!$A$3:$D$158,4,0),IF(AND(BI10&lt;80000000,BI10&gt;10),BI10,0))</f>
        <v>0</v>
      </c>
      <c r="BJ31">
        <f>IF(BJ10&gt;80000000,VLOOKUP(BJ10,符文价值!$A$3:$D$158,4,0),IF(AND(BJ10&lt;80000000,BJ10&gt;10),BJ10,0))</f>
        <v>600</v>
      </c>
      <c r="BK31">
        <f>IF(BK10&gt;80000000,VLOOKUP(BK10,符文价值!$A$3:$D$158,4,0),IF(AND(BK10&lt;80000000,BK10&gt;10),BK10,0))</f>
        <v>9000</v>
      </c>
      <c r="BL31">
        <f>IF(BL10&gt;80000000,VLOOKUP(BL10,符文价值!$A$3:$D$158,4,0),IF(AND(BL10&lt;80000000,BL10&gt;10),BL10,0))</f>
        <v>0</v>
      </c>
      <c r="BM31">
        <f>IF(BM10&gt;80000000,VLOOKUP(BM10,符文价值!$A$3:$D$158,4,0),IF(AND(BM10&lt;80000000,BM10&gt;10),BM10,0))</f>
        <v>0</v>
      </c>
      <c r="BN31">
        <f>IF(BN10&gt;80000000,VLOOKUP(BN10,符文价值!$A$3:$D$158,4,0),IF(AND(BN10&lt;80000000,BN10&gt;10),BN10,0))</f>
        <v>20</v>
      </c>
      <c r="BO31">
        <f>IF(BO10&gt;80000000,VLOOKUP(BO10,符文价值!$A$3:$D$158,4,0),IF(AND(BO10&lt;80000000,BO10&gt;10),BO10,0))</f>
        <v>10</v>
      </c>
      <c r="BP31">
        <f>IF(BP10&gt;80000000,VLOOKUP(BP10,符文价值!$A$3:$D$158,4,0),IF(AND(BP10&lt;80000000,BP10&gt;10),BP10,0))</f>
        <v>0</v>
      </c>
      <c r="BQ31">
        <f>IF(BQ10&gt;80000000,VLOOKUP(BQ10,符文价值!$A$3:$D$158,4,0),IF(AND(BQ10&lt;80000000,BQ10&gt;10),BQ10,0))</f>
        <v>0</v>
      </c>
      <c r="BR31">
        <f>IF(BR10&gt;80000000,VLOOKUP(BR10,符文价值!$A$3:$D$158,4,0),IF(AND(BR10&lt;80000000,BR10&gt;10),BR10,0))</f>
        <v>19400</v>
      </c>
      <c r="BS31">
        <f>IF(BS10&gt;80000000,VLOOKUP(BS10,符文价值!$A$3:$D$158,4,0),IF(AND(BS10&lt;80000000,BS10&gt;10),BS10,0))</f>
        <v>30</v>
      </c>
      <c r="BT31">
        <f>IF(BT10&gt;80000000,VLOOKUP(BT10,符文价值!$A$3:$D$158,4,0),IF(AND(BT10&lt;80000000,BT10&gt;10),BT10,0))</f>
        <v>0</v>
      </c>
      <c r="BU31">
        <f>IF(BU10&gt;80000000,VLOOKUP(BU10,符文价值!$A$3:$D$158,4,0),IF(AND(BU10&lt;80000000,BU10&gt;10),BU10,0))</f>
        <v>0</v>
      </c>
      <c r="BV31">
        <f>IF(BV10&gt;80000000,VLOOKUP(BV10,符文价值!$A$3:$D$158,4,0),IF(AND(BV10&lt;80000000,BV10&gt;10),BV10,0))</f>
        <v>15980</v>
      </c>
      <c r="BW31">
        <f>IF(BW10&gt;80000000,VLOOKUP(BW10,符文价值!$A$3:$D$158,4,0),IF(AND(BW10&lt;80000000,BW10&gt;10),BW10,0))</f>
        <v>150</v>
      </c>
      <c r="BX31">
        <f>IF(BX10&gt;80000000,VLOOKUP(BX10,符文价值!$A$3:$D$158,4,0),IF(AND(BX10&lt;80000000,BX10&gt;10),BX10,0))</f>
        <v>0</v>
      </c>
      <c r="BY31">
        <f>IF(BY10&gt;80000000,VLOOKUP(BY10,符文价值!$A$3:$D$158,4,0),IF(AND(BY10&lt;80000000,BY10&gt;10),BY10,0))</f>
        <v>0</v>
      </c>
      <c r="BZ31">
        <f>IF(BZ10&gt;80000000,VLOOKUP(BZ10,符文价值!$A$3:$D$158,4,0),IF(AND(BZ10&lt;80000000,BZ10&gt;10),BZ10,0))</f>
        <v>4000</v>
      </c>
      <c r="CA31">
        <f>IF(CA10&gt;80000000,VLOOKUP(CA10,符文价值!$A$3:$D$158,4,0),IF(AND(CA10&lt;80000000,CA10&gt;10),CA10,0))</f>
        <v>900</v>
      </c>
      <c r="CB31">
        <f>IF(CB10&gt;80000000,VLOOKUP(CB10,符文价值!$A$3:$D$158,4,0),IF(AND(CB10&lt;80000000,CB10&gt;10),CB10,0))</f>
        <v>0</v>
      </c>
      <c r="CC31">
        <f>IF(CC10&gt;80000000,VLOOKUP(CC10,符文价值!$A$3:$D$158,4,0),IF(AND(CC10&lt;80000000,CC10&gt;10),CC10,0))</f>
        <v>0</v>
      </c>
      <c r="CD31">
        <f>IF(CD10&gt;80000000,VLOOKUP(CD10,符文价值!$A$3:$D$158,4,0),IF(AND(CD10&lt;80000000,CD10&gt;10),CD10,0))</f>
        <v>600</v>
      </c>
      <c r="CE31">
        <f>IF(CE10&gt;80000000,VLOOKUP(CE10,符文价值!$A$3:$D$158,4,0),IF(AND(CE10&lt;80000000,CE10&gt;10),CE10,0))</f>
        <v>9000</v>
      </c>
      <c r="CF31">
        <f>IF(CF10&gt;80000000,VLOOKUP(CF10,符文价值!$A$3:$D$158,4,0),IF(AND(CF10&lt;80000000,CF10&gt;10),CF10,0))</f>
        <v>0</v>
      </c>
      <c r="CG31">
        <f>IF(CG10&gt;80000000,VLOOKUP(CG10,符文价值!$A$3:$D$158,4,0),IF(AND(CG10&lt;80000000,CG10&gt;10),CG10,0))</f>
        <v>0</v>
      </c>
      <c r="CH31">
        <f>IF(CH10&gt;80000000,VLOOKUP(CH10,符文价值!$A$3:$D$158,4,0),IF(AND(CH10&lt;80000000,CH10&gt;10),CH10,0))</f>
        <v>20</v>
      </c>
      <c r="CI31">
        <f>IF(CI10&gt;80000000,VLOOKUP(CI10,符文价值!$A$3:$D$158,4,0),IF(AND(CI10&lt;80000000,CI10&gt;10),CI10,0))</f>
        <v>10</v>
      </c>
      <c r="CJ31">
        <f>IF(CJ10&gt;80000000,VLOOKUP(CJ10,符文价值!$A$3:$D$158,4,0),IF(AND(CJ10&lt;80000000,CJ10&gt;10),CJ10,0))</f>
        <v>0</v>
      </c>
      <c r="CK31">
        <f>IF(CK10&gt;80000000,VLOOKUP(CK10,符文价值!$A$3:$D$158,4,0),IF(AND(CK10&lt;80000000,CK10&gt;10),CK10,0))</f>
        <v>0</v>
      </c>
      <c r="CL31">
        <f>IF(CL10&gt;80000000,VLOOKUP(CL10,符文价值!$A$3:$D$158,4,0),IF(AND(CL10&lt;80000000,CL10&gt;10),CL10,0))</f>
        <v>19400</v>
      </c>
      <c r="CM31">
        <f>IF(CM10&gt;80000000,VLOOKUP(CM10,符文价值!$A$3:$D$158,4,0),IF(AND(CM10&lt;80000000,CM10&gt;10),CM10,0))</f>
        <v>30</v>
      </c>
      <c r="CN31">
        <f>IF(CN10&gt;80000000,VLOOKUP(CN10,符文价值!$A$3:$D$158,4,0),IF(AND(CN10&lt;80000000,CN10&gt;10),CN10,0))</f>
        <v>0</v>
      </c>
      <c r="CO31">
        <f>IF(CO10&gt;80000000,VLOOKUP(CO10,符文价值!$A$3:$D$158,4,0),IF(AND(CO10&lt;80000000,CO10&gt;10),CO10,0))</f>
        <v>0</v>
      </c>
      <c r="CP31">
        <f>IF(CP10&gt;80000000,VLOOKUP(CP10,符文价值!$A$3:$D$158,4,0),IF(AND(CP10&lt;80000000,CP10&gt;10),CP10,0))</f>
        <v>15980</v>
      </c>
      <c r="CQ31">
        <f>IF(CQ10&gt;80000000,VLOOKUP(CQ10,符文价值!$A$3:$D$158,4,0),IF(AND(CQ10&lt;80000000,CQ10&gt;10),CQ10,0))</f>
        <v>150</v>
      </c>
      <c r="CR31">
        <f>IF(CR10&gt;80000000,VLOOKUP(CR10,符文价值!$A$3:$D$158,4,0),IF(AND(CR10&lt;80000000,CR10&gt;10),CR10,0))</f>
        <v>0</v>
      </c>
      <c r="CS31">
        <f>IF(CS10&gt;80000000,VLOOKUP(CS10,符文价值!$A$3:$D$158,4,0),IF(AND(CS10&lt;80000000,CS10&gt;10),CS10,0))</f>
        <v>0</v>
      </c>
      <c r="CT31">
        <f>IF(CT10&gt;80000000,VLOOKUP(CT10,符文价值!$A$3:$D$158,4,0),IF(AND(CT10&lt;80000000,CT10&gt;10),CT10,0))</f>
        <v>4000</v>
      </c>
      <c r="CU31">
        <f>IF(CU10&gt;80000000,VLOOKUP(CU10,符文价值!$A$3:$D$158,4,0),IF(AND(CU10&lt;80000000,CU10&gt;10),CU10,0))</f>
        <v>900</v>
      </c>
      <c r="CV31">
        <f>IF(CV10&gt;80000000,VLOOKUP(CV10,符文价值!$A$3:$D$158,4,0),IF(AND(CV10&lt;80000000,CV10&gt;10),CV10,0))</f>
        <v>0</v>
      </c>
      <c r="CW31">
        <f>IF(CW10&gt;80000000,VLOOKUP(CW10,符文价值!$A$3:$D$158,4,0),IF(AND(CW10&lt;80000000,CW10&gt;10),CW10,0))</f>
        <v>0</v>
      </c>
      <c r="CX31">
        <f>IF(CX10&gt;80000000,VLOOKUP(CX10,符文价值!$A$3:$D$158,4,0),IF(AND(CX10&lt;80000000,CX10&gt;10),CX10,0))</f>
        <v>600</v>
      </c>
      <c r="CY31">
        <f>IF(CY10&gt;80000000,VLOOKUP(CY10,符文价值!$A$3:$D$158,4,0),IF(AND(CY10&lt;80000000,CY10&gt;10),CY10,0))</f>
        <v>9000</v>
      </c>
      <c r="CZ31">
        <f>IF(CZ10&gt;80000000,VLOOKUP(CZ10,符文价值!$A$3:$D$158,4,0),IF(AND(CZ10&lt;80000000,CZ10&gt;10),CZ10,0))</f>
        <v>0</v>
      </c>
      <c r="DA31">
        <f>IF(DA10&gt;80000000,VLOOKUP(DA10,符文价值!$A$3:$D$158,4,0),IF(AND(DA10&lt;80000000,DA10&gt;10),DA10,0))</f>
        <v>0</v>
      </c>
      <c r="DB31">
        <f>IF(DB10&gt;80000000,VLOOKUP(DB10,符文价值!$A$3:$D$158,4,0),IF(AND(DB10&lt;80000000,DB10&gt;10),DB10,0))</f>
        <v>20</v>
      </c>
      <c r="DC31">
        <f>IF(DC10&gt;80000000,VLOOKUP(DC10,符文价值!$A$3:$D$158,4,0),IF(AND(DC10&lt;80000000,DC10&gt;10),DC10,0))</f>
        <v>10</v>
      </c>
      <c r="DD31">
        <f>IF(DD10&gt;80000000,VLOOKUP(DD10,符文价值!$A$3:$D$158,4,0),IF(AND(DD10&lt;80000000,DD10&gt;10),DD10,0))</f>
        <v>0</v>
      </c>
      <c r="DE31">
        <f>IF(DE10&gt;80000000,VLOOKUP(DE10,符文价值!$A$3:$D$158,4,0),IF(AND(DE10&lt;80000000,DE10&gt;10),DE10,0))</f>
        <v>0</v>
      </c>
      <c r="DF31">
        <f>IF(DF10&gt;80000000,VLOOKUP(DF10,符文价值!$A$3:$D$158,4,0),IF(AND(DF10&lt;80000000,DF10&gt;10),DF10,0))</f>
        <v>19400</v>
      </c>
      <c r="DG31">
        <f>IF(DG10&gt;80000000,VLOOKUP(DG10,符文价值!$A$3:$D$158,4,0),IF(AND(DG10&lt;80000000,DG10&gt;10),DG10,0))</f>
        <v>30</v>
      </c>
      <c r="DH31">
        <f>IF(DH10&gt;80000000,VLOOKUP(DH10,符文价值!$A$3:$D$158,4,0),IF(AND(DH10&lt;80000000,DH10&gt;10),DH10,0))</f>
        <v>0</v>
      </c>
      <c r="DI31">
        <f>IF(DI10&gt;80000000,VLOOKUP(DI10,符文价值!$A$3:$D$158,4,0),IF(AND(DI10&lt;80000000,DI10&gt;10),DI10,0))</f>
        <v>0</v>
      </c>
      <c r="DJ31">
        <f>IF(DJ10&gt;80000000,VLOOKUP(DJ10,符文价值!$A$3:$D$158,4,0),IF(AND(DJ10&lt;80000000,DJ10&gt;10),DJ10,0))</f>
        <v>15980</v>
      </c>
      <c r="DK31">
        <f>IF(DK10&gt;80000000,VLOOKUP(DK10,符文价值!$A$3:$D$158,4,0),IF(AND(DK10&lt;80000000,DK10&gt;10),DK10,0))</f>
        <v>150</v>
      </c>
      <c r="DL31">
        <f>IF(DL10&gt;80000000,VLOOKUP(DL10,符文价值!$A$3:$D$158,4,0),IF(AND(DL10&lt;80000000,DL10&gt;10),DL10,0))</f>
        <v>0</v>
      </c>
      <c r="DM31">
        <f>IF(DM10&gt;80000000,VLOOKUP(DM10,符文价值!$A$3:$D$158,4,0),IF(AND(DM10&lt;80000000,DM10&gt;10),DM10,0))</f>
        <v>0</v>
      </c>
      <c r="DN31">
        <f>IF(DN10&gt;80000000,VLOOKUP(DN10,符文价值!$A$3:$D$158,4,0),IF(AND(DN10&lt;80000000,DN10&gt;10),DN10,0))</f>
        <v>4000</v>
      </c>
      <c r="DO31">
        <f>IF(DO10&gt;80000000,VLOOKUP(DO10,符文价值!$A$3:$D$158,4,0),IF(AND(DO10&lt;80000000,DO10&gt;10),DO10,0))</f>
        <v>900</v>
      </c>
      <c r="DP31">
        <f>IF(DP10&gt;80000000,VLOOKUP(DP10,符文价值!$A$3:$D$158,4,0),IF(AND(DP10&lt;80000000,DP10&gt;10),DP10,0))</f>
        <v>0</v>
      </c>
      <c r="DQ31">
        <f>IF(DQ10&gt;80000000,VLOOKUP(DQ10,符文价值!$A$3:$D$158,4,0),IF(AND(DQ10&lt;80000000,DQ10&gt;10),DQ10,0))</f>
        <v>0</v>
      </c>
      <c r="DR31">
        <f>IF(DR10&gt;80000000,VLOOKUP(DR10,符文价值!$A$3:$D$158,4,0),IF(AND(DR10&lt;80000000,DR10&gt;10),DR10,0))</f>
        <v>600</v>
      </c>
      <c r="DS31">
        <f>IF(DS10&gt;80000000,VLOOKUP(DS10,符文价值!$A$3:$D$158,4,0),IF(AND(DS10&lt;80000000,DS10&gt;10),DS10,0))</f>
        <v>9000</v>
      </c>
      <c r="DT31">
        <f>IF(DT10&gt;80000000,VLOOKUP(DT10,符文价值!$A$3:$D$158,4,0),IF(AND(DT10&lt;80000000,DT10&gt;10),DT10,0))</f>
        <v>0</v>
      </c>
      <c r="DU31">
        <f>IF(DU10&gt;80000000,VLOOKUP(DU10,符文价值!$A$3:$D$158,4,0),IF(AND(DU10&lt;80000000,DU10&gt;10),DU10,0))</f>
        <v>0</v>
      </c>
      <c r="DV31">
        <f>IF(DV10&gt;80000000,VLOOKUP(DV10,符文价值!$A$3:$D$158,4,0),IF(AND(DV10&lt;80000000,DV10&gt;10),DV10,0))</f>
        <v>20</v>
      </c>
      <c r="DW31">
        <f>IF(DW10&gt;80000000,VLOOKUP(DW10,符文价值!$A$3:$D$158,4,0),IF(AND(DW10&lt;80000000,DW10&gt;10),DW10,0))</f>
        <v>10</v>
      </c>
      <c r="DX31">
        <f>IF(DX10&gt;80000000,VLOOKUP(DX10,符文价值!$A$3:$D$158,4,0),IF(AND(DX10&lt;80000000,DX10&gt;10),DX10,0))</f>
        <v>0</v>
      </c>
      <c r="DY31">
        <f>IF(DY10&gt;80000000,VLOOKUP(DY10,符文价值!$A$3:$D$158,4,0),IF(AND(DY10&lt;80000000,DY10&gt;10),DY10,0))</f>
        <v>0</v>
      </c>
      <c r="DZ31">
        <f>IF(DZ10&gt;80000000,VLOOKUP(DZ10,符文价值!$A$3:$D$158,4,0),IF(AND(DZ10&lt;80000000,DZ10&gt;10),DZ10,0))</f>
        <v>19400</v>
      </c>
      <c r="EA31">
        <f>IF(EA10&gt;80000000,VLOOKUP(EA10,符文价值!$A$3:$D$158,4,0),IF(AND(EA10&lt;80000000,EA10&gt;10),EA10,0))</f>
        <v>30</v>
      </c>
      <c r="EB31">
        <f>IF(EB10&gt;80000000,VLOOKUP(EB10,符文价值!$A$3:$D$158,4,0),IF(AND(EB10&lt;80000000,EB10&gt;10),EB10,0))</f>
        <v>0</v>
      </c>
      <c r="EC31">
        <f>IF(EC10&gt;80000000,VLOOKUP(EC10,符文价值!$A$3:$D$158,4,0),IF(AND(EC10&lt;80000000,EC10&gt;10),EC10,0))</f>
        <v>0</v>
      </c>
      <c r="ED31">
        <f>IF(ED10&gt;80000000,VLOOKUP(ED10,符文价值!$A$3:$D$158,4,0),IF(AND(ED10&lt;80000000,ED10&gt;10),ED10,0))</f>
        <v>15980</v>
      </c>
      <c r="EE31">
        <f>IF(EE10&gt;80000000,VLOOKUP(EE10,符文价值!$A$3:$D$158,4,0),IF(AND(EE10&lt;80000000,EE10&gt;10),EE10,0))</f>
        <v>150</v>
      </c>
      <c r="EF31">
        <f>IF(EF10&gt;80000000,VLOOKUP(EF10,符文价值!$A$3:$D$158,4,0),IF(AND(EF10&lt;80000000,EF10&gt;10),EF10,0))</f>
        <v>0</v>
      </c>
      <c r="EG31">
        <f>IF(EG10&gt;80000000,VLOOKUP(EG10,符文价值!$A$3:$D$158,4,0),IF(AND(EG10&lt;80000000,EG10&gt;10),EG10,0))</f>
        <v>0</v>
      </c>
      <c r="EH31">
        <f>IF(EH10&gt;80000000,VLOOKUP(EH10,符文价值!$A$3:$D$158,4,0),IF(AND(EH10&lt;80000000,EH10&gt;10),EH10,0))</f>
        <v>4000</v>
      </c>
      <c r="EI31">
        <f>IF(EI10&gt;80000000,VLOOKUP(EI10,符文价值!$A$3:$D$158,4,0),IF(AND(EI10&lt;80000000,EI10&gt;10),EI10,0))</f>
        <v>900</v>
      </c>
      <c r="EJ31">
        <f>IF(EJ10&gt;80000000,VLOOKUP(EJ10,符文价值!$A$3:$D$158,4,0),IF(AND(EJ10&lt;80000000,EJ10&gt;10),EJ10,0))</f>
        <v>0</v>
      </c>
      <c r="EK31">
        <f>IF(EK10&gt;80000000,VLOOKUP(EK10,符文价值!$A$3:$D$158,4,0),IF(AND(EK10&lt;80000000,EK10&gt;10),EK10,0))</f>
        <v>0</v>
      </c>
      <c r="EL31">
        <f>IF(EL10&gt;80000000,VLOOKUP(EL10,符文价值!$A$3:$D$158,4,0),IF(AND(EL10&lt;80000000,EL10&gt;10),EL10,0))</f>
        <v>600</v>
      </c>
      <c r="EM31">
        <f>IF(EM10&gt;80000000,VLOOKUP(EM10,符文价值!$A$3:$D$158,4,0),IF(AND(EM10&lt;80000000,EM10&gt;10),EM10,0))</f>
        <v>9000</v>
      </c>
      <c r="EN31">
        <f>IF(EN10&gt;80000000,VLOOKUP(EN10,符文价值!$A$3:$D$158,4,0),IF(AND(EN10&lt;80000000,EN10&gt;10),EN10,0))</f>
        <v>0</v>
      </c>
      <c r="EO31">
        <f>IF(EO10&gt;80000000,VLOOKUP(EO10,符文价值!$A$3:$D$158,4,0),IF(AND(EO10&lt;80000000,EO10&gt;10),EO10,0))</f>
        <v>0</v>
      </c>
      <c r="EP31">
        <f>IF(EP10&gt;80000000,VLOOKUP(EP10,符文价值!$A$3:$D$158,4,0),IF(AND(EP10&lt;80000000,EP10&gt;10),EP10,0))</f>
        <v>20</v>
      </c>
      <c r="EQ31">
        <f>IF(EQ10&gt;80000000,VLOOKUP(EQ10,符文价值!$A$3:$D$158,4,0),IF(AND(EQ10&lt;80000000,EQ10&gt;10),EQ10,0))</f>
        <v>10</v>
      </c>
      <c r="ER31">
        <f>IF(ER10&gt;80000000,VLOOKUP(ER10,符文价值!$A$3:$D$158,4,0),IF(AND(ER10&lt;80000000,ER10&gt;10),ER10,0))</f>
        <v>0</v>
      </c>
      <c r="ES31">
        <f>IF(ES10&gt;80000000,VLOOKUP(ES10,符文价值!$A$3:$D$158,4,0),IF(AND(ES10&lt;80000000,ES10&gt;10),ES10,0))</f>
        <v>0</v>
      </c>
      <c r="ET31">
        <f>IF(ET10&gt;80000000,VLOOKUP(ET10,符文价值!$A$3:$D$158,4,0),IF(AND(ET10&lt;80000000,ET10&gt;10),ET10,0))</f>
        <v>19400</v>
      </c>
      <c r="EU31">
        <f>IF(EU10&gt;80000000,VLOOKUP(EU10,符文价值!$A$3:$D$158,4,0),IF(AND(EU10&lt;80000000,EU10&gt;10),EU10,0))</f>
        <v>30</v>
      </c>
      <c r="EV31">
        <f>IF(EV10&gt;80000000,VLOOKUP(EV10,符文价值!$A$3:$D$158,4,0),IF(AND(EV10&lt;80000000,EV10&gt;10),EV10,0))</f>
        <v>0</v>
      </c>
      <c r="EW31">
        <f>IF(EW10&gt;80000000,VLOOKUP(EW10,符文价值!$A$3:$D$158,4,0),IF(AND(EW10&lt;80000000,EW10&gt;10),EW10,0))</f>
        <v>0</v>
      </c>
      <c r="EX31">
        <f>IF(EX10&gt;80000000,VLOOKUP(EX10,符文价值!$A$3:$D$158,4,0),IF(AND(EX10&lt;80000000,EX10&gt;10),EX10,0))</f>
        <v>15980</v>
      </c>
      <c r="EY31">
        <f>IF(EY10&gt;80000000,VLOOKUP(EY10,符文价值!$A$3:$D$158,4,0),IF(AND(EY10&lt;80000000,EY10&gt;10),EY10,0))</f>
        <v>150</v>
      </c>
      <c r="EZ31">
        <f>IF(EZ10&gt;80000000,VLOOKUP(EZ10,符文价值!$A$3:$D$158,4,0),IF(AND(EZ10&lt;80000000,EZ10&gt;10),EZ10,0))</f>
        <v>0</v>
      </c>
      <c r="FA31">
        <f>IF(FA10&gt;80000000,VLOOKUP(FA10,符文价值!$A$3:$D$158,4,0),IF(AND(FA10&lt;80000000,FA10&gt;10),FA10,0))</f>
        <v>0</v>
      </c>
      <c r="FB31">
        <f>IF(FB10&gt;80000000,VLOOKUP(FB10,符文价值!$A$3:$D$158,4,0),IF(AND(FB10&lt;80000000,FB10&gt;10),FB10,0))</f>
        <v>4000</v>
      </c>
      <c r="FC31">
        <f>IF(FC10&gt;80000000,VLOOKUP(FC10,符文价值!$A$3:$D$158,4,0),IF(AND(FC10&lt;80000000,FC10&gt;10),FC10,0))</f>
        <v>900</v>
      </c>
      <c r="FD31">
        <f>IF(FD10&gt;80000000,VLOOKUP(FD10,符文价值!$A$3:$D$158,4,0),IF(AND(FD10&lt;80000000,FD10&gt;10),FD10,0))</f>
        <v>0</v>
      </c>
      <c r="FE31">
        <f>IF(FE10&gt;80000000,VLOOKUP(FE10,符文价值!$A$3:$D$158,4,0),IF(AND(FE10&lt;80000000,FE10&gt;10),FE10,0))</f>
        <v>0</v>
      </c>
      <c r="FF31">
        <f>IF(FF10&gt;80000000,VLOOKUP(FF10,符文价值!$A$3:$D$158,4,0),IF(AND(FF10&lt;80000000,FF10&gt;10),FF10,0))</f>
        <v>600</v>
      </c>
      <c r="FG31">
        <f>IF(FG10&gt;80000000,VLOOKUP(FG10,符文价值!$A$3:$D$158,4,0),IF(AND(FG10&lt;80000000,FG10&gt;10),FG10,0))</f>
        <v>9000</v>
      </c>
      <c r="FH31">
        <f>IF(FH10&gt;80000000,VLOOKUP(FH10,符文价值!$A$3:$D$158,4,0),IF(AND(FH10&lt;80000000,FH10&gt;10),FH10,0))</f>
        <v>0</v>
      </c>
      <c r="FI31">
        <f>IF(FI10&gt;80000000,VLOOKUP(FI10,符文价值!$A$3:$D$158,4,0),IF(AND(FI10&lt;80000000,FI10&gt;10),FI10,0))</f>
        <v>0</v>
      </c>
      <c r="FJ31">
        <f>IF(FJ10&gt;80000000,VLOOKUP(FJ10,符文价值!$A$3:$D$158,4,0),IF(AND(FJ10&lt;80000000,FJ10&gt;10),FJ10,0))</f>
        <v>20</v>
      </c>
      <c r="FK31">
        <f>IF(FK10&gt;80000000,VLOOKUP(FK10,符文价值!$A$3:$D$158,4,0),IF(AND(FK10&lt;80000000,FK10&gt;10),FK10,0))</f>
        <v>10</v>
      </c>
      <c r="FL31">
        <f>IF(FL10&gt;80000000,VLOOKUP(FL10,符文价值!$A$3:$D$158,4,0),IF(AND(FL10&lt;80000000,FL10&gt;10),FL10,0))</f>
        <v>0</v>
      </c>
      <c r="FM31">
        <f>IF(FM10&gt;80000000,VLOOKUP(FM10,符文价值!$A$3:$D$158,4,0),IF(AND(FM10&lt;80000000,FM10&gt;10),FM10,0))</f>
        <v>0</v>
      </c>
      <c r="FN31">
        <f>IF(FN10&gt;80000000,VLOOKUP(FN10,符文价值!$A$3:$D$158,4,0),IF(AND(FN10&lt;80000000,FN10&gt;10),FN10,0))</f>
        <v>19400</v>
      </c>
      <c r="FO31">
        <f>IF(FO10&gt;80000000,VLOOKUP(FO10,符文价值!$A$3:$D$158,4,0),IF(AND(FO10&lt;80000000,FO10&gt;10),FO10,0))</f>
        <v>30</v>
      </c>
      <c r="FP31">
        <f>IF(FP10&gt;80000000,VLOOKUP(FP10,符文价值!$A$3:$D$158,4,0),IF(AND(FP10&lt;80000000,FP10&gt;10),FP10,0))</f>
        <v>0</v>
      </c>
      <c r="FQ31">
        <f>IF(FQ10&gt;80000000,VLOOKUP(FQ10,符文价值!$A$3:$D$158,4,0),IF(AND(FQ10&lt;80000000,FQ10&gt;10),FQ10,0))</f>
        <v>0</v>
      </c>
      <c r="FR31">
        <f>IF(FR10&gt;80000000,VLOOKUP(FR10,符文价值!$A$3:$D$158,4,0),IF(AND(FR10&lt;80000000,FR10&gt;10),FR10,0))</f>
        <v>15980</v>
      </c>
      <c r="FS31">
        <f>IF(FS10&gt;80000000,VLOOKUP(FS10,符文价值!$A$3:$D$158,4,0),IF(AND(FS10&lt;80000000,FS10&gt;10),FS10,0))</f>
        <v>150</v>
      </c>
      <c r="FT31">
        <f>IF(FT10&gt;80000000,VLOOKUP(FT10,符文价值!$A$3:$D$158,4,0),IF(AND(FT10&lt;80000000,FT10&gt;10),FT10,0))</f>
        <v>0</v>
      </c>
      <c r="FU31">
        <f>IF(FU10&gt;80000000,VLOOKUP(FU10,符文价值!$A$3:$D$158,4,0),IF(AND(FU10&lt;80000000,FU10&gt;10),FU10,0))</f>
        <v>0</v>
      </c>
      <c r="FV31">
        <f>IF(FV10&gt;80000000,VLOOKUP(FV10,符文价值!$A$3:$D$158,4,0),IF(AND(FV10&lt;80000000,FV10&gt;10),FV10,0))</f>
        <v>4000</v>
      </c>
      <c r="FW31">
        <f>IF(FW10&gt;80000000,VLOOKUP(FW10,符文价值!$A$3:$D$158,4,0),IF(AND(FW10&lt;80000000,FW10&gt;10),FW10,0))</f>
        <v>900</v>
      </c>
      <c r="FX31">
        <f>IF(FX10&gt;80000000,VLOOKUP(FX10,符文价值!$A$3:$D$158,4,0),IF(AND(FX10&lt;80000000,FX10&gt;10),FX10,0))</f>
        <v>0</v>
      </c>
      <c r="FY31">
        <f>IF(FY10&gt;80000000,VLOOKUP(FY10,符文价值!$A$3:$D$158,4,0),IF(AND(FY10&lt;80000000,FY10&gt;10),FY10,0))</f>
        <v>0</v>
      </c>
      <c r="FZ31">
        <f>IF(FZ10&gt;80000000,VLOOKUP(FZ10,符文价值!$A$3:$D$158,4,0),IF(AND(FZ10&lt;80000000,FZ10&gt;10),FZ10,0))</f>
        <v>600</v>
      </c>
      <c r="GA31">
        <f>IF(GA10&gt;80000000,VLOOKUP(GA10,符文价值!$A$3:$D$158,4,0),IF(AND(GA10&lt;80000000,GA10&gt;10),GA10,0))</f>
        <v>9000</v>
      </c>
      <c r="GB31">
        <f>IF(GB10&gt;80000000,VLOOKUP(GB10,符文价值!$A$3:$D$158,4,0),IF(AND(GB10&lt;80000000,GB10&gt;10),GB10,0))</f>
        <v>0</v>
      </c>
      <c r="GC31">
        <f>IF(GC10&gt;80000000,VLOOKUP(GC10,符文价值!$A$3:$D$158,4,0),IF(AND(GC10&lt;80000000,GC10&gt;10),GC10,0))</f>
        <v>0</v>
      </c>
      <c r="GD31">
        <f>IF(GD10&gt;80000000,VLOOKUP(GD10,符文价值!$A$3:$D$158,4,0),IF(AND(GD10&lt;80000000,GD10&gt;10),GD10,0))</f>
        <v>20</v>
      </c>
      <c r="GE31">
        <f>IF(GE10&gt;80000000,VLOOKUP(GE10,符文价值!$A$3:$D$158,4,0),IF(AND(GE10&lt;80000000,GE10&gt;10),GE10,0))</f>
        <v>10</v>
      </c>
      <c r="GF31">
        <f>IF(GF10&gt;80000000,VLOOKUP(GF10,符文价值!$A$3:$D$158,4,0),IF(AND(GF10&lt;80000000,GF10&gt;10),GF10,0))</f>
        <v>0</v>
      </c>
      <c r="GG31">
        <f>IF(GG10&gt;80000000,VLOOKUP(GG10,符文价值!$A$3:$D$158,4,0),IF(AND(GG10&lt;80000000,GG10&gt;10),GG10,0))</f>
        <v>0</v>
      </c>
      <c r="GH31">
        <f>IF(GH10&gt;80000000,VLOOKUP(GH10,符文价值!$A$3:$D$158,4,0),IF(AND(GH10&lt;80000000,GH10&gt;10),GH10,0))</f>
        <v>19400</v>
      </c>
      <c r="GI31">
        <f>IF(GI10&gt;80000000,VLOOKUP(GI10,符文价值!$A$3:$D$158,4,0),IF(AND(GI10&lt;80000000,GI10&gt;10),GI10,0))</f>
        <v>30</v>
      </c>
      <c r="GJ31">
        <f>IF(GJ10&gt;80000000,VLOOKUP(GJ10,符文价值!$A$3:$D$158,4,0),IF(AND(GJ10&lt;80000000,GJ10&gt;10),GJ10,0))</f>
        <v>0</v>
      </c>
      <c r="GK31">
        <f>IF(GK10&gt;80000000,VLOOKUP(GK10,符文价值!$A$3:$D$158,4,0),IF(AND(GK10&lt;80000000,GK10&gt;10),GK10,0))</f>
        <v>0</v>
      </c>
      <c r="GL31">
        <f>IF(GL10&gt;80000000,VLOOKUP(GL10,符文价值!$A$3:$D$158,4,0),IF(AND(GL10&lt;80000000,GL10&gt;10),GL10,0))</f>
        <v>15980</v>
      </c>
      <c r="GM31">
        <f>IF(GM10&gt;80000000,VLOOKUP(GM10,符文价值!$A$3:$D$158,4,0),IF(AND(GM10&lt;80000000,GM10&gt;10),GM10,0))</f>
        <v>150</v>
      </c>
      <c r="GN31">
        <f>IF(GN10&gt;80000000,VLOOKUP(GN10,符文价值!$A$3:$D$158,4,0),IF(AND(GN10&lt;80000000,GN10&gt;10),GN10,0))</f>
        <v>0</v>
      </c>
      <c r="GO31">
        <f>IF(GO10&gt;80000000,VLOOKUP(GO10,符文价值!$A$3:$D$158,4,0),IF(AND(GO10&lt;80000000,GO10&gt;10),GO10,0))</f>
        <v>0</v>
      </c>
      <c r="GP31">
        <f>IF(GP10&gt;80000000,VLOOKUP(GP10,符文价值!$A$3:$D$158,4,0),IF(AND(GP10&lt;80000000,GP10&gt;10),GP10,0))</f>
        <v>4000</v>
      </c>
      <c r="GQ31">
        <f>IF(GQ10&gt;80000000,VLOOKUP(GQ10,符文价值!$A$3:$D$158,4,0),IF(AND(GQ10&lt;80000000,GQ10&gt;10),GQ10,0))</f>
        <v>900</v>
      </c>
      <c r="GR31">
        <f>IF(GR10&gt;80000000,VLOOKUP(GR10,符文价值!$A$3:$D$158,4,0),IF(AND(GR10&lt;80000000,GR10&gt;10),GR10,0))</f>
        <v>0</v>
      </c>
      <c r="GS31">
        <f>IF(GS10&gt;80000000,VLOOKUP(GS10,符文价值!$A$3:$D$158,4,0),IF(AND(GS10&lt;80000000,GS10&gt;10),GS10,0))</f>
        <v>0</v>
      </c>
      <c r="GT31">
        <f>IF(GT10&gt;80000000,VLOOKUP(GT10,符文价值!$A$3:$D$158,4,0),IF(AND(GT10&lt;80000000,GT10&gt;10),GT10,0))</f>
        <v>600</v>
      </c>
      <c r="GU31">
        <f>IF(GU10&gt;80000000,VLOOKUP(GU10,符文价值!$A$3:$D$158,4,0),IF(AND(GU10&lt;80000000,GU10&gt;10),GU10,0))</f>
        <v>9000</v>
      </c>
      <c r="GV31">
        <f>IF(GV10&gt;80000000,VLOOKUP(GV10,符文价值!$A$3:$D$158,4,0),IF(AND(GV10&lt;80000000,GV10&gt;10),GV10,0))</f>
        <v>0</v>
      </c>
      <c r="GW31">
        <f>IF(GW10&gt;80000000,VLOOKUP(GW10,符文价值!$A$3:$D$158,4,0),IF(AND(GW10&lt;80000000,GW10&gt;10),GW10,0))</f>
        <v>0</v>
      </c>
      <c r="GX31">
        <f>IF(GX10&gt;80000000,VLOOKUP(GX10,符文价值!$A$3:$D$158,4,0),IF(AND(GX10&lt;80000000,GX10&gt;10),GX10,0))</f>
        <v>20</v>
      </c>
      <c r="GY31">
        <f>IF(GY10&gt;80000000,VLOOKUP(GY10,符文价值!$A$3:$D$158,4,0),IF(AND(GY10&lt;80000000,GY10&gt;10),GY10,0))</f>
        <v>10</v>
      </c>
      <c r="GZ31">
        <f>IF(GZ10&gt;80000000,VLOOKUP(GZ10,符文价值!$A$3:$D$158,4,0),IF(AND(GZ10&lt;80000000,GZ10&gt;10),GZ10,0))</f>
        <v>0</v>
      </c>
      <c r="HA31">
        <f>IF(HA10&gt;80000000,VLOOKUP(HA10,符文价值!$A$3:$D$158,4,0),IF(AND(HA10&lt;80000000,HA10&gt;10),HA10,0))</f>
        <v>0</v>
      </c>
      <c r="HB31">
        <f>IF(HB10&gt;80000000,VLOOKUP(HB10,符文价值!$A$3:$D$158,4,0),IF(AND(HB10&lt;80000000,HB10&gt;10),HB10,0))</f>
        <v>19400</v>
      </c>
      <c r="HC31">
        <f>IF(HC10&gt;80000000,VLOOKUP(HC10,符文价值!$A$3:$D$158,4,0),IF(AND(HC10&lt;80000000,HC10&gt;10),HC10,0))</f>
        <v>30</v>
      </c>
      <c r="HD31">
        <f>IF(HD10&gt;80000000,VLOOKUP(HD10,符文价值!$A$3:$D$158,4,0),IF(AND(HD10&lt;80000000,HD10&gt;10),HD10,0))</f>
        <v>0</v>
      </c>
      <c r="HE31">
        <f>IF(HE10&gt;80000000,VLOOKUP(HE10,符文价值!$A$3:$D$158,4,0),IF(AND(HE10&lt;80000000,HE10&gt;10),HE10,0))</f>
        <v>0</v>
      </c>
      <c r="HF31">
        <f>IF(HF10&gt;80000000,VLOOKUP(HF10,符文价值!$A$3:$D$158,4,0),IF(AND(HF10&lt;80000000,HF10&gt;10),HF10,0))</f>
        <v>15980</v>
      </c>
      <c r="HG31">
        <f>IF(HG10&gt;80000000,VLOOKUP(HG10,符文价值!$A$3:$D$158,4,0),IF(AND(HG10&lt;80000000,HG10&gt;10),HG10,0))</f>
        <v>150</v>
      </c>
      <c r="HH31">
        <f>IF(HH10&gt;80000000,VLOOKUP(HH10,符文价值!$A$3:$D$158,4,0),IF(AND(HH10&lt;80000000,HH10&gt;10),HH10,0))</f>
        <v>0</v>
      </c>
      <c r="HI31">
        <f>IF(HI10&gt;80000000,VLOOKUP(HI10,符文价值!$A$3:$D$158,4,0),IF(AND(HI10&lt;80000000,HI10&gt;10),HI10,0))</f>
        <v>0</v>
      </c>
      <c r="HJ31">
        <f>IF(HJ10&gt;80000000,VLOOKUP(HJ10,符文价值!$A$3:$D$158,4,0),IF(AND(HJ10&lt;80000000,HJ10&gt;10),HJ10,0))</f>
        <v>4000</v>
      </c>
      <c r="HK31">
        <f>IF(HK10&gt;80000000,VLOOKUP(HK10,符文价值!$A$3:$D$158,4,0),IF(AND(HK10&lt;80000000,HK10&gt;10),HK10,0))</f>
        <v>900</v>
      </c>
      <c r="HL31">
        <f>IF(HL10&gt;80000000,VLOOKUP(HL10,符文价值!$A$3:$D$158,4,0),IF(AND(HL10&lt;80000000,HL10&gt;10),HL10,0))</f>
        <v>0</v>
      </c>
      <c r="HM31">
        <f>IF(HM10&gt;80000000,VLOOKUP(HM10,符文价值!$A$3:$D$158,4,0),IF(AND(HM10&lt;80000000,HM10&gt;10),HM10,0))</f>
        <v>0</v>
      </c>
      <c r="HN31">
        <f>IF(HN10&gt;80000000,VLOOKUP(HN10,符文价值!$A$3:$D$158,4,0),IF(AND(HN10&lt;80000000,HN10&gt;10),HN10,0))</f>
        <v>600</v>
      </c>
      <c r="HO31">
        <f>IF(HO10&gt;80000000,VLOOKUP(HO10,符文价值!$A$3:$D$158,4,0),IF(AND(HO10&lt;80000000,HO10&gt;10),HO10,0))</f>
        <v>9000</v>
      </c>
      <c r="HP31">
        <f>IF(HP10&gt;80000000,VLOOKUP(HP10,符文价值!$A$3:$D$158,4,0),IF(AND(HP10&lt;80000000,HP10&gt;10),HP10,0))</f>
        <v>0</v>
      </c>
      <c r="HQ31">
        <f>IF(HQ10&gt;80000000,VLOOKUP(HQ10,符文价值!$A$3:$D$158,4,0),IF(AND(HQ10&lt;80000000,HQ10&gt;10),HQ10,0))</f>
        <v>0</v>
      </c>
      <c r="HR31">
        <f>IF(HR10&gt;80000000,VLOOKUP(HR10,符文价值!$A$3:$D$158,4,0),IF(AND(HR10&lt;80000000,HR10&gt;10),HR10,0))</f>
        <v>20</v>
      </c>
      <c r="HS31">
        <f>IF(HS10&gt;80000000,VLOOKUP(HS10,符文价值!$A$3:$D$158,4,0),IF(AND(HS10&lt;80000000,HS10&gt;10),HS10,0))</f>
        <v>0</v>
      </c>
      <c r="HT31">
        <f>IF(HT10&gt;80000000,VLOOKUP(HT10,符文价值!$A$3:$D$158,4,0),IF(AND(HT10&lt;80000000,HT10&gt;10),HT10,0))</f>
        <v>0</v>
      </c>
      <c r="HU31">
        <f>IF(HU10&gt;80000000,VLOOKUP(HU10,符文价值!$A$3:$D$158,4,0),IF(AND(HU10&lt;80000000,HU10&gt;10),HU10,0))</f>
        <v>0</v>
      </c>
      <c r="HV31">
        <f>IF(HV10&gt;80000000,VLOOKUP(HV10,符文价值!$A$3:$D$158,4,0),IF(AND(HV10&lt;80000000,HV10&gt;10),HV10,0))</f>
        <v>0</v>
      </c>
      <c r="HW31">
        <f>IF(HW10&gt;80000000,VLOOKUP(HW10,符文价值!$A$3:$D$158,4,0),IF(AND(HW10&lt;80000000,HW10&gt;10),HW10,0))</f>
        <v>0</v>
      </c>
      <c r="HX31">
        <f>IF(HX10&gt;80000000,VLOOKUP(HX10,符文价值!$A$3:$D$158,4,0),IF(AND(HX10&lt;80000000,HX10&gt;10),HX10,0))</f>
        <v>0</v>
      </c>
      <c r="HY31">
        <f>IF(HY10&gt;80000000,VLOOKUP(HY10,符文价值!$A$3:$D$158,4,0),IF(AND(HY10&lt;80000000,HY10&gt;10),HY10,0))</f>
        <v>0</v>
      </c>
      <c r="HZ31">
        <f>IF(HZ10&gt;80000000,VLOOKUP(HZ10,符文价值!$A$3:$D$158,4,0),IF(AND(HZ10&lt;80000000,HZ10&gt;10),HZ10,0))</f>
        <v>0</v>
      </c>
      <c r="IA31">
        <f>IF(IA10&gt;80000000,VLOOKUP(IA10,符文价值!$A$3:$D$158,4,0),IF(AND(IA10&lt;80000000,IA10&gt;10),IA10,0))</f>
        <v>0</v>
      </c>
      <c r="IB31">
        <f>IF(IB10&gt;80000000,VLOOKUP(IB10,符文价值!$A$3:$D$158,4,0),IF(AND(IB10&lt;80000000,IB10&gt;10),IB10,0))</f>
        <v>0</v>
      </c>
      <c r="IC31">
        <f>IF(IC10&gt;80000000,VLOOKUP(IC10,符文价值!$A$3:$D$158,4,0),IF(AND(IC10&lt;80000000,IC10&gt;10),IC10,0))</f>
        <v>0</v>
      </c>
      <c r="ID31">
        <f>IF(ID10&gt;80000000,VLOOKUP(ID10,符文价值!$A$3:$D$158,4,0),IF(AND(ID10&lt;80000000,ID10&gt;10),ID10,0))</f>
        <v>0</v>
      </c>
      <c r="IE31">
        <f>IF(IE10&gt;80000000,VLOOKUP(IE10,符文价值!$A$3:$D$158,4,0),IF(AND(IE10&lt;80000000,IE10&gt;10),IE10,0))</f>
        <v>0</v>
      </c>
      <c r="IF31">
        <f>IF(IF10&gt;80000000,VLOOKUP(IF10,符文价值!$A$3:$D$158,4,0),IF(AND(IF10&lt;80000000,IF10&gt;10),IF10,0))</f>
        <v>0</v>
      </c>
      <c r="IG31">
        <f>IF(IG10&gt;80000000,VLOOKUP(IG10,符文价值!$A$3:$D$158,4,0),IF(AND(IG10&lt;80000000,IG10&gt;10),IG10,0))</f>
        <v>0</v>
      </c>
      <c r="IH31">
        <f>IF(IH10&gt;80000000,VLOOKUP(IH10,符文价值!$A$3:$D$158,4,0),IF(AND(IH10&lt;80000000,IH10&gt;10),IH10,0))</f>
        <v>0</v>
      </c>
      <c r="II31">
        <f>IF(II10&gt;80000000,VLOOKUP(II10,符文价值!$A$3:$D$158,4,0),IF(AND(II10&lt;80000000,II10&gt;10),II10,0))</f>
        <v>0</v>
      </c>
      <c r="IJ31">
        <f>IF(IJ10&gt;80000000,VLOOKUP(IJ10,符文价值!$A$3:$D$158,4,0),IF(AND(IJ10&lt;80000000,IJ10&gt;10),IJ10,0))</f>
        <v>0</v>
      </c>
      <c r="IK31">
        <f>IF(IK10&gt;80000000,VLOOKUP(IK10,符文价值!$A$3:$D$158,4,0),IF(AND(IK10&lt;80000000,IK10&gt;10),IK10,0))</f>
        <v>0</v>
      </c>
      <c r="IL31">
        <f>IF(IL10&gt;80000000,VLOOKUP(IL10,符文价值!$A$3:$D$158,4,0),IF(AND(IL10&lt;80000000,IL10&gt;10),IL10,0))</f>
        <v>0</v>
      </c>
      <c r="IM31">
        <f>IF(IM10&gt;80000000,VLOOKUP(IM10,符文价值!$A$3:$D$158,4,0),IF(AND(IM10&lt;80000000,IM10&gt;10),IM10,0))</f>
        <v>0</v>
      </c>
      <c r="IN31">
        <f>IF(IN10&gt;80000000,VLOOKUP(IN10,符文价值!$A$3:$D$158,4,0),IF(AND(IN10&lt;80000000,IN10&gt;10),IN10,0))</f>
        <v>0</v>
      </c>
      <c r="IO31">
        <f>IF(IO10&gt;80000000,VLOOKUP(IO10,符文价值!$A$3:$D$158,4,0),IF(AND(IO10&lt;80000000,IO10&gt;10),IO10,0))</f>
        <v>0</v>
      </c>
      <c r="IP31">
        <f>IF(IP10&gt;80000000,VLOOKUP(IP10,符文价值!$A$3:$D$158,4,0),IF(AND(IP10&lt;80000000,IP10&gt;10),IP10,0))</f>
        <v>0</v>
      </c>
      <c r="IQ31">
        <f>IF(IQ10&gt;80000000,VLOOKUP(IQ10,符文价值!$A$3:$D$158,4,0),IF(AND(IQ10&lt;80000000,IQ10&gt;10),IQ10,0))</f>
        <v>0</v>
      </c>
      <c r="IR31">
        <f>IF(IR10&gt;80000000,VLOOKUP(IR10,符文价值!$A$3:$D$158,4,0),IF(AND(IR10&lt;80000000,IR10&gt;10),IR10,0))</f>
        <v>0</v>
      </c>
      <c r="IS31">
        <f>IF(IS10&gt;80000000,VLOOKUP(IS10,符文价值!$A$3:$D$158,4,0),IF(AND(IS10&lt;80000000,IS10&gt;10),IS10,0))</f>
        <v>0</v>
      </c>
      <c r="IT31">
        <f>IF(IT10&gt;80000000,VLOOKUP(IT10,符文价值!$A$3:$D$158,4,0),IF(AND(IT10&lt;80000000,IT10&gt;10),IT10,0))</f>
        <v>0</v>
      </c>
      <c r="IU31">
        <f>IF(IU10&gt;80000000,VLOOKUP(IU10,符文价值!$A$3:$D$158,4,0),IF(AND(IU10&lt;80000000,IU10&gt;10),IU10,0))</f>
        <v>0</v>
      </c>
      <c r="IV31">
        <f>IF(IV10&gt;80000000,VLOOKUP(IV10,符文价值!$A$3:$D$158,4,0),IF(AND(IV10&lt;80000000,IV10&gt;10),IV10,0))</f>
        <v>0</v>
      </c>
      <c r="IW31">
        <f>IF(IW10&gt;80000000,VLOOKUP(IW10,符文价值!$A$3:$D$158,4,0),IF(AND(IW10&lt;80000000,IW10&gt;10),IW10,0))</f>
        <v>0</v>
      </c>
      <c r="IX31">
        <f>IF(IX10&gt;80000000,VLOOKUP(IX10,符文价值!$A$3:$D$158,4,0),IF(AND(IX10&lt;80000000,IX10&gt;10),IX10,0))</f>
        <v>0</v>
      </c>
      <c r="IY31">
        <f>IF(IY10&gt;80000000,VLOOKUP(IY10,符文价值!$A$3:$D$158,4,0),IF(AND(IY10&lt;80000000,IY10&gt;10),IY10,0))</f>
        <v>0</v>
      </c>
      <c r="IZ31">
        <f>IF(IZ10&gt;80000000,VLOOKUP(IZ10,符文价值!$A$3:$D$158,4,0),IF(AND(IZ10&lt;80000000,IZ10&gt;10),IZ10,0))</f>
        <v>0</v>
      </c>
      <c r="JA31">
        <f>IF(JA10&gt;80000000,VLOOKUP(JA10,符文价值!$A$3:$D$158,4,0),IF(AND(JA10&lt;80000000,JA10&gt;10),JA10,0))</f>
        <v>0</v>
      </c>
      <c r="JB31">
        <f>IF(JB10&gt;80000000,VLOOKUP(JB10,符文价值!$A$3:$D$158,4,0),IF(AND(JB10&lt;80000000,JB10&gt;10),JB10,0))</f>
        <v>0</v>
      </c>
      <c r="JC31">
        <f>IF(JC10&gt;80000000,VLOOKUP(JC10,符文价值!$A$3:$D$158,4,0),IF(AND(JC10&lt;80000000,JC10&gt;10),JC10,0))</f>
        <v>0</v>
      </c>
      <c r="JD31">
        <f>IF(JD10&gt;80000000,VLOOKUP(JD10,符文价值!$A$3:$D$158,4,0),IF(AND(JD10&lt;80000000,JD10&gt;10),JD10,0))</f>
        <v>0</v>
      </c>
      <c r="JE31">
        <f>IF(JE10&gt;80000000,VLOOKUP(JE10,符文价值!$A$3:$D$158,4,0),IF(AND(JE10&lt;80000000,JE10&gt;10),JE10,0))</f>
        <v>0</v>
      </c>
      <c r="JF31">
        <f>IF(JF10&gt;80000000,VLOOKUP(JF10,符文价值!$A$3:$D$158,4,0),IF(AND(JF10&lt;80000000,JF10&gt;10),JF10,0))</f>
        <v>0</v>
      </c>
      <c r="JG31">
        <f>IF(JG10&gt;80000000,VLOOKUP(JG10,符文价值!$A$3:$D$158,4,0),IF(AND(JG10&lt;80000000,JG10&gt;10),JG10,0))</f>
        <v>0</v>
      </c>
      <c r="JH31">
        <f>IF(JH10&gt;80000000,VLOOKUP(JH10,符文价值!$A$3:$D$158,4,0),IF(AND(JH10&lt;80000000,JH10&gt;10),JH10,0))</f>
        <v>0</v>
      </c>
      <c r="JI31">
        <f>IF(JI10&gt;80000000,VLOOKUP(JI10,符文价值!$A$3:$D$158,4,0),IF(AND(JI10&lt;80000000,JI10&gt;10),JI10,0))</f>
        <v>0</v>
      </c>
      <c r="JJ31">
        <f>IF(JJ10&gt;80000000,VLOOKUP(JJ10,符文价值!$A$3:$D$158,4,0),IF(AND(JJ10&lt;80000000,JJ10&gt;10),JJ10,0))</f>
        <v>0</v>
      </c>
      <c r="JK31">
        <f>IF(JK10&gt;80000000,VLOOKUP(JK10,符文价值!$A$3:$D$158,4,0),IF(AND(JK10&lt;80000000,JK10&gt;10),JK10,0))</f>
        <v>0</v>
      </c>
      <c r="JL31">
        <f>IF(JL10&gt;80000000,VLOOKUP(JL10,符文价值!$A$3:$D$158,4,0),IF(AND(JL10&lt;80000000,JL10&gt;10),JL10,0))</f>
        <v>0</v>
      </c>
      <c r="JM31">
        <f>IF(JM10&gt;80000000,VLOOKUP(JM10,符文价值!$A$3:$D$158,4,0),IF(AND(JM10&lt;80000000,JM10&gt;10),JM10,0))</f>
        <v>0</v>
      </c>
      <c r="JN31">
        <f>IF(JN10&gt;80000000,VLOOKUP(JN10,符文价值!$A$3:$D$158,4,0),IF(AND(JN10&lt;80000000,JN10&gt;10),JN10,0))</f>
        <v>0</v>
      </c>
      <c r="JO31">
        <f>IF(JO10&gt;80000000,VLOOKUP(JO10,符文价值!$A$3:$D$158,4,0),IF(AND(JO10&lt;80000000,JO10&gt;10),JO10,0))</f>
        <v>0</v>
      </c>
      <c r="JP31">
        <f>IF(JP10&gt;80000000,VLOOKUP(JP10,符文价值!$A$3:$D$158,4,0),IF(AND(JP10&lt;80000000,JP10&gt;10),JP10,0))</f>
        <v>0</v>
      </c>
      <c r="JQ31">
        <f>IF(JQ10&gt;80000000,VLOOKUP(JQ10,符文价值!$A$3:$D$158,4,0),IF(AND(JQ10&lt;80000000,JQ10&gt;10),JQ10,0))</f>
        <v>0</v>
      </c>
      <c r="JR31">
        <f>IF(JR10&gt;80000000,VLOOKUP(JR10,符文价值!$A$3:$D$158,4,0),IF(AND(JR10&lt;80000000,JR10&gt;10),JR10,0))</f>
        <v>0</v>
      </c>
      <c r="JS31">
        <f>IF(JS10&gt;80000000,VLOOKUP(JS10,符文价值!$A$3:$D$158,4,0),IF(AND(JS10&lt;80000000,JS10&gt;10),JS10,0))</f>
        <v>0</v>
      </c>
      <c r="JT31">
        <f>IF(JT10&gt;80000000,VLOOKUP(JT10,符文价值!$A$3:$D$158,4,0),IF(AND(JT10&lt;80000000,JT10&gt;10),JT10,0))</f>
        <v>0</v>
      </c>
      <c r="JU31">
        <f>IF(JU10&gt;80000000,VLOOKUP(JU10,符文价值!$A$3:$D$158,4,0),IF(AND(JU10&lt;80000000,JU10&gt;10),JU10,0))</f>
        <v>0</v>
      </c>
      <c r="JV31">
        <f>IF(JV10&gt;80000000,VLOOKUP(JV10,符文价值!$A$3:$D$158,4,0),IF(AND(JV10&lt;80000000,JV10&gt;10),JV10,0))</f>
        <v>0</v>
      </c>
      <c r="JW31">
        <f>IF(JW10&gt;80000000,VLOOKUP(JW10,符文价值!$A$3:$D$158,4,0),IF(AND(JW10&lt;80000000,JW10&gt;10),JW10,0))</f>
        <v>0</v>
      </c>
      <c r="JX31">
        <f>IF(JX10&gt;80000000,VLOOKUP(JX10,符文价值!$A$3:$D$158,4,0),IF(AND(JX10&lt;80000000,JX10&gt;10),JX10,0))</f>
        <v>0</v>
      </c>
      <c r="JY31">
        <f>IF(JY10&gt;80000000,VLOOKUP(JY10,符文价值!$A$3:$D$158,4,0),IF(AND(JY10&lt;80000000,JY10&gt;10),JY10,0))</f>
        <v>0</v>
      </c>
      <c r="JZ31">
        <f>IF(JZ10&gt;80000000,VLOOKUP(JZ10,符文价值!$A$3:$D$158,4,0),IF(AND(JZ10&lt;80000000,JZ10&gt;10),JZ10,0))</f>
        <v>0</v>
      </c>
      <c r="KA31">
        <f>IF(KA10&gt;80000000,VLOOKUP(KA10,符文价值!$A$3:$D$158,4,0),IF(AND(KA10&lt;80000000,KA10&gt;10),KA10,0))</f>
        <v>0</v>
      </c>
      <c r="KB31">
        <f>IF(KB10&gt;80000000,VLOOKUP(KB10,符文价值!$A$3:$D$158,4,0),IF(AND(KB10&lt;80000000,KB10&gt;10),KB10,0))</f>
        <v>0</v>
      </c>
      <c r="KC31">
        <f>IF(KC10&gt;80000000,VLOOKUP(KC10,符文价值!$A$3:$D$158,4,0),IF(AND(KC10&lt;80000000,KC10&gt;10),KC10,0))</f>
        <v>0</v>
      </c>
      <c r="KD31">
        <f>IF(KD10&gt;80000000,VLOOKUP(KD10,符文价值!$A$3:$D$158,4,0),IF(AND(KD10&lt;80000000,KD10&gt;10),KD10,0))</f>
        <v>0</v>
      </c>
      <c r="KE31">
        <f>IF(KE10&gt;80000000,VLOOKUP(KE10,符文价值!$A$3:$D$158,4,0),IF(AND(KE10&lt;80000000,KE10&gt;10),KE10,0))</f>
        <v>0</v>
      </c>
      <c r="KF31">
        <f>IF(KF10&gt;80000000,VLOOKUP(KF10,符文价值!$A$3:$D$158,4,0),IF(AND(KF10&lt;80000000,KF10&gt;10),KF10,0))</f>
        <v>0</v>
      </c>
      <c r="KG31">
        <f>IF(KG10&gt;80000000,VLOOKUP(KG10,符文价值!$A$3:$D$158,4,0),IF(AND(KG10&lt;80000000,KG10&gt;10),KG10,0))</f>
        <v>0</v>
      </c>
      <c r="KH31">
        <f>IF(KH10&gt;80000000,VLOOKUP(KH10,符文价值!$A$3:$D$158,4,0),IF(AND(KH10&lt;80000000,KH10&gt;10),KH10,0))</f>
        <v>0</v>
      </c>
      <c r="KI31">
        <f>IF(KI10&gt;80000000,VLOOKUP(KI10,符文价值!$A$3:$D$158,4,0),IF(AND(KI10&lt;80000000,KI10&gt;10),KI10,0))</f>
        <v>0</v>
      </c>
      <c r="KJ31">
        <f>IF(KJ10&gt;80000000,VLOOKUP(KJ10,符文价值!$A$3:$D$158,4,0),IF(AND(KJ10&lt;80000000,KJ10&gt;10),KJ10,0))</f>
        <v>0</v>
      </c>
      <c r="KK31">
        <f>IF(KK10&gt;80000000,VLOOKUP(KK10,符文价值!$A$3:$D$158,4,0),IF(AND(KK10&lt;80000000,KK10&gt;10),KK10,0))</f>
        <v>0</v>
      </c>
      <c r="KL31">
        <f>IF(KL10&gt;80000000,VLOOKUP(KL10,符文价值!$A$3:$D$158,4,0),IF(AND(KL10&lt;80000000,KL10&gt;10),KL10,0))</f>
        <v>0</v>
      </c>
      <c r="KM31">
        <f>IF(KM10&gt;80000000,VLOOKUP(KM10,符文价值!$A$3:$D$158,4,0),IF(AND(KM10&lt;80000000,KM10&gt;10),KM10,0))</f>
        <v>0</v>
      </c>
      <c r="KN31">
        <f>IF(KN10&gt;80000000,VLOOKUP(KN10,符文价值!$A$3:$D$158,4,0),IF(AND(KN10&lt;80000000,KN10&gt;10),KN10,0))</f>
        <v>0</v>
      </c>
      <c r="KO31">
        <f>IF(KO10&gt;80000000,VLOOKUP(KO10,符文价值!$A$3:$D$158,4,0),IF(AND(KO10&lt;80000000,KO10&gt;10),KO10,0))</f>
        <v>0</v>
      </c>
      <c r="KP31">
        <f>IF(KP10&gt;80000000,VLOOKUP(KP10,符文价值!$A$3:$D$158,4,0),IF(AND(KP10&lt;80000000,KP10&gt;10),KP10,0))</f>
        <v>0</v>
      </c>
      <c r="KQ31">
        <f>IF(KQ10&gt;80000000,VLOOKUP(KQ10,符文价值!$A$3:$D$158,4,0),IF(AND(KQ10&lt;80000000,KQ10&gt;10),KQ10,0))</f>
        <v>0</v>
      </c>
      <c r="KR31">
        <f>IF(KR10&gt;80000000,VLOOKUP(KR10,符文价值!$A$3:$D$158,4,0),IF(AND(KR10&lt;80000000,KR10&gt;10),KR10,0))</f>
        <v>0</v>
      </c>
      <c r="KS31">
        <f>IF(KS10&gt;80000000,VLOOKUP(KS10,符文价值!$A$3:$D$158,4,0),IF(AND(KS10&lt;80000000,KS10&gt;10),KS10,0))</f>
        <v>0</v>
      </c>
      <c r="KT31">
        <f>IF(KT10&gt;80000000,VLOOKUP(KT10,符文价值!$A$3:$D$158,4,0),IF(AND(KT10&lt;80000000,KT10&gt;10),KT10,0))</f>
        <v>0</v>
      </c>
      <c r="KU31">
        <f>IF(KU10&gt;80000000,VLOOKUP(KU10,符文价值!$A$3:$D$158,4,0),IF(AND(KU10&lt;80000000,KU10&gt;10),KU10,0))</f>
        <v>0</v>
      </c>
      <c r="KV31">
        <f>IF(KV10&gt;80000000,VLOOKUP(KV10,符文价值!$A$3:$D$158,4,0),IF(AND(KV10&lt;80000000,KV10&gt;10),KV10,0))</f>
        <v>0</v>
      </c>
      <c r="KW31">
        <f>IF(KW10&gt;80000000,VLOOKUP(KW10,符文价值!$A$3:$D$158,4,0),IF(AND(KW10&lt;80000000,KW10&gt;10),KW10,0))</f>
        <v>0</v>
      </c>
      <c r="KX31">
        <f>IF(KX10&gt;80000000,VLOOKUP(KX10,符文价值!$A$3:$D$158,4,0),IF(AND(KX10&lt;80000000,KX10&gt;10),KX10,0))</f>
        <v>0</v>
      </c>
      <c r="KY31">
        <f>IF(KY10&gt;80000000,VLOOKUP(KY10,符文价值!$A$3:$D$158,4,0),IF(AND(KY10&lt;80000000,KY10&gt;10),KY10,0))</f>
        <v>0</v>
      </c>
      <c r="KZ31">
        <f>IF(KZ10&gt;80000000,VLOOKUP(KZ10,符文价值!$A$3:$D$158,4,0),IF(AND(KZ10&lt;80000000,KZ10&gt;10),KZ10,0))</f>
        <v>0</v>
      </c>
      <c r="LA31">
        <f>IF(LA10&gt;80000000,VLOOKUP(LA10,符文价值!$A$3:$D$158,4,0),IF(AND(LA10&lt;80000000,LA10&gt;10),LA10,0))</f>
        <v>0</v>
      </c>
      <c r="LB31">
        <f>IF(LB10&gt;80000000,VLOOKUP(LB10,符文价值!$A$3:$D$158,4,0),IF(AND(LB10&lt;80000000,LB10&gt;10),LB10,0))</f>
        <v>0</v>
      </c>
      <c r="LC31">
        <f>IF(LC10&gt;80000000,VLOOKUP(LC10,符文价值!$A$3:$D$158,4,0),IF(AND(LC10&lt;80000000,LC10&gt;10),LC10,0))</f>
        <v>0</v>
      </c>
      <c r="LD31">
        <f>IF(LD10&gt;80000000,VLOOKUP(LD10,符文价值!$A$3:$D$158,4,0),IF(AND(LD10&lt;80000000,LD10&gt;10),LD10,0))</f>
        <v>0</v>
      </c>
      <c r="LE31">
        <f>IF(LE10&gt;80000000,VLOOKUP(LE10,符文价值!$A$3:$D$158,4,0),IF(AND(LE10&lt;80000000,LE10&gt;10),LE10,0))</f>
        <v>0</v>
      </c>
      <c r="LF31">
        <f>IF(LF10&gt;80000000,VLOOKUP(LF10,符文价值!$A$3:$D$158,4,0),IF(AND(LF10&lt;80000000,LF10&gt;10),LF10,0))</f>
        <v>0</v>
      </c>
      <c r="LG31">
        <f>IF(LG10&gt;80000000,VLOOKUP(LG10,符文价值!$A$3:$D$158,4,0),IF(AND(LG10&lt;80000000,LG10&gt;10),LG10,0))</f>
        <v>0</v>
      </c>
      <c r="LH31">
        <f>IF(LH10&gt;80000000,VLOOKUP(LH10,符文价值!$A$3:$D$158,4,0),IF(AND(LH10&lt;80000000,LH10&gt;10),LH10,0))</f>
        <v>0</v>
      </c>
      <c r="LI31">
        <f>IF(LI10&gt;80000000,VLOOKUP(LI10,符文价值!$A$3:$D$158,4,0),IF(AND(LI10&lt;80000000,LI10&gt;10),LI10,0))</f>
        <v>0</v>
      </c>
      <c r="LJ31">
        <f>IF(LJ10&gt;80000000,VLOOKUP(LJ10,符文价值!$A$3:$D$158,4,0),IF(AND(LJ10&lt;80000000,LJ10&gt;10),LJ10,0))</f>
        <v>0</v>
      </c>
      <c r="LK31">
        <f>IF(LK10&gt;80000000,VLOOKUP(LK10,符文价值!$A$3:$D$158,4,0),IF(AND(LK10&lt;80000000,LK10&gt;10),LK10,0))</f>
        <v>0</v>
      </c>
      <c r="LL31">
        <f>IF(LL10&gt;80000000,VLOOKUP(LL10,符文价值!$A$3:$D$158,4,0),IF(AND(LL10&lt;80000000,LL10&gt;10),LL10,0))</f>
        <v>0</v>
      </c>
      <c r="LM31">
        <f>IF(LM10&gt;80000000,VLOOKUP(LM10,符文价值!$A$3:$D$158,4,0),IF(AND(LM10&lt;80000000,LM10&gt;10),LM10,0))</f>
        <v>0</v>
      </c>
      <c r="LN31">
        <f>IF(LN10&gt;80000000,VLOOKUP(LN10,符文价值!$A$3:$D$158,4,0),IF(AND(LN10&lt;80000000,LN10&gt;10),LN10,0))</f>
        <v>0</v>
      </c>
      <c r="LO31">
        <f>IF(LO10&gt;80000000,VLOOKUP(LO10,符文价值!$A$3:$D$158,4,0),IF(AND(LO10&lt;80000000,LO10&gt;10),LO10,0))</f>
        <v>0</v>
      </c>
      <c r="LP31">
        <f>IF(LP10&gt;80000000,VLOOKUP(LP10,符文价值!$A$3:$D$158,4,0),IF(AND(LP10&lt;80000000,LP10&gt;10),LP10,0))</f>
        <v>0</v>
      </c>
      <c r="LQ31">
        <f>IF(LQ10&gt;80000000,VLOOKUP(LQ10,符文价值!$A$3:$D$158,4,0),IF(AND(LQ10&lt;80000000,LQ10&gt;10),LQ10,0))</f>
        <v>0</v>
      </c>
      <c r="LR31">
        <f>IF(LR10&gt;80000000,VLOOKUP(LR10,符文价值!$A$3:$D$158,4,0),IF(AND(LR10&lt;80000000,LR10&gt;10),LR10,0))</f>
        <v>0</v>
      </c>
      <c r="LS31">
        <f>IF(LS10&gt;80000000,VLOOKUP(LS10,符文价值!$A$3:$D$158,4,0),IF(AND(LS10&lt;80000000,LS10&gt;10),LS10,0))</f>
        <v>0</v>
      </c>
      <c r="LT31">
        <f>IF(LT10&gt;80000000,VLOOKUP(LT10,符文价值!$A$3:$D$158,4,0),IF(AND(LT10&lt;80000000,LT10&gt;10),LT10,0))</f>
        <v>0</v>
      </c>
      <c r="LU31">
        <f>IF(LU10&gt;80000000,VLOOKUP(LU10,符文价值!$A$3:$D$158,4,0),IF(AND(LU10&lt;80000000,LU10&gt;10),LU10,0))</f>
        <v>0</v>
      </c>
      <c r="LV31">
        <f>IF(LV10&gt;80000000,VLOOKUP(LV10,符文价值!$A$3:$D$158,4,0),IF(AND(LV10&lt;80000000,LV10&gt;10),LV10,0))</f>
        <v>0</v>
      </c>
      <c r="LW31">
        <f>IF(LW10&gt;80000000,VLOOKUP(LW10,符文价值!$A$3:$D$158,4,0),IF(AND(LW10&lt;80000000,LW10&gt;10),LW10,0))</f>
        <v>0</v>
      </c>
      <c r="LX31">
        <f>IF(LX10&gt;80000000,VLOOKUP(LX10,符文价值!$A$3:$D$158,4,0),IF(AND(LX10&lt;80000000,LX10&gt;10),LX10,0))</f>
        <v>0</v>
      </c>
      <c r="LY31">
        <f>IF(LY10&gt;80000000,VLOOKUP(LY10,符文价值!$A$3:$D$158,4,0),IF(AND(LY10&lt;80000000,LY10&gt;10),LY10,0))</f>
        <v>0</v>
      </c>
      <c r="LZ31">
        <f>IF(LZ10&gt;80000000,VLOOKUP(LZ10,符文价值!$A$3:$D$158,4,0),IF(AND(LZ10&lt;80000000,LZ10&gt;10),LZ10,0))</f>
        <v>0</v>
      </c>
      <c r="MA31">
        <f>IF(MA10&gt;80000000,VLOOKUP(MA10,符文价值!$A$3:$D$158,4,0),IF(AND(MA10&lt;80000000,MA10&gt;10),MA10,0))</f>
        <v>0</v>
      </c>
      <c r="MB31">
        <f>IF(MB10&gt;80000000,VLOOKUP(MB10,符文价值!$A$3:$D$158,4,0),IF(AND(MB10&lt;80000000,MB10&gt;10),MB10,0))</f>
        <v>0</v>
      </c>
      <c r="MC31">
        <f>IF(MC10&gt;80000000,VLOOKUP(MC10,符文价值!$A$3:$D$158,4,0),IF(AND(MC10&lt;80000000,MC10&gt;10),MC10,0))</f>
        <v>0</v>
      </c>
      <c r="MD31">
        <f>IF(MD10&gt;80000000,VLOOKUP(MD10,符文价值!$A$3:$D$158,4,0),IF(AND(MD10&lt;80000000,MD10&gt;10),MD10,0))</f>
        <v>0</v>
      </c>
      <c r="ME31">
        <f>IF(ME10&gt;80000000,VLOOKUP(ME10,符文价值!$A$3:$D$158,4,0),IF(AND(ME10&lt;80000000,ME10&gt;10),ME10,0))</f>
        <v>0</v>
      </c>
      <c r="MF31">
        <f>IF(MF10&gt;80000000,VLOOKUP(MF10,符文价值!$A$3:$D$158,4,0),IF(AND(MF10&lt;80000000,MF10&gt;10),MF10,0))</f>
        <v>0</v>
      </c>
      <c r="MG31">
        <f>IF(MG10&gt;80000000,VLOOKUP(MG10,符文价值!$A$3:$D$158,4,0),IF(AND(MG10&lt;80000000,MG10&gt;10),MG10,0))</f>
        <v>0</v>
      </c>
      <c r="MH31">
        <f>IF(MH10&gt;80000000,VLOOKUP(MH10,符文价值!$A$3:$D$158,4,0),IF(AND(MH10&lt;80000000,MH10&gt;10),MH10,0))</f>
        <v>0</v>
      </c>
    </row>
    <row r="32" spans="1:346" x14ac:dyDescent="0.2">
      <c r="A32">
        <v>8</v>
      </c>
      <c r="E32">
        <f>IF(E11&gt;80000000,VLOOKUP(E11,符文价值!$A$3:$D$158,4,0),IF(AND(E11&lt;80000000,E11&gt;10),E11,0))</f>
        <v>0</v>
      </c>
      <c r="F32">
        <f>IF(F11&gt;80000000,VLOOKUP(F11,符文价值!$A$3:$D$158,4,0),IF(AND(F11&lt;80000000,F11&gt;10),F11,0))</f>
        <v>0</v>
      </c>
      <c r="G32">
        <f>IF(G11&gt;80000000,VLOOKUP(G11,符文价值!$A$3:$D$158,4,0),IF(AND(G11&lt;80000000,G11&gt;10),G11,0))</f>
        <v>10</v>
      </c>
      <c r="H32">
        <f>IF(H11&gt;80000000,VLOOKUP(H11,符文价值!$A$3:$D$158,4,0),IF(AND(H11&lt;80000000,H11&gt;10),H11,0))</f>
        <v>0</v>
      </c>
      <c r="I32">
        <f>IF(I11&gt;80000000,VLOOKUP(I11,符文价值!$A$3:$D$158,4,0),IF(AND(I11&lt;80000000,I11&gt;10),I11,0))</f>
        <v>0</v>
      </c>
      <c r="J32">
        <f>IF(J11&gt;80000000,VLOOKUP(J11,符文价值!$A$3:$D$158,4,0),IF(AND(J11&lt;80000000,J11&gt;10),J11,0))</f>
        <v>292800</v>
      </c>
      <c r="K32">
        <f>IF(K11&gt;80000000,VLOOKUP(K11,符文价值!$A$3:$D$158,4,0),IF(AND(K11&lt;80000000,K11&gt;10),K11,0))</f>
        <v>15</v>
      </c>
      <c r="L32">
        <f>IF(L11&gt;80000000,VLOOKUP(L11,符文价值!$A$3:$D$158,4,0),IF(AND(L11&lt;80000000,L11&gt;10),L11,0))</f>
        <v>0</v>
      </c>
      <c r="M32">
        <f>IF(M11&gt;80000000,VLOOKUP(M11,符文价值!$A$3:$D$158,4,0),IF(AND(M11&lt;80000000,M11&gt;10),M11,0))</f>
        <v>0</v>
      </c>
      <c r="N32">
        <f>IF(N11&gt;80000000,VLOOKUP(N11,符文价值!$A$3:$D$158,4,0),IF(AND(N11&lt;80000000,N11&gt;10),N11,0))</f>
        <v>179520</v>
      </c>
      <c r="O32">
        <f>IF(O11&gt;80000000,VLOOKUP(O11,符文价值!$A$3:$D$158,4,0),IF(AND(O11&lt;80000000,O11&gt;10),O11,0))</f>
        <v>24</v>
      </c>
      <c r="P32">
        <f>IF(P11&gt;80000000,VLOOKUP(P11,符文价值!$A$3:$D$158,4,0),IF(AND(P11&lt;80000000,P11&gt;10),P11,0))</f>
        <v>0</v>
      </c>
      <c r="Q32">
        <f>IF(Q11&gt;80000000,VLOOKUP(Q11,符文价值!$A$3:$D$158,4,0),IF(AND(Q11&lt;80000000,Q11&gt;10),Q11,0))</f>
        <v>0</v>
      </c>
      <c r="R32">
        <f>IF(R11&gt;80000000,VLOOKUP(R11,符文价值!$A$3:$D$158,4,0),IF(AND(R11&lt;80000000,R11&gt;10),R11,0))</f>
        <v>120000</v>
      </c>
      <c r="S32">
        <f>IF(S11&gt;80000000,VLOOKUP(S11,符文价值!$A$3:$D$158,4,0),IF(AND(S11&lt;80000000,S11&gt;10),S11,0))</f>
        <v>48</v>
      </c>
      <c r="T32">
        <f>IF(T11&gt;80000000,VLOOKUP(T11,符文价值!$A$3:$D$158,4,0),IF(AND(T11&lt;80000000,T11&gt;10),T11,0))</f>
        <v>0</v>
      </c>
      <c r="U32">
        <f>IF(U11&gt;80000000,VLOOKUP(U11,符文价值!$A$3:$D$158,4,0),IF(AND(U11&lt;80000000,U11&gt;10),U11,0))</f>
        <v>0</v>
      </c>
      <c r="V32">
        <f>IF(V11&gt;80000000,VLOOKUP(V11,符文价值!$A$3:$D$158,4,0),IF(AND(V11&lt;80000000,V11&gt;10),V11,0))</f>
        <v>7200</v>
      </c>
      <c r="W32">
        <f>IF(W11&gt;80000000,VLOOKUP(W11,符文价值!$A$3:$D$158,4,0),IF(AND(W11&lt;80000000,W11&gt;10),W11,0))</f>
        <v>120</v>
      </c>
      <c r="X32">
        <f>IF(X11&gt;80000000,VLOOKUP(X11,符文价值!$A$3:$D$158,4,0),IF(AND(X11&lt;80000000,X11&gt;10),X11,0))</f>
        <v>0</v>
      </c>
      <c r="Y32">
        <f>IF(Y11&gt;80000000,VLOOKUP(Y11,符文价值!$A$3:$D$158,4,0),IF(AND(Y11&lt;80000000,Y11&gt;10),Y11,0))</f>
        <v>0</v>
      </c>
      <c r="Z32">
        <f>IF(Z11&gt;80000000,VLOOKUP(Z11,符文价值!$A$3:$D$158,4,0),IF(AND(Z11&lt;80000000,Z11&gt;10),Z11,0))</f>
        <v>480</v>
      </c>
      <c r="AA32">
        <f>IF(AA11&gt;80000000,VLOOKUP(AA11,符文价值!$A$3:$D$158,4,0),IF(AND(AA11&lt;80000000,AA11&gt;10),AA11,0))</f>
        <v>10</v>
      </c>
      <c r="AB32">
        <f>IF(AB11&gt;80000000,VLOOKUP(AB11,符文价值!$A$3:$D$158,4,0),IF(AND(AB11&lt;80000000,AB11&gt;10),AB11,0))</f>
        <v>0</v>
      </c>
      <c r="AC32">
        <f>IF(AC11&gt;80000000,VLOOKUP(AC11,符文价值!$A$3:$D$158,4,0),IF(AND(AC11&lt;80000000,AC11&gt;10),AC11,0))</f>
        <v>0</v>
      </c>
      <c r="AD32">
        <f>IF(AD11&gt;80000000,VLOOKUP(AD11,符文价值!$A$3:$D$158,4,0),IF(AND(AD11&lt;80000000,AD11&gt;10),AD11,0))</f>
        <v>17600</v>
      </c>
      <c r="AE32">
        <f>IF(AE11&gt;80000000,VLOOKUP(AE11,符文价值!$A$3:$D$158,4,0),IF(AND(AE11&lt;80000000,AE11&gt;10),AE11,0))</f>
        <v>30</v>
      </c>
      <c r="AF32">
        <f>IF(AF11&gt;80000000,VLOOKUP(AF11,符文价值!$A$3:$D$158,4,0),IF(AND(AF11&lt;80000000,AF11&gt;10),AF11,0))</f>
        <v>0</v>
      </c>
      <c r="AG32">
        <f>IF(AG11&gt;80000000,VLOOKUP(AG11,符文价值!$A$3:$D$158,4,0),IF(AND(AG11&lt;80000000,AG11&gt;10),AG11,0))</f>
        <v>0</v>
      </c>
      <c r="AH32">
        <f>IF(AH11&gt;80000000,VLOOKUP(AH11,符文价值!$A$3:$D$158,4,0),IF(AND(AH11&lt;80000000,AH11&gt;10),AH11,0))</f>
        <v>14525</v>
      </c>
      <c r="AI32">
        <f>IF(AI11&gt;80000000,VLOOKUP(AI11,符文价值!$A$3:$D$158,4,0),IF(AND(AI11&lt;80000000,AI11&gt;10),AI11,0))</f>
        <v>150</v>
      </c>
      <c r="AJ32">
        <f>IF(AJ11&gt;80000000,VLOOKUP(AJ11,符文价值!$A$3:$D$158,4,0),IF(AND(AJ11&lt;80000000,AJ11&gt;10),AJ11,0))</f>
        <v>0</v>
      </c>
      <c r="AK32">
        <f>IF(AK11&gt;80000000,VLOOKUP(AK11,符文价值!$A$3:$D$158,4,0),IF(AND(AK11&lt;80000000,AK11&gt;10),AK11,0))</f>
        <v>0</v>
      </c>
      <c r="AL32">
        <f>IF(AL11&gt;80000000,VLOOKUP(AL11,符文价值!$A$3:$D$158,4,0),IF(AND(AL11&lt;80000000,AL11&gt;10),AL11,0))</f>
        <v>3636</v>
      </c>
      <c r="AM32">
        <f>IF(AM11&gt;80000000,VLOOKUP(AM11,符文价值!$A$3:$D$158,4,0),IF(AND(AM11&lt;80000000,AM11&gt;10),AM11,0))</f>
        <v>900</v>
      </c>
      <c r="AN32">
        <f>IF(AN11&gt;80000000,VLOOKUP(AN11,符文价值!$A$3:$D$158,4,0),IF(AND(AN11&lt;80000000,AN11&gt;10),AN11,0))</f>
        <v>0</v>
      </c>
      <c r="AO32">
        <f>IF(AO11&gt;80000000,VLOOKUP(AO11,符文价值!$A$3:$D$158,4,0),IF(AND(AO11&lt;80000000,AO11&gt;10),AO11,0))</f>
        <v>0</v>
      </c>
      <c r="AP32">
        <f>IF(AP11&gt;80000000,VLOOKUP(AP11,符文价值!$A$3:$D$158,4,0),IF(AND(AP11&lt;80000000,AP11&gt;10),AP11,0))</f>
        <v>581</v>
      </c>
      <c r="AQ32">
        <f>IF(AQ11&gt;80000000,VLOOKUP(AQ11,符文价值!$A$3:$D$158,4,0),IF(AND(AQ11&lt;80000000,AQ11&gt;10),AQ11,0))</f>
        <v>9000</v>
      </c>
      <c r="AR32">
        <f>IF(AR11&gt;80000000,VLOOKUP(AR11,符文价值!$A$3:$D$158,4,0),IF(AND(AR11&lt;80000000,AR11&gt;10),AR11,0))</f>
        <v>0</v>
      </c>
      <c r="AS32">
        <f>IF(AS11&gt;80000000,VLOOKUP(AS11,符文价值!$A$3:$D$158,4,0),IF(AND(AS11&lt;80000000,AS11&gt;10),AS11,0))</f>
        <v>0</v>
      </c>
      <c r="AT32">
        <f>IF(AT11&gt;80000000,VLOOKUP(AT11,符文价值!$A$3:$D$158,4,0),IF(AND(AT11&lt;80000000,AT11&gt;10),AT11,0))</f>
        <v>20</v>
      </c>
      <c r="AU32">
        <f>IF(AU11&gt;80000000,VLOOKUP(AU11,符文价值!$A$3:$D$158,4,0),IF(AND(AU11&lt;80000000,AU11&gt;10),AU11,0))</f>
        <v>10</v>
      </c>
      <c r="AV32">
        <f>IF(AV11&gt;80000000,VLOOKUP(AV11,符文价值!$A$3:$D$158,4,0),IF(AND(AV11&lt;80000000,AV11&gt;10),AV11,0))</f>
        <v>0</v>
      </c>
      <c r="AW32">
        <f>IF(AW11&gt;80000000,VLOOKUP(AW11,符文价值!$A$3:$D$158,4,0),IF(AND(AW11&lt;80000000,AW11&gt;10),AW11,0))</f>
        <v>0</v>
      </c>
      <c r="AX32">
        <f>IF(AX11&gt;80000000,VLOOKUP(AX11,符文价值!$A$3:$D$158,4,0),IF(AND(AX11&lt;80000000,AX11&gt;10),AX11,0))</f>
        <v>17600</v>
      </c>
      <c r="AY32">
        <f>IF(AY11&gt;80000000,VLOOKUP(AY11,符文价值!$A$3:$D$158,4,0),IF(AND(AY11&lt;80000000,AY11&gt;10),AY11,0))</f>
        <v>30</v>
      </c>
      <c r="AZ32">
        <f>IF(AZ11&gt;80000000,VLOOKUP(AZ11,符文价值!$A$3:$D$158,4,0),IF(AND(AZ11&lt;80000000,AZ11&gt;10),AZ11,0))</f>
        <v>0</v>
      </c>
      <c r="BA32">
        <f>IF(BA11&gt;80000000,VLOOKUP(BA11,符文价值!$A$3:$D$158,4,0),IF(AND(BA11&lt;80000000,BA11&gt;10),BA11,0))</f>
        <v>0</v>
      </c>
      <c r="BB32">
        <f>IF(BB11&gt;80000000,VLOOKUP(BB11,符文价值!$A$3:$D$158,4,0),IF(AND(BB11&lt;80000000,BB11&gt;10),BB11,0))</f>
        <v>14525</v>
      </c>
      <c r="BC32">
        <f>IF(BC11&gt;80000000,VLOOKUP(BC11,符文价值!$A$3:$D$158,4,0),IF(AND(BC11&lt;80000000,BC11&gt;10),BC11,0))</f>
        <v>150</v>
      </c>
      <c r="BD32">
        <f>IF(BD11&gt;80000000,VLOOKUP(BD11,符文价值!$A$3:$D$158,4,0),IF(AND(BD11&lt;80000000,BD11&gt;10),BD11,0))</f>
        <v>0</v>
      </c>
      <c r="BE32">
        <f>IF(BE11&gt;80000000,VLOOKUP(BE11,符文价值!$A$3:$D$158,4,0),IF(AND(BE11&lt;80000000,BE11&gt;10),BE11,0))</f>
        <v>0</v>
      </c>
      <c r="BF32">
        <f>IF(BF11&gt;80000000,VLOOKUP(BF11,符文价值!$A$3:$D$158,4,0),IF(AND(BF11&lt;80000000,BF11&gt;10),BF11,0))</f>
        <v>3636</v>
      </c>
      <c r="BG32">
        <f>IF(BG11&gt;80000000,VLOOKUP(BG11,符文价值!$A$3:$D$158,4,0),IF(AND(BG11&lt;80000000,BG11&gt;10),BG11,0))</f>
        <v>900</v>
      </c>
      <c r="BH32">
        <f>IF(BH11&gt;80000000,VLOOKUP(BH11,符文价值!$A$3:$D$158,4,0),IF(AND(BH11&lt;80000000,BH11&gt;10),BH11,0))</f>
        <v>0</v>
      </c>
      <c r="BI32">
        <f>IF(BI11&gt;80000000,VLOOKUP(BI11,符文价值!$A$3:$D$158,4,0),IF(AND(BI11&lt;80000000,BI11&gt;10),BI11,0))</f>
        <v>0</v>
      </c>
      <c r="BJ32">
        <f>IF(BJ11&gt;80000000,VLOOKUP(BJ11,符文价值!$A$3:$D$158,4,0),IF(AND(BJ11&lt;80000000,BJ11&gt;10),BJ11,0))</f>
        <v>581</v>
      </c>
      <c r="BK32">
        <f>IF(BK11&gt;80000000,VLOOKUP(BK11,符文价值!$A$3:$D$158,4,0),IF(AND(BK11&lt;80000000,BK11&gt;10),BK11,0))</f>
        <v>9000</v>
      </c>
      <c r="BL32">
        <f>IF(BL11&gt;80000000,VLOOKUP(BL11,符文价值!$A$3:$D$158,4,0),IF(AND(BL11&lt;80000000,BL11&gt;10),BL11,0))</f>
        <v>0</v>
      </c>
      <c r="BM32">
        <f>IF(BM11&gt;80000000,VLOOKUP(BM11,符文价值!$A$3:$D$158,4,0),IF(AND(BM11&lt;80000000,BM11&gt;10),BM11,0))</f>
        <v>0</v>
      </c>
      <c r="BN32">
        <f>IF(BN11&gt;80000000,VLOOKUP(BN11,符文价值!$A$3:$D$158,4,0),IF(AND(BN11&lt;80000000,BN11&gt;10),BN11,0))</f>
        <v>20</v>
      </c>
      <c r="BO32">
        <f>IF(BO11&gt;80000000,VLOOKUP(BO11,符文价值!$A$3:$D$158,4,0),IF(AND(BO11&lt;80000000,BO11&gt;10),BO11,0))</f>
        <v>10</v>
      </c>
      <c r="BP32">
        <f>IF(BP11&gt;80000000,VLOOKUP(BP11,符文价值!$A$3:$D$158,4,0),IF(AND(BP11&lt;80000000,BP11&gt;10),BP11,0))</f>
        <v>0</v>
      </c>
      <c r="BQ32">
        <f>IF(BQ11&gt;80000000,VLOOKUP(BQ11,符文价值!$A$3:$D$158,4,0),IF(AND(BQ11&lt;80000000,BQ11&gt;10),BQ11,0))</f>
        <v>0</v>
      </c>
      <c r="BR32">
        <f>IF(BR11&gt;80000000,VLOOKUP(BR11,符文价值!$A$3:$D$158,4,0),IF(AND(BR11&lt;80000000,BR11&gt;10),BR11,0))</f>
        <v>17600</v>
      </c>
      <c r="BS32">
        <f>IF(BS11&gt;80000000,VLOOKUP(BS11,符文价值!$A$3:$D$158,4,0),IF(AND(BS11&lt;80000000,BS11&gt;10),BS11,0))</f>
        <v>30</v>
      </c>
      <c r="BT32">
        <f>IF(BT11&gt;80000000,VLOOKUP(BT11,符文价值!$A$3:$D$158,4,0),IF(AND(BT11&lt;80000000,BT11&gt;10),BT11,0))</f>
        <v>0</v>
      </c>
      <c r="BU32">
        <f>IF(BU11&gt;80000000,VLOOKUP(BU11,符文价值!$A$3:$D$158,4,0),IF(AND(BU11&lt;80000000,BU11&gt;10),BU11,0))</f>
        <v>0</v>
      </c>
      <c r="BV32">
        <f>IF(BV11&gt;80000000,VLOOKUP(BV11,符文价值!$A$3:$D$158,4,0),IF(AND(BV11&lt;80000000,BV11&gt;10),BV11,0))</f>
        <v>14525</v>
      </c>
      <c r="BW32">
        <f>IF(BW11&gt;80000000,VLOOKUP(BW11,符文价值!$A$3:$D$158,4,0),IF(AND(BW11&lt;80000000,BW11&gt;10),BW11,0))</f>
        <v>150</v>
      </c>
      <c r="BX32">
        <f>IF(BX11&gt;80000000,VLOOKUP(BX11,符文价值!$A$3:$D$158,4,0),IF(AND(BX11&lt;80000000,BX11&gt;10),BX11,0))</f>
        <v>0</v>
      </c>
      <c r="BY32">
        <f>IF(BY11&gt;80000000,VLOOKUP(BY11,符文价值!$A$3:$D$158,4,0),IF(AND(BY11&lt;80000000,BY11&gt;10),BY11,0))</f>
        <v>0</v>
      </c>
      <c r="BZ32">
        <f>IF(BZ11&gt;80000000,VLOOKUP(BZ11,符文价值!$A$3:$D$158,4,0),IF(AND(BZ11&lt;80000000,BZ11&gt;10),BZ11,0))</f>
        <v>3636</v>
      </c>
      <c r="CA32">
        <f>IF(CA11&gt;80000000,VLOOKUP(CA11,符文价值!$A$3:$D$158,4,0),IF(AND(CA11&lt;80000000,CA11&gt;10),CA11,0))</f>
        <v>900</v>
      </c>
      <c r="CB32">
        <f>IF(CB11&gt;80000000,VLOOKUP(CB11,符文价值!$A$3:$D$158,4,0),IF(AND(CB11&lt;80000000,CB11&gt;10),CB11,0))</f>
        <v>0</v>
      </c>
      <c r="CC32">
        <f>IF(CC11&gt;80000000,VLOOKUP(CC11,符文价值!$A$3:$D$158,4,0),IF(AND(CC11&lt;80000000,CC11&gt;10),CC11,0))</f>
        <v>0</v>
      </c>
      <c r="CD32">
        <f>IF(CD11&gt;80000000,VLOOKUP(CD11,符文价值!$A$3:$D$158,4,0),IF(AND(CD11&lt;80000000,CD11&gt;10),CD11,0))</f>
        <v>581</v>
      </c>
      <c r="CE32">
        <f>IF(CE11&gt;80000000,VLOOKUP(CE11,符文价值!$A$3:$D$158,4,0),IF(AND(CE11&lt;80000000,CE11&gt;10),CE11,0))</f>
        <v>9000</v>
      </c>
      <c r="CF32">
        <f>IF(CF11&gt;80000000,VLOOKUP(CF11,符文价值!$A$3:$D$158,4,0),IF(AND(CF11&lt;80000000,CF11&gt;10),CF11,0))</f>
        <v>0</v>
      </c>
      <c r="CG32">
        <f>IF(CG11&gt;80000000,VLOOKUP(CG11,符文价值!$A$3:$D$158,4,0),IF(AND(CG11&lt;80000000,CG11&gt;10),CG11,0))</f>
        <v>0</v>
      </c>
      <c r="CH32">
        <f>IF(CH11&gt;80000000,VLOOKUP(CH11,符文价值!$A$3:$D$158,4,0),IF(AND(CH11&lt;80000000,CH11&gt;10),CH11,0))</f>
        <v>20</v>
      </c>
      <c r="CI32">
        <f>IF(CI11&gt;80000000,VLOOKUP(CI11,符文价值!$A$3:$D$158,4,0),IF(AND(CI11&lt;80000000,CI11&gt;10),CI11,0))</f>
        <v>10</v>
      </c>
      <c r="CJ32">
        <f>IF(CJ11&gt;80000000,VLOOKUP(CJ11,符文价值!$A$3:$D$158,4,0),IF(AND(CJ11&lt;80000000,CJ11&gt;10),CJ11,0))</f>
        <v>0</v>
      </c>
      <c r="CK32">
        <f>IF(CK11&gt;80000000,VLOOKUP(CK11,符文价值!$A$3:$D$158,4,0),IF(AND(CK11&lt;80000000,CK11&gt;10),CK11,0))</f>
        <v>0</v>
      </c>
      <c r="CL32">
        <f>IF(CL11&gt;80000000,VLOOKUP(CL11,符文价值!$A$3:$D$158,4,0),IF(AND(CL11&lt;80000000,CL11&gt;10),CL11,0))</f>
        <v>17600</v>
      </c>
      <c r="CM32">
        <f>IF(CM11&gt;80000000,VLOOKUP(CM11,符文价值!$A$3:$D$158,4,0),IF(AND(CM11&lt;80000000,CM11&gt;10),CM11,0))</f>
        <v>30</v>
      </c>
      <c r="CN32">
        <f>IF(CN11&gt;80000000,VLOOKUP(CN11,符文价值!$A$3:$D$158,4,0),IF(AND(CN11&lt;80000000,CN11&gt;10),CN11,0))</f>
        <v>0</v>
      </c>
      <c r="CO32">
        <f>IF(CO11&gt;80000000,VLOOKUP(CO11,符文价值!$A$3:$D$158,4,0),IF(AND(CO11&lt;80000000,CO11&gt;10),CO11,0))</f>
        <v>0</v>
      </c>
      <c r="CP32">
        <f>IF(CP11&gt;80000000,VLOOKUP(CP11,符文价值!$A$3:$D$158,4,0),IF(AND(CP11&lt;80000000,CP11&gt;10),CP11,0))</f>
        <v>14525</v>
      </c>
      <c r="CQ32">
        <f>IF(CQ11&gt;80000000,VLOOKUP(CQ11,符文价值!$A$3:$D$158,4,0),IF(AND(CQ11&lt;80000000,CQ11&gt;10),CQ11,0))</f>
        <v>150</v>
      </c>
      <c r="CR32">
        <f>IF(CR11&gt;80000000,VLOOKUP(CR11,符文价值!$A$3:$D$158,4,0),IF(AND(CR11&lt;80000000,CR11&gt;10),CR11,0))</f>
        <v>0</v>
      </c>
      <c r="CS32">
        <f>IF(CS11&gt;80000000,VLOOKUP(CS11,符文价值!$A$3:$D$158,4,0),IF(AND(CS11&lt;80000000,CS11&gt;10),CS11,0))</f>
        <v>0</v>
      </c>
      <c r="CT32">
        <f>IF(CT11&gt;80000000,VLOOKUP(CT11,符文价值!$A$3:$D$158,4,0),IF(AND(CT11&lt;80000000,CT11&gt;10),CT11,0))</f>
        <v>3636</v>
      </c>
      <c r="CU32">
        <f>IF(CU11&gt;80000000,VLOOKUP(CU11,符文价值!$A$3:$D$158,4,0),IF(AND(CU11&lt;80000000,CU11&gt;10),CU11,0))</f>
        <v>900</v>
      </c>
      <c r="CV32">
        <f>IF(CV11&gt;80000000,VLOOKUP(CV11,符文价值!$A$3:$D$158,4,0),IF(AND(CV11&lt;80000000,CV11&gt;10),CV11,0))</f>
        <v>0</v>
      </c>
      <c r="CW32">
        <f>IF(CW11&gt;80000000,VLOOKUP(CW11,符文价值!$A$3:$D$158,4,0),IF(AND(CW11&lt;80000000,CW11&gt;10),CW11,0))</f>
        <v>0</v>
      </c>
      <c r="CX32">
        <f>IF(CX11&gt;80000000,VLOOKUP(CX11,符文价值!$A$3:$D$158,4,0),IF(AND(CX11&lt;80000000,CX11&gt;10),CX11,0))</f>
        <v>581</v>
      </c>
      <c r="CY32">
        <f>IF(CY11&gt;80000000,VLOOKUP(CY11,符文价值!$A$3:$D$158,4,0),IF(AND(CY11&lt;80000000,CY11&gt;10),CY11,0))</f>
        <v>9000</v>
      </c>
      <c r="CZ32">
        <f>IF(CZ11&gt;80000000,VLOOKUP(CZ11,符文价值!$A$3:$D$158,4,0),IF(AND(CZ11&lt;80000000,CZ11&gt;10),CZ11,0))</f>
        <v>0</v>
      </c>
      <c r="DA32">
        <f>IF(DA11&gt;80000000,VLOOKUP(DA11,符文价值!$A$3:$D$158,4,0),IF(AND(DA11&lt;80000000,DA11&gt;10),DA11,0))</f>
        <v>0</v>
      </c>
      <c r="DB32">
        <f>IF(DB11&gt;80000000,VLOOKUP(DB11,符文价值!$A$3:$D$158,4,0),IF(AND(DB11&lt;80000000,DB11&gt;10),DB11,0))</f>
        <v>20</v>
      </c>
      <c r="DC32">
        <f>IF(DC11&gt;80000000,VLOOKUP(DC11,符文价值!$A$3:$D$158,4,0),IF(AND(DC11&lt;80000000,DC11&gt;10),DC11,0))</f>
        <v>10</v>
      </c>
      <c r="DD32">
        <f>IF(DD11&gt;80000000,VLOOKUP(DD11,符文价值!$A$3:$D$158,4,0),IF(AND(DD11&lt;80000000,DD11&gt;10),DD11,0))</f>
        <v>0</v>
      </c>
      <c r="DE32">
        <f>IF(DE11&gt;80000000,VLOOKUP(DE11,符文价值!$A$3:$D$158,4,0),IF(AND(DE11&lt;80000000,DE11&gt;10),DE11,0))</f>
        <v>0</v>
      </c>
      <c r="DF32">
        <f>IF(DF11&gt;80000000,VLOOKUP(DF11,符文价值!$A$3:$D$158,4,0),IF(AND(DF11&lt;80000000,DF11&gt;10),DF11,0))</f>
        <v>17600</v>
      </c>
      <c r="DG32">
        <f>IF(DG11&gt;80000000,VLOOKUP(DG11,符文价值!$A$3:$D$158,4,0),IF(AND(DG11&lt;80000000,DG11&gt;10),DG11,0))</f>
        <v>30</v>
      </c>
      <c r="DH32">
        <f>IF(DH11&gt;80000000,VLOOKUP(DH11,符文价值!$A$3:$D$158,4,0),IF(AND(DH11&lt;80000000,DH11&gt;10),DH11,0))</f>
        <v>0</v>
      </c>
      <c r="DI32">
        <f>IF(DI11&gt;80000000,VLOOKUP(DI11,符文价值!$A$3:$D$158,4,0),IF(AND(DI11&lt;80000000,DI11&gt;10),DI11,0))</f>
        <v>0</v>
      </c>
      <c r="DJ32">
        <f>IF(DJ11&gt;80000000,VLOOKUP(DJ11,符文价值!$A$3:$D$158,4,0),IF(AND(DJ11&lt;80000000,DJ11&gt;10),DJ11,0))</f>
        <v>14525</v>
      </c>
      <c r="DK32">
        <f>IF(DK11&gt;80000000,VLOOKUP(DK11,符文价值!$A$3:$D$158,4,0),IF(AND(DK11&lt;80000000,DK11&gt;10),DK11,0))</f>
        <v>150</v>
      </c>
      <c r="DL32">
        <f>IF(DL11&gt;80000000,VLOOKUP(DL11,符文价值!$A$3:$D$158,4,0),IF(AND(DL11&lt;80000000,DL11&gt;10),DL11,0))</f>
        <v>0</v>
      </c>
      <c r="DM32">
        <f>IF(DM11&gt;80000000,VLOOKUP(DM11,符文价值!$A$3:$D$158,4,0),IF(AND(DM11&lt;80000000,DM11&gt;10),DM11,0))</f>
        <v>0</v>
      </c>
      <c r="DN32">
        <f>IF(DN11&gt;80000000,VLOOKUP(DN11,符文价值!$A$3:$D$158,4,0),IF(AND(DN11&lt;80000000,DN11&gt;10),DN11,0))</f>
        <v>3636</v>
      </c>
      <c r="DO32">
        <f>IF(DO11&gt;80000000,VLOOKUP(DO11,符文价值!$A$3:$D$158,4,0),IF(AND(DO11&lt;80000000,DO11&gt;10),DO11,0))</f>
        <v>900</v>
      </c>
      <c r="DP32">
        <f>IF(DP11&gt;80000000,VLOOKUP(DP11,符文价值!$A$3:$D$158,4,0),IF(AND(DP11&lt;80000000,DP11&gt;10),DP11,0))</f>
        <v>0</v>
      </c>
      <c r="DQ32">
        <f>IF(DQ11&gt;80000000,VLOOKUP(DQ11,符文价值!$A$3:$D$158,4,0),IF(AND(DQ11&lt;80000000,DQ11&gt;10),DQ11,0))</f>
        <v>0</v>
      </c>
      <c r="DR32">
        <f>IF(DR11&gt;80000000,VLOOKUP(DR11,符文价值!$A$3:$D$158,4,0),IF(AND(DR11&lt;80000000,DR11&gt;10),DR11,0))</f>
        <v>581</v>
      </c>
      <c r="DS32">
        <f>IF(DS11&gt;80000000,VLOOKUP(DS11,符文价值!$A$3:$D$158,4,0),IF(AND(DS11&lt;80000000,DS11&gt;10),DS11,0))</f>
        <v>9000</v>
      </c>
      <c r="DT32">
        <f>IF(DT11&gt;80000000,VLOOKUP(DT11,符文价值!$A$3:$D$158,4,0),IF(AND(DT11&lt;80000000,DT11&gt;10),DT11,0))</f>
        <v>0</v>
      </c>
      <c r="DU32">
        <f>IF(DU11&gt;80000000,VLOOKUP(DU11,符文价值!$A$3:$D$158,4,0),IF(AND(DU11&lt;80000000,DU11&gt;10),DU11,0))</f>
        <v>0</v>
      </c>
      <c r="DV32">
        <f>IF(DV11&gt;80000000,VLOOKUP(DV11,符文价值!$A$3:$D$158,4,0),IF(AND(DV11&lt;80000000,DV11&gt;10),DV11,0))</f>
        <v>20</v>
      </c>
      <c r="DW32">
        <f>IF(DW11&gt;80000000,VLOOKUP(DW11,符文价值!$A$3:$D$158,4,0),IF(AND(DW11&lt;80000000,DW11&gt;10),DW11,0))</f>
        <v>10</v>
      </c>
      <c r="DX32">
        <f>IF(DX11&gt;80000000,VLOOKUP(DX11,符文价值!$A$3:$D$158,4,0),IF(AND(DX11&lt;80000000,DX11&gt;10),DX11,0))</f>
        <v>0</v>
      </c>
      <c r="DY32">
        <f>IF(DY11&gt;80000000,VLOOKUP(DY11,符文价值!$A$3:$D$158,4,0),IF(AND(DY11&lt;80000000,DY11&gt;10),DY11,0))</f>
        <v>0</v>
      </c>
      <c r="DZ32">
        <f>IF(DZ11&gt;80000000,VLOOKUP(DZ11,符文价值!$A$3:$D$158,4,0),IF(AND(DZ11&lt;80000000,DZ11&gt;10),DZ11,0))</f>
        <v>17600</v>
      </c>
      <c r="EA32">
        <f>IF(EA11&gt;80000000,VLOOKUP(EA11,符文价值!$A$3:$D$158,4,0),IF(AND(EA11&lt;80000000,EA11&gt;10),EA11,0))</f>
        <v>30</v>
      </c>
      <c r="EB32">
        <f>IF(EB11&gt;80000000,VLOOKUP(EB11,符文价值!$A$3:$D$158,4,0),IF(AND(EB11&lt;80000000,EB11&gt;10),EB11,0))</f>
        <v>0</v>
      </c>
      <c r="EC32">
        <f>IF(EC11&gt;80000000,VLOOKUP(EC11,符文价值!$A$3:$D$158,4,0),IF(AND(EC11&lt;80000000,EC11&gt;10),EC11,0))</f>
        <v>0</v>
      </c>
      <c r="ED32">
        <f>IF(ED11&gt;80000000,VLOOKUP(ED11,符文价值!$A$3:$D$158,4,0),IF(AND(ED11&lt;80000000,ED11&gt;10),ED11,0))</f>
        <v>14525</v>
      </c>
      <c r="EE32">
        <f>IF(EE11&gt;80000000,VLOOKUP(EE11,符文价值!$A$3:$D$158,4,0),IF(AND(EE11&lt;80000000,EE11&gt;10),EE11,0))</f>
        <v>150</v>
      </c>
      <c r="EF32">
        <f>IF(EF11&gt;80000000,VLOOKUP(EF11,符文价值!$A$3:$D$158,4,0),IF(AND(EF11&lt;80000000,EF11&gt;10),EF11,0))</f>
        <v>0</v>
      </c>
      <c r="EG32">
        <f>IF(EG11&gt;80000000,VLOOKUP(EG11,符文价值!$A$3:$D$158,4,0),IF(AND(EG11&lt;80000000,EG11&gt;10),EG11,0))</f>
        <v>0</v>
      </c>
      <c r="EH32">
        <f>IF(EH11&gt;80000000,VLOOKUP(EH11,符文价值!$A$3:$D$158,4,0),IF(AND(EH11&lt;80000000,EH11&gt;10),EH11,0))</f>
        <v>3636</v>
      </c>
      <c r="EI32">
        <f>IF(EI11&gt;80000000,VLOOKUP(EI11,符文价值!$A$3:$D$158,4,0),IF(AND(EI11&lt;80000000,EI11&gt;10),EI11,0))</f>
        <v>900</v>
      </c>
      <c r="EJ32">
        <f>IF(EJ11&gt;80000000,VLOOKUP(EJ11,符文价值!$A$3:$D$158,4,0),IF(AND(EJ11&lt;80000000,EJ11&gt;10),EJ11,0))</f>
        <v>0</v>
      </c>
      <c r="EK32">
        <f>IF(EK11&gt;80000000,VLOOKUP(EK11,符文价值!$A$3:$D$158,4,0),IF(AND(EK11&lt;80000000,EK11&gt;10),EK11,0))</f>
        <v>0</v>
      </c>
      <c r="EL32">
        <f>IF(EL11&gt;80000000,VLOOKUP(EL11,符文价值!$A$3:$D$158,4,0),IF(AND(EL11&lt;80000000,EL11&gt;10),EL11,0))</f>
        <v>581</v>
      </c>
      <c r="EM32">
        <f>IF(EM11&gt;80000000,VLOOKUP(EM11,符文价值!$A$3:$D$158,4,0),IF(AND(EM11&lt;80000000,EM11&gt;10),EM11,0))</f>
        <v>9000</v>
      </c>
      <c r="EN32">
        <f>IF(EN11&gt;80000000,VLOOKUP(EN11,符文价值!$A$3:$D$158,4,0),IF(AND(EN11&lt;80000000,EN11&gt;10),EN11,0))</f>
        <v>0</v>
      </c>
      <c r="EO32">
        <f>IF(EO11&gt;80000000,VLOOKUP(EO11,符文价值!$A$3:$D$158,4,0),IF(AND(EO11&lt;80000000,EO11&gt;10),EO11,0))</f>
        <v>0</v>
      </c>
      <c r="EP32">
        <f>IF(EP11&gt;80000000,VLOOKUP(EP11,符文价值!$A$3:$D$158,4,0),IF(AND(EP11&lt;80000000,EP11&gt;10),EP11,0))</f>
        <v>20</v>
      </c>
      <c r="EQ32">
        <f>IF(EQ11&gt;80000000,VLOOKUP(EQ11,符文价值!$A$3:$D$158,4,0),IF(AND(EQ11&lt;80000000,EQ11&gt;10),EQ11,0))</f>
        <v>10</v>
      </c>
      <c r="ER32">
        <f>IF(ER11&gt;80000000,VLOOKUP(ER11,符文价值!$A$3:$D$158,4,0),IF(AND(ER11&lt;80000000,ER11&gt;10),ER11,0))</f>
        <v>0</v>
      </c>
      <c r="ES32">
        <f>IF(ES11&gt;80000000,VLOOKUP(ES11,符文价值!$A$3:$D$158,4,0),IF(AND(ES11&lt;80000000,ES11&gt;10),ES11,0))</f>
        <v>0</v>
      </c>
      <c r="ET32">
        <f>IF(ET11&gt;80000000,VLOOKUP(ET11,符文价值!$A$3:$D$158,4,0),IF(AND(ET11&lt;80000000,ET11&gt;10),ET11,0))</f>
        <v>17600</v>
      </c>
      <c r="EU32">
        <f>IF(EU11&gt;80000000,VLOOKUP(EU11,符文价值!$A$3:$D$158,4,0),IF(AND(EU11&lt;80000000,EU11&gt;10),EU11,0))</f>
        <v>30</v>
      </c>
      <c r="EV32">
        <f>IF(EV11&gt;80000000,VLOOKUP(EV11,符文价值!$A$3:$D$158,4,0),IF(AND(EV11&lt;80000000,EV11&gt;10),EV11,0))</f>
        <v>0</v>
      </c>
      <c r="EW32">
        <f>IF(EW11&gt;80000000,VLOOKUP(EW11,符文价值!$A$3:$D$158,4,0),IF(AND(EW11&lt;80000000,EW11&gt;10),EW11,0))</f>
        <v>0</v>
      </c>
      <c r="EX32">
        <f>IF(EX11&gt;80000000,VLOOKUP(EX11,符文价值!$A$3:$D$158,4,0),IF(AND(EX11&lt;80000000,EX11&gt;10),EX11,0))</f>
        <v>14525</v>
      </c>
      <c r="EY32">
        <f>IF(EY11&gt;80000000,VLOOKUP(EY11,符文价值!$A$3:$D$158,4,0),IF(AND(EY11&lt;80000000,EY11&gt;10),EY11,0))</f>
        <v>150</v>
      </c>
      <c r="EZ32">
        <f>IF(EZ11&gt;80000000,VLOOKUP(EZ11,符文价值!$A$3:$D$158,4,0),IF(AND(EZ11&lt;80000000,EZ11&gt;10),EZ11,0))</f>
        <v>0</v>
      </c>
      <c r="FA32">
        <f>IF(FA11&gt;80000000,VLOOKUP(FA11,符文价值!$A$3:$D$158,4,0),IF(AND(FA11&lt;80000000,FA11&gt;10),FA11,0))</f>
        <v>0</v>
      </c>
      <c r="FB32">
        <f>IF(FB11&gt;80000000,VLOOKUP(FB11,符文价值!$A$3:$D$158,4,0),IF(AND(FB11&lt;80000000,FB11&gt;10),FB11,0))</f>
        <v>3636</v>
      </c>
      <c r="FC32">
        <f>IF(FC11&gt;80000000,VLOOKUP(FC11,符文价值!$A$3:$D$158,4,0),IF(AND(FC11&lt;80000000,FC11&gt;10),FC11,0))</f>
        <v>900</v>
      </c>
      <c r="FD32">
        <f>IF(FD11&gt;80000000,VLOOKUP(FD11,符文价值!$A$3:$D$158,4,0),IF(AND(FD11&lt;80000000,FD11&gt;10),FD11,0))</f>
        <v>0</v>
      </c>
      <c r="FE32">
        <f>IF(FE11&gt;80000000,VLOOKUP(FE11,符文价值!$A$3:$D$158,4,0),IF(AND(FE11&lt;80000000,FE11&gt;10),FE11,0))</f>
        <v>0</v>
      </c>
      <c r="FF32">
        <f>IF(FF11&gt;80000000,VLOOKUP(FF11,符文价值!$A$3:$D$158,4,0),IF(AND(FF11&lt;80000000,FF11&gt;10),FF11,0))</f>
        <v>581</v>
      </c>
      <c r="FG32">
        <f>IF(FG11&gt;80000000,VLOOKUP(FG11,符文价值!$A$3:$D$158,4,0),IF(AND(FG11&lt;80000000,FG11&gt;10),FG11,0))</f>
        <v>9000</v>
      </c>
      <c r="FH32">
        <f>IF(FH11&gt;80000000,VLOOKUP(FH11,符文价值!$A$3:$D$158,4,0),IF(AND(FH11&lt;80000000,FH11&gt;10),FH11,0))</f>
        <v>0</v>
      </c>
      <c r="FI32">
        <f>IF(FI11&gt;80000000,VLOOKUP(FI11,符文价值!$A$3:$D$158,4,0),IF(AND(FI11&lt;80000000,FI11&gt;10),FI11,0))</f>
        <v>0</v>
      </c>
      <c r="FJ32">
        <f>IF(FJ11&gt;80000000,VLOOKUP(FJ11,符文价值!$A$3:$D$158,4,0),IF(AND(FJ11&lt;80000000,FJ11&gt;10),FJ11,0))</f>
        <v>20</v>
      </c>
      <c r="FK32">
        <f>IF(FK11&gt;80000000,VLOOKUP(FK11,符文价值!$A$3:$D$158,4,0),IF(AND(FK11&lt;80000000,FK11&gt;10),FK11,0))</f>
        <v>10</v>
      </c>
      <c r="FL32">
        <f>IF(FL11&gt;80000000,VLOOKUP(FL11,符文价值!$A$3:$D$158,4,0),IF(AND(FL11&lt;80000000,FL11&gt;10),FL11,0))</f>
        <v>0</v>
      </c>
      <c r="FM32">
        <f>IF(FM11&gt;80000000,VLOOKUP(FM11,符文价值!$A$3:$D$158,4,0),IF(AND(FM11&lt;80000000,FM11&gt;10),FM11,0))</f>
        <v>0</v>
      </c>
      <c r="FN32">
        <f>IF(FN11&gt;80000000,VLOOKUP(FN11,符文价值!$A$3:$D$158,4,0),IF(AND(FN11&lt;80000000,FN11&gt;10),FN11,0))</f>
        <v>17600</v>
      </c>
      <c r="FO32">
        <f>IF(FO11&gt;80000000,VLOOKUP(FO11,符文价值!$A$3:$D$158,4,0),IF(AND(FO11&lt;80000000,FO11&gt;10),FO11,0))</f>
        <v>30</v>
      </c>
      <c r="FP32">
        <f>IF(FP11&gt;80000000,VLOOKUP(FP11,符文价值!$A$3:$D$158,4,0),IF(AND(FP11&lt;80000000,FP11&gt;10),FP11,0))</f>
        <v>0</v>
      </c>
      <c r="FQ32">
        <f>IF(FQ11&gt;80000000,VLOOKUP(FQ11,符文价值!$A$3:$D$158,4,0),IF(AND(FQ11&lt;80000000,FQ11&gt;10),FQ11,0))</f>
        <v>0</v>
      </c>
      <c r="FR32">
        <f>IF(FR11&gt;80000000,VLOOKUP(FR11,符文价值!$A$3:$D$158,4,0),IF(AND(FR11&lt;80000000,FR11&gt;10),FR11,0))</f>
        <v>14525</v>
      </c>
      <c r="FS32">
        <f>IF(FS11&gt;80000000,VLOOKUP(FS11,符文价值!$A$3:$D$158,4,0),IF(AND(FS11&lt;80000000,FS11&gt;10),FS11,0))</f>
        <v>150</v>
      </c>
      <c r="FT32">
        <f>IF(FT11&gt;80000000,VLOOKUP(FT11,符文价值!$A$3:$D$158,4,0),IF(AND(FT11&lt;80000000,FT11&gt;10),FT11,0))</f>
        <v>0</v>
      </c>
      <c r="FU32">
        <f>IF(FU11&gt;80000000,VLOOKUP(FU11,符文价值!$A$3:$D$158,4,0),IF(AND(FU11&lt;80000000,FU11&gt;10),FU11,0))</f>
        <v>0</v>
      </c>
      <c r="FV32">
        <f>IF(FV11&gt;80000000,VLOOKUP(FV11,符文价值!$A$3:$D$158,4,0),IF(AND(FV11&lt;80000000,FV11&gt;10),FV11,0))</f>
        <v>3636</v>
      </c>
      <c r="FW32">
        <f>IF(FW11&gt;80000000,VLOOKUP(FW11,符文价值!$A$3:$D$158,4,0),IF(AND(FW11&lt;80000000,FW11&gt;10),FW11,0))</f>
        <v>900</v>
      </c>
      <c r="FX32">
        <f>IF(FX11&gt;80000000,VLOOKUP(FX11,符文价值!$A$3:$D$158,4,0),IF(AND(FX11&lt;80000000,FX11&gt;10),FX11,0))</f>
        <v>0</v>
      </c>
      <c r="FY32">
        <f>IF(FY11&gt;80000000,VLOOKUP(FY11,符文价值!$A$3:$D$158,4,0),IF(AND(FY11&lt;80000000,FY11&gt;10),FY11,0))</f>
        <v>0</v>
      </c>
      <c r="FZ32">
        <f>IF(FZ11&gt;80000000,VLOOKUP(FZ11,符文价值!$A$3:$D$158,4,0),IF(AND(FZ11&lt;80000000,FZ11&gt;10),FZ11,0))</f>
        <v>581</v>
      </c>
      <c r="GA32">
        <f>IF(GA11&gt;80000000,VLOOKUP(GA11,符文价值!$A$3:$D$158,4,0),IF(AND(GA11&lt;80000000,GA11&gt;10),GA11,0))</f>
        <v>9000</v>
      </c>
      <c r="GB32">
        <f>IF(GB11&gt;80000000,VLOOKUP(GB11,符文价值!$A$3:$D$158,4,0),IF(AND(GB11&lt;80000000,GB11&gt;10),GB11,0))</f>
        <v>0</v>
      </c>
      <c r="GC32">
        <f>IF(GC11&gt;80000000,VLOOKUP(GC11,符文价值!$A$3:$D$158,4,0),IF(AND(GC11&lt;80000000,GC11&gt;10),GC11,0))</f>
        <v>0</v>
      </c>
      <c r="GD32">
        <f>IF(GD11&gt;80000000,VLOOKUP(GD11,符文价值!$A$3:$D$158,4,0),IF(AND(GD11&lt;80000000,GD11&gt;10),GD11,0))</f>
        <v>20</v>
      </c>
      <c r="GE32">
        <f>IF(GE11&gt;80000000,VLOOKUP(GE11,符文价值!$A$3:$D$158,4,0),IF(AND(GE11&lt;80000000,GE11&gt;10),GE11,0))</f>
        <v>10</v>
      </c>
      <c r="GF32">
        <f>IF(GF11&gt;80000000,VLOOKUP(GF11,符文价值!$A$3:$D$158,4,0),IF(AND(GF11&lt;80000000,GF11&gt;10),GF11,0))</f>
        <v>0</v>
      </c>
      <c r="GG32">
        <f>IF(GG11&gt;80000000,VLOOKUP(GG11,符文价值!$A$3:$D$158,4,0),IF(AND(GG11&lt;80000000,GG11&gt;10),GG11,0))</f>
        <v>0</v>
      </c>
      <c r="GH32">
        <f>IF(GH11&gt;80000000,VLOOKUP(GH11,符文价值!$A$3:$D$158,4,0),IF(AND(GH11&lt;80000000,GH11&gt;10),GH11,0))</f>
        <v>17600</v>
      </c>
      <c r="GI32">
        <f>IF(GI11&gt;80000000,VLOOKUP(GI11,符文价值!$A$3:$D$158,4,0),IF(AND(GI11&lt;80000000,GI11&gt;10),GI11,0))</f>
        <v>30</v>
      </c>
      <c r="GJ32">
        <f>IF(GJ11&gt;80000000,VLOOKUP(GJ11,符文价值!$A$3:$D$158,4,0),IF(AND(GJ11&lt;80000000,GJ11&gt;10),GJ11,0))</f>
        <v>0</v>
      </c>
      <c r="GK32">
        <f>IF(GK11&gt;80000000,VLOOKUP(GK11,符文价值!$A$3:$D$158,4,0),IF(AND(GK11&lt;80000000,GK11&gt;10),GK11,0))</f>
        <v>0</v>
      </c>
      <c r="GL32">
        <f>IF(GL11&gt;80000000,VLOOKUP(GL11,符文价值!$A$3:$D$158,4,0),IF(AND(GL11&lt;80000000,GL11&gt;10),GL11,0))</f>
        <v>14525</v>
      </c>
      <c r="GM32">
        <f>IF(GM11&gt;80000000,VLOOKUP(GM11,符文价值!$A$3:$D$158,4,0),IF(AND(GM11&lt;80000000,GM11&gt;10),GM11,0))</f>
        <v>150</v>
      </c>
      <c r="GN32">
        <f>IF(GN11&gt;80000000,VLOOKUP(GN11,符文价值!$A$3:$D$158,4,0),IF(AND(GN11&lt;80000000,GN11&gt;10),GN11,0))</f>
        <v>0</v>
      </c>
      <c r="GO32">
        <f>IF(GO11&gt;80000000,VLOOKUP(GO11,符文价值!$A$3:$D$158,4,0),IF(AND(GO11&lt;80000000,GO11&gt;10),GO11,0))</f>
        <v>0</v>
      </c>
      <c r="GP32">
        <f>IF(GP11&gt;80000000,VLOOKUP(GP11,符文价值!$A$3:$D$158,4,0),IF(AND(GP11&lt;80000000,GP11&gt;10),GP11,0))</f>
        <v>3636</v>
      </c>
      <c r="GQ32">
        <f>IF(GQ11&gt;80000000,VLOOKUP(GQ11,符文价值!$A$3:$D$158,4,0),IF(AND(GQ11&lt;80000000,GQ11&gt;10),GQ11,0))</f>
        <v>900</v>
      </c>
      <c r="GR32">
        <f>IF(GR11&gt;80000000,VLOOKUP(GR11,符文价值!$A$3:$D$158,4,0),IF(AND(GR11&lt;80000000,GR11&gt;10),GR11,0))</f>
        <v>0</v>
      </c>
      <c r="GS32">
        <f>IF(GS11&gt;80000000,VLOOKUP(GS11,符文价值!$A$3:$D$158,4,0),IF(AND(GS11&lt;80000000,GS11&gt;10),GS11,0))</f>
        <v>0</v>
      </c>
      <c r="GT32">
        <f>IF(GT11&gt;80000000,VLOOKUP(GT11,符文价值!$A$3:$D$158,4,0),IF(AND(GT11&lt;80000000,GT11&gt;10),GT11,0))</f>
        <v>581</v>
      </c>
      <c r="GU32">
        <f>IF(GU11&gt;80000000,VLOOKUP(GU11,符文价值!$A$3:$D$158,4,0),IF(AND(GU11&lt;80000000,GU11&gt;10),GU11,0))</f>
        <v>9000</v>
      </c>
      <c r="GV32">
        <f>IF(GV11&gt;80000000,VLOOKUP(GV11,符文价值!$A$3:$D$158,4,0),IF(AND(GV11&lt;80000000,GV11&gt;10),GV11,0))</f>
        <v>0</v>
      </c>
      <c r="GW32">
        <f>IF(GW11&gt;80000000,VLOOKUP(GW11,符文价值!$A$3:$D$158,4,0),IF(AND(GW11&lt;80000000,GW11&gt;10),GW11,0))</f>
        <v>0</v>
      </c>
      <c r="GX32">
        <f>IF(GX11&gt;80000000,VLOOKUP(GX11,符文价值!$A$3:$D$158,4,0),IF(AND(GX11&lt;80000000,GX11&gt;10),GX11,0))</f>
        <v>20</v>
      </c>
      <c r="GY32">
        <f>IF(GY11&gt;80000000,VLOOKUP(GY11,符文价值!$A$3:$D$158,4,0),IF(AND(GY11&lt;80000000,GY11&gt;10),GY11,0))</f>
        <v>10</v>
      </c>
      <c r="GZ32">
        <f>IF(GZ11&gt;80000000,VLOOKUP(GZ11,符文价值!$A$3:$D$158,4,0),IF(AND(GZ11&lt;80000000,GZ11&gt;10),GZ11,0))</f>
        <v>0</v>
      </c>
      <c r="HA32">
        <f>IF(HA11&gt;80000000,VLOOKUP(HA11,符文价值!$A$3:$D$158,4,0),IF(AND(HA11&lt;80000000,HA11&gt;10),HA11,0))</f>
        <v>0</v>
      </c>
      <c r="HB32">
        <f>IF(HB11&gt;80000000,VLOOKUP(HB11,符文价值!$A$3:$D$158,4,0),IF(AND(HB11&lt;80000000,HB11&gt;10),HB11,0))</f>
        <v>17600</v>
      </c>
      <c r="HC32">
        <f>IF(HC11&gt;80000000,VLOOKUP(HC11,符文价值!$A$3:$D$158,4,0),IF(AND(HC11&lt;80000000,HC11&gt;10),HC11,0))</f>
        <v>30</v>
      </c>
      <c r="HD32">
        <f>IF(HD11&gt;80000000,VLOOKUP(HD11,符文价值!$A$3:$D$158,4,0),IF(AND(HD11&lt;80000000,HD11&gt;10),HD11,0))</f>
        <v>0</v>
      </c>
      <c r="HE32">
        <f>IF(HE11&gt;80000000,VLOOKUP(HE11,符文价值!$A$3:$D$158,4,0),IF(AND(HE11&lt;80000000,HE11&gt;10),HE11,0))</f>
        <v>0</v>
      </c>
      <c r="HF32">
        <f>IF(HF11&gt;80000000,VLOOKUP(HF11,符文价值!$A$3:$D$158,4,0),IF(AND(HF11&lt;80000000,HF11&gt;10),HF11,0))</f>
        <v>14525</v>
      </c>
      <c r="HG32">
        <f>IF(HG11&gt;80000000,VLOOKUP(HG11,符文价值!$A$3:$D$158,4,0),IF(AND(HG11&lt;80000000,HG11&gt;10),HG11,0))</f>
        <v>150</v>
      </c>
      <c r="HH32">
        <f>IF(HH11&gt;80000000,VLOOKUP(HH11,符文价值!$A$3:$D$158,4,0),IF(AND(HH11&lt;80000000,HH11&gt;10),HH11,0))</f>
        <v>0</v>
      </c>
      <c r="HI32">
        <f>IF(HI11&gt;80000000,VLOOKUP(HI11,符文价值!$A$3:$D$158,4,0),IF(AND(HI11&lt;80000000,HI11&gt;10),HI11,0))</f>
        <v>0</v>
      </c>
      <c r="HJ32">
        <f>IF(HJ11&gt;80000000,VLOOKUP(HJ11,符文价值!$A$3:$D$158,4,0),IF(AND(HJ11&lt;80000000,HJ11&gt;10),HJ11,0))</f>
        <v>3636</v>
      </c>
      <c r="HK32">
        <f>IF(HK11&gt;80000000,VLOOKUP(HK11,符文价值!$A$3:$D$158,4,0),IF(AND(HK11&lt;80000000,HK11&gt;10),HK11,0))</f>
        <v>900</v>
      </c>
      <c r="HL32">
        <f>IF(HL11&gt;80000000,VLOOKUP(HL11,符文价值!$A$3:$D$158,4,0),IF(AND(HL11&lt;80000000,HL11&gt;10),HL11,0))</f>
        <v>0</v>
      </c>
      <c r="HM32">
        <f>IF(HM11&gt;80000000,VLOOKUP(HM11,符文价值!$A$3:$D$158,4,0),IF(AND(HM11&lt;80000000,HM11&gt;10),HM11,0))</f>
        <v>0</v>
      </c>
      <c r="HN32">
        <f>IF(HN11&gt;80000000,VLOOKUP(HN11,符文价值!$A$3:$D$158,4,0),IF(AND(HN11&lt;80000000,HN11&gt;10),HN11,0))</f>
        <v>581</v>
      </c>
      <c r="HO32">
        <f>IF(HO11&gt;80000000,VLOOKUP(HO11,符文价值!$A$3:$D$158,4,0),IF(AND(HO11&lt;80000000,HO11&gt;10),HO11,0))</f>
        <v>9000</v>
      </c>
      <c r="HP32">
        <f>IF(HP11&gt;80000000,VLOOKUP(HP11,符文价值!$A$3:$D$158,4,0),IF(AND(HP11&lt;80000000,HP11&gt;10),HP11,0))</f>
        <v>0</v>
      </c>
      <c r="HQ32">
        <f>IF(HQ11&gt;80000000,VLOOKUP(HQ11,符文价值!$A$3:$D$158,4,0),IF(AND(HQ11&lt;80000000,HQ11&gt;10),HQ11,0))</f>
        <v>0</v>
      </c>
      <c r="HR32">
        <f>IF(HR11&gt;80000000,VLOOKUP(HR11,符文价值!$A$3:$D$158,4,0),IF(AND(HR11&lt;80000000,HR11&gt;10),HR11,0))</f>
        <v>20</v>
      </c>
      <c r="HS32">
        <f>IF(HS11&gt;80000000,VLOOKUP(HS11,符文价值!$A$3:$D$158,4,0),IF(AND(HS11&lt;80000000,HS11&gt;10),HS11,0))</f>
        <v>10</v>
      </c>
      <c r="HT32">
        <f>IF(HT11&gt;80000000,VLOOKUP(HT11,符文价值!$A$3:$D$158,4,0),IF(AND(HT11&lt;80000000,HT11&gt;10),HT11,0))</f>
        <v>0</v>
      </c>
      <c r="HU32">
        <f>IF(HU11&gt;80000000,VLOOKUP(HU11,符文价值!$A$3:$D$158,4,0),IF(AND(HU11&lt;80000000,HU11&gt;10),HU11,0))</f>
        <v>0</v>
      </c>
      <c r="HV32">
        <f>IF(HV11&gt;80000000,VLOOKUP(HV11,符文价值!$A$3:$D$158,4,0),IF(AND(HV11&lt;80000000,HV11&gt;10),HV11,0))</f>
        <v>17600</v>
      </c>
      <c r="HW32">
        <f>IF(HW11&gt;80000000,VLOOKUP(HW11,符文价值!$A$3:$D$158,4,0),IF(AND(HW11&lt;80000000,HW11&gt;10),HW11,0))</f>
        <v>30</v>
      </c>
      <c r="HX32">
        <f>IF(HX11&gt;80000000,VLOOKUP(HX11,符文价值!$A$3:$D$158,4,0),IF(AND(HX11&lt;80000000,HX11&gt;10),HX11,0))</f>
        <v>0</v>
      </c>
      <c r="HY32">
        <f>IF(HY11&gt;80000000,VLOOKUP(HY11,符文价值!$A$3:$D$158,4,0),IF(AND(HY11&lt;80000000,HY11&gt;10),HY11,0))</f>
        <v>0</v>
      </c>
      <c r="HZ32">
        <f>IF(HZ11&gt;80000000,VLOOKUP(HZ11,符文价值!$A$3:$D$158,4,0),IF(AND(HZ11&lt;80000000,HZ11&gt;10),HZ11,0))</f>
        <v>14525</v>
      </c>
      <c r="IA32">
        <f>IF(IA11&gt;80000000,VLOOKUP(IA11,符文价值!$A$3:$D$158,4,0),IF(AND(IA11&lt;80000000,IA11&gt;10),IA11,0))</f>
        <v>150</v>
      </c>
      <c r="IB32">
        <f>IF(IB11&gt;80000000,VLOOKUP(IB11,符文价值!$A$3:$D$158,4,0),IF(AND(IB11&lt;80000000,IB11&gt;10),IB11,0))</f>
        <v>0</v>
      </c>
      <c r="IC32">
        <f>IF(IC11&gt;80000000,VLOOKUP(IC11,符文价值!$A$3:$D$158,4,0),IF(AND(IC11&lt;80000000,IC11&gt;10),IC11,0))</f>
        <v>0</v>
      </c>
      <c r="ID32">
        <f>IF(ID11&gt;80000000,VLOOKUP(ID11,符文价值!$A$3:$D$158,4,0),IF(AND(ID11&lt;80000000,ID11&gt;10),ID11,0))</f>
        <v>3636</v>
      </c>
      <c r="IE32">
        <f>IF(IE11&gt;80000000,VLOOKUP(IE11,符文价值!$A$3:$D$158,4,0),IF(AND(IE11&lt;80000000,IE11&gt;10),IE11,0))</f>
        <v>900</v>
      </c>
      <c r="IF32">
        <f>IF(IF11&gt;80000000,VLOOKUP(IF11,符文价值!$A$3:$D$158,4,0),IF(AND(IF11&lt;80000000,IF11&gt;10),IF11,0))</f>
        <v>0</v>
      </c>
      <c r="IG32">
        <f>IF(IG11&gt;80000000,VLOOKUP(IG11,符文价值!$A$3:$D$158,4,0),IF(AND(IG11&lt;80000000,IG11&gt;10),IG11,0))</f>
        <v>0</v>
      </c>
      <c r="IH32">
        <f>IF(IH11&gt;80000000,VLOOKUP(IH11,符文价值!$A$3:$D$158,4,0),IF(AND(IH11&lt;80000000,IH11&gt;10),IH11,0))</f>
        <v>581</v>
      </c>
      <c r="II32">
        <f>IF(II11&gt;80000000,VLOOKUP(II11,符文价值!$A$3:$D$158,4,0),IF(AND(II11&lt;80000000,II11&gt;10),II11,0))</f>
        <v>9000</v>
      </c>
      <c r="IJ32">
        <f>IF(IJ11&gt;80000000,VLOOKUP(IJ11,符文价值!$A$3:$D$158,4,0),IF(AND(IJ11&lt;80000000,IJ11&gt;10),IJ11,0))</f>
        <v>0</v>
      </c>
      <c r="IK32">
        <f>IF(IK11&gt;80000000,VLOOKUP(IK11,符文价值!$A$3:$D$158,4,0),IF(AND(IK11&lt;80000000,IK11&gt;10),IK11,0))</f>
        <v>0</v>
      </c>
      <c r="IL32">
        <f>IF(IL11&gt;80000000,VLOOKUP(IL11,符文价值!$A$3:$D$158,4,0),IF(AND(IL11&lt;80000000,IL11&gt;10),IL11,0))</f>
        <v>20</v>
      </c>
      <c r="IM32">
        <f>IF(IM11&gt;80000000,VLOOKUP(IM11,符文价值!$A$3:$D$158,4,0),IF(AND(IM11&lt;80000000,IM11&gt;10),IM11,0))</f>
        <v>0</v>
      </c>
      <c r="IN32">
        <f>IF(IN11&gt;80000000,VLOOKUP(IN11,符文价值!$A$3:$D$158,4,0),IF(AND(IN11&lt;80000000,IN11&gt;10),IN11,0))</f>
        <v>0</v>
      </c>
      <c r="IO32">
        <f>IF(IO11&gt;80000000,VLOOKUP(IO11,符文价值!$A$3:$D$158,4,0),IF(AND(IO11&lt;80000000,IO11&gt;10),IO11,0))</f>
        <v>0</v>
      </c>
      <c r="IP32">
        <f>IF(IP11&gt;80000000,VLOOKUP(IP11,符文价值!$A$3:$D$158,4,0),IF(AND(IP11&lt;80000000,IP11&gt;10),IP11,0))</f>
        <v>0</v>
      </c>
      <c r="IQ32">
        <f>IF(IQ11&gt;80000000,VLOOKUP(IQ11,符文价值!$A$3:$D$158,4,0),IF(AND(IQ11&lt;80000000,IQ11&gt;10),IQ11,0))</f>
        <v>0</v>
      </c>
      <c r="IR32">
        <f>IF(IR11&gt;80000000,VLOOKUP(IR11,符文价值!$A$3:$D$158,4,0),IF(AND(IR11&lt;80000000,IR11&gt;10),IR11,0))</f>
        <v>0</v>
      </c>
      <c r="IS32">
        <f>IF(IS11&gt;80000000,VLOOKUP(IS11,符文价值!$A$3:$D$158,4,0),IF(AND(IS11&lt;80000000,IS11&gt;10),IS11,0))</f>
        <v>0</v>
      </c>
      <c r="IT32">
        <f>IF(IT11&gt;80000000,VLOOKUP(IT11,符文价值!$A$3:$D$158,4,0),IF(AND(IT11&lt;80000000,IT11&gt;10),IT11,0))</f>
        <v>0</v>
      </c>
      <c r="IU32">
        <f>IF(IU11&gt;80000000,VLOOKUP(IU11,符文价值!$A$3:$D$158,4,0),IF(AND(IU11&lt;80000000,IU11&gt;10),IU11,0))</f>
        <v>0</v>
      </c>
      <c r="IV32">
        <f>IF(IV11&gt;80000000,VLOOKUP(IV11,符文价值!$A$3:$D$158,4,0),IF(AND(IV11&lt;80000000,IV11&gt;10),IV11,0))</f>
        <v>0</v>
      </c>
      <c r="IW32">
        <f>IF(IW11&gt;80000000,VLOOKUP(IW11,符文价值!$A$3:$D$158,4,0),IF(AND(IW11&lt;80000000,IW11&gt;10),IW11,0))</f>
        <v>0</v>
      </c>
      <c r="IX32">
        <f>IF(IX11&gt;80000000,VLOOKUP(IX11,符文价值!$A$3:$D$158,4,0),IF(AND(IX11&lt;80000000,IX11&gt;10),IX11,0))</f>
        <v>0</v>
      </c>
      <c r="IY32">
        <f>IF(IY11&gt;80000000,VLOOKUP(IY11,符文价值!$A$3:$D$158,4,0),IF(AND(IY11&lt;80000000,IY11&gt;10),IY11,0))</f>
        <v>0</v>
      </c>
      <c r="IZ32">
        <f>IF(IZ11&gt;80000000,VLOOKUP(IZ11,符文价值!$A$3:$D$158,4,0),IF(AND(IZ11&lt;80000000,IZ11&gt;10),IZ11,0))</f>
        <v>0</v>
      </c>
      <c r="JA32">
        <f>IF(JA11&gt;80000000,VLOOKUP(JA11,符文价值!$A$3:$D$158,4,0),IF(AND(JA11&lt;80000000,JA11&gt;10),JA11,0))</f>
        <v>0</v>
      </c>
      <c r="JB32">
        <f>IF(JB11&gt;80000000,VLOOKUP(JB11,符文价值!$A$3:$D$158,4,0),IF(AND(JB11&lt;80000000,JB11&gt;10),JB11,0))</f>
        <v>0</v>
      </c>
      <c r="JC32">
        <f>IF(JC11&gt;80000000,VLOOKUP(JC11,符文价值!$A$3:$D$158,4,0),IF(AND(JC11&lt;80000000,JC11&gt;10),JC11,0))</f>
        <v>0</v>
      </c>
      <c r="JD32">
        <f>IF(JD11&gt;80000000,VLOOKUP(JD11,符文价值!$A$3:$D$158,4,0),IF(AND(JD11&lt;80000000,JD11&gt;10),JD11,0))</f>
        <v>0</v>
      </c>
      <c r="JE32">
        <f>IF(JE11&gt;80000000,VLOOKUP(JE11,符文价值!$A$3:$D$158,4,0),IF(AND(JE11&lt;80000000,JE11&gt;10),JE11,0))</f>
        <v>0</v>
      </c>
      <c r="JF32">
        <f>IF(JF11&gt;80000000,VLOOKUP(JF11,符文价值!$A$3:$D$158,4,0),IF(AND(JF11&lt;80000000,JF11&gt;10),JF11,0))</f>
        <v>0</v>
      </c>
      <c r="JG32">
        <f>IF(JG11&gt;80000000,VLOOKUP(JG11,符文价值!$A$3:$D$158,4,0),IF(AND(JG11&lt;80000000,JG11&gt;10),JG11,0))</f>
        <v>0</v>
      </c>
      <c r="JH32">
        <f>IF(JH11&gt;80000000,VLOOKUP(JH11,符文价值!$A$3:$D$158,4,0),IF(AND(JH11&lt;80000000,JH11&gt;10),JH11,0))</f>
        <v>0</v>
      </c>
      <c r="JI32">
        <f>IF(JI11&gt;80000000,VLOOKUP(JI11,符文价值!$A$3:$D$158,4,0),IF(AND(JI11&lt;80000000,JI11&gt;10),JI11,0))</f>
        <v>0</v>
      </c>
      <c r="JJ32">
        <f>IF(JJ11&gt;80000000,VLOOKUP(JJ11,符文价值!$A$3:$D$158,4,0),IF(AND(JJ11&lt;80000000,JJ11&gt;10),JJ11,0))</f>
        <v>0</v>
      </c>
      <c r="JK32">
        <f>IF(JK11&gt;80000000,VLOOKUP(JK11,符文价值!$A$3:$D$158,4,0),IF(AND(JK11&lt;80000000,JK11&gt;10),JK11,0))</f>
        <v>0</v>
      </c>
      <c r="JL32">
        <f>IF(JL11&gt;80000000,VLOOKUP(JL11,符文价值!$A$3:$D$158,4,0),IF(AND(JL11&lt;80000000,JL11&gt;10),JL11,0))</f>
        <v>0</v>
      </c>
      <c r="JM32">
        <f>IF(JM11&gt;80000000,VLOOKUP(JM11,符文价值!$A$3:$D$158,4,0),IF(AND(JM11&lt;80000000,JM11&gt;10),JM11,0))</f>
        <v>0</v>
      </c>
      <c r="JN32">
        <f>IF(JN11&gt;80000000,VLOOKUP(JN11,符文价值!$A$3:$D$158,4,0),IF(AND(JN11&lt;80000000,JN11&gt;10),JN11,0))</f>
        <v>0</v>
      </c>
      <c r="JO32">
        <f>IF(JO11&gt;80000000,VLOOKUP(JO11,符文价值!$A$3:$D$158,4,0),IF(AND(JO11&lt;80000000,JO11&gt;10),JO11,0))</f>
        <v>0</v>
      </c>
      <c r="JP32">
        <f>IF(JP11&gt;80000000,VLOOKUP(JP11,符文价值!$A$3:$D$158,4,0),IF(AND(JP11&lt;80000000,JP11&gt;10),JP11,0))</f>
        <v>0</v>
      </c>
      <c r="JQ32">
        <f>IF(JQ11&gt;80000000,VLOOKUP(JQ11,符文价值!$A$3:$D$158,4,0),IF(AND(JQ11&lt;80000000,JQ11&gt;10),JQ11,0))</f>
        <v>0</v>
      </c>
      <c r="JR32">
        <f>IF(JR11&gt;80000000,VLOOKUP(JR11,符文价值!$A$3:$D$158,4,0),IF(AND(JR11&lt;80000000,JR11&gt;10),JR11,0))</f>
        <v>0</v>
      </c>
      <c r="JS32">
        <f>IF(JS11&gt;80000000,VLOOKUP(JS11,符文价值!$A$3:$D$158,4,0),IF(AND(JS11&lt;80000000,JS11&gt;10),JS11,0))</f>
        <v>0</v>
      </c>
      <c r="JT32">
        <f>IF(JT11&gt;80000000,VLOOKUP(JT11,符文价值!$A$3:$D$158,4,0),IF(AND(JT11&lt;80000000,JT11&gt;10),JT11,0))</f>
        <v>0</v>
      </c>
      <c r="JU32">
        <f>IF(JU11&gt;80000000,VLOOKUP(JU11,符文价值!$A$3:$D$158,4,0),IF(AND(JU11&lt;80000000,JU11&gt;10),JU11,0))</f>
        <v>0</v>
      </c>
      <c r="JV32">
        <f>IF(JV11&gt;80000000,VLOOKUP(JV11,符文价值!$A$3:$D$158,4,0),IF(AND(JV11&lt;80000000,JV11&gt;10),JV11,0))</f>
        <v>0</v>
      </c>
      <c r="JW32">
        <f>IF(JW11&gt;80000000,VLOOKUP(JW11,符文价值!$A$3:$D$158,4,0),IF(AND(JW11&lt;80000000,JW11&gt;10),JW11,0))</f>
        <v>0</v>
      </c>
      <c r="JX32">
        <f>IF(JX11&gt;80000000,VLOOKUP(JX11,符文价值!$A$3:$D$158,4,0),IF(AND(JX11&lt;80000000,JX11&gt;10),JX11,0))</f>
        <v>0</v>
      </c>
      <c r="JY32">
        <f>IF(JY11&gt;80000000,VLOOKUP(JY11,符文价值!$A$3:$D$158,4,0),IF(AND(JY11&lt;80000000,JY11&gt;10),JY11,0))</f>
        <v>0</v>
      </c>
      <c r="JZ32">
        <f>IF(JZ11&gt;80000000,VLOOKUP(JZ11,符文价值!$A$3:$D$158,4,0),IF(AND(JZ11&lt;80000000,JZ11&gt;10),JZ11,0))</f>
        <v>0</v>
      </c>
      <c r="KA32">
        <f>IF(KA11&gt;80000000,VLOOKUP(KA11,符文价值!$A$3:$D$158,4,0),IF(AND(KA11&lt;80000000,KA11&gt;10),KA11,0))</f>
        <v>0</v>
      </c>
      <c r="KB32">
        <f>IF(KB11&gt;80000000,VLOOKUP(KB11,符文价值!$A$3:$D$158,4,0),IF(AND(KB11&lt;80000000,KB11&gt;10),KB11,0))</f>
        <v>0</v>
      </c>
      <c r="KC32">
        <f>IF(KC11&gt;80000000,VLOOKUP(KC11,符文价值!$A$3:$D$158,4,0),IF(AND(KC11&lt;80000000,KC11&gt;10),KC11,0))</f>
        <v>0</v>
      </c>
      <c r="KD32">
        <f>IF(KD11&gt;80000000,VLOOKUP(KD11,符文价值!$A$3:$D$158,4,0),IF(AND(KD11&lt;80000000,KD11&gt;10),KD11,0))</f>
        <v>0</v>
      </c>
      <c r="KE32">
        <f>IF(KE11&gt;80000000,VLOOKUP(KE11,符文价值!$A$3:$D$158,4,0),IF(AND(KE11&lt;80000000,KE11&gt;10),KE11,0))</f>
        <v>0</v>
      </c>
      <c r="KF32">
        <f>IF(KF11&gt;80000000,VLOOKUP(KF11,符文价值!$A$3:$D$158,4,0),IF(AND(KF11&lt;80000000,KF11&gt;10),KF11,0))</f>
        <v>0</v>
      </c>
      <c r="KG32">
        <f>IF(KG11&gt;80000000,VLOOKUP(KG11,符文价值!$A$3:$D$158,4,0),IF(AND(KG11&lt;80000000,KG11&gt;10),KG11,0))</f>
        <v>0</v>
      </c>
      <c r="KH32">
        <f>IF(KH11&gt;80000000,VLOOKUP(KH11,符文价值!$A$3:$D$158,4,0),IF(AND(KH11&lt;80000000,KH11&gt;10),KH11,0))</f>
        <v>0</v>
      </c>
      <c r="KI32">
        <f>IF(KI11&gt;80000000,VLOOKUP(KI11,符文价值!$A$3:$D$158,4,0),IF(AND(KI11&lt;80000000,KI11&gt;10),KI11,0))</f>
        <v>0</v>
      </c>
      <c r="KJ32">
        <f>IF(KJ11&gt;80000000,VLOOKUP(KJ11,符文价值!$A$3:$D$158,4,0),IF(AND(KJ11&lt;80000000,KJ11&gt;10),KJ11,0))</f>
        <v>0</v>
      </c>
      <c r="KK32">
        <f>IF(KK11&gt;80000000,VLOOKUP(KK11,符文价值!$A$3:$D$158,4,0),IF(AND(KK11&lt;80000000,KK11&gt;10),KK11,0))</f>
        <v>0</v>
      </c>
      <c r="KL32">
        <f>IF(KL11&gt;80000000,VLOOKUP(KL11,符文价值!$A$3:$D$158,4,0),IF(AND(KL11&lt;80000000,KL11&gt;10),KL11,0))</f>
        <v>0</v>
      </c>
      <c r="KM32">
        <f>IF(KM11&gt;80000000,VLOOKUP(KM11,符文价值!$A$3:$D$158,4,0),IF(AND(KM11&lt;80000000,KM11&gt;10),KM11,0))</f>
        <v>0</v>
      </c>
      <c r="KN32">
        <f>IF(KN11&gt;80000000,VLOOKUP(KN11,符文价值!$A$3:$D$158,4,0),IF(AND(KN11&lt;80000000,KN11&gt;10),KN11,0))</f>
        <v>0</v>
      </c>
      <c r="KO32">
        <f>IF(KO11&gt;80000000,VLOOKUP(KO11,符文价值!$A$3:$D$158,4,0),IF(AND(KO11&lt;80000000,KO11&gt;10),KO11,0))</f>
        <v>0</v>
      </c>
      <c r="KP32">
        <f>IF(KP11&gt;80000000,VLOOKUP(KP11,符文价值!$A$3:$D$158,4,0),IF(AND(KP11&lt;80000000,KP11&gt;10),KP11,0))</f>
        <v>0</v>
      </c>
      <c r="KQ32">
        <f>IF(KQ11&gt;80000000,VLOOKUP(KQ11,符文价值!$A$3:$D$158,4,0),IF(AND(KQ11&lt;80000000,KQ11&gt;10),KQ11,0))</f>
        <v>0</v>
      </c>
      <c r="KR32">
        <f>IF(KR11&gt;80000000,VLOOKUP(KR11,符文价值!$A$3:$D$158,4,0),IF(AND(KR11&lt;80000000,KR11&gt;10),KR11,0))</f>
        <v>0</v>
      </c>
      <c r="KS32">
        <f>IF(KS11&gt;80000000,VLOOKUP(KS11,符文价值!$A$3:$D$158,4,0),IF(AND(KS11&lt;80000000,KS11&gt;10),KS11,0))</f>
        <v>0</v>
      </c>
      <c r="KT32">
        <f>IF(KT11&gt;80000000,VLOOKUP(KT11,符文价值!$A$3:$D$158,4,0),IF(AND(KT11&lt;80000000,KT11&gt;10),KT11,0))</f>
        <v>0</v>
      </c>
      <c r="KU32">
        <f>IF(KU11&gt;80000000,VLOOKUP(KU11,符文价值!$A$3:$D$158,4,0),IF(AND(KU11&lt;80000000,KU11&gt;10),KU11,0))</f>
        <v>0</v>
      </c>
      <c r="KV32">
        <f>IF(KV11&gt;80000000,VLOOKUP(KV11,符文价值!$A$3:$D$158,4,0),IF(AND(KV11&lt;80000000,KV11&gt;10),KV11,0))</f>
        <v>0</v>
      </c>
      <c r="KW32">
        <f>IF(KW11&gt;80000000,VLOOKUP(KW11,符文价值!$A$3:$D$158,4,0),IF(AND(KW11&lt;80000000,KW11&gt;10),KW11,0))</f>
        <v>0</v>
      </c>
      <c r="KX32">
        <f>IF(KX11&gt;80000000,VLOOKUP(KX11,符文价值!$A$3:$D$158,4,0),IF(AND(KX11&lt;80000000,KX11&gt;10),KX11,0))</f>
        <v>0</v>
      </c>
      <c r="KY32">
        <f>IF(KY11&gt;80000000,VLOOKUP(KY11,符文价值!$A$3:$D$158,4,0),IF(AND(KY11&lt;80000000,KY11&gt;10),KY11,0))</f>
        <v>0</v>
      </c>
      <c r="KZ32">
        <f>IF(KZ11&gt;80000000,VLOOKUP(KZ11,符文价值!$A$3:$D$158,4,0),IF(AND(KZ11&lt;80000000,KZ11&gt;10),KZ11,0))</f>
        <v>0</v>
      </c>
      <c r="LA32">
        <f>IF(LA11&gt;80000000,VLOOKUP(LA11,符文价值!$A$3:$D$158,4,0),IF(AND(LA11&lt;80000000,LA11&gt;10),LA11,0))</f>
        <v>0</v>
      </c>
      <c r="LB32">
        <f>IF(LB11&gt;80000000,VLOOKUP(LB11,符文价值!$A$3:$D$158,4,0),IF(AND(LB11&lt;80000000,LB11&gt;10),LB11,0))</f>
        <v>0</v>
      </c>
      <c r="LC32">
        <f>IF(LC11&gt;80000000,VLOOKUP(LC11,符文价值!$A$3:$D$158,4,0),IF(AND(LC11&lt;80000000,LC11&gt;10),LC11,0))</f>
        <v>0</v>
      </c>
      <c r="LD32">
        <f>IF(LD11&gt;80000000,VLOOKUP(LD11,符文价值!$A$3:$D$158,4,0),IF(AND(LD11&lt;80000000,LD11&gt;10),LD11,0))</f>
        <v>0</v>
      </c>
      <c r="LE32">
        <f>IF(LE11&gt;80000000,VLOOKUP(LE11,符文价值!$A$3:$D$158,4,0),IF(AND(LE11&lt;80000000,LE11&gt;10),LE11,0))</f>
        <v>0</v>
      </c>
      <c r="LF32">
        <f>IF(LF11&gt;80000000,VLOOKUP(LF11,符文价值!$A$3:$D$158,4,0),IF(AND(LF11&lt;80000000,LF11&gt;10),LF11,0))</f>
        <v>0</v>
      </c>
      <c r="LG32">
        <f>IF(LG11&gt;80000000,VLOOKUP(LG11,符文价值!$A$3:$D$158,4,0),IF(AND(LG11&lt;80000000,LG11&gt;10),LG11,0))</f>
        <v>0</v>
      </c>
      <c r="LH32">
        <f>IF(LH11&gt;80000000,VLOOKUP(LH11,符文价值!$A$3:$D$158,4,0),IF(AND(LH11&lt;80000000,LH11&gt;10),LH11,0))</f>
        <v>0</v>
      </c>
      <c r="LI32">
        <f>IF(LI11&gt;80000000,VLOOKUP(LI11,符文价值!$A$3:$D$158,4,0),IF(AND(LI11&lt;80000000,LI11&gt;10),LI11,0))</f>
        <v>0</v>
      </c>
      <c r="LJ32">
        <f>IF(LJ11&gt;80000000,VLOOKUP(LJ11,符文价值!$A$3:$D$158,4,0),IF(AND(LJ11&lt;80000000,LJ11&gt;10),LJ11,0))</f>
        <v>0</v>
      </c>
      <c r="LK32">
        <f>IF(LK11&gt;80000000,VLOOKUP(LK11,符文价值!$A$3:$D$158,4,0),IF(AND(LK11&lt;80000000,LK11&gt;10),LK11,0))</f>
        <v>0</v>
      </c>
      <c r="LL32">
        <f>IF(LL11&gt;80000000,VLOOKUP(LL11,符文价值!$A$3:$D$158,4,0),IF(AND(LL11&lt;80000000,LL11&gt;10),LL11,0))</f>
        <v>0</v>
      </c>
      <c r="LM32">
        <f>IF(LM11&gt;80000000,VLOOKUP(LM11,符文价值!$A$3:$D$158,4,0),IF(AND(LM11&lt;80000000,LM11&gt;10),LM11,0))</f>
        <v>0</v>
      </c>
      <c r="LN32">
        <f>IF(LN11&gt;80000000,VLOOKUP(LN11,符文价值!$A$3:$D$158,4,0),IF(AND(LN11&lt;80000000,LN11&gt;10),LN11,0))</f>
        <v>0</v>
      </c>
      <c r="LO32">
        <f>IF(LO11&gt;80000000,VLOOKUP(LO11,符文价值!$A$3:$D$158,4,0),IF(AND(LO11&lt;80000000,LO11&gt;10),LO11,0))</f>
        <v>0</v>
      </c>
      <c r="LP32">
        <f>IF(LP11&gt;80000000,VLOOKUP(LP11,符文价值!$A$3:$D$158,4,0),IF(AND(LP11&lt;80000000,LP11&gt;10),LP11,0))</f>
        <v>0</v>
      </c>
      <c r="LQ32">
        <f>IF(LQ11&gt;80000000,VLOOKUP(LQ11,符文价值!$A$3:$D$158,4,0),IF(AND(LQ11&lt;80000000,LQ11&gt;10),LQ11,0))</f>
        <v>0</v>
      </c>
      <c r="LR32">
        <f>IF(LR11&gt;80000000,VLOOKUP(LR11,符文价值!$A$3:$D$158,4,0),IF(AND(LR11&lt;80000000,LR11&gt;10),LR11,0))</f>
        <v>0</v>
      </c>
      <c r="LS32">
        <f>IF(LS11&gt;80000000,VLOOKUP(LS11,符文价值!$A$3:$D$158,4,0),IF(AND(LS11&lt;80000000,LS11&gt;10),LS11,0))</f>
        <v>0</v>
      </c>
      <c r="LT32">
        <f>IF(LT11&gt;80000000,VLOOKUP(LT11,符文价值!$A$3:$D$158,4,0),IF(AND(LT11&lt;80000000,LT11&gt;10),LT11,0))</f>
        <v>0</v>
      </c>
      <c r="LU32">
        <f>IF(LU11&gt;80000000,VLOOKUP(LU11,符文价值!$A$3:$D$158,4,0),IF(AND(LU11&lt;80000000,LU11&gt;10),LU11,0))</f>
        <v>0</v>
      </c>
      <c r="LV32">
        <f>IF(LV11&gt;80000000,VLOOKUP(LV11,符文价值!$A$3:$D$158,4,0),IF(AND(LV11&lt;80000000,LV11&gt;10),LV11,0))</f>
        <v>0</v>
      </c>
      <c r="LW32">
        <f>IF(LW11&gt;80000000,VLOOKUP(LW11,符文价值!$A$3:$D$158,4,0),IF(AND(LW11&lt;80000000,LW11&gt;10),LW11,0))</f>
        <v>0</v>
      </c>
      <c r="LX32">
        <f>IF(LX11&gt;80000000,VLOOKUP(LX11,符文价值!$A$3:$D$158,4,0),IF(AND(LX11&lt;80000000,LX11&gt;10),LX11,0))</f>
        <v>0</v>
      </c>
      <c r="LY32">
        <f>IF(LY11&gt;80000000,VLOOKUP(LY11,符文价值!$A$3:$D$158,4,0),IF(AND(LY11&lt;80000000,LY11&gt;10),LY11,0))</f>
        <v>0</v>
      </c>
      <c r="LZ32">
        <f>IF(LZ11&gt;80000000,VLOOKUP(LZ11,符文价值!$A$3:$D$158,4,0),IF(AND(LZ11&lt;80000000,LZ11&gt;10),LZ11,0))</f>
        <v>0</v>
      </c>
      <c r="MA32">
        <f>IF(MA11&gt;80000000,VLOOKUP(MA11,符文价值!$A$3:$D$158,4,0),IF(AND(MA11&lt;80000000,MA11&gt;10),MA11,0))</f>
        <v>0</v>
      </c>
      <c r="MB32">
        <f>IF(MB11&gt;80000000,VLOOKUP(MB11,符文价值!$A$3:$D$158,4,0),IF(AND(MB11&lt;80000000,MB11&gt;10),MB11,0))</f>
        <v>0</v>
      </c>
      <c r="MC32">
        <f>IF(MC11&gt;80000000,VLOOKUP(MC11,符文价值!$A$3:$D$158,4,0),IF(AND(MC11&lt;80000000,MC11&gt;10),MC11,0))</f>
        <v>0</v>
      </c>
      <c r="MD32">
        <f>IF(MD11&gt;80000000,VLOOKUP(MD11,符文价值!$A$3:$D$158,4,0),IF(AND(MD11&lt;80000000,MD11&gt;10),MD11,0))</f>
        <v>0</v>
      </c>
      <c r="ME32">
        <f>IF(ME11&gt;80000000,VLOOKUP(ME11,符文价值!$A$3:$D$158,4,0),IF(AND(ME11&lt;80000000,ME11&gt;10),ME11,0))</f>
        <v>0</v>
      </c>
      <c r="MF32">
        <f>IF(MF11&gt;80000000,VLOOKUP(MF11,符文价值!$A$3:$D$158,4,0),IF(AND(MF11&lt;80000000,MF11&gt;10),MF11,0))</f>
        <v>0</v>
      </c>
      <c r="MG32">
        <f>IF(MG11&gt;80000000,VLOOKUP(MG11,符文价值!$A$3:$D$158,4,0),IF(AND(MG11&lt;80000000,MG11&gt;10),MG11,0))</f>
        <v>0</v>
      </c>
      <c r="MH32">
        <f>IF(MH11&gt;80000000,VLOOKUP(MH11,符文价值!$A$3:$D$158,4,0),IF(AND(MH11&lt;80000000,MH11&gt;10),MH11,0))</f>
        <v>0</v>
      </c>
    </row>
    <row r="33" spans="1:346" x14ac:dyDescent="0.2">
      <c r="A33">
        <v>9</v>
      </c>
      <c r="E33">
        <f>IF(E12&gt;80000000,VLOOKUP(E12,符文价值!$A$3:$D$158,4,0),IF(AND(E12&lt;80000000,E12&gt;10),E12,0))</f>
        <v>0</v>
      </c>
      <c r="F33">
        <f>IF(F12&gt;80000000,VLOOKUP(F12,符文价值!$A$3:$D$158,4,0),IF(AND(F12&lt;80000000,F12&gt;10),F12,0))</f>
        <v>0</v>
      </c>
      <c r="G33">
        <f>IF(G12&gt;80000000,VLOOKUP(G12,符文价值!$A$3:$D$158,4,0),IF(AND(G12&lt;80000000,G12&gt;10),G12,0))</f>
        <v>10</v>
      </c>
      <c r="H33">
        <f>IF(H12&gt;80000000,VLOOKUP(H12,符文价值!$A$3:$D$158,4,0),IF(AND(H12&lt;80000000,H12&gt;10),H12,0))</f>
        <v>0</v>
      </c>
      <c r="I33">
        <f>IF(I12&gt;80000000,VLOOKUP(I12,符文价值!$A$3:$D$158,4,0),IF(AND(I12&lt;80000000,I12&gt;10),I12,0))</f>
        <v>0</v>
      </c>
      <c r="J33">
        <f>IF(J12&gt;80000000,VLOOKUP(J12,符文价值!$A$3:$D$158,4,0),IF(AND(J12&lt;80000000,J12&gt;10),J12,0))</f>
        <v>289200</v>
      </c>
      <c r="K33">
        <f>IF(K12&gt;80000000,VLOOKUP(K12,符文价值!$A$3:$D$158,4,0),IF(AND(K12&lt;80000000,K12&gt;10),K12,0))</f>
        <v>15</v>
      </c>
      <c r="L33">
        <f>IF(L12&gt;80000000,VLOOKUP(L12,符文价值!$A$3:$D$158,4,0),IF(AND(L12&lt;80000000,L12&gt;10),L12,0))</f>
        <v>0</v>
      </c>
      <c r="M33">
        <f>IF(M12&gt;80000000,VLOOKUP(M12,符文价值!$A$3:$D$158,4,0),IF(AND(M12&lt;80000000,M12&gt;10),M12,0))</f>
        <v>0</v>
      </c>
      <c r="N33">
        <f>IF(N12&gt;80000000,VLOOKUP(N12,符文价值!$A$3:$D$158,4,0),IF(AND(N12&lt;80000000,N12&gt;10),N12,0))</f>
        <v>179280</v>
      </c>
      <c r="O33">
        <f>IF(O12&gt;80000000,VLOOKUP(O12,符文价值!$A$3:$D$158,4,0),IF(AND(O12&lt;80000000,O12&gt;10),O12,0))</f>
        <v>24</v>
      </c>
      <c r="P33">
        <f>IF(P12&gt;80000000,VLOOKUP(P12,符文价值!$A$3:$D$158,4,0),IF(AND(P12&lt;80000000,P12&gt;10),P12,0))</f>
        <v>0</v>
      </c>
      <c r="Q33">
        <f>IF(Q12&gt;80000000,VLOOKUP(Q12,符文价值!$A$3:$D$158,4,0),IF(AND(Q12&lt;80000000,Q12&gt;10),Q12,0))</f>
        <v>0</v>
      </c>
      <c r="R33">
        <f>IF(R12&gt;80000000,VLOOKUP(R12,符文价值!$A$3:$D$158,4,0),IF(AND(R12&lt;80000000,R12&gt;10),R12,0))</f>
        <v>120000</v>
      </c>
      <c r="S33">
        <f>IF(S12&gt;80000000,VLOOKUP(S12,符文价值!$A$3:$D$158,4,0),IF(AND(S12&lt;80000000,S12&gt;10),S12,0))</f>
        <v>48</v>
      </c>
      <c r="T33">
        <f>IF(T12&gt;80000000,VLOOKUP(T12,符文价值!$A$3:$D$158,4,0),IF(AND(T12&lt;80000000,T12&gt;10),T12,0))</f>
        <v>0</v>
      </c>
      <c r="U33">
        <f>IF(U12&gt;80000000,VLOOKUP(U12,符文价值!$A$3:$D$158,4,0),IF(AND(U12&lt;80000000,U12&gt;10),U12,0))</f>
        <v>0</v>
      </c>
      <c r="V33">
        <f>IF(V12&gt;80000000,VLOOKUP(V12,符文价值!$A$3:$D$158,4,0),IF(AND(V12&lt;80000000,V12&gt;10),V12,0))</f>
        <v>10800</v>
      </c>
      <c r="W33">
        <f>IF(W12&gt;80000000,VLOOKUP(W12,符文价值!$A$3:$D$158,4,0),IF(AND(W12&lt;80000000,W12&gt;10),W12,0))</f>
        <v>120</v>
      </c>
      <c r="X33">
        <f>IF(X12&gt;80000000,VLOOKUP(X12,符文价值!$A$3:$D$158,4,0),IF(AND(X12&lt;80000000,X12&gt;10),X12,0))</f>
        <v>0</v>
      </c>
      <c r="Y33">
        <f>IF(Y12&gt;80000000,VLOOKUP(Y12,符文价值!$A$3:$D$158,4,0),IF(AND(Y12&lt;80000000,Y12&gt;10),Y12,0))</f>
        <v>0</v>
      </c>
      <c r="Z33">
        <f>IF(Z12&gt;80000000,VLOOKUP(Z12,符文价值!$A$3:$D$158,4,0),IF(AND(Z12&lt;80000000,Z12&gt;10),Z12,0))</f>
        <v>720</v>
      </c>
      <c r="AA33">
        <f>IF(AA12&gt;80000000,VLOOKUP(AA12,符文价值!$A$3:$D$158,4,0),IF(AND(AA12&lt;80000000,AA12&gt;10),AA12,0))</f>
        <v>10</v>
      </c>
      <c r="AB33">
        <f>IF(AB12&gt;80000000,VLOOKUP(AB12,符文价值!$A$3:$D$158,4,0),IF(AND(AB12&lt;80000000,AB12&gt;10),AB12,0))</f>
        <v>0</v>
      </c>
      <c r="AC33">
        <f>IF(AC12&gt;80000000,VLOOKUP(AC12,符文价值!$A$3:$D$158,4,0),IF(AND(AC12&lt;80000000,AC12&gt;10),AC12,0))</f>
        <v>0</v>
      </c>
      <c r="AD33">
        <f>IF(AD12&gt;80000000,VLOOKUP(AD12,符文价值!$A$3:$D$158,4,0),IF(AND(AD12&lt;80000000,AD12&gt;10),AD12,0))</f>
        <v>16100</v>
      </c>
      <c r="AE33">
        <f>IF(AE12&gt;80000000,VLOOKUP(AE12,符文价值!$A$3:$D$158,4,0),IF(AND(AE12&lt;80000000,AE12&gt;10),AE12,0))</f>
        <v>30</v>
      </c>
      <c r="AF33">
        <f>IF(AF12&gt;80000000,VLOOKUP(AF12,符文价值!$A$3:$D$158,4,0),IF(AND(AF12&lt;80000000,AF12&gt;10),AF12,0))</f>
        <v>0</v>
      </c>
      <c r="AG33">
        <f>IF(AG12&gt;80000000,VLOOKUP(AG12,符文价值!$A$3:$D$158,4,0),IF(AND(AG12&lt;80000000,AG12&gt;10),AG12,0))</f>
        <v>0</v>
      </c>
      <c r="AH33">
        <f>IF(AH12&gt;80000000,VLOOKUP(AH12,符文价值!$A$3:$D$158,4,0),IF(AND(AH12&lt;80000000,AH12&gt;10),AH12,0))</f>
        <v>13313</v>
      </c>
      <c r="AI33">
        <f>IF(AI12&gt;80000000,VLOOKUP(AI12,符文价值!$A$3:$D$158,4,0),IF(AND(AI12&lt;80000000,AI12&gt;10),AI12,0))</f>
        <v>150</v>
      </c>
      <c r="AJ33">
        <f>IF(AJ12&gt;80000000,VLOOKUP(AJ12,符文价值!$A$3:$D$158,4,0),IF(AND(AJ12&lt;80000000,AJ12&gt;10),AJ12,0))</f>
        <v>0</v>
      </c>
      <c r="AK33">
        <f>IF(AK12&gt;80000000,VLOOKUP(AK12,符文价值!$A$3:$D$158,4,0),IF(AND(AK12&lt;80000000,AK12&gt;10),AK12,0))</f>
        <v>0</v>
      </c>
      <c r="AL33">
        <f>IF(AL12&gt;80000000,VLOOKUP(AL12,符文价值!$A$3:$D$158,4,0),IF(AND(AL12&lt;80000000,AL12&gt;10),AL12,0))</f>
        <v>3333</v>
      </c>
      <c r="AM33">
        <f>IF(AM12&gt;80000000,VLOOKUP(AM12,符文价值!$A$3:$D$158,4,0),IF(AND(AM12&lt;80000000,AM12&gt;10),AM12,0))</f>
        <v>900</v>
      </c>
      <c r="AN33">
        <f>IF(AN12&gt;80000000,VLOOKUP(AN12,符文价值!$A$3:$D$158,4,0),IF(AND(AN12&lt;80000000,AN12&gt;10),AN12,0))</f>
        <v>0</v>
      </c>
      <c r="AO33">
        <f>IF(AO12&gt;80000000,VLOOKUP(AO12,符文价值!$A$3:$D$158,4,0),IF(AND(AO12&lt;80000000,AO12&gt;10),AO12,0))</f>
        <v>0</v>
      </c>
      <c r="AP33">
        <f>IF(AP12&gt;80000000,VLOOKUP(AP12,符文价值!$A$3:$D$158,4,0),IF(AND(AP12&lt;80000000,AP12&gt;10),AP12,0))</f>
        <v>566</v>
      </c>
      <c r="AQ33">
        <f>IF(AQ12&gt;80000000,VLOOKUP(AQ12,符文价值!$A$3:$D$158,4,0),IF(AND(AQ12&lt;80000000,AQ12&gt;10),AQ12,0))</f>
        <v>9000</v>
      </c>
      <c r="AR33">
        <f>IF(AR12&gt;80000000,VLOOKUP(AR12,符文价值!$A$3:$D$158,4,0),IF(AND(AR12&lt;80000000,AR12&gt;10),AR12,0))</f>
        <v>0</v>
      </c>
      <c r="AS33">
        <f>IF(AS12&gt;80000000,VLOOKUP(AS12,符文价值!$A$3:$D$158,4,0),IF(AND(AS12&lt;80000000,AS12&gt;10),AS12,0))</f>
        <v>0</v>
      </c>
      <c r="AT33">
        <f>IF(AT12&gt;80000000,VLOOKUP(AT12,符文价值!$A$3:$D$158,4,0),IF(AND(AT12&lt;80000000,AT12&gt;10),AT12,0))</f>
        <v>20</v>
      </c>
      <c r="AU33">
        <f>IF(AU12&gt;80000000,VLOOKUP(AU12,符文价值!$A$3:$D$158,4,0),IF(AND(AU12&lt;80000000,AU12&gt;10),AU12,0))</f>
        <v>10</v>
      </c>
      <c r="AV33">
        <f>IF(AV12&gt;80000000,VLOOKUP(AV12,符文价值!$A$3:$D$158,4,0),IF(AND(AV12&lt;80000000,AV12&gt;10),AV12,0))</f>
        <v>0</v>
      </c>
      <c r="AW33">
        <f>IF(AW12&gt;80000000,VLOOKUP(AW12,符文价值!$A$3:$D$158,4,0),IF(AND(AW12&lt;80000000,AW12&gt;10),AW12,0))</f>
        <v>0</v>
      </c>
      <c r="AX33">
        <f>IF(AX12&gt;80000000,VLOOKUP(AX12,符文价值!$A$3:$D$158,4,0),IF(AND(AX12&lt;80000000,AX12&gt;10),AX12,0))</f>
        <v>16100</v>
      </c>
      <c r="AY33">
        <f>IF(AY12&gt;80000000,VLOOKUP(AY12,符文价值!$A$3:$D$158,4,0),IF(AND(AY12&lt;80000000,AY12&gt;10),AY12,0))</f>
        <v>30</v>
      </c>
      <c r="AZ33">
        <f>IF(AZ12&gt;80000000,VLOOKUP(AZ12,符文价值!$A$3:$D$158,4,0),IF(AND(AZ12&lt;80000000,AZ12&gt;10),AZ12,0))</f>
        <v>0</v>
      </c>
      <c r="BA33">
        <f>IF(BA12&gt;80000000,VLOOKUP(BA12,符文价值!$A$3:$D$158,4,0),IF(AND(BA12&lt;80000000,BA12&gt;10),BA12,0))</f>
        <v>0</v>
      </c>
      <c r="BB33">
        <f>IF(BB12&gt;80000000,VLOOKUP(BB12,符文价值!$A$3:$D$158,4,0),IF(AND(BB12&lt;80000000,BB12&gt;10),BB12,0))</f>
        <v>13313</v>
      </c>
      <c r="BC33">
        <f>IF(BC12&gt;80000000,VLOOKUP(BC12,符文价值!$A$3:$D$158,4,0),IF(AND(BC12&lt;80000000,BC12&gt;10),BC12,0))</f>
        <v>150</v>
      </c>
      <c r="BD33">
        <f>IF(BD12&gt;80000000,VLOOKUP(BD12,符文价值!$A$3:$D$158,4,0),IF(AND(BD12&lt;80000000,BD12&gt;10),BD12,0))</f>
        <v>0</v>
      </c>
      <c r="BE33">
        <f>IF(BE12&gt;80000000,VLOOKUP(BE12,符文价值!$A$3:$D$158,4,0),IF(AND(BE12&lt;80000000,BE12&gt;10),BE12,0))</f>
        <v>0</v>
      </c>
      <c r="BF33">
        <f>IF(BF12&gt;80000000,VLOOKUP(BF12,符文价值!$A$3:$D$158,4,0),IF(AND(BF12&lt;80000000,BF12&gt;10),BF12,0))</f>
        <v>3333</v>
      </c>
      <c r="BG33">
        <f>IF(BG12&gt;80000000,VLOOKUP(BG12,符文价值!$A$3:$D$158,4,0),IF(AND(BG12&lt;80000000,BG12&gt;10),BG12,0))</f>
        <v>900</v>
      </c>
      <c r="BH33">
        <f>IF(BH12&gt;80000000,VLOOKUP(BH12,符文价值!$A$3:$D$158,4,0),IF(AND(BH12&lt;80000000,BH12&gt;10),BH12,0))</f>
        <v>0</v>
      </c>
      <c r="BI33">
        <f>IF(BI12&gt;80000000,VLOOKUP(BI12,符文价值!$A$3:$D$158,4,0),IF(AND(BI12&lt;80000000,BI12&gt;10),BI12,0))</f>
        <v>0</v>
      </c>
      <c r="BJ33">
        <f>IF(BJ12&gt;80000000,VLOOKUP(BJ12,符文价值!$A$3:$D$158,4,0),IF(AND(BJ12&lt;80000000,BJ12&gt;10),BJ12,0))</f>
        <v>566</v>
      </c>
      <c r="BK33">
        <f>IF(BK12&gt;80000000,VLOOKUP(BK12,符文价值!$A$3:$D$158,4,0),IF(AND(BK12&lt;80000000,BK12&gt;10),BK12,0))</f>
        <v>9000</v>
      </c>
      <c r="BL33">
        <f>IF(BL12&gt;80000000,VLOOKUP(BL12,符文价值!$A$3:$D$158,4,0),IF(AND(BL12&lt;80000000,BL12&gt;10),BL12,0))</f>
        <v>0</v>
      </c>
      <c r="BM33">
        <f>IF(BM12&gt;80000000,VLOOKUP(BM12,符文价值!$A$3:$D$158,4,0),IF(AND(BM12&lt;80000000,BM12&gt;10),BM12,0))</f>
        <v>0</v>
      </c>
      <c r="BN33">
        <f>IF(BN12&gt;80000000,VLOOKUP(BN12,符文价值!$A$3:$D$158,4,0),IF(AND(BN12&lt;80000000,BN12&gt;10),BN12,0))</f>
        <v>20</v>
      </c>
      <c r="BO33">
        <f>IF(BO12&gt;80000000,VLOOKUP(BO12,符文价值!$A$3:$D$158,4,0),IF(AND(BO12&lt;80000000,BO12&gt;10),BO12,0))</f>
        <v>10</v>
      </c>
      <c r="BP33">
        <f>IF(BP12&gt;80000000,VLOOKUP(BP12,符文价值!$A$3:$D$158,4,0),IF(AND(BP12&lt;80000000,BP12&gt;10),BP12,0))</f>
        <v>0</v>
      </c>
      <c r="BQ33">
        <f>IF(BQ12&gt;80000000,VLOOKUP(BQ12,符文价值!$A$3:$D$158,4,0),IF(AND(BQ12&lt;80000000,BQ12&gt;10),BQ12,0))</f>
        <v>0</v>
      </c>
      <c r="BR33">
        <f>IF(BR12&gt;80000000,VLOOKUP(BR12,符文价值!$A$3:$D$158,4,0),IF(AND(BR12&lt;80000000,BR12&gt;10),BR12,0))</f>
        <v>16100</v>
      </c>
      <c r="BS33">
        <f>IF(BS12&gt;80000000,VLOOKUP(BS12,符文价值!$A$3:$D$158,4,0),IF(AND(BS12&lt;80000000,BS12&gt;10),BS12,0))</f>
        <v>30</v>
      </c>
      <c r="BT33">
        <f>IF(BT12&gt;80000000,VLOOKUP(BT12,符文价值!$A$3:$D$158,4,0),IF(AND(BT12&lt;80000000,BT12&gt;10),BT12,0))</f>
        <v>0</v>
      </c>
      <c r="BU33">
        <f>IF(BU12&gt;80000000,VLOOKUP(BU12,符文价值!$A$3:$D$158,4,0),IF(AND(BU12&lt;80000000,BU12&gt;10),BU12,0))</f>
        <v>0</v>
      </c>
      <c r="BV33">
        <f>IF(BV12&gt;80000000,VLOOKUP(BV12,符文价值!$A$3:$D$158,4,0),IF(AND(BV12&lt;80000000,BV12&gt;10),BV12,0))</f>
        <v>13313</v>
      </c>
      <c r="BW33">
        <f>IF(BW12&gt;80000000,VLOOKUP(BW12,符文价值!$A$3:$D$158,4,0),IF(AND(BW12&lt;80000000,BW12&gt;10),BW12,0))</f>
        <v>150</v>
      </c>
      <c r="BX33">
        <f>IF(BX12&gt;80000000,VLOOKUP(BX12,符文价值!$A$3:$D$158,4,0),IF(AND(BX12&lt;80000000,BX12&gt;10),BX12,0))</f>
        <v>0</v>
      </c>
      <c r="BY33">
        <f>IF(BY12&gt;80000000,VLOOKUP(BY12,符文价值!$A$3:$D$158,4,0),IF(AND(BY12&lt;80000000,BY12&gt;10),BY12,0))</f>
        <v>0</v>
      </c>
      <c r="BZ33">
        <f>IF(BZ12&gt;80000000,VLOOKUP(BZ12,符文价值!$A$3:$D$158,4,0),IF(AND(BZ12&lt;80000000,BZ12&gt;10),BZ12,0))</f>
        <v>3333</v>
      </c>
      <c r="CA33">
        <f>IF(CA12&gt;80000000,VLOOKUP(CA12,符文价值!$A$3:$D$158,4,0),IF(AND(CA12&lt;80000000,CA12&gt;10),CA12,0))</f>
        <v>900</v>
      </c>
      <c r="CB33">
        <f>IF(CB12&gt;80000000,VLOOKUP(CB12,符文价值!$A$3:$D$158,4,0),IF(AND(CB12&lt;80000000,CB12&gt;10),CB12,0))</f>
        <v>0</v>
      </c>
      <c r="CC33">
        <f>IF(CC12&gt;80000000,VLOOKUP(CC12,符文价值!$A$3:$D$158,4,0),IF(AND(CC12&lt;80000000,CC12&gt;10),CC12,0))</f>
        <v>0</v>
      </c>
      <c r="CD33">
        <f>IF(CD12&gt;80000000,VLOOKUP(CD12,符文价值!$A$3:$D$158,4,0),IF(AND(CD12&lt;80000000,CD12&gt;10),CD12,0))</f>
        <v>566</v>
      </c>
      <c r="CE33">
        <f>IF(CE12&gt;80000000,VLOOKUP(CE12,符文价值!$A$3:$D$158,4,0),IF(AND(CE12&lt;80000000,CE12&gt;10),CE12,0))</f>
        <v>9000</v>
      </c>
      <c r="CF33">
        <f>IF(CF12&gt;80000000,VLOOKUP(CF12,符文价值!$A$3:$D$158,4,0),IF(AND(CF12&lt;80000000,CF12&gt;10),CF12,0))</f>
        <v>0</v>
      </c>
      <c r="CG33">
        <f>IF(CG12&gt;80000000,VLOOKUP(CG12,符文价值!$A$3:$D$158,4,0),IF(AND(CG12&lt;80000000,CG12&gt;10),CG12,0))</f>
        <v>0</v>
      </c>
      <c r="CH33">
        <f>IF(CH12&gt;80000000,VLOOKUP(CH12,符文价值!$A$3:$D$158,4,0),IF(AND(CH12&lt;80000000,CH12&gt;10),CH12,0))</f>
        <v>20</v>
      </c>
      <c r="CI33">
        <f>IF(CI12&gt;80000000,VLOOKUP(CI12,符文价值!$A$3:$D$158,4,0),IF(AND(CI12&lt;80000000,CI12&gt;10),CI12,0))</f>
        <v>10</v>
      </c>
      <c r="CJ33">
        <f>IF(CJ12&gt;80000000,VLOOKUP(CJ12,符文价值!$A$3:$D$158,4,0),IF(AND(CJ12&lt;80000000,CJ12&gt;10),CJ12,0))</f>
        <v>0</v>
      </c>
      <c r="CK33">
        <f>IF(CK12&gt;80000000,VLOOKUP(CK12,符文价值!$A$3:$D$158,4,0),IF(AND(CK12&lt;80000000,CK12&gt;10),CK12,0))</f>
        <v>0</v>
      </c>
      <c r="CL33">
        <f>IF(CL12&gt;80000000,VLOOKUP(CL12,符文价值!$A$3:$D$158,4,0),IF(AND(CL12&lt;80000000,CL12&gt;10),CL12,0))</f>
        <v>16100</v>
      </c>
      <c r="CM33">
        <f>IF(CM12&gt;80000000,VLOOKUP(CM12,符文价值!$A$3:$D$158,4,0),IF(AND(CM12&lt;80000000,CM12&gt;10),CM12,0))</f>
        <v>30</v>
      </c>
      <c r="CN33">
        <f>IF(CN12&gt;80000000,VLOOKUP(CN12,符文价值!$A$3:$D$158,4,0),IF(AND(CN12&lt;80000000,CN12&gt;10),CN12,0))</f>
        <v>0</v>
      </c>
      <c r="CO33">
        <f>IF(CO12&gt;80000000,VLOOKUP(CO12,符文价值!$A$3:$D$158,4,0),IF(AND(CO12&lt;80000000,CO12&gt;10),CO12,0))</f>
        <v>0</v>
      </c>
      <c r="CP33">
        <f>IF(CP12&gt;80000000,VLOOKUP(CP12,符文价值!$A$3:$D$158,4,0),IF(AND(CP12&lt;80000000,CP12&gt;10),CP12,0))</f>
        <v>13313</v>
      </c>
      <c r="CQ33">
        <f>IF(CQ12&gt;80000000,VLOOKUP(CQ12,符文价值!$A$3:$D$158,4,0),IF(AND(CQ12&lt;80000000,CQ12&gt;10),CQ12,0))</f>
        <v>150</v>
      </c>
      <c r="CR33">
        <f>IF(CR12&gt;80000000,VLOOKUP(CR12,符文价值!$A$3:$D$158,4,0),IF(AND(CR12&lt;80000000,CR12&gt;10),CR12,0))</f>
        <v>0</v>
      </c>
      <c r="CS33">
        <f>IF(CS12&gt;80000000,VLOOKUP(CS12,符文价值!$A$3:$D$158,4,0),IF(AND(CS12&lt;80000000,CS12&gt;10),CS12,0))</f>
        <v>0</v>
      </c>
      <c r="CT33">
        <f>IF(CT12&gt;80000000,VLOOKUP(CT12,符文价值!$A$3:$D$158,4,0),IF(AND(CT12&lt;80000000,CT12&gt;10),CT12,0))</f>
        <v>3333</v>
      </c>
      <c r="CU33">
        <f>IF(CU12&gt;80000000,VLOOKUP(CU12,符文价值!$A$3:$D$158,4,0),IF(AND(CU12&lt;80000000,CU12&gt;10),CU12,0))</f>
        <v>900</v>
      </c>
      <c r="CV33">
        <f>IF(CV12&gt;80000000,VLOOKUP(CV12,符文价值!$A$3:$D$158,4,0),IF(AND(CV12&lt;80000000,CV12&gt;10),CV12,0))</f>
        <v>0</v>
      </c>
      <c r="CW33">
        <f>IF(CW12&gt;80000000,VLOOKUP(CW12,符文价值!$A$3:$D$158,4,0),IF(AND(CW12&lt;80000000,CW12&gt;10),CW12,0))</f>
        <v>0</v>
      </c>
      <c r="CX33">
        <f>IF(CX12&gt;80000000,VLOOKUP(CX12,符文价值!$A$3:$D$158,4,0),IF(AND(CX12&lt;80000000,CX12&gt;10),CX12,0))</f>
        <v>566</v>
      </c>
      <c r="CY33">
        <f>IF(CY12&gt;80000000,VLOOKUP(CY12,符文价值!$A$3:$D$158,4,0),IF(AND(CY12&lt;80000000,CY12&gt;10),CY12,0))</f>
        <v>9000</v>
      </c>
      <c r="CZ33">
        <f>IF(CZ12&gt;80000000,VLOOKUP(CZ12,符文价值!$A$3:$D$158,4,0),IF(AND(CZ12&lt;80000000,CZ12&gt;10),CZ12,0))</f>
        <v>0</v>
      </c>
      <c r="DA33">
        <f>IF(DA12&gt;80000000,VLOOKUP(DA12,符文价值!$A$3:$D$158,4,0),IF(AND(DA12&lt;80000000,DA12&gt;10),DA12,0))</f>
        <v>0</v>
      </c>
      <c r="DB33">
        <f>IF(DB12&gt;80000000,VLOOKUP(DB12,符文价值!$A$3:$D$158,4,0),IF(AND(DB12&lt;80000000,DB12&gt;10),DB12,0))</f>
        <v>20</v>
      </c>
      <c r="DC33">
        <f>IF(DC12&gt;80000000,VLOOKUP(DC12,符文价值!$A$3:$D$158,4,0),IF(AND(DC12&lt;80000000,DC12&gt;10),DC12,0))</f>
        <v>10</v>
      </c>
      <c r="DD33">
        <f>IF(DD12&gt;80000000,VLOOKUP(DD12,符文价值!$A$3:$D$158,4,0),IF(AND(DD12&lt;80000000,DD12&gt;10),DD12,0))</f>
        <v>0</v>
      </c>
      <c r="DE33">
        <f>IF(DE12&gt;80000000,VLOOKUP(DE12,符文价值!$A$3:$D$158,4,0),IF(AND(DE12&lt;80000000,DE12&gt;10),DE12,0))</f>
        <v>0</v>
      </c>
      <c r="DF33">
        <f>IF(DF12&gt;80000000,VLOOKUP(DF12,符文价值!$A$3:$D$158,4,0),IF(AND(DF12&lt;80000000,DF12&gt;10),DF12,0))</f>
        <v>16100</v>
      </c>
      <c r="DG33">
        <f>IF(DG12&gt;80000000,VLOOKUP(DG12,符文价值!$A$3:$D$158,4,0),IF(AND(DG12&lt;80000000,DG12&gt;10),DG12,0))</f>
        <v>30</v>
      </c>
      <c r="DH33">
        <f>IF(DH12&gt;80000000,VLOOKUP(DH12,符文价值!$A$3:$D$158,4,0),IF(AND(DH12&lt;80000000,DH12&gt;10),DH12,0))</f>
        <v>0</v>
      </c>
      <c r="DI33">
        <f>IF(DI12&gt;80000000,VLOOKUP(DI12,符文价值!$A$3:$D$158,4,0),IF(AND(DI12&lt;80000000,DI12&gt;10),DI12,0))</f>
        <v>0</v>
      </c>
      <c r="DJ33">
        <f>IF(DJ12&gt;80000000,VLOOKUP(DJ12,符文价值!$A$3:$D$158,4,0),IF(AND(DJ12&lt;80000000,DJ12&gt;10),DJ12,0))</f>
        <v>13313</v>
      </c>
      <c r="DK33">
        <f>IF(DK12&gt;80000000,VLOOKUP(DK12,符文价值!$A$3:$D$158,4,0),IF(AND(DK12&lt;80000000,DK12&gt;10),DK12,0))</f>
        <v>150</v>
      </c>
      <c r="DL33">
        <f>IF(DL12&gt;80000000,VLOOKUP(DL12,符文价值!$A$3:$D$158,4,0),IF(AND(DL12&lt;80000000,DL12&gt;10),DL12,0))</f>
        <v>0</v>
      </c>
      <c r="DM33">
        <f>IF(DM12&gt;80000000,VLOOKUP(DM12,符文价值!$A$3:$D$158,4,0),IF(AND(DM12&lt;80000000,DM12&gt;10),DM12,0))</f>
        <v>0</v>
      </c>
      <c r="DN33">
        <f>IF(DN12&gt;80000000,VLOOKUP(DN12,符文价值!$A$3:$D$158,4,0),IF(AND(DN12&lt;80000000,DN12&gt;10),DN12,0))</f>
        <v>3333</v>
      </c>
      <c r="DO33">
        <f>IF(DO12&gt;80000000,VLOOKUP(DO12,符文价值!$A$3:$D$158,4,0),IF(AND(DO12&lt;80000000,DO12&gt;10),DO12,0))</f>
        <v>900</v>
      </c>
      <c r="DP33">
        <f>IF(DP12&gt;80000000,VLOOKUP(DP12,符文价值!$A$3:$D$158,4,0),IF(AND(DP12&lt;80000000,DP12&gt;10),DP12,0))</f>
        <v>0</v>
      </c>
      <c r="DQ33">
        <f>IF(DQ12&gt;80000000,VLOOKUP(DQ12,符文价值!$A$3:$D$158,4,0),IF(AND(DQ12&lt;80000000,DQ12&gt;10),DQ12,0))</f>
        <v>0</v>
      </c>
      <c r="DR33">
        <f>IF(DR12&gt;80000000,VLOOKUP(DR12,符文价值!$A$3:$D$158,4,0),IF(AND(DR12&lt;80000000,DR12&gt;10),DR12,0))</f>
        <v>566</v>
      </c>
      <c r="DS33">
        <f>IF(DS12&gt;80000000,VLOOKUP(DS12,符文价值!$A$3:$D$158,4,0),IF(AND(DS12&lt;80000000,DS12&gt;10),DS12,0))</f>
        <v>9000</v>
      </c>
      <c r="DT33">
        <f>IF(DT12&gt;80000000,VLOOKUP(DT12,符文价值!$A$3:$D$158,4,0),IF(AND(DT12&lt;80000000,DT12&gt;10),DT12,0))</f>
        <v>0</v>
      </c>
      <c r="DU33">
        <f>IF(DU12&gt;80000000,VLOOKUP(DU12,符文价值!$A$3:$D$158,4,0),IF(AND(DU12&lt;80000000,DU12&gt;10),DU12,0))</f>
        <v>0</v>
      </c>
      <c r="DV33">
        <f>IF(DV12&gt;80000000,VLOOKUP(DV12,符文价值!$A$3:$D$158,4,0),IF(AND(DV12&lt;80000000,DV12&gt;10),DV12,0))</f>
        <v>20</v>
      </c>
      <c r="DW33">
        <f>IF(DW12&gt;80000000,VLOOKUP(DW12,符文价值!$A$3:$D$158,4,0),IF(AND(DW12&lt;80000000,DW12&gt;10),DW12,0))</f>
        <v>10</v>
      </c>
      <c r="DX33">
        <f>IF(DX12&gt;80000000,VLOOKUP(DX12,符文价值!$A$3:$D$158,4,0),IF(AND(DX12&lt;80000000,DX12&gt;10),DX12,0))</f>
        <v>0</v>
      </c>
      <c r="DY33">
        <f>IF(DY12&gt;80000000,VLOOKUP(DY12,符文价值!$A$3:$D$158,4,0),IF(AND(DY12&lt;80000000,DY12&gt;10),DY12,0))</f>
        <v>0</v>
      </c>
      <c r="DZ33">
        <f>IF(DZ12&gt;80000000,VLOOKUP(DZ12,符文价值!$A$3:$D$158,4,0),IF(AND(DZ12&lt;80000000,DZ12&gt;10),DZ12,0))</f>
        <v>16100</v>
      </c>
      <c r="EA33">
        <f>IF(EA12&gt;80000000,VLOOKUP(EA12,符文价值!$A$3:$D$158,4,0),IF(AND(EA12&lt;80000000,EA12&gt;10),EA12,0))</f>
        <v>30</v>
      </c>
      <c r="EB33">
        <f>IF(EB12&gt;80000000,VLOOKUP(EB12,符文价值!$A$3:$D$158,4,0),IF(AND(EB12&lt;80000000,EB12&gt;10),EB12,0))</f>
        <v>0</v>
      </c>
      <c r="EC33">
        <f>IF(EC12&gt;80000000,VLOOKUP(EC12,符文价值!$A$3:$D$158,4,0),IF(AND(EC12&lt;80000000,EC12&gt;10),EC12,0))</f>
        <v>0</v>
      </c>
      <c r="ED33">
        <f>IF(ED12&gt;80000000,VLOOKUP(ED12,符文价值!$A$3:$D$158,4,0),IF(AND(ED12&lt;80000000,ED12&gt;10),ED12,0))</f>
        <v>13313</v>
      </c>
      <c r="EE33">
        <f>IF(EE12&gt;80000000,VLOOKUP(EE12,符文价值!$A$3:$D$158,4,0),IF(AND(EE12&lt;80000000,EE12&gt;10),EE12,0))</f>
        <v>150</v>
      </c>
      <c r="EF33">
        <f>IF(EF12&gt;80000000,VLOOKUP(EF12,符文价值!$A$3:$D$158,4,0),IF(AND(EF12&lt;80000000,EF12&gt;10),EF12,0))</f>
        <v>0</v>
      </c>
      <c r="EG33">
        <f>IF(EG12&gt;80000000,VLOOKUP(EG12,符文价值!$A$3:$D$158,4,0),IF(AND(EG12&lt;80000000,EG12&gt;10),EG12,0))</f>
        <v>0</v>
      </c>
      <c r="EH33">
        <f>IF(EH12&gt;80000000,VLOOKUP(EH12,符文价值!$A$3:$D$158,4,0),IF(AND(EH12&lt;80000000,EH12&gt;10),EH12,0))</f>
        <v>3333</v>
      </c>
      <c r="EI33">
        <f>IF(EI12&gt;80000000,VLOOKUP(EI12,符文价值!$A$3:$D$158,4,0),IF(AND(EI12&lt;80000000,EI12&gt;10),EI12,0))</f>
        <v>900</v>
      </c>
      <c r="EJ33">
        <f>IF(EJ12&gt;80000000,VLOOKUP(EJ12,符文价值!$A$3:$D$158,4,0),IF(AND(EJ12&lt;80000000,EJ12&gt;10),EJ12,0))</f>
        <v>0</v>
      </c>
      <c r="EK33">
        <f>IF(EK12&gt;80000000,VLOOKUP(EK12,符文价值!$A$3:$D$158,4,0),IF(AND(EK12&lt;80000000,EK12&gt;10),EK12,0))</f>
        <v>0</v>
      </c>
      <c r="EL33">
        <f>IF(EL12&gt;80000000,VLOOKUP(EL12,符文价值!$A$3:$D$158,4,0),IF(AND(EL12&lt;80000000,EL12&gt;10),EL12,0))</f>
        <v>566</v>
      </c>
      <c r="EM33">
        <f>IF(EM12&gt;80000000,VLOOKUP(EM12,符文价值!$A$3:$D$158,4,0),IF(AND(EM12&lt;80000000,EM12&gt;10),EM12,0))</f>
        <v>9000</v>
      </c>
      <c r="EN33">
        <f>IF(EN12&gt;80000000,VLOOKUP(EN12,符文价值!$A$3:$D$158,4,0),IF(AND(EN12&lt;80000000,EN12&gt;10),EN12,0))</f>
        <v>0</v>
      </c>
      <c r="EO33">
        <f>IF(EO12&gt;80000000,VLOOKUP(EO12,符文价值!$A$3:$D$158,4,0),IF(AND(EO12&lt;80000000,EO12&gt;10),EO12,0))</f>
        <v>0</v>
      </c>
      <c r="EP33">
        <f>IF(EP12&gt;80000000,VLOOKUP(EP12,符文价值!$A$3:$D$158,4,0),IF(AND(EP12&lt;80000000,EP12&gt;10),EP12,0))</f>
        <v>20</v>
      </c>
      <c r="EQ33">
        <f>IF(EQ12&gt;80000000,VLOOKUP(EQ12,符文价值!$A$3:$D$158,4,0),IF(AND(EQ12&lt;80000000,EQ12&gt;10),EQ12,0))</f>
        <v>10</v>
      </c>
      <c r="ER33">
        <f>IF(ER12&gt;80000000,VLOOKUP(ER12,符文价值!$A$3:$D$158,4,0),IF(AND(ER12&lt;80000000,ER12&gt;10),ER12,0))</f>
        <v>0</v>
      </c>
      <c r="ES33">
        <f>IF(ES12&gt;80000000,VLOOKUP(ES12,符文价值!$A$3:$D$158,4,0),IF(AND(ES12&lt;80000000,ES12&gt;10),ES12,0))</f>
        <v>0</v>
      </c>
      <c r="ET33">
        <f>IF(ET12&gt;80000000,VLOOKUP(ET12,符文价值!$A$3:$D$158,4,0),IF(AND(ET12&lt;80000000,ET12&gt;10),ET12,0))</f>
        <v>16100</v>
      </c>
      <c r="EU33">
        <f>IF(EU12&gt;80000000,VLOOKUP(EU12,符文价值!$A$3:$D$158,4,0),IF(AND(EU12&lt;80000000,EU12&gt;10),EU12,0))</f>
        <v>30</v>
      </c>
      <c r="EV33">
        <f>IF(EV12&gt;80000000,VLOOKUP(EV12,符文价值!$A$3:$D$158,4,0),IF(AND(EV12&lt;80000000,EV12&gt;10),EV12,0))</f>
        <v>0</v>
      </c>
      <c r="EW33">
        <f>IF(EW12&gt;80000000,VLOOKUP(EW12,符文价值!$A$3:$D$158,4,0),IF(AND(EW12&lt;80000000,EW12&gt;10),EW12,0))</f>
        <v>0</v>
      </c>
      <c r="EX33">
        <f>IF(EX12&gt;80000000,VLOOKUP(EX12,符文价值!$A$3:$D$158,4,0),IF(AND(EX12&lt;80000000,EX12&gt;10),EX12,0))</f>
        <v>13313</v>
      </c>
      <c r="EY33">
        <f>IF(EY12&gt;80000000,VLOOKUP(EY12,符文价值!$A$3:$D$158,4,0),IF(AND(EY12&lt;80000000,EY12&gt;10),EY12,0))</f>
        <v>150</v>
      </c>
      <c r="EZ33">
        <f>IF(EZ12&gt;80000000,VLOOKUP(EZ12,符文价值!$A$3:$D$158,4,0),IF(AND(EZ12&lt;80000000,EZ12&gt;10),EZ12,0))</f>
        <v>0</v>
      </c>
      <c r="FA33">
        <f>IF(FA12&gt;80000000,VLOOKUP(FA12,符文价值!$A$3:$D$158,4,0),IF(AND(FA12&lt;80000000,FA12&gt;10),FA12,0))</f>
        <v>0</v>
      </c>
      <c r="FB33">
        <f>IF(FB12&gt;80000000,VLOOKUP(FB12,符文价值!$A$3:$D$158,4,0),IF(AND(FB12&lt;80000000,FB12&gt;10),FB12,0))</f>
        <v>3333</v>
      </c>
      <c r="FC33">
        <f>IF(FC12&gt;80000000,VLOOKUP(FC12,符文价值!$A$3:$D$158,4,0),IF(AND(FC12&lt;80000000,FC12&gt;10),FC12,0))</f>
        <v>900</v>
      </c>
      <c r="FD33">
        <f>IF(FD12&gt;80000000,VLOOKUP(FD12,符文价值!$A$3:$D$158,4,0),IF(AND(FD12&lt;80000000,FD12&gt;10),FD12,0))</f>
        <v>0</v>
      </c>
      <c r="FE33">
        <f>IF(FE12&gt;80000000,VLOOKUP(FE12,符文价值!$A$3:$D$158,4,0),IF(AND(FE12&lt;80000000,FE12&gt;10),FE12,0))</f>
        <v>0</v>
      </c>
      <c r="FF33">
        <f>IF(FF12&gt;80000000,VLOOKUP(FF12,符文价值!$A$3:$D$158,4,0),IF(AND(FF12&lt;80000000,FF12&gt;10),FF12,0))</f>
        <v>566</v>
      </c>
      <c r="FG33">
        <f>IF(FG12&gt;80000000,VLOOKUP(FG12,符文价值!$A$3:$D$158,4,0),IF(AND(FG12&lt;80000000,FG12&gt;10),FG12,0))</f>
        <v>9000</v>
      </c>
      <c r="FH33">
        <f>IF(FH12&gt;80000000,VLOOKUP(FH12,符文价值!$A$3:$D$158,4,0),IF(AND(FH12&lt;80000000,FH12&gt;10),FH12,0))</f>
        <v>0</v>
      </c>
      <c r="FI33">
        <f>IF(FI12&gt;80000000,VLOOKUP(FI12,符文价值!$A$3:$D$158,4,0),IF(AND(FI12&lt;80000000,FI12&gt;10),FI12,0))</f>
        <v>0</v>
      </c>
      <c r="FJ33">
        <f>IF(FJ12&gt;80000000,VLOOKUP(FJ12,符文价值!$A$3:$D$158,4,0),IF(AND(FJ12&lt;80000000,FJ12&gt;10),FJ12,0))</f>
        <v>20</v>
      </c>
      <c r="FK33">
        <f>IF(FK12&gt;80000000,VLOOKUP(FK12,符文价值!$A$3:$D$158,4,0),IF(AND(FK12&lt;80000000,FK12&gt;10),FK12,0))</f>
        <v>10</v>
      </c>
      <c r="FL33">
        <f>IF(FL12&gt;80000000,VLOOKUP(FL12,符文价值!$A$3:$D$158,4,0),IF(AND(FL12&lt;80000000,FL12&gt;10),FL12,0))</f>
        <v>0</v>
      </c>
      <c r="FM33">
        <f>IF(FM12&gt;80000000,VLOOKUP(FM12,符文价值!$A$3:$D$158,4,0),IF(AND(FM12&lt;80000000,FM12&gt;10),FM12,0))</f>
        <v>0</v>
      </c>
      <c r="FN33">
        <f>IF(FN12&gt;80000000,VLOOKUP(FN12,符文价值!$A$3:$D$158,4,0),IF(AND(FN12&lt;80000000,FN12&gt;10),FN12,0))</f>
        <v>16100</v>
      </c>
      <c r="FO33">
        <f>IF(FO12&gt;80000000,VLOOKUP(FO12,符文价值!$A$3:$D$158,4,0),IF(AND(FO12&lt;80000000,FO12&gt;10),FO12,0))</f>
        <v>30</v>
      </c>
      <c r="FP33">
        <f>IF(FP12&gt;80000000,VLOOKUP(FP12,符文价值!$A$3:$D$158,4,0),IF(AND(FP12&lt;80000000,FP12&gt;10),FP12,0))</f>
        <v>0</v>
      </c>
      <c r="FQ33">
        <f>IF(FQ12&gt;80000000,VLOOKUP(FQ12,符文价值!$A$3:$D$158,4,0),IF(AND(FQ12&lt;80000000,FQ12&gt;10),FQ12,0))</f>
        <v>0</v>
      </c>
      <c r="FR33">
        <f>IF(FR12&gt;80000000,VLOOKUP(FR12,符文价值!$A$3:$D$158,4,0),IF(AND(FR12&lt;80000000,FR12&gt;10),FR12,0))</f>
        <v>13313</v>
      </c>
      <c r="FS33">
        <f>IF(FS12&gt;80000000,VLOOKUP(FS12,符文价值!$A$3:$D$158,4,0),IF(AND(FS12&lt;80000000,FS12&gt;10),FS12,0))</f>
        <v>150</v>
      </c>
      <c r="FT33">
        <f>IF(FT12&gt;80000000,VLOOKUP(FT12,符文价值!$A$3:$D$158,4,0),IF(AND(FT12&lt;80000000,FT12&gt;10),FT12,0))</f>
        <v>0</v>
      </c>
      <c r="FU33">
        <f>IF(FU12&gt;80000000,VLOOKUP(FU12,符文价值!$A$3:$D$158,4,0),IF(AND(FU12&lt;80000000,FU12&gt;10),FU12,0))</f>
        <v>0</v>
      </c>
      <c r="FV33">
        <f>IF(FV12&gt;80000000,VLOOKUP(FV12,符文价值!$A$3:$D$158,4,0),IF(AND(FV12&lt;80000000,FV12&gt;10),FV12,0))</f>
        <v>3333</v>
      </c>
      <c r="FW33">
        <f>IF(FW12&gt;80000000,VLOOKUP(FW12,符文价值!$A$3:$D$158,4,0),IF(AND(FW12&lt;80000000,FW12&gt;10),FW12,0))</f>
        <v>900</v>
      </c>
      <c r="FX33">
        <f>IF(FX12&gt;80000000,VLOOKUP(FX12,符文价值!$A$3:$D$158,4,0),IF(AND(FX12&lt;80000000,FX12&gt;10),FX12,0))</f>
        <v>0</v>
      </c>
      <c r="FY33">
        <f>IF(FY12&gt;80000000,VLOOKUP(FY12,符文价值!$A$3:$D$158,4,0),IF(AND(FY12&lt;80000000,FY12&gt;10),FY12,0))</f>
        <v>0</v>
      </c>
      <c r="FZ33">
        <f>IF(FZ12&gt;80000000,VLOOKUP(FZ12,符文价值!$A$3:$D$158,4,0),IF(AND(FZ12&lt;80000000,FZ12&gt;10),FZ12,0))</f>
        <v>566</v>
      </c>
      <c r="GA33">
        <f>IF(GA12&gt;80000000,VLOOKUP(GA12,符文价值!$A$3:$D$158,4,0),IF(AND(GA12&lt;80000000,GA12&gt;10),GA12,0))</f>
        <v>9000</v>
      </c>
      <c r="GB33">
        <f>IF(GB12&gt;80000000,VLOOKUP(GB12,符文价值!$A$3:$D$158,4,0),IF(AND(GB12&lt;80000000,GB12&gt;10),GB12,0))</f>
        <v>0</v>
      </c>
      <c r="GC33">
        <f>IF(GC12&gt;80000000,VLOOKUP(GC12,符文价值!$A$3:$D$158,4,0),IF(AND(GC12&lt;80000000,GC12&gt;10),GC12,0))</f>
        <v>0</v>
      </c>
      <c r="GD33">
        <f>IF(GD12&gt;80000000,VLOOKUP(GD12,符文价值!$A$3:$D$158,4,0),IF(AND(GD12&lt;80000000,GD12&gt;10),GD12,0))</f>
        <v>20</v>
      </c>
      <c r="GE33">
        <f>IF(GE12&gt;80000000,VLOOKUP(GE12,符文价值!$A$3:$D$158,4,0),IF(AND(GE12&lt;80000000,GE12&gt;10),GE12,0))</f>
        <v>10</v>
      </c>
      <c r="GF33">
        <f>IF(GF12&gt;80000000,VLOOKUP(GF12,符文价值!$A$3:$D$158,4,0),IF(AND(GF12&lt;80000000,GF12&gt;10),GF12,0))</f>
        <v>0</v>
      </c>
      <c r="GG33">
        <f>IF(GG12&gt;80000000,VLOOKUP(GG12,符文价值!$A$3:$D$158,4,0),IF(AND(GG12&lt;80000000,GG12&gt;10),GG12,0))</f>
        <v>0</v>
      </c>
      <c r="GH33">
        <f>IF(GH12&gt;80000000,VLOOKUP(GH12,符文价值!$A$3:$D$158,4,0),IF(AND(GH12&lt;80000000,GH12&gt;10),GH12,0))</f>
        <v>16100</v>
      </c>
      <c r="GI33">
        <f>IF(GI12&gt;80000000,VLOOKUP(GI12,符文价值!$A$3:$D$158,4,0),IF(AND(GI12&lt;80000000,GI12&gt;10),GI12,0))</f>
        <v>30</v>
      </c>
      <c r="GJ33">
        <f>IF(GJ12&gt;80000000,VLOOKUP(GJ12,符文价值!$A$3:$D$158,4,0),IF(AND(GJ12&lt;80000000,GJ12&gt;10),GJ12,0))</f>
        <v>0</v>
      </c>
      <c r="GK33">
        <f>IF(GK12&gt;80000000,VLOOKUP(GK12,符文价值!$A$3:$D$158,4,0),IF(AND(GK12&lt;80000000,GK12&gt;10),GK12,0))</f>
        <v>0</v>
      </c>
      <c r="GL33">
        <f>IF(GL12&gt;80000000,VLOOKUP(GL12,符文价值!$A$3:$D$158,4,0),IF(AND(GL12&lt;80000000,GL12&gt;10),GL12,0))</f>
        <v>13313</v>
      </c>
      <c r="GM33">
        <f>IF(GM12&gt;80000000,VLOOKUP(GM12,符文价值!$A$3:$D$158,4,0),IF(AND(GM12&lt;80000000,GM12&gt;10),GM12,0))</f>
        <v>150</v>
      </c>
      <c r="GN33">
        <f>IF(GN12&gt;80000000,VLOOKUP(GN12,符文价值!$A$3:$D$158,4,0),IF(AND(GN12&lt;80000000,GN12&gt;10),GN12,0))</f>
        <v>0</v>
      </c>
      <c r="GO33">
        <f>IF(GO12&gt;80000000,VLOOKUP(GO12,符文价值!$A$3:$D$158,4,0),IF(AND(GO12&lt;80000000,GO12&gt;10),GO12,0))</f>
        <v>0</v>
      </c>
      <c r="GP33">
        <f>IF(GP12&gt;80000000,VLOOKUP(GP12,符文价值!$A$3:$D$158,4,0),IF(AND(GP12&lt;80000000,GP12&gt;10),GP12,0))</f>
        <v>3333</v>
      </c>
      <c r="GQ33">
        <f>IF(GQ12&gt;80000000,VLOOKUP(GQ12,符文价值!$A$3:$D$158,4,0),IF(AND(GQ12&lt;80000000,GQ12&gt;10),GQ12,0))</f>
        <v>900</v>
      </c>
      <c r="GR33">
        <f>IF(GR12&gt;80000000,VLOOKUP(GR12,符文价值!$A$3:$D$158,4,0),IF(AND(GR12&lt;80000000,GR12&gt;10),GR12,0))</f>
        <v>0</v>
      </c>
      <c r="GS33">
        <f>IF(GS12&gt;80000000,VLOOKUP(GS12,符文价值!$A$3:$D$158,4,0),IF(AND(GS12&lt;80000000,GS12&gt;10),GS12,0))</f>
        <v>0</v>
      </c>
      <c r="GT33">
        <f>IF(GT12&gt;80000000,VLOOKUP(GT12,符文价值!$A$3:$D$158,4,0),IF(AND(GT12&lt;80000000,GT12&gt;10),GT12,0))</f>
        <v>566</v>
      </c>
      <c r="GU33">
        <f>IF(GU12&gt;80000000,VLOOKUP(GU12,符文价值!$A$3:$D$158,4,0),IF(AND(GU12&lt;80000000,GU12&gt;10),GU12,0))</f>
        <v>9000</v>
      </c>
      <c r="GV33">
        <f>IF(GV12&gt;80000000,VLOOKUP(GV12,符文价值!$A$3:$D$158,4,0),IF(AND(GV12&lt;80000000,GV12&gt;10),GV12,0))</f>
        <v>0</v>
      </c>
      <c r="GW33">
        <f>IF(GW12&gt;80000000,VLOOKUP(GW12,符文价值!$A$3:$D$158,4,0),IF(AND(GW12&lt;80000000,GW12&gt;10),GW12,0))</f>
        <v>0</v>
      </c>
      <c r="GX33">
        <f>IF(GX12&gt;80000000,VLOOKUP(GX12,符文价值!$A$3:$D$158,4,0),IF(AND(GX12&lt;80000000,GX12&gt;10),GX12,0))</f>
        <v>20</v>
      </c>
      <c r="GY33">
        <f>IF(GY12&gt;80000000,VLOOKUP(GY12,符文价值!$A$3:$D$158,4,0),IF(AND(GY12&lt;80000000,GY12&gt;10),GY12,0))</f>
        <v>10</v>
      </c>
      <c r="GZ33">
        <f>IF(GZ12&gt;80000000,VLOOKUP(GZ12,符文价值!$A$3:$D$158,4,0),IF(AND(GZ12&lt;80000000,GZ12&gt;10),GZ12,0))</f>
        <v>0</v>
      </c>
      <c r="HA33">
        <f>IF(HA12&gt;80000000,VLOOKUP(HA12,符文价值!$A$3:$D$158,4,0),IF(AND(HA12&lt;80000000,HA12&gt;10),HA12,0))</f>
        <v>0</v>
      </c>
      <c r="HB33">
        <f>IF(HB12&gt;80000000,VLOOKUP(HB12,符文价值!$A$3:$D$158,4,0),IF(AND(HB12&lt;80000000,HB12&gt;10),HB12,0))</f>
        <v>16100</v>
      </c>
      <c r="HC33">
        <f>IF(HC12&gt;80000000,VLOOKUP(HC12,符文价值!$A$3:$D$158,4,0),IF(AND(HC12&lt;80000000,HC12&gt;10),HC12,0))</f>
        <v>30</v>
      </c>
      <c r="HD33">
        <f>IF(HD12&gt;80000000,VLOOKUP(HD12,符文价值!$A$3:$D$158,4,0),IF(AND(HD12&lt;80000000,HD12&gt;10),HD12,0))</f>
        <v>0</v>
      </c>
      <c r="HE33">
        <f>IF(HE12&gt;80000000,VLOOKUP(HE12,符文价值!$A$3:$D$158,4,0),IF(AND(HE12&lt;80000000,HE12&gt;10),HE12,0))</f>
        <v>0</v>
      </c>
      <c r="HF33">
        <f>IF(HF12&gt;80000000,VLOOKUP(HF12,符文价值!$A$3:$D$158,4,0),IF(AND(HF12&lt;80000000,HF12&gt;10),HF12,0))</f>
        <v>13313</v>
      </c>
      <c r="HG33">
        <f>IF(HG12&gt;80000000,VLOOKUP(HG12,符文价值!$A$3:$D$158,4,0),IF(AND(HG12&lt;80000000,HG12&gt;10),HG12,0))</f>
        <v>150</v>
      </c>
      <c r="HH33">
        <f>IF(HH12&gt;80000000,VLOOKUP(HH12,符文价值!$A$3:$D$158,4,0),IF(AND(HH12&lt;80000000,HH12&gt;10),HH12,0))</f>
        <v>0</v>
      </c>
      <c r="HI33">
        <f>IF(HI12&gt;80000000,VLOOKUP(HI12,符文价值!$A$3:$D$158,4,0),IF(AND(HI12&lt;80000000,HI12&gt;10),HI12,0))</f>
        <v>0</v>
      </c>
      <c r="HJ33">
        <f>IF(HJ12&gt;80000000,VLOOKUP(HJ12,符文价值!$A$3:$D$158,4,0),IF(AND(HJ12&lt;80000000,HJ12&gt;10),HJ12,0))</f>
        <v>3333</v>
      </c>
      <c r="HK33">
        <f>IF(HK12&gt;80000000,VLOOKUP(HK12,符文价值!$A$3:$D$158,4,0),IF(AND(HK12&lt;80000000,HK12&gt;10),HK12,0))</f>
        <v>900</v>
      </c>
      <c r="HL33">
        <f>IF(HL12&gt;80000000,VLOOKUP(HL12,符文价值!$A$3:$D$158,4,0),IF(AND(HL12&lt;80000000,HL12&gt;10),HL12,0))</f>
        <v>0</v>
      </c>
      <c r="HM33">
        <f>IF(HM12&gt;80000000,VLOOKUP(HM12,符文价值!$A$3:$D$158,4,0),IF(AND(HM12&lt;80000000,HM12&gt;10),HM12,0))</f>
        <v>0</v>
      </c>
      <c r="HN33">
        <f>IF(HN12&gt;80000000,VLOOKUP(HN12,符文价值!$A$3:$D$158,4,0),IF(AND(HN12&lt;80000000,HN12&gt;10),HN12,0))</f>
        <v>566</v>
      </c>
      <c r="HO33">
        <f>IF(HO12&gt;80000000,VLOOKUP(HO12,符文价值!$A$3:$D$158,4,0),IF(AND(HO12&lt;80000000,HO12&gt;10),HO12,0))</f>
        <v>9000</v>
      </c>
      <c r="HP33">
        <f>IF(HP12&gt;80000000,VLOOKUP(HP12,符文价值!$A$3:$D$158,4,0),IF(AND(HP12&lt;80000000,HP12&gt;10),HP12,0))</f>
        <v>0</v>
      </c>
      <c r="HQ33">
        <f>IF(HQ12&gt;80000000,VLOOKUP(HQ12,符文价值!$A$3:$D$158,4,0),IF(AND(HQ12&lt;80000000,HQ12&gt;10),HQ12,0))</f>
        <v>0</v>
      </c>
      <c r="HR33">
        <f>IF(HR12&gt;80000000,VLOOKUP(HR12,符文价值!$A$3:$D$158,4,0),IF(AND(HR12&lt;80000000,HR12&gt;10),HR12,0))</f>
        <v>20</v>
      </c>
      <c r="HS33">
        <f>IF(HS12&gt;80000000,VLOOKUP(HS12,符文价值!$A$3:$D$158,4,0),IF(AND(HS12&lt;80000000,HS12&gt;10),HS12,0))</f>
        <v>10</v>
      </c>
      <c r="HT33">
        <f>IF(HT12&gt;80000000,VLOOKUP(HT12,符文价值!$A$3:$D$158,4,0),IF(AND(HT12&lt;80000000,HT12&gt;10),HT12,0))</f>
        <v>0</v>
      </c>
      <c r="HU33">
        <f>IF(HU12&gt;80000000,VLOOKUP(HU12,符文价值!$A$3:$D$158,4,0),IF(AND(HU12&lt;80000000,HU12&gt;10),HU12,0))</f>
        <v>0</v>
      </c>
      <c r="HV33">
        <f>IF(HV12&gt;80000000,VLOOKUP(HV12,符文价值!$A$3:$D$158,4,0),IF(AND(HV12&lt;80000000,HV12&gt;10),HV12,0))</f>
        <v>16100</v>
      </c>
      <c r="HW33">
        <f>IF(HW12&gt;80000000,VLOOKUP(HW12,符文价值!$A$3:$D$158,4,0),IF(AND(HW12&lt;80000000,HW12&gt;10),HW12,0))</f>
        <v>30</v>
      </c>
      <c r="HX33">
        <f>IF(HX12&gt;80000000,VLOOKUP(HX12,符文价值!$A$3:$D$158,4,0),IF(AND(HX12&lt;80000000,HX12&gt;10),HX12,0))</f>
        <v>0</v>
      </c>
      <c r="HY33">
        <f>IF(HY12&gt;80000000,VLOOKUP(HY12,符文价值!$A$3:$D$158,4,0),IF(AND(HY12&lt;80000000,HY12&gt;10),HY12,0))</f>
        <v>0</v>
      </c>
      <c r="HZ33">
        <f>IF(HZ12&gt;80000000,VLOOKUP(HZ12,符文价值!$A$3:$D$158,4,0),IF(AND(HZ12&lt;80000000,HZ12&gt;10),HZ12,0))</f>
        <v>13313</v>
      </c>
      <c r="IA33">
        <f>IF(IA12&gt;80000000,VLOOKUP(IA12,符文价值!$A$3:$D$158,4,0),IF(AND(IA12&lt;80000000,IA12&gt;10),IA12,0))</f>
        <v>150</v>
      </c>
      <c r="IB33">
        <f>IF(IB12&gt;80000000,VLOOKUP(IB12,符文价值!$A$3:$D$158,4,0),IF(AND(IB12&lt;80000000,IB12&gt;10),IB12,0))</f>
        <v>0</v>
      </c>
      <c r="IC33">
        <f>IF(IC12&gt;80000000,VLOOKUP(IC12,符文价值!$A$3:$D$158,4,0),IF(AND(IC12&lt;80000000,IC12&gt;10),IC12,0))</f>
        <v>0</v>
      </c>
      <c r="ID33">
        <f>IF(ID12&gt;80000000,VLOOKUP(ID12,符文价值!$A$3:$D$158,4,0),IF(AND(ID12&lt;80000000,ID12&gt;10),ID12,0))</f>
        <v>3333</v>
      </c>
      <c r="IE33">
        <f>IF(IE12&gt;80000000,VLOOKUP(IE12,符文价值!$A$3:$D$158,4,0),IF(AND(IE12&lt;80000000,IE12&gt;10),IE12,0))</f>
        <v>900</v>
      </c>
      <c r="IF33">
        <f>IF(IF12&gt;80000000,VLOOKUP(IF12,符文价值!$A$3:$D$158,4,0),IF(AND(IF12&lt;80000000,IF12&gt;10),IF12,0))</f>
        <v>0</v>
      </c>
      <c r="IG33">
        <f>IF(IG12&gt;80000000,VLOOKUP(IG12,符文价值!$A$3:$D$158,4,0),IF(AND(IG12&lt;80000000,IG12&gt;10),IG12,0))</f>
        <v>0</v>
      </c>
      <c r="IH33">
        <f>IF(IH12&gt;80000000,VLOOKUP(IH12,符文价值!$A$3:$D$158,4,0),IF(AND(IH12&lt;80000000,IH12&gt;10),IH12,0))</f>
        <v>566</v>
      </c>
      <c r="II33">
        <f>IF(II12&gt;80000000,VLOOKUP(II12,符文价值!$A$3:$D$158,4,0),IF(AND(II12&lt;80000000,II12&gt;10),II12,0))</f>
        <v>9000</v>
      </c>
      <c r="IJ33">
        <f>IF(IJ12&gt;80000000,VLOOKUP(IJ12,符文价值!$A$3:$D$158,4,0),IF(AND(IJ12&lt;80000000,IJ12&gt;10),IJ12,0))</f>
        <v>0</v>
      </c>
      <c r="IK33">
        <f>IF(IK12&gt;80000000,VLOOKUP(IK12,符文价值!$A$3:$D$158,4,0),IF(AND(IK12&lt;80000000,IK12&gt;10),IK12,0))</f>
        <v>0</v>
      </c>
      <c r="IL33">
        <f>IF(IL12&gt;80000000,VLOOKUP(IL12,符文价值!$A$3:$D$158,4,0),IF(AND(IL12&lt;80000000,IL12&gt;10),IL12,0))</f>
        <v>20</v>
      </c>
      <c r="IM33">
        <f>IF(IM12&gt;80000000,VLOOKUP(IM12,符文价值!$A$3:$D$158,4,0),IF(AND(IM12&lt;80000000,IM12&gt;10),IM12,0))</f>
        <v>10</v>
      </c>
      <c r="IN33">
        <f>IF(IN12&gt;80000000,VLOOKUP(IN12,符文价值!$A$3:$D$158,4,0),IF(AND(IN12&lt;80000000,IN12&gt;10),IN12,0))</f>
        <v>0</v>
      </c>
      <c r="IO33">
        <f>IF(IO12&gt;80000000,VLOOKUP(IO12,符文价值!$A$3:$D$158,4,0),IF(AND(IO12&lt;80000000,IO12&gt;10),IO12,0))</f>
        <v>0</v>
      </c>
      <c r="IP33">
        <f>IF(IP12&gt;80000000,VLOOKUP(IP12,符文价值!$A$3:$D$158,4,0),IF(AND(IP12&lt;80000000,IP12&gt;10),IP12,0))</f>
        <v>16100</v>
      </c>
      <c r="IQ33">
        <f>IF(IQ12&gt;80000000,VLOOKUP(IQ12,符文价值!$A$3:$D$158,4,0),IF(AND(IQ12&lt;80000000,IQ12&gt;10),IQ12,0))</f>
        <v>30</v>
      </c>
      <c r="IR33">
        <f>IF(IR12&gt;80000000,VLOOKUP(IR12,符文价值!$A$3:$D$158,4,0),IF(AND(IR12&lt;80000000,IR12&gt;10),IR12,0))</f>
        <v>0</v>
      </c>
      <c r="IS33">
        <f>IF(IS12&gt;80000000,VLOOKUP(IS12,符文价值!$A$3:$D$158,4,0),IF(AND(IS12&lt;80000000,IS12&gt;10),IS12,0))</f>
        <v>0</v>
      </c>
      <c r="IT33">
        <f>IF(IT12&gt;80000000,VLOOKUP(IT12,符文价值!$A$3:$D$158,4,0),IF(AND(IT12&lt;80000000,IT12&gt;10),IT12,0))</f>
        <v>13313</v>
      </c>
      <c r="IU33">
        <f>IF(IU12&gt;80000000,VLOOKUP(IU12,符文价值!$A$3:$D$158,4,0),IF(AND(IU12&lt;80000000,IU12&gt;10),IU12,0))</f>
        <v>150</v>
      </c>
      <c r="IV33">
        <f>IF(IV12&gt;80000000,VLOOKUP(IV12,符文价值!$A$3:$D$158,4,0),IF(AND(IV12&lt;80000000,IV12&gt;10),IV12,0))</f>
        <v>0</v>
      </c>
      <c r="IW33">
        <f>IF(IW12&gt;80000000,VLOOKUP(IW12,符文价值!$A$3:$D$158,4,0),IF(AND(IW12&lt;80000000,IW12&gt;10),IW12,0))</f>
        <v>0</v>
      </c>
      <c r="IX33">
        <f>IF(IX12&gt;80000000,VLOOKUP(IX12,符文价值!$A$3:$D$158,4,0),IF(AND(IX12&lt;80000000,IX12&gt;10),IX12,0))</f>
        <v>3333</v>
      </c>
      <c r="IY33">
        <f>IF(IY12&gt;80000000,VLOOKUP(IY12,符文价值!$A$3:$D$158,4,0),IF(AND(IY12&lt;80000000,IY12&gt;10),IY12,0))</f>
        <v>900</v>
      </c>
      <c r="IZ33">
        <f>IF(IZ12&gt;80000000,VLOOKUP(IZ12,符文价值!$A$3:$D$158,4,0),IF(AND(IZ12&lt;80000000,IZ12&gt;10),IZ12,0))</f>
        <v>0</v>
      </c>
      <c r="JA33">
        <f>IF(JA12&gt;80000000,VLOOKUP(JA12,符文价值!$A$3:$D$158,4,0),IF(AND(JA12&lt;80000000,JA12&gt;10),JA12,0))</f>
        <v>0</v>
      </c>
      <c r="JB33">
        <f>IF(JB12&gt;80000000,VLOOKUP(JB12,符文价值!$A$3:$D$158,4,0),IF(AND(JB12&lt;80000000,JB12&gt;10),JB12,0))</f>
        <v>566</v>
      </c>
      <c r="JC33">
        <f>IF(JC12&gt;80000000,VLOOKUP(JC12,符文价值!$A$3:$D$158,4,0),IF(AND(JC12&lt;80000000,JC12&gt;10),JC12,0))</f>
        <v>9000</v>
      </c>
      <c r="JD33">
        <f>IF(JD12&gt;80000000,VLOOKUP(JD12,符文价值!$A$3:$D$158,4,0),IF(AND(JD12&lt;80000000,JD12&gt;10),JD12,0))</f>
        <v>0</v>
      </c>
      <c r="JE33">
        <f>IF(JE12&gt;80000000,VLOOKUP(JE12,符文价值!$A$3:$D$158,4,0),IF(AND(JE12&lt;80000000,JE12&gt;10),JE12,0))</f>
        <v>0</v>
      </c>
      <c r="JF33">
        <f>IF(JF12&gt;80000000,VLOOKUP(JF12,符文价值!$A$3:$D$158,4,0),IF(AND(JF12&lt;80000000,JF12&gt;10),JF12,0))</f>
        <v>20</v>
      </c>
      <c r="JG33">
        <f>IF(JG12&gt;80000000,VLOOKUP(JG12,符文价值!$A$3:$D$158,4,0),IF(AND(JG12&lt;80000000,JG12&gt;10),JG12,0))</f>
        <v>0</v>
      </c>
      <c r="JH33">
        <f>IF(JH12&gt;80000000,VLOOKUP(JH12,符文价值!$A$3:$D$158,4,0),IF(AND(JH12&lt;80000000,JH12&gt;10),JH12,0))</f>
        <v>0</v>
      </c>
      <c r="JI33">
        <f>IF(JI12&gt;80000000,VLOOKUP(JI12,符文价值!$A$3:$D$158,4,0),IF(AND(JI12&lt;80000000,JI12&gt;10),JI12,0))</f>
        <v>0</v>
      </c>
      <c r="JJ33">
        <f>IF(JJ12&gt;80000000,VLOOKUP(JJ12,符文价值!$A$3:$D$158,4,0),IF(AND(JJ12&lt;80000000,JJ12&gt;10),JJ12,0))</f>
        <v>0</v>
      </c>
      <c r="JK33">
        <f>IF(JK12&gt;80000000,VLOOKUP(JK12,符文价值!$A$3:$D$158,4,0),IF(AND(JK12&lt;80000000,JK12&gt;10),JK12,0))</f>
        <v>0</v>
      </c>
      <c r="JL33">
        <f>IF(JL12&gt;80000000,VLOOKUP(JL12,符文价值!$A$3:$D$158,4,0),IF(AND(JL12&lt;80000000,JL12&gt;10),JL12,0))</f>
        <v>0</v>
      </c>
      <c r="JM33">
        <f>IF(JM12&gt;80000000,VLOOKUP(JM12,符文价值!$A$3:$D$158,4,0),IF(AND(JM12&lt;80000000,JM12&gt;10),JM12,0))</f>
        <v>0</v>
      </c>
      <c r="JN33">
        <f>IF(JN12&gt;80000000,VLOOKUP(JN12,符文价值!$A$3:$D$158,4,0),IF(AND(JN12&lt;80000000,JN12&gt;10),JN12,0))</f>
        <v>0</v>
      </c>
      <c r="JO33">
        <f>IF(JO12&gt;80000000,VLOOKUP(JO12,符文价值!$A$3:$D$158,4,0),IF(AND(JO12&lt;80000000,JO12&gt;10),JO12,0))</f>
        <v>0</v>
      </c>
      <c r="JP33">
        <f>IF(JP12&gt;80000000,VLOOKUP(JP12,符文价值!$A$3:$D$158,4,0),IF(AND(JP12&lt;80000000,JP12&gt;10),JP12,0))</f>
        <v>0</v>
      </c>
      <c r="JQ33">
        <f>IF(JQ12&gt;80000000,VLOOKUP(JQ12,符文价值!$A$3:$D$158,4,0),IF(AND(JQ12&lt;80000000,JQ12&gt;10),JQ12,0))</f>
        <v>0</v>
      </c>
      <c r="JR33">
        <f>IF(JR12&gt;80000000,VLOOKUP(JR12,符文价值!$A$3:$D$158,4,0),IF(AND(JR12&lt;80000000,JR12&gt;10),JR12,0))</f>
        <v>0</v>
      </c>
      <c r="JS33">
        <f>IF(JS12&gt;80000000,VLOOKUP(JS12,符文价值!$A$3:$D$158,4,0),IF(AND(JS12&lt;80000000,JS12&gt;10),JS12,0))</f>
        <v>0</v>
      </c>
      <c r="JT33">
        <f>IF(JT12&gt;80000000,VLOOKUP(JT12,符文价值!$A$3:$D$158,4,0),IF(AND(JT12&lt;80000000,JT12&gt;10),JT12,0))</f>
        <v>0</v>
      </c>
      <c r="JU33">
        <f>IF(JU12&gt;80000000,VLOOKUP(JU12,符文价值!$A$3:$D$158,4,0),IF(AND(JU12&lt;80000000,JU12&gt;10),JU12,0))</f>
        <v>0</v>
      </c>
      <c r="JV33">
        <f>IF(JV12&gt;80000000,VLOOKUP(JV12,符文价值!$A$3:$D$158,4,0),IF(AND(JV12&lt;80000000,JV12&gt;10),JV12,0))</f>
        <v>0</v>
      </c>
      <c r="JW33">
        <f>IF(JW12&gt;80000000,VLOOKUP(JW12,符文价值!$A$3:$D$158,4,0),IF(AND(JW12&lt;80000000,JW12&gt;10),JW12,0))</f>
        <v>0</v>
      </c>
      <c r="JX33">
        <f>IF(JX12&gt;80000000,VLOOKUP(JX12,符文价值!$A$3:$D$158,4,0),IF(AND(JX12&lt;80000000,JX12&gt;10),JX12,0))</f>
        <v>0</v>
      </c>
      <c r="JY33">
        <f>IF(JY12&gt;80000000,VLOOKUP(JY12,符文价值!$A$3:$D$158,4,0),IF(AND(JY12&lt;80000000,JY12&gt;10),JY12,0))</f>
        <v>0</v>
      </c>
      <c r="JZ33">
        <f>IF(JZ12&gt;80000000,VLOOKUP(JZ12,符文价值!$A$3:$D$158,4,0),IF(AND(JZ12&lt;80000000,JZ12&gt;10),JZ12,0))</f>
        <v>0</v>
      </c>
      <c r="KA33">
        <f>IF(KA12&gt;80000000,VLOOKUP(KA12,符文价值!$A$3:$D$158,4,0),IF(AND(KA12&lt;80000000,KA12&gt;10),KA12,0))</f>
        <v>0</v>
      </c>
      <c r="KB33">
        <f>IF(KB12&gt;80000000,VLOOKUP(KB12,符文价值!$A$3:$D$158,4,0),IF(AND(KB12&lt;80000000,KB12&gt;10),KB12,0))</f>
        <v>0</v>
      </c>
      <c r="KC33">
        <f>IF(KC12&gt;80000000,VLOOKUP(KC12,符文价值!$A$3:$D$158,4,0),IF(AND(KC12&lt;80000000,KC12&gt;10),KC12,0))</f>
        <v>0</v>
      </c>
      <c r="KD33">
        <f>IF(KD12&gt;80000000,VLOOKUP(KD12,符文价值!$A$3:$D$158,4,0),IF(AND(KD12&lt;80000000,KD12&gt;10),KD12,0))</f>
        <v>0</v>
      </c>
      <c r="KE33">
        <f>IF(KE12&gt;80000000,VLOOKUP(KE12,符文价值!$A$3:$D$158,4,0),IF(AND(KE12&lt;80000000,KE12&gt;10),KE12,0))</f>
        <v>0</v>
      </c>
      <c r="KF33">
        <f>IF(KF12&gt;80000000,VLOOKUP(KF12,符文价值!$A$3:$D$158,4,0),IF(AND(KF12&lt;80000000,KF12&gt;10),KF12,0))</f>
        <v>0</v>
      </c>
      <c r="KG33">
        <f>IF(KG12&gt;80000000,VLOOKUP(KG12,符文价值!$A$3:$D$158,4,0),IF(AND(KG12&lt;80000000,KG12&gt;10),KG12,0))</f>
        <v>0</v>
      </c>
      <c r="KH33">
        <f>IF(KH12&gt;80000000,VLOOKUP(KH12,符文价值!$A$3:$D$158,4,0),IF(AND(KH12&lt;80000000,KH12&gt;10),KH12,0))</f>
        <v>0</v>
      </c>
      <c r="KI33">
        <f>IF(KI12&gt;80000000,VLOOKUP(KI12,符文价值!$A$3:$D$158,4,0),IF(AND(KI12&lt;80000000,KI12&gt;10),KI12,0))</f>
        <v>0</v>
      </c>
      <c r="KJ33">
        <f>IF(KJ12&gt;80000000,VLOOKUP(KJ12,符文价值!$A$3:$D$158,4,0),IF(AND(KJ12&lt;80000000,KJ12&gt;10),KJ12,0))</f>
        <v>0</v>
      </c>
      <c r="KK33">
        <f>IF(KK12&gt;80000000,VLOOKUP(KK12,符文价值!$A$3:$D$158,4,0),IF(AND(KK12&lt;80000000,KK12&gt;10),KK12,0))</f>
        <v>0</v>
      </c>
      <c r="KL33">
        <f>IF(KL12&gt;80000000,VLOOKUP(KL12,符文价值!$A$3:$D$158,4,0),IF(AND(KL12&lt;80000000,KL12&gt;10),KL12,0))</f>
        <v>0</v>
      </c>
      <c r="KM33">
        <f>IF(KM12&gt;80000000,VLOOKUP(KM12,符文价值!$A$3:$D$158,4,0),IF(AND(KM12&lt;80000000,KM12&gt;10),KM12,0))</f>
        <v>0</v>
      </c>
      <c r="KN33">
        <f>IF(KN12&gt;80000000,VLOOKUP(KN12,符文价值!$A$3:$D$158,4,0),IF(AND(KN12&lt;80000000,KN12&gt;10),KN12,0))</f>
        <v>0</v>
      </c>
      <c r="KO33">
        <f>IF(KO12&gt;80000000,VLOOKUP(KO12,符文价值!$A$3:$D$158,4,0),IF(AND(KO12&lt;80000000,KO12&gt;10),KO12,0))</f>
        <v>0</v>
      </c>
      <c r="KP33">
        <f>IF(KP12&gt;80000000,VLOOKUP(KP12,符文价值!$A$3:$D$158,4,0),IF(AND(KP12&lt;80000000,KP12&gt;10),KP12,0))</f>
        <v>0</v>
      </c>
      <c r="KQ33">
        <f>IF(KQ12&gt;80000000,VLOOKUP(KQ12,符文价值!$A$3:$D$158,4,0),IF(AND(KQ12&lt;80000000,KQ12&gt;10),KQ12,0))</f>
        <v>0</v>
      </c>
      <c r="KR33">
        <f>IF(KR12&gt;80000000,VLOOKUP(KR12,符文价值!$A$3:$D$158,4,0),IF(AND(KR12&lt;80000000,KR12&gt;10),KR12,0))</f>
        <v>0</v>
      </c>
      <c r="KS33">
        <f>IF(KS12&gt;80000000,VLOOKUP(KS12,符文价值!$A$3:$D$158,4,0),IF(AND(KS12&lt;80000000,KS12&gt;10),KS12,0))</f>
        <v>0</v>
      </c>
      <c r="KT33">
        <f>IF(KT12&gt;80000000,VLOOKUP(KT12,符文价值!$A$3:$D$158,4,0),IF(AND(KT12&lt;80000000,KT12&gt;10),KT12,0))</f>
        <v>0</v>
      </c>
      <c r="KU33">
        <f>IF(KU12&gt;80000000,VLOOKUP(KU12,符文价值!$A$3:$D$158,4,0),IF(AND(KU12&lt;80000000,KU12&gt;10),KU12,0))</f>
        <v>0</v>
      </c>
      <c r="KV33">
        <f>IF(KV12&gt;80000000,VLOOKUP(KV12,符文价值!$A$3:$D$158,4,0),IF(AND(KV12&lt;80000000,KV12&gt;10),KV12,0))</f>
        <v>0</v>
      </c>
      <c r="KW33">
        <f>IF(KW12&gt;80000000,VLOOKUP(KW12,符文价值!$A$3:$D$158,4,0),IF(AND(KW12&lt;80000000,KW12&gt;10),KW12,0))</f>
        <v>0</v>
      </c>
      <c r="KX33">
        <f>IF(KX12&gt;80000000,VLOOKUP(KX12,符文价值!$A$3:$D$158,4,0),IF(AND(KX12&lt;80000000,KX12&gt;10),KX12,0))</f>
        <v>0</v>
      </c>
      <c r="KY33">
        <f>IF(KY12&gt;80000000,VLOOKUP(KY12,符文价值!$A$3:$D$158,4,0),IF(AND(KY12&lt;80000000,KY12&gt;10),KY12,0))</f>
        <v>0</v>
      </c>
      <c r="KZ33">
        <f>IF(KZ12&gt;80000000,VLOOKUP(KZ12,符文价值!$A$3:$D$158,4,0),IF(AND(KZ12&lt;80000000,KZ12&gt;10),KZ12,0))</f>
        <v>0</v>
      </c>
      <c r="LA33">
        <f>IF(LA12&gt;80000000,VLOOKUP(LA12,符文价值!$A$3:$D$158,4,0),IF(AND(LA12&lt;80000000,LA12&gt;10),LA12,0))</f>
        <v>0</v>
      </c>
      <c r="LB33">
        <f>IF(LB12&gt;80000000,VLOOKUP(LB12,符文价值!$A$3:$D$158,4,0),IF(AND(LB12&lt;80000000,LB12&gt;10),LB12,0))</f>
        <v>0</v>
      </c>
      <c r="LC33">
        <f>IF(LC12&gt;80000000,VLOOKUP(LC12,符文价值!$A$3:$D$158,4,0),IF(AND(LC12&lt;80000000,LC12&gt;10),LC12,0))</f>
        <v>0</v>
      </c>
      <c r="LD33">
        <f>IF(LD12&gt;80000000,VLOOKUP(LD12,符文价值!$A$3:$D$158,4,0),IF(AND(LD12&lt;80000000,LD12&gt;10),LD12,0))</f>
        <v>0</v>
      </c>
      <c r="LE33">
        <f>IF(LE12&gt;80000000,VLOOKUP(LE12,符文价值!$A$3:$D$158,4,0),IF(AND(LE12&lt;80000000,LE12&gt;10),LE12,0))</f>
        <v>0</v>
      </c>
      <c r="LF33">
        <f>IF(LF12&gt;80000000,VLOOKUP(LF12,符文价值!$A$3:$D$158,4,0),IF(AND(LF12&lt;80000000,LF12&gt;10),LF12,0))</f>
        <v>0</v>
      </c>
      <c r="LG33">
        <f>IF(LG12&gt;80000000,VLOOKUP(LG12,符文价值!$A$3:$D$158,4,0),IF(AND(LG12&lt;80000000,LG12&gt;10),LG12,0))</f>
        <v>0</v>
      </c>
      <c r="LH33">
        <f>IF(LH12&gt;80000000,VLOOKUP(LH12,符文价值!$A$3:$D$158,4,0),IF(AND(LH12&lt;80000000,LH12&gt;10),LH12,0))</f>
        <v>0</v>
      </c>
      <c r="LI33">
        <f>IF(LI12&gt;80000000,VLOOKUP(LI12,符文价值!$A$3:$D$158,4,0),IF(AND(LI12&lt;80000000,LI12&gt;10),LI12,0))</f>
        <v>0</v>
      </c>
      <c r="LJ33">
        <f>IF(LJ12&gt;80000000,VLOOKUP(LJ12,符文价值!$A$3:$D$158,4,0),IF(AND(LJ12&lt;80000000,LJ12&gt;10),LJ12,0))</f>
        <v>0</v>
      </c>
      <c r="LK33">
        <f>IF(LK12&gt;80000000,VLOOKUP(LK12,符文价值!$A$3:$D$158,4,0),IF(AND(LK12&lt;80000000,LK12&gt;10),LK12,0))</f>
        <v>0</v>
      </c>
      <c r="LL33">
        <f>IF(LL12&gt;80000000,VLOOKUP(LL12,符文价值!$A$3:$D$158,4,0),IF(AND(LL12&lt;80000000,LL12&gt;10),LL12,0))</f>
        <v>0</v>
      </c>
      <c r="LM33">
        <f>IF(LM12&gt;80000000,VLOOKUP(LM12,符文价值!$A$3:$D$158,4,0),IF(AND(LM12&lt;80000000,LM12&gt;10),LM12,0))</f>
        <v>0</v>
      </c>
      <c r="LN33">
        <f>IF(LN12&gt;80000000,VLOOKUP(LN12,符文价值!$A$3:$D$158,4,0),IF(AND(LN12&lt;80000000,LN12&gt;10),LN12,0))</f>
        <v>0</v>
      </c>
      <c r="LO33">
        <f>IF(LO12&gt;80000000,VLOOKUP(LO12,符文价值!$A$3:$D$158,4,0),IF(AND(LO12&lt;80000000,LO12&gt;10),LO12,0))</f>
        <v>0</v>
      </c>
      <c r="LP33">
        <f>IF(LP12&gt;80000000,VLOOKUP(LP12,符文价值!$A$3:$D$158,4,0),IF(AND(LP12&lt;80000000,LP12&gt;10),LP12,0))</f>
        <v>0</v>
      </c>
      <c r="LQ33">
        <f>IF(LQ12&gt;80000000,VLOOKUP(LQ12,符文价值!$A$3:$D$158,4,0),IF(AND(LQ12&lt;80000000,LQ12&gt;10),LQ12,0))</f>
        <v>0</v>
      </c>
      <c r="LR33">
        <f>IF(LR12&gt;80000000,VLOOKUP(LR12,符文价值!$A$3:$D$158,4,0),IF(AND(LR12&lt;80000000,LR12&gt;10),LR12,0))</f>
        <v>0</v>
      </c>
      <c r="LS33">
        <f>IF(LS12&gt;80000000,VLOOKUP(LS12,符文价值!$A$3:$D$158,4,0),IF(AND(LS12&lt;80000000,LS12&gt;10),LS12,0))</f>
        <v>0</v>
      </c>
      <c r="LT33">
        <f>IF(LT12&gt;80000000,VLOOKUP(LT12,符文价值!$A$3:$D$158,4,0),IF(AND(LT12&lt;80000000,LT12&gt;10),LT12,0))</f>
        <v>0</v>
      </c>
      <c r="LU33">
        <f>IF(LU12&gt;80000000,VLOOKUP(LU12,符文价值!$A$3:$D$158,4,0),IF(AND(LU12&lt;80000000,LU12&gt;10),LU12,0))</f>
        <v>0</v>
      </c>
      <c r="LV33">
        <f>IF(LV12&gt;80000000,VLOOKUP(LV12,符文价值!$A$3:$D$158,4,0),IF(AND(LV12&lt;80000000,LV12&gt;10),LV12,0))</f>
        <v>0</v>
      </c>
      <c r="LW33">
        <f>IF(LW12&gt;80000000,VLOOKUP(LW12,符文价值!$A$3:$D$158,4,0),IF(AND(LW12&lt;80000000,LW12&gt;10),LW12,0))</f>
        <v>0</v>
      </c>
      <c r="LX33">
        <f>IF(LX12&gt;80000000,VLOOKUP(LX12,符文价值!$A$3:$D$158,4,0),IF(AND(LX12&lt;80000000,LX12&gt;10),LX12,0))</f>
        <v>0</v>
      </c>
      <c r="LY33">
        <f>IF(LY12&gt;80000000,VLOOKUP(LY12,符文价值!$A$3:$D$158,4,0),IF(AND(LY12&lt;80000000,LY12&gt;10),LY12,0))</f>
        <v>0</v>
      </c>
      <c r="LZ33">
        <f>IF(LZ12&gt;80000000,VLOOKUP(LZ12,符文价值!$A$3:$D$158,4,0),IF(AND(LZ12&lt;80000000,LZ12&gt;10),LZ12,0))</f>
        <v>0</v>
      </c>
      <c r="MA33">
        <f>IF(MA12&gt;80000000,VLOOKUP(MA12,符文价值!$A$3:$D$158,4,0),IF(AND(MA12&lt;80000000,MA12&gt;10),MA12,0))</f>
        <v>0</v>
      </c>
      <c r="MB33">
        <f>IF(MB12&gt;80000000,VLOOKUP(MB12,符文价值!$A$3:$D$158,4,0),IF(AND(MB12&lt;80000000,MB12&gt;10),MB12,0))</f>
        <v>0</v>
      </c>
      <c r="MC33">
        <f>IF(MC12&gt;80000000,VLOOKUP(MC12,符文价值!$A$3:$D$158,4,0),IF(AND(MC12&lt;80000000,MC12&gt;10),MC12,0))</f>
        <v>0</v>
      </c>
      <c r="MD33">
        <f>IF(MD12&gt;80000000,VLOOKUP(MD12,符文价值!$A$3:$D$158,4,0),IF(AND(MD12&lt;80000000,MD12&gt;10),MD12,0))</f>
        <v>0</v>
      </c>
      <c r="ME33">
        <f>IF(ME12&gt;80000000,VLOOKUP(ME12,符文价值!$A$3:$D$158,4,0),IF(AND(ME12&lt;80000000,ME12&gt;10),ME12,0))</f>
        <v>0</v>
      </c>
      <c r="MF33">
        <f>IF(MF12&gt;80000000,VLOOKUP(MF12,符文价值!$A$3:$D$158,4,0),IF(AND(MF12&lt;80000000,MF12&gt;10),MF12,0))</f>
        <v>0</v>
      </c>
      <c r="MG33">
        <f>IF(MG12&gt;80000000,VLOOKUP(MG12,符文价值!$A$3:$D$158,4,0),IF(AND(MG12&lt;80000000,MG12&gt;10),MG12,0))</f>
        <v>0</v>
      </c>
      <c r="MH33">
        <f>IF(MH12&gt;80000000,VLOOKUP(MH12,符文价值!$A$3:$D$158,4,0),IF(AND(MH12&lt;80000000,MH12&gt;10),MH12,0))</f>
        <v>0</v>
      </c>
    </row>
    <row r="34" spans="1:346" x14ac:dyDescent="0.2">
      <c r="A34">
        <v>10</v>
      </c>
      <c r="E34">
        <f>IF(E13&gt;80000000,VLOOKUP(E13,符文价值!$A$3:$D$158,4,0),IF(AND(E13&lt;80000000,E13&gt;10),E13,0))</f>
        <v>0</v>
      </c>
      <c r="F34">
        <f>IF(F13&gt;80000000,VLOOKUP(F13,符文价值!$A$3:$D$158,4,0),IF(AND(F13&lt;80000000,F13&gt;10),F13,0))</f>
        <v>0</v>
      </c>
      <c r="G34">
        <f>IF(G13&gt;80000000,VLOOKUP(G13,符文价值!$A$3:$D$158,4,0),IF(AND(G13&lt;80000000,G13&gt;10),G13,0))</f>
        <v>10</v>
      </c>
      <c r="H34">
        <f>IF(H13&gt;80000000,VLOOKUP(H13,符文价值!$A$3:$D$158,4,0),IF(AND(H13&lt;80000000,H13&gt;10),H13,0))</f>
        <v>0</v>
      </c>
      <c r="I34">
        <f>IF(I13&gt;80000000,VLOOKUP(I13,符文价值!$A$3:$D$158,4,0),IF(AND(I13&lt;80000000,I13&gt;10),I13,0))</f>
        <v>0</v>
      </c>
      <c r="J34">
        <f>IF(J13&gt;80000000,VLOOKUP(J13,符文价值!$A$3:$D$158,4,0),IF(AND(J13&lt;80000000,J13&gt;10),J13,0))</f>
        <v>289200</v>
      </c>
      <c r="K34">
        <f>IF(K13&gt;80000000,VLOOKUP(K13,符文价值!$A$3:$D$158,4,0),IF(AND(K13&lt;80000000,K13&gt;10),K13,0))</f>
        <v>15</v>
      </c>
      <c r="L34">
        <f>IF(L13&gt;80000000,VLOOKUP(L13,符文价值!$A$3:$D$158,4,0),IF(AND(L13&lt;80000000,L13&gt;10),L13,0))</f>
        <v>0</v>
      </c>
      <c r="M34">
        <f>IF(M13&gt;80000000,VLOOKUP(M13,符文价值!$A$3:$D$158,4,0),IF(AND(M13&lt;80000000,M13&gt;10),M13,0))</f>
        <v>0</v>
      </c>
      <c r="N34">
        <f>IF(N13&gt;80000000,VLOOKUP(N13,符文价值!$A$3:$D$158,4,0),IF(AND(N13&lt;80000000,N13&gt;10),N13,0))</f>
        <v>179280</v>
      </c>
      <c r="O34">
        <f>IF(O13&gt;80000000,VLOOKUP(O13,符文价值!$A$3:$D$158,4,0),IF(AND(O13&lt;80000000,O13&gt;10),O13,0))</f>
        <v>24</v>
      </c>
      <c r="P34">
        <f>IF(P13&gt;80000000,VLOOKUP(P13,符文价值!$A$3:$D$158,4,0),IF(AND(P13&lt;80000000,P13&gt;10),P13,0))</f>
        <v>0</v>
      </c>
      <c r="Q34">
        <f>IF(Q13&gt;80000000,VLOOKUP(Q13,符文价值!$A$3:$D$158,4,0),IF(AND(Q13&lt;80000000,Q13&gt;10),Q13,0))</f>
        <v>0</v>
      </c>
      <c r="R34">
        <f>IF(R13&gt;80000000,VLOOKUP(R13,符文价值!$A$3:$D$158,4,0),IF(AND(R13&lt;80000000,R13&gt;10),R13,0))</f>
        <v>120000</v>
      </c>
      <c r="S34">
        <f>IF(S13&gt;80000000,VLOOKUP(S13,符文价值!$A$3:$D$158,4,0),IF(AND(S13&lt;80000000,S13&gt;10),S13,0))</f>
        <v>48</v>
      </c>
      <c r="T34">
        <f>IF(T13&gt;80000000,VLOOKUP(T13,符文价值!$A$3:$D$158,4,0),IF(AND(T13&lt;80000000,T13&gt;10),T13,0))</f>
        <v>0</v>
      </c>
      <c r="U34">
        <f>IF(U13&gt;80000000,VLOOKUP(U13,符文价值!$A$3:$D$158,4,0),IF(AND(U13&lt;80000000,U13&gt;10),U13,0))</f>
        <v>0</v>
      </c>
      <c r="V34">
        <f>IF(V13&gt;80000000,VLOOKUP(V13,符文价值!$A$3:$D$158,4,0),IF(AND(V13&lt;80000000,V13&gt;10),V13,0))</f>
        <v>10800</v>
      </c>
      <c r="W34">
        <f>IF(W13&gt;80000000,VLOOKUP(W13,符文价值!$A$3:$D$158,4,0),IF(AND(W13&lt;80000000,W13&gt;10),W13,0))</f>
        <v>120</v>
      </c>
      <c r="X34">
        <f>IF(X13&gt;80000000,VLOOKUP(X13,符文价值!$A$3:$D$158,4,0),IF(AND(X13&lt;80000000,X13&gt;10),X13,0))</f>
        <v>0</v>
      </c>
      <c r="Y34">
        <f>IF(Y13&gt;80000000,VLOOKUP(Y13,符文价值!$A$3:$D$158,4,0),IF(AND(Y13&lt;80000000,Y13&gt;10),Y13,0))</f>
        <v>0</v>
      </c>
      <c r="Z34">
        <f>IF(Z13&gt;80000000,VLOOKUP(Z13,符文价值!$A$3:$D$158,4,0),IF(AND(Z13&lt;80000000,Z13&gt;10),Z13,0))</f>
        <v>720</v>
      </c>
      <c r="AA34">
        <f>IF(AA13&gt;80000000,VLOOKUP(AA13,符文价值!$A$3:$D$158,4,0),IF(AND(AA13&lt;80000000,AA13&gt;10),AA13,0))</f>
        <v>10</v>
      </c>
      <c r="AB34">
        <f>IF(AB13&gt;80000000,VLOOKUP(AB13,符文价值!$A$3:$D$158,4,0),IF(AND(AB13&lt;80000000,AB13&gt;10),AB13,0))</f>
        <v>0</v>
      </c>
      <c r="AC34">
        <f>IF(AC13&gt;80000000,VLOOKUP(AC13,符文价值!$A$3:$D$158,4,0),IF(AND(AC13&lt;80000000,AC13&gt;10),AC13,0))</f>
        <v>0</v>
      </c>
      <c r="AD34">
        <f>IF(AD13&gt;80000000,VLOOKUP(AD13,符文价值!$A$3:$D$158,4,0),IF(AND(AD13&lt;80000000,AD13&gt;10),AD13,0))</f>
        <v>14830</v>
      </c>
      <c r="AE34">
        <f>IF(AE13&gt;80000000,VLOOKUP(AE13,符文价值!$A$3:$D$158,4,0),IF(AND(AE13&lt;80000000,AE13&gt;10),AE13,0))</f>
        <v>30</v>
      </c>
      <c r="AF34">
        <f>IF(AF13&gt;80000000,VLOOKUP(AF13,符文价值!$A$3:$D$158,4,0),IF(AND(AF13&lt;80000000,AF13&gt;10),AF13,0))</f>
        <v>0</v>
      </c>
      <c r="AG34">
        <f>IF(AG13&gt;80000000,VLOOKUP(AG13,符文价值!$A$3:$D$158,4,0),IF(AND(AG13&lt;80000000,AG13&gt;10),AG13,0))</f>
        <v>0</v>
      </c>
      <c r="AH34">
        <f>IF(AH13&gt;80000000,VLOOKUP(AH13,符文价值!$A$3:$D$158,4,0),IF(AND(AH13&lt;80000000,AH13&gt;10),AH13,0))</f>
        <v>12287</v>
      </c>
      <c r="AI34">
        <f>IF(AI13&gt;80000000,VLOOKUP(AI13,符文价值!$A$3:$D$158,4,0),IF(AND(AI13&lt;80000000,AI13&gt;10),AI13,0))</f>
        <v>150</v>
      </c>
      <c r="AJ34">
        <f>IF(AJ13&gt;80000000,VLOOKUP(AJ13,符文价值!$A$3:$D$158,4,0),IF(AND(AJ13&lt;80000000,AJ13&gt;10),AJ13,0))</f>
        <v>0</v>
      </c>
      <c r="AK34">
        <f>IF(AK13&gt;80000000,VLOOKUP(AK13,符文价值!$A$3:$D$158,4,0),IF(AND(AK13&lt;80000000,AK13&gt;10),AK13,0))</f>
        <v>0</v>
      </c>
      <c r="AL34">
        <f>IF(AL13&gt;80000000,VLOOKUP(AL13,符文价值!$A$3:$D$158,4,0),IF(AND(AL13&lt;80000000,AL13&gt;10),AL13,0))</f>
        <v>3076</v>
      </c>
      <c r="AM34">
        <f>IF(AM13&gt;80000000,VLOOKUP(AM13,符文价值!$A$3:$D$158,4,0),IF(AND(AM13&lt;80000000,AM13&gt;10),AM13,0))</f>
        <v>900</v>
      </c>
      <c r="AN34">
        <f>IF(AN13&gt;80000000,VLOOKUP(AN13,符文价值!$A$3:$D$158,4,0),IF(AND(AN13&lt;80000000,AN13&gt;10),AN13,0))</f>
        <v>0</v>
      </c>
      <c r="AO34">
        <f>IF(AO13&gt;80000000,VLOOKUP(AO13,符文价值!$A$3:$D$158,4,0),IF(AND(AO13&lt;80000000,AO13&gt;10),AO13,0))</f>
        <v>0</v>
      </c>
      <c r="AP34">
        <f>IF(AP13&gt;80000000,VLOOKUP(AP13,符文价值!$A$3:$D$158,4,0),IF(AND(AP13&lt;80000000,AP13&gt;10),AP13,0))</f>
        <v>553</v>
      </c>
      <c r="AQ34">
        <f>IF(AQ13&gt;80000000,VLOOKUP(AQ13,符文价值!$A$3:$D$158,4,0),IF(AND(AQ13&lt;80000000,AQ13&gt;10),AQ13,0))</f>
        <v>9000</v>
      </c>
      <c r="AR34">
        <f>IF(AR13&gt;80000000,VLOOKUP(AR13,符文价值!$A$3:$D$158,4,0),IF(AND(AR13&lt;80000000,AR13&gt;10),AR13,0))</f>
        <v>0</v>
      </c>
      <c r="AS34">
        <f>IF(AS13&gt;80000000,VLOOKUP(AS13,符文价值!$A$3:$D$158,4,0),IF(AND(AS13&lt;80000000,AS13&gt;10),AS13,0))</f>
        <v>0</v>
      </c>
      <c r="AT34">
        <f>IF(AT13&gt;80000000,VLOOKUP(AT13,符文价值!$A$3:$D$158,4,0),IF(AND(AT13&lt;80000000,AT13&gt;10),AT13,0))</f>
        <v>20</v>
      </c>
      <c r="AU34">
        <f>IF(AU13&gt;80000000,VLOOKUP(AU13,符文价值!$A$3:$D$158,4,0),IF(AND(AU13&lt;80000000,AU13&gt;10),AU13,0))</f>
        <v>10</v>
      </c>
      <c r="AV34">
        <f>IF(AV13&gt;80000000,VLOOKUP(AV13,符文价值!$A$3:$D$158,4,0),IF(AND(AV13&lt;80000000,AV13&gt;10),AV13,0))</f>
        <v>0</v>
      </c>
      <c r="AW34">
        <f>IF(AW13&gt;80000000,VLOOKUP(AW13,符文价值!$A$3:$D$158,4,0),IF(AND(AW13&lt;80000000,AW13&gt;10),AW13,0))</f>
        <v>0</v>
      </c>
      <c r="AX34">
        <f>IF(AX13&gt;80000000,VLOOKUP(AX13,符文价值!$A$3:$D$158,4,0),IF(AND(AX13&lt;80000000,AX13&gt;10),AX13,0))</f>
        <v>14830</v>
      </c>
      <c r="AY34">
        <f>IF(AY13&gt;80000000,VLOOKUP(AY13,符文价值!$A$3:$D$158,4,0),IF(AND(AY13&lt;80000000,AY13&gt;10),AY13,0))</f>
        <v>30</v>
      </c>
      <c r="AZ34">
        <f>IF(AZ13&gt;80000000,VLOOKUP(AZ13,符文价值!$A$3:$D$158,4,0),IF(AND(AZ13&lt;80000000,AZ13&gt;10),AZ13,0))</f>
        <v>0</v>
      </c>
      <c r="BA34">
        <f>IF(BA13&gt;80000000,VLOOKUP(BA13,符文价值!$A$3:$D$158,4,0),IF(AND(BA13&lt;80000000,BA13&gt;10),BA13,0))</f>
        <v>0</v>
      </c>
      <c r="BB34">
        <f>IF(BB13&gt;80000000,VLOOKUP(BB13,符文价值!$A$3:$D$158,4,0),IF(AND(BB13&lt;80000000,BB13&gt;10),BB13,0))</f>
        <v>12287</v>
      </c>
      <c r="BC34">
        <f>IF(BC13&gt;80000000,VLOOKUP(BC13,符文价值!$A$3:$D$158,4,0),IF(AND(BC13&lt;80000000,BC13&gt;10),BC13,0))</f>
        <v>150</v>
      </c>
      <c r="BD34">
        <f>IF(BD13&gt;80000000,VLOOKUP(BD13,符文价值!$A$3:$D$158,4,0),IF(AND(BD13&lt;80000000,BD13&gt;10),BD13,0))</f>
        <v>0</v>
      </c>
      <c r="BE34">
        <f>IF(BE13&gt;80000000,VLOOKUP(BE13,符文价值!$A$3:$D$158,4,0),IF(AND(BE13&lt;80000000,BE13&gt;10),BE13,0))</f>
        <v>0</v>
      </c>
      <c r="BF34">
        <f>IF(BF13&gt;80000000,VLOOKUP(BF13,符文价值!$A$3:$D$158,4,0),IF(AND(BF13&lt;80000000,BF13&gt;10),BF13,0))</f>
        <v>3076</v>
      </c>
      <c r="BG34">
        <f>IF(BG13&gt;80000000,VLOOKUP(BG13,符文价值!$A$3:$D$158,4,0),IF(AND(BG13&lt;80000000,BG13&gt;10),BG13,0))</f>
        <v>900</v>
      </c>
      <c r="BH34">
        <f>IF(BH13&gt;80000000,VLOOKUP(BH13,符文价值!$A$3:$D$158,4,0),IF(AND(BH13&lt;80000000,BH13&gt;10),BH13,0))</f>
        <v>0</v>
      </c>
      <c r="BI34">
        <f>IF(BI13&gt;80000000,VLOOKUP(BI13,符文价值!$A$3:$D$158,4,0),IF(AND(BI13&lt;80000000,BI13&gt;10),BI13,0))</f>
        <v>0</v>
      </c>
      <c r="BJ34">
        <f>IF(BJ13&gt;80000000,VLOOKUP(BJ13,符文价值!$A$3:$D$158,4,0),IF(AND(BJ13&lt;80000000,BJ13&gt;10),BJ13,0))</f>
        <v>553</v>
      </c>
      <c r="BK34">
        <f>IF(BK13&gt;80000000,VLOOKUP(BK13,符文价值!$A$3:$D$158,4,0),IF(AND(BK13&lt;80000000,BK13&gt;10),BK13,0))</f>
        <v>9000</v>
      </c>
      <c r="BL34">
        <f>IF(BL13&gt;80000000,VLOOKUP(BL13,符文价值!$A$3:$D$158,4,0),IF(AND(BL13&lt;80000000,BL13&gt;10),BL13,0))</f>
        <v>0</v>
      </c>
      <c r="BM34">
        <f>IF(BM13&gt;80000000,VLOOKUP(BM13,符文价值!$A$3:$D$158,4,0),IF(AND(BM13&lt;80000000,BM13&gt;10),BM13,0))</f>
        <v>0</v>
      </c>
      <c r="BN34">
        <f>IF(BN13&gt;80000000,VLOOKUP(BN13,符文价值!$A$3:$D$158,4,0),IF(AND(BN13&lt;80000000,BN13&gt;10),BN13,0))</f>
        <v>20</v>
      </c>
      <c r="BO34">
        <f>IF(BO13&gt;80000000,VLOOKUP(BO13,符文价值!$A$3:$D$158,4,0),IF(AND(BO13&lt;80000000,BO13&gt;10),BO13,0))</f>
        <v>10</v>
      </c>
      <c r="BP34">
        <f>IF(BP13&gt;80000000,VLOOKUP(BP13,符文价值!$A$3:$D$158,4,0),IF(AND(BP13&lt;80000000,BP13&gt;10),BP13,0))</f>
        <v>0</v>
      </c>
      <c r="BQ34">
        <f>IF(BQ13&gt;80000000,VLOOKUP(BQ13,符文价值!$A$3:$D$158,4,0),IF(AND(BQ13&lt;80000000,BQ13&gt;10),BQ13,0))</f>
        <v>0</v>
      </c>
      <c r="BR34">
        <f>IF(BR13&gt;80000000,VLOOKUP(BR13,符文价值!$A$3:$D$158,4,0),IF(AND(BR13&lt;80000000,BR13&gt;10),BR13,0))</f>
        <v>14830</v>
      </c>
      <c r="BS34">
        <f>IF(BS13&gt;80000000,VLOOKUP(BS13,符文价值!$A$3:$D$158,4,0),IF(AND(BS13&lt;80000000,BS13&gt;10),BS13,0))</f>
        <v>30</v>
      </c>
      <c r="BT34">
        <f>IF(BT13&gt;80000000,VLOOKUP(BT13,符文价值!$A$3:$D$158,4,0),IF(AND(BT13&lt;80000000,BT13&gt;10),BT13,0))</f>
        <v>0</v>
      </c>
      <c r="BU34">
        <f>IF(BU13&gt;80000000,VLOOKUP(BU13,符文价值!$A$3:$D$158,4,0),IF(AND(BU13&lt;80000000,BU13&gt;10),BU13,0))</f>
        <v>0</v>
      </c>
      <c r="BV34">
        <f>IF(BV13&gt;80000000,VLOOKUP(BV13,符文价值!$A$3:$D$158,4,0),IF(AND(BV13&lt;80000000,BV13&gt;10),BV13,0))</f>
        <v>12287</v>
      </c>
      <c r="BW34">
        <f>IF(BW13&gt;80000000,VLOOKUP(BW13,符文价值!$A$3:$D$158,4,0),IF(AND(BW13&lt;80000000,BW13&gt;10),BW13,0))</f>
        <v>150</v>
      </c>
      <c r="BX34">
        <f>IF(BX13&gt;80000000,VLOOKUP(BX13,符文价值!$A$3:$D$158,4,0),IF(AND(BX13&lt;80000000,BX13&gt;10),BX13,0))</f>
        <v>0</v>
      </c>
      <c r="BY34">
        <f>IF(BY13&gt;80000000,VLOOKUP(BY13,符文价值!$A$3:$D$158,4,0),IF(AND(BY13&lt;80000000,BY13&gt;10),BY13,0))</f>
        <v>0</v>
      </c>
      <c r="BZ34">
        <f>IF(BZ13&gt;80000000,VLOOKUP(BZ13,符文价值!$A$3:$D$158,4,0),IF(AND(BZ13&lt;80000000,BZ13&gt;10),BZ13,0))</f>
        <v>3076</v>
      </c>
      <c r="CA34">
        <f>IF(CA13&gt;80000000,VLOOKUP(CA13,符文价值!$A$3:$D$158,4,0),IF(AND(CA13&lt;80000000,CA13&gt;10),CA13,0))</f>
        <v>900</v>
      </c>
      <c r="CB34">
        <f>IF(CB13&gt;80000000,VLOOKUP(CB13,符文价值!$A$3:$D$158,4,0),IF(AND(CB13&lt;80000000,CB13&gt;10),CB13,0))</f>
        <v>0</v>
      </c>
      <c r="CC34">
        <f>IF(CC13&gt;80000000,VLOOKUP(CC13,符文价值!$A$3:$D$158,4,0),IF(AND(CC13&lt;80000000,CC13&gt;10),CC13,0))</f>
        <v>0</v>
      </c>
      <c r="CD34">
        <f>IF(CD13&gt;80000000,VLOOKUP(CD13,符文价值!$A$3:$D$158,4,0),IF(AND(CD13&lt;80000000,CD13&gt;10),CD13,0))</f>
        <v>553</v>
      </c>
      <c r="CE34">
        <f>IF(CE13&gt;80000000,VLOOKUP(CE13,符文价值!$A$3:$D$158,4,0),IF(AND(CE13&lt;80000000,CE13&gt;10),CE13,0))</f>
        <v>9000</v>
      </c>
      <c r="CF34">
        <f>IF(CF13&gt;80000000,VLOOKUP(CF13,符文价值!$A$3:$D$158,4,0),IF(AND(CF13&lt;80000000,CF13&gt;10),CF13,0))</f>
        <v>0</v>
      </c>
      <c r="CG34">
        <f>IF(CG13&gt;80000000,VLOOKUP(CG13,符文价值!$A$3:$D$158,4,0),IF(AND(CG13&lt;80000000,CG13&gt;10),CG13,0))</f>
        <v>0</v>
      </c>
      <c r="CH34">
        <f>IF(CH13&gt;80000000,VLOOKUP(CH13,符文价值!$A$3:$D$158,4,0),IF(AND(CH13&lt;80000000,CH13&gt;10),CH13,0))</f>
        <v>20</v>
      </c>
      <c r="CI34">
        <f>IF(CI13&gt;80000000,VLOOKUP(CI13,符文价值!$A$3:$D$158,4,0),IF(AND(CI13&lt;80000000,CI13&gt;10),CI13,0))</f>
        <v>10</v>
      </c>
      <c r="CJ34">
        <f>IF(CJ13&gt;80000000,VLOOKUP(CJ13,符文价值!$A$3:$D$158,4,0),IF(AND(CJ13&lt;80000000,CJ13&gt;10),CJ13,0))</f>
        <v>0</v>
      </c>
      <c r="CK34">
        <f>IF(CK13&gt;80000000,VLOOKUP(CK13,符文价值!$A$3:$D$158,4,0),IF(AND(CK13&lt;80000000,CK13&gt;10),CK13,0))</f>
        <v>0</v>
      </c>
      <c r="CL34">
        <f>IF(CL13&gt;80000000,VLOOKUP(CL13,符文价值!$A$3:$D$158,4,0),IF(AND(CL13&lt;80000000,CL13&gt;10),CL13,0))</f>
        <v>14830</v>
      </c>
      <c r="CM34">
        <f>IF(CM13&gt;80000000,VLOOKUP(CM13,符文价值!$A$3:$D$158,4,0),IF(AND(CM13&lt;80000000,CM13&gt;10),CM13,0))</f>
        <v>30</v>
      </c>
      <c r="CN34">
        <f>IF(CN13&gt;80000000,VLOOKUP(CN13,符文价值!$A$3:$D$158,4,0),IF(AND(CN13&lt;80000000,CN13&gt;10),CN13,0))</f>
        <v>0</v>
      </c>
      <c r="CO34">
        <f>IF(CO13&gt;80000000,VLOOKUP(CO13,符文价值!$A$3:$D$158,4,0),IF(AND(CO13&lt;80000000,CO13&gt;10),CO13,0))</f>
        <v>0</v>
      </c>
      <c r="CP34">
        <f>IF(CP13&gt;80000000,VLOOKUP(CP13,符文价值!$A$3:$D$158,4,0),IF(AND(CP13&lt;80000000,CP13&gt;10),CP13,0))</f>
        <v>12287</v>
      </c>
      <c r="CQ34">
        <f>IF(CQ13&gt;80000000,VLOOKUP(CQ13,符文价值!$A$3:$D$158,4,0),IF(AND(CQ13&lt;80000000,CQ13&gt;10),CQ13,0))</f>
        <v>150</v>
      </c>
      <c r="CR34">
        <f>IF(CR13&gt;80000000,VLOOKUP(CR13,符文价值!$A$3:$D$158,4,0),IF(AND(CR13&lt;80000000,CR13&gt;10),CR13,0))</f>
        <v>0</v>
      </c>
      <c r="CS34">
        <f>IF(CS13&gt;80000000,VLOOKUP(CS13,符文价值!$A$3:$D$158,4,0),IF(AND(CS13&lt;80000000,CS13&gt;10),CS13,0))</f>
        <v>0</v>
      </c>
      <c r="CT34">
        <f>IF(CT13&gt;80000000,VLOOKUP(CT13,符文价值!$A$3:$D$158,4,0),IF(AND(CT13&lt;80000000,CT13&gt;10),CT13,0))</f>
        <v>3076</v>
      </c>
      <c r="CU34">
        <f>IF(CU13&gt;80000000,VLOOKUP(CU13,符文价值!$A$3:$D$158,4,0),IF(AND(CU13&lt;80000000,CU13&gt;10),CU13,0))</f>
        <v>900</v>
      </c>
      <c r="CV34">
        <f>IF(CV13&gt;80000000,VLOOKUP(CV13,符文价值!$A$3:$D$158,4,0),IF(AND(CV13&lt;80000000,CV13&gt;10),CV13,0))</f>
        <v>0</v>
      </c>
      <c r="CW34">
        <f>IF(CW13&gt;80000000,VLOOKUP(CW13,符文价值!$A$3:$D$158,4,0),IF(AND(CW13&lt;80000000,CW13&gt;10),CW13,0))</f>
        <v>0</v>
      </c>
      <c r="CX34">
        <f>IF(CX13&gt;80000000,VLOOKUP(CX13,符文价值!$A$3:$D$158,4,0),IF(AND(CX13&lt;80000000,CX13&gt;10),CX13,0))</f>
        <v>553</v>
      </c>
      <c r="CY34">
        <f>IF(CY13&gt;80000000,VLOOKUP(CY13,符文价值!$A$3:$D$158,4,0),IF(AND(CY13&lt;80000000,CY13&gt;10),CY13,0))</f>
        <v>9000</v>
      </c>
      <c r="CZ34">
        <f>IF(CZ13&gt;80000000,VLOOKUP(CZ13,符文价值!$A$3:$D$158,4,0),IF(AND(CZ13&lt;80000000,CZ13&gt;10),CZ13,0))</f>
        <v>0</v>
      </c>
      <c r="DA34">
        <f>IF(DA13&gt;80000000,VLOOKUP(DA13,符文价值!$A$3:$D$158,4,0),IF(AND(DA13&lt;80000000,DA13&gt;10),DA13,0))</f>
        <v>0</v>
      </c>
      <c r="DB34">
        <f>IF(DB13&gt;80000000,VLOOKUP(DB13,符文价值!$A$3:$D$158,4,0),IF(AND(DB13&lt;80000000,DB13&gt;10),DB13,0))</f>
        <v>20</v>
      </c>
      <c r="DC34">
        <f>IF(DC13&gt;80000000,VLOOKUP(DC13,符文价值!$A$3:$D$158,4,0),IF(AND(DC13&lt;80000000,DC13&gt;10),DC13,0))</f>
        <v>10</v>
      </c>
      <c r="DD34">
        <f>IF(DD13&gt;80000000,VLOOKUP(DD13,符文价值!$A$3:$D$158,4,0),IF(AND(DD13&lt;80000000,DD13&gt;10),DD13,0))</f>
        <v>0</v>
      </c>
      <c r="DE34">
        <f>IF(DE13&gt;80000000,VLOOKUP(DE13,符文价值!$A$3:$D$158,4,0),IF(AND(DE13&lt;80000000,DE13&gt;10),DE13,0))</f>
        <v>0</v>
      </c>
      <c r="DF34">
        <f>IF(DF13&gt;80000000,VLOOKUP(DF13,符文价值!$A$3:$D$158,4,0),IF(AND(DF13&lt;80000000,DF13&gt;10),DF13,0))</f>
        <v>14830</v>
      </c>
      <c r="DG34">
        <f>IF(DG13&gt;80000000,VLOOKUP(DG13,符文价值!$A$3:$D$158,4,0),IF(AND(DG13&lt;80000000,DG13&gt;10),DG13,0))</f>
        <v>30</v>
      </c>
      <c r="DH34">
        <f>IF(DH13&gt;80000000,VLOOKUP(DH13,符文价值!$A$3:$D$158,4,0),IF(AND(DH13&lt;80000000,DH13&gt;10),DH13,0))</f>
        <v>0</v>
      </c>
      <c r="DI34">
        <f>IF(DI13&gt;80000000,VLOOKUP(DI13,符文价值!$A$3:$D$158,4,0),IF(AND(DI13&lt;80000000,DI13&gt;10),DI13,0))</f>
        <v>0</v>
      </c>
      <c r="DJ34">
        <f>IF(DJ13&gt;80000000,VLOOKUP(DJ13,符文价值!$A$3:$D$158,4,0),IF(AND(DJ13&lt;80000000,DJ13&gt;10),DJ13,0))</f>
        <v>12287</v>
      </c>
      <c r="DK34">
        <f>IF(DK13&gt;80000000,VLOOKUP(DK13,符文价值!$A$3:$D$158,4,0),IF(AND(DK13&lt;80000000,DK13&gt;10),DK13,0))</f>
        <v>150</v>
      </c>
      <c r="DL34">
        <f>IF(DL13&gt;80000000,VLOOKUP(DL13,符文价值!$A$3:$D$158,4,0),IF(AND(DL13&lt;80000000,DL13&gt;10),DL13,0))</f>
        <v>0</v>
      </c>
      <c r="DM34">
        <f>IF(DM13&gt;80000000,VLOOKUP(DM13,符文价值!$A$3:$D$158,4,0),IF(AND(DM13&lt;80000000,DM13&gt;10),DM13,0))</f>
        <v>0</v>
      </c>
      <c r="DN34">
        <f>IF(DN13&gt;80000000,VLOOKUP(DN13,符文价值!$A$3:$D$158,4,0),IF(AND(DN13&lt;80000000,DN13&gt;10),DN13,0))</f>
        <v>3076</v>
      </c>
      <c r="DO34">
        <f>IF(DO13&gt;80000000,VLOOKUP(DO13,符文价值!$A$3:$D$158,4,0),IF(AND(DO13&lt;80000000,DO13&gt;10),DO13,0))</f>
        <v>900</v>
      </c>
      <c r="DP34">
        <f>IF(DP13&gt;80000000,VLOOKUP(DP13,符文价值!$A$3:$D$158,4,0),IF(AND(DP13&lt;80000000,DP13&gt;10),DP13,0))</f>
        <v>0</v>
      </c>
      <c r="DQ34">
        <f>IF(DQ13&gt;80000000,VLOOKUP(DQ13,符文价值!$A$3:$D$158,4,0),IF(AND(DQ13&lt;80000000,DQ13&gt;10),DQ13,0))</f>
        <v>0</v>
      </c>
      <c r="DR34">
        <f>IF(DR13&gt;80000000,VLOOKUP(DR13,符文价值!$A$3:$D$158,4,0),IF(AND(DR13&lt;80000000,DR13&gt;10),DR13,0))</f>
        <v>553</v>
      </c>
      <c r="DS34">
        <f>IF(DS13&gt;80000000,VLOOKUP(DS13,符文价值!$A$3:$D$158,4,0),IF(AND(DS13&lt;80000000,DS13&gt;10),DS13,0))</f>
        <v>9000</v>
      </c>
      <c r="DT34">
        <f>IF(DT13&gt;80000000,VLOOKUP(DT13,符文价值!$A$3:$D$158,4,0),IF(AND(DT13&lt;80000000,DT13&gt;10),DT13,0))</f>
        <v>0</v>
      </c>
      <c r="DU34">
        <f>IF(DU13&gt;80000000,VLOOKUP(DU13,符文价值!$A$3:$D$158,4,0),IF(AND(DU13&lt;80000000,DU13&gt;10),DU13,0))</f>
        <v>0</v>
      </c>
      <c r="DV34">
        <f>IF(DV13&gt;80000000,VLOOKUP(DV13,符文价值!$A$3:$D$158,4,0),IF(AND(DV13&lt;80000000,DV13&gt;10),DV13,0))</f>
        <v>20</v>
      </c>
      <c r="DW34">
        <f>IF(DW13&gt;80000000,VLOOKUP(DW13,符文价值!$A$3:$D$158,4,0),IF(AND(DW13&lt;80000000,DW13&gt;10),DW13,0))</f>
        <v>10</v>
      </c>
      <c r="DX34">
        <f>IF(DX13&gt;80000000,VLOOKUP(DX13,符文价值!$A$3:$D$158,4,0),IF(AND(DX13&lt;80000000,DX13&gt;10),DX13,0))</f>
        <v>0</v>
      </c>
      <c r="DY34">
        <f>IF(DY13&gt;80000000,VLOOKUP(DY13,符文价值!$A$3:$D$158,4,0),IF(AND(DY13&lt;80000000,DY13&gt;10),DY13,0))</f>
        <v>0</v>
      </c>
      <c r="DZ34">
        <f>IF(DZ13&gt;80000000,VLOOKUP(DZ13,符文价值!$A$3:$D$158,4,0),IF(AND(DZ13&lt;80000000,DZ13&gt;10),DZ13,0))</f>
        <v>14830</v>
      </c>
      <c r="EA34">
        <f>IF(EA13&gt;80000000,VLOOKUP(EA13,符文价值!$A$3:$D$158,4,0),IF(AND(EA13&lt;80000000,EA13&gt;10),EA13,0))</f>
        <v>30</v>
      </c>
      <c r="EB34">
        <f>IF(EB13&gt;80000000,VLOOKUP(EB13,符文价值!$A$3:$D$158,4,0),IF(AND(EB13&lt;80000000,EB13&gt;10),EB13,0))</f>
        <v>0</v>
      </c>
      <c r="EC34">
        <f>IF(EC13&gt;80000000,VLOOKUP(EC13,符文价值!$A$3:$D$158,4,0),IF(AND(EC13&lt;80000000,EC13&gt;10),EC13,0))</f>
        <v>0</v>
      </c>
      <c r="ED34">
        <f>IF(ED13&gt;80000000,VLOOKUP(ED13,符文价值!$A$3:$D$158,4,0),IF(AND(ED13&lt;80000000,ED13&gt;10),ED13,0))</f>
        <v>12287</v>
      </c>
      <c r="EE34">
        <f>IF(EE13&gt;80000000,VLOOKUP(EE13,符文价值!$A$3:$D$158,4,0),IF(AND(EE13&lt;80000000,EE13&gt;10),EE13,0))</f>
        <v>150</v>
      </c>
      <c r="EF34">
        <f>IF(EF13&gt;80000000,VLOOKUP(EF13,符文价值!$A$3:$D$158,4,0),IF(AND(EF13&lt;80000000,EF13&gt;10),EF13,0))</f>
        <v>0</v>
      </c>
      <c r="EG34">
        <f>IF(EG13&gt;80000000,VLOOKUP(EG13,符文价值!$A$3:$D$158,4,0),IF(AND(EG13&lt;80000000,EG13&gt;10),EG13,0))</f>
        <v>0</v>
      </c>
      <c r="EH34">
        <f>IF(EH13&gt;80000000,VLOOKUP(EH13,符文价值!$A$3:$D$158,4,0),IF(AND(EH13&lt;80000000,EH13&gt;10),EH13,0))</f>
        <v>3076</v>
      </c>
      <c r="EI34">
        <f>IF(EI13&gt;80000000,VLOOKUP(EI13,符文价值!$A$3:$D$158,4,0),IF(AND(EI13&lt;80000000,EI13&gt;10),EI13,0))</f>
        <v>900</v>
      </c>
      <c r="EJ34">
        <f>IF(EJ13&gt;80000000,VLOOKUP(EJ13,符文价值!$A$3:$D$158,4,0),IF(AND(EJ13&lt;80000000,EJ13&gt;10),EJ13,0))</f>
        <v>0</v>
      </c>
      <c r="EK34">
        <f>IF(EK13&gt;80000000,VLOOKUP(EK13,符文价值!$A$3:$D$158,4,0),IF(AND(EK13&lt;80000000,EK13&gt;10),EK13,0))</f>
        <v>0</v>
      </c>
      <c r="EL34">
        <f>IF(EL13&gt;80000000,VLOOKUP(EL13,符文价值!$A$3:$D$158,4,0),IF(AND(EL13&lt;80000000,EL13&gt;10),EL13,0))</f>
        <v>553</v>
      </c>
      <c r="EM34">
        <f>IF(EM13&gt;80000000,VLOOKUP(EM13,符文价值!$A$3:$D$158,4,0),IF(AND(EM13&lt;80000000,EM13&gt;10),EM13,0))</f>
        <v>9000</v>
      </c>
      <c r="EN34">
        <f>IF(EN13&gt;80000000,VLOOKUP(EN13,符文价值!$A$3:$D$158,4,0),IF(AND(EN13&lt;80000000,EN13&gt;10),EN13,0))</f>
        <v>0</v>
      </c>
      <c r="EO34">
        <f>IF(EO13&gt;80000000,VLOOKUP(EO13,符文价值!$A$3:$D$158,4,0),IF(AND(EO13&lt;80000000,EO13&gt;10),EO13,0))</f>
        <v>0</v>
      </c>
      <c r="EP34">
        <f>IF(EP13&gt;80000000,VLOOKUP(EP13,符文价值!$A$3:$D$158,4,0),IF(AND(EP13&lt;80000000,EP13&gt;10),EP13,0))</f>
        <v>20</v>
      </c>
      <c r="EQ34">
        <f>IF(EQ13&gt;80000000,VLOOKUP(EQ13,符文价值!$A$3:$D$158,4,0),IF(AND(EQ13&lt;80000000,EQ13&gt;10),EQ13,0))</f>
        <v>10</v>
      </c>
      <c r="ER34">
        <f>IF(ER13&gt;80000000,VLOOKUP(ER13,符文价值!$A$3:$D$158,4,0),IF(AND(ER13&lt;80000000,ER13&gt;10),ER13,0))</f>
        <v>0</v>
      </c>
      <c r="ES34">
        <f>IF(ES13&gt;80000000,VLOOKUP(ES13,符文价值!$A$3:$D$158,4,0),IF(AND(ES13&lt;80000000,ES13&gt;10),ES13,0))</f>
        <v>0</v>
      </c>
      <c r="ET34">
        <f>IF(ET13&gt;80000000,VLOOKUP(ET13,符文价值!$A$3:$D$158,4,0),IF(AND(ET13&lt;80000000,ET13&gt;10),ET13,0))</f>
        <v>14830</v>
      </c>
      <c r="EU34">
        <f>IF(EU13&gt;80000000,VLOOKUP(EU13,符文价值!$A$3:$D$158,4,0),IF(AND(EU13&lt;80000000,EU13&gt;10),EU13,0))</f>
        <v>30</v>
      </c>
      <c r="EV34">
        <f>IF(EV13&gt;80000000,VLOOKUP(EV13,符文价值!$A$3:$D$158,4,0),IF(AND(EV13&lt;80000000,EV13&gt;10),EV13,0))</f>
        <v>0</v>
      </c>
      <c r="EW34">
        <f>IF(EW13&gt;80000000,VLOOKUP(EW13,符文价值!$A$3:$D$158,4,0),IF(AND(EW13&lt;80000000,EW13&gt;10),EW13,0))</f>
        <v>0</v>
      </c>
      <c r="EX34">
        <f>IF(EX13&gt;80000000,VLOOKUP(EX13,符文价值!$A$3:$D$158,4,0),IF(AND(EX13&lt;80000000,EX13&gt;10),EX13,0))</f>
        <v>12287</v>
      </c>
      <c r="EY34">
        <f>IF(EY13&gt;80000000,VLOOKUP(EY13,符文价值!$A$3:$D$158,4,0),IF(AND(EY13&lt;80000000,EY13&gt;10),EY13,0))</f>
        <v>150</v>
      </c>
      <c r="EZ34">
        <f>IF(EZ13&gt;80000000,VLOOKUP(EZ13,符文价值!$A$3:$D$158,4,0),IF(AND(EZ13&lt;80000000,EZ13&gt;10),EZ13,0))</f>
        <v>0</v>
      </c>
      <c r="FA34">
        <f>IF(FA13&gt;80000000,VLOOKUP(FA13,符文价值!$A$3:$D$158,4,0),IF(AND(FA13&lt;80000000,FA13&gt;10),FA13,0))</f>
        <v>0</v>
      </c>
      <c r="FB34">
        <f>IF(FB13&gt;80000000,VLOOKUP(FB13,符文价值!$A$3:$D$158,4,0),IF(AND(FB13&lt;80000000,FB13&gt;10),FB13,0))</f>
        <v>3076</v>
      </c>
      <c r="FC34">
        <f>IF(FC13&gt;80000000,VLOOKUP(FC13,符文价值!$A$3:$D$158,4,0),IF(AND(FC13&lt;80000000,FC13&gt;10),FC13,0))</f>
        <v>900</v>
      </c>
      <c r="FD34">
        <f>IF(FD13&gt;80000000,VLOOKUP(FD13,符文价值!$A$3:$D$158,4,0),IF(AND(FD13&lt;80000000,FD13&gt;10),FD13,0))</f>
        <v>0</v>
      </c>
      <c r="FE34">
        <f>IF(FE13&gt;80000000,VLOOKUP(FE13,符文价值!$A$3:$D$158,4,0),IF(AND(FE13&lt;80000000,FE13&gt;10),FE13,0))</f>
        <v>0</v>
      </c>
      <c r="FF34">
        <f>IF(FF13&gt;80000000,VLOOKUP(FF13,符文价值!$A$3:$D$158,4,0),IF(AND(FF13&lt;80000000,FF13&gt;10),FF13,0))</f>
        <v>553</v>
      </c>
      <c r="FG34">
        <f>IF(FG13&gt;80000000,VLOOKUP(FG13,符文价值!$A$3:$D$158,4,0),IF(AND(FG13&lt;80000000,FG13&gt;10),FG13,0))</f>
        <v>9000</v>
      </c>
      <c r="FH34">
        <f>IF(FH13&gt;80000000,VLOOKUP(FH13,符文价值!$A$3:$D$158,4,0),IF(AND(FH13&lt;80000000,FH13&gt;10),FH13,0))</f>
        <v>0</v>
      </c>
      <c r="FI34">
        <f>IF(FI13&gt;80000000,VLOOKUP(FI13,符文价值!$A$3:$D$158,4,0),IF(AND(FI13&lt;80000000,FI13&gt;10),FI13,0))</f>
        <v>0</v>
      </c>
      <c r="FJ34">
        <f>IF(FJ13&gt;80000000,VLOOKUP(FJ13,符文价值!$A$3:$D$158,4,0),IF(AND(FJ13&lt;80000000,FJ13&gt;10),FJ13,0))</f>
        <v>20</v>
      </c>
      <c r="FK34">
        <f>IF(FK13&gt;80000000,VLOOKUP(FK13,符文价值!$A$3:$D$158,4,0),IF(AND(FK13&lt;80000000,FK13&gt;10),FK13,0))</f>
        <v>10</v>
      </c>
      <c r="FL34">
        <f>IF(FL13&gt;80000000,VLOOKUP(FL13,符文价值!$A$3:$D$158,4,0),IF(AND(FL13&lt;80000000,FL13&gt;10),FL13,0))</f>
        <v>0</v>
      </c>
      <c r="FM34">
        <f>IF(FM13&gt;80000000,VLOOKUP(FM13,符文价值!$A$3:$D$158,4,0),IF(AND(FM13&lt;80000000,FM13&gt;10),FM13,0))</f>
        <v>0</v>
      </c>
      <c r="FN34">
        <f>IF(FN13&gt;80000000,VLOOKUP(FN13,符文价值!$A$3:$D$158,4,0),IF(AND(FN13&lt;80000000,FN13&gt;10),FN13,0))</f>
        <v>14830</v>
      </c>
      <c r="FO34">
        <f>IF(FO13&gt;80000000,VLOOKUP(FO13,符文价值!$A$3:$D$158,4,0),IF(AND(FO13&lt;80000000,FO13&gt;10),FO13,0))</f>
        <v>30</v>
      </c>
      <c r="FP34">
        <f>IF(FP13&gt;80000000,VLOOKUP(FP13,符文价值!$A$3:$D$158,4,0),IF(AND(FP13&lt;80000000,FP13&gt;10),FP13,0))</f>
        <v>0</v>
      </c>
      <c r="FQ34">
        <f>IF(FQ13&gt;80000000,VLOOKUP(FQ13,符文价值!$A$3:$D$158,4,0),IF(AND(FQ13&lt;80000000,FQ13&gt;10),FQ13,0))</f>
        <v>0</v>
      </c>
      <c r="FR34">
        <f>IF(FR13&gt;80000000,VLOOKUP(FR13,符文价值!$A$3:$D$158,4,0),IF(AND(FR13&lt;80000000,FR13&gt;10),FR13,0))</f>
        <v>12287</v>
      </c>
      <c r="FS34">
        <f>IF(FS13&gt;80000000,VLOOKUP(FS13,符文价值!$A$3:$D$158,4,0),IF(AND(FS13&lt;80000000,FS13&gt;10),FS13,0))</f>
        <v>150</v>
      </c>
      <c r="FT34">
        <f>IF(FT13&gt;80000000,VLOOKUP(FT13,符文价值!$A$3:$D$158,4,0),IF(AND(FT13&lt;80000000,FT13&gt;10),FT13,0))</f>
        <v>0</v>
      </c>
      <c r="FU34">
        <f>IF(FU13&gt;80000000,VLOOKUP(FU13,符文价值!$A$3:$D$158,4,0),IF(AND(FU13&lt;80000000,FU13&gt;10),FU13,0))</f>
        <v>0</v>
      </c>
      <c r="FV34">
        <f>IF(FV13&gt;80000000,VLOOKUP(FV13,符文价值!$A$3:$D$158,4,0),IF(AND(FV13&lt;80000000,FV13&gt;10),FV13,0))</f>
        <v>3076</v>
      </c>
      <c r="FW34">
        <f>IF(FW13&gt;80000000,VLOOKUP(FW13,符文价值!$A$3:$D$158,4,0),IF(AND(FW13&lt;80000000,FW13&gt;10),FW13,0))</f>
        <v>900</v>
      </c>
      <c r="FX34">
        <f>IF(FX13&gt;80000000,VLOOKUP(FX13,符文价值!$A$3:$D$158,4,0),IF(AND(FX13&lt;80000000,FX13&gt;10),FX13,0))</f>
        <v>0</v>
      </c>
      <c r="FY34">
        <f>IF(FY13&gt;80000000,VLOOKUP(FY13,符文价值!$A$3:$D$158,4,0),IF(AND(FY13&lt;80000000,FY13&gt;10),FY13,0))</f>
        <v>0</v>
      </c>
      <c r="FZ34">
        <f>IF(FZ13&gt;80000000,VLOOKUP(FZ13,符文价值!$A$3:$D$158,4,0),IF(AND(FZ13&lt;80000000,FZ13&gt;10),FZ13,0))</f>
        <v>553</v>
      </c>
      <c r="GA34">
        <f>IF(GA13&gt;80000000,VLOOKUP(GA13,符文价值!$A$3:$D$158,4,0),IF(AND(GA13&lt;80000000,GA13&gt;10),GA13,0))</f>
        <v>9000</v>
      </c>
      <c r="GB34">
        <f>IF(GB13&gt;80000000,VLOOKUP(GB13,符文价值!$A$3:$D$158,4,0),IF(AND(GB13&lt;80000000,GB13&gt;10),GB13,0))</f>
        <v>0</v>
      </c>
      <c r="GC34">
        <f>IF(GC13&gt;80000000,VLOOKUP(GC13,符文价值!$A$3:$D$158,4,0),IF(AND(GC13&lt;80000000,GC13&gt;10),GC13,0))</f>
        <v>0</v>
      </c>
      <c r="GD34">
        <f>IF(GD13&gt;80000000,VLOOKUP(GD13,符文价值!$A$3:$D$158,4,0),IF(AND(GD13&lt;80000000,GD13&gt;10),GD13,0))</f>
        <v>20</v>
      </c>
      <c r="GE34">
        <f>IF(GE13&gt;80000000,VLOOKUP(GE13,符文价值!$A$3:$D$158,4,0),IF(AND(GE13&lt;80000000,GE13&gt;10),GE13,0))</f>
        <v>10</v>
      </c>
      <c r="GF34">
        <f>IF(GF13&gt;80000000,VLOOKUP(GF13,符文价值!$A$3:$D$158,4,0),IF(AND(GF13&lt;80000000,GF13&gt;10),GF13,0))</f>
        <v>0</v>
      </c>
      <c r="GG34">
        <f>IF(GG13&gt;80000000,VLOOKUP(GG13,符文价值!$A$3:$D$158,4,0),IF(AND(GG13&lt;80000000,GG13&gt;10),GG13,0))</f>
        <v>0</v>
      </c>
      <c r="GH34">
        <f>IF(GH13&gt;80000000,VLOOKUP(GH13,符文价值!$A$3:$D$158,4,0),IF(AND(GH13&lt;80000000,GH13&gt;10),GH13,0))</f>
        <v>14830</v>
      </c>
      <c r="GI34">
        <f>IF(GI13&gt;80000000,VLOOKUP(GI13,符文价值!$A$3:$D$158,4,0),IF(AND(GI13&lt;80000000,GI13&gt;10),GI13,0))</f>
        <v>30</v>
      </c>
      <c r="GJ34">
        <f>IF(GJ13&gt;80000000,VLOOKUP(GJ13,符文价值!$A$3:$D$158,4,0),IF(AND(GJ13&lt;80000000,GJ13&gt;10),GJ13,0))</f>
        <v>0</v>
      </c>
      <c r="GK34">
        <f>IF(GK13&gt;80000000,VLOOKUP(GK13,符文价值!$A$3:$D$158,4,0),IF(AND(GK13&lt;80000000,GK13&gt;10),GK13,0))</f>
        <v>0</v>
      </c>
      <c r="GL34">
        <f>IF(GL13&gt;80000000,VLOOKUP(GL13,符文价值!$A$3:$D$158,4,0),IF(AND(GL13&lt;80000000,GL13&gt;10),GL13,0))</f>
        <v>12287</v>
      </c>
      <c r="GM34">
        <f>IF(GM13&gt;80000000,VLOOKUP(GM13,符文价值!$A$3:$D$158,4,0),IF(AND(GM13&lt;80000000,GM13&gt;10),GM13,0))</f>
        <v>150</v>
      </c>
      <c r="GN34">
        <f>IF(GN13&gt;80000000,VLOOKUP(GN13,符文价值!$A$3:$D$158,4,0),IF(AND(GN13&lt;80000000,GN13&gt;10),GN13,0))</f>
        <v>0</v>
      </c>
      <c r="GO34">
        <f>IF(GO13&gt;80000000,VLOOKUP(GO13,符文价值!$A$3:$D$158,4,0),IF(AND(GO13&lt;80000000,GO13&gt;10),GO13,0))</f>
        <v>0</v>
      </c>
      <c r="GP34">
        <f>IF(GP13&gt;80000000,VLOOKUP(GP13,符文价值!$A$3:$D$158,4,0),IF(AND(GP13&lt;80000000,GP13&gt;10),GP13,0))</f>
        <v>3076</v>
      </c>
      <c r="GQ34">
        <f>IF(GQ13&gt;80000000,VLOOKUP(GQ13,符文价值!$A$3:$D$158,4,0),IF(AND(GQ13&lt;80000000,GQ13&gt;10),GQ13,0))</f>
        <v>900</v>
      </c>
      <c r="GR34">
        <f>IF(GR13&gt;80000000,VLOOKUP(GR13,符文价值!$A$3:$D$158,4,0),IF(AND(GR13&lt;80000000,GR13&gt;10),GR13,0))</f>
        <v>0</v>
      </c>
      <c r="GS34">
        <f>IF(GS13&gt;80000000,VLOOKUP(GS13,符文价值!$A$3:$D$158,4,0),IF(AND(GS13&lt;80000000,GS13&gt;10),GS13,0))</f>
        <v>0</v>
      </c>
      <c r="GT34">
        <f>IF(GT13&gt;80000000,VLOOKUP(GT13,符文价值!$A$3:$D$158,4,0),IF(AND(GT13&lt;80000000,GT13&gt;10),GT13,0))</f>
        <v>553</v>
      </c>
      <c r="GU34">
        <f>IF(GU13&gt;80000000,VLOOKUP(GU13,符文价值!$A$3:$D$158,4,0),IF(AND(GU13&lt;80000000,GU13&gt;10),GU13,0))</f>
        <v>9000</v>
      </c>
      <c r="GV34">
        <f>IF(GV13&gt;80000000,VLOOKUP(GV13,符文价值!$A$3:$D$158,4,0),IF(AND(GV13&lt;80000000,GV13&gt;10),GV13,0))</f>
        <v>0</v>
      </c>
      <c r="GW34">
        <f>IF(GW13&gt;80000000,VLOOKUP(GW13,符文价值!$A$3:$D$158,4,0),IF(AND(GW13&lt;80000000,GW13&gt;10),GW13,0))</f>
        <v>0</v>
      </c>
      <c r="GX34">
        <f>IF(GX13&gt;80000000,VLOOKUP(GX13,符文价值!$A$3:$D$158,4,0),IF(AND(GX13&lt;80000000,GX13&gt;10),GX13,0))</f>
        <v>20</v>
      </c>
      <c r="GY34">
        <f>IF(GY13&gt;80000000,VLOOKUP(GY13,符文价值!$A$3:$D$158,4,0),IF(AND(GY13&lt;80000000,GY13&gt;10),GY13,0))</f>
        <v>10</v>
      </c>
      <c r="GZ34">
        <f>IF(GZ13&gt;80000000,VLOOKUP(GZ13,符文价值!$A$3:$D$158,4,0),IF(AND(GZ13&lt;80000000,GZ13&gt;10),GZ13,0))</f>
        <v>0</v>
      </c>
      <c r="HA34">
        <f>IF(HA13&gt;80000000,VLOOKUP(HA13,符文价值!$A$3:$D$158,4,0),IF(AND(HA13&lt;80000000,HA13&gt;10),HA13,0))</f>
        <v>0</v>
      </c>
      <c r="HB34">
        <f>IF(HB13&gt;80000000,VLOOKUP(HB13,符文价值!$A$3:$D$158,4,0),IF(AND(HB13&lt;80000000,HB13&gt;10),HB13,0))</f>
        <v>14830</v>
      </c>
      <c r="HC34">
        <f>IF(HC13&gt;80000000,VLOOKUP(HC13,符文价值!$A$3:$D$158,4,0),IF(AND(HC13&lt;80000000,HC13&gt;10),HC13,0))</f>
        <v>30</v>
      </c>
      <c r="HD34">
        <f>IF(HD13&gt;80000000,VLOOKUP(HD13,符文价值!$A$3:$D$158,4,0),IF(AND(HD13&lt;80000000,HD13&gt;10),HD13,0))</f>
        <v>0</v>
      </c>
      <c r="HE34">
        <f>IF(HE13&gt;80000000,VLOOKUP(HE13,符文价值!$A$3:$D$158,4,0),IF(AND(HE13&lt;80000000,HE13&gt;10),HE13,0))</f>
        <v>0</v>
      </c>
      <c r="HF34">
        <f>IF(HF13&gt;80000000,VLOOKUP(HF13,符文价值!$A$3:$D$158,4,0),IF(AND(HF13&lt;80000000,HF13&gt;10),HF13,0))</f>
        <v>12287</v>
      </c>
      <c r="HG34">
        <f>IF(HG13&gt;80000000,VLOOKUP(HG13,符文价值!$A$3:$D$158,4,0),IF(AND(HG13&lt;80000000,HG13&gt;10),HG13,0))</f>
        <v>150</v>
      </c>
      <c r="HH34">
        <f>IF(HH13&gt;80000000,VLOOKUP(HH13,符文价值!$A$3:$D$158,4,0),IF(AND(HH13&lt;80000000,HH13&gt;10),HH13,0))</f>
        <v>0</v>
      </c>
      <c r="HI34">
        <f>IF(HI13&gt;80000000,VLOOKUP(HI13,符文价值!$A$3:$D$158,4,0),IF(AND(HI13&lt;80000000,HI13&gt;10),HI13,0))</f>
        <v>0</v>
      </c>
      <c r="HJ34">
        <f>IF(HJ13&gt;80000000,VLOOKUP(HJ13,符文价值!$A$3:$D$158,4,0),IF(AND(HJ13&lt;80000000,HJ13&gt;10),HJ13,0))</f>
        <v>3076</v>
      </c>
      <c r="HK34">
        <f>IF(HK13&gt;80000000,VLOOKUP(HK13,符文价值!$A$3:$D$158,4,0),IF(AND(HK13&lt;80000000,HK13&gt;10),HK13,0))</f>
        <v>900</v>
      </c>
      <c r="HL34">
        <f>IF(HL13&gt;80000000,VLOOKUP(HL13,符文价值!$A$3:$D$158,4,0),IF(AND(HL13&lt;80000000,HL13&gt;10),HL13,0))</f>
        <v>0</v>
      </c>
      <c r="HM34">
        <f>IF(HM13&gt;80000000,VLOOKUP(HM13,符文价值!$A$3:$D$158,4,0),IF(AND(HM13&lt;80000000,HM13&gt;10),HM13,0))</f>
        <v>0</v>
      </c>
      <c r="HN34">
        <f>IF(HN13&gt;80000000,VLOOKUP(HN13,符文价值!$A$3:$D$158,4,0),IF(AND(HN13&lt;80000000,HN13&gt;10),HN13,0))</f>
        <v>553</v>
      </c>
      <c r="HO34">
        <f>IF(HO13&gt;80000000,VLOOKUP(HO13,符文价值!$A$3:$D$158,4,0),IF(AND(HO13&lt;80000000,HO13&gt;10),HO13,0))</f>
        <v>9000</v>
      </c>
      <c r="HP34">
        <f>IF(HP13&gt;80000000,VLOOKUP(HP13,符文价值!$A$3:$D$158,4,0),IF(AND(HP13&lt;80000000,HP13&gt;10),HP13,0))</f>
        <v>0</v>
      </c>
      <c r="HQ34">
        <f>IF(HQ13&gt;80000000,VLOOKUP(HQ13,符文价值!$A$3:$D$158,4,0),IF(AND(HQ13&lt;80000000,HQ13&gt;10),HQ13,0))</f>
        <v>0</v>
      </c>
      <c r="HR34">
        <f>IF(HR13&gt;80000000,VLOOKUP(HR13,符文价值!$A$3:$D$158,4,0),IF(AND(HR13&lt;80000000,HR13&gt;10),HR13,0))</f>
        <v>20</v>
      </c>
      <c r="HS34">
        <f>IF(HS13&gt;80000000,VLOOKUP(HS13,符文价值!$A$3:$D$158,4,0),IF(AND(HS13&lt;80000000,HS13&gt;10),HS13,0))</f>
        <v>10</v>
      </c>
      <c r="HT34">
        <f>IF(HT13&gt;80000000,VLOOKUP(HT13,符文价值!$A$3:$D$158,4,0),IF(AND(HT13&lt;80000000,HT13&gt;10),HT13,0))</f>
        <v>0</v>
      </c>
      <c r="HU34">
        <f>IF(HU13&gt;80000000,VLOOKUP(HU13,符文价值!$A$3:$D$158,4,0),IF(AND(HU13&lt;80000000,HU13&gt;10),HU13,0))</f>
        <v>0</v>
      </c>
      <c r="HV34">
        <f>IF(HV13&gt;80000000,VLOOKUP(HV13,符文价值!$A$3:$D$158,4,0),IF(AND(HV13&lt;80000000,HV13&gt;10),HV13,0))</f>
        <v>14830</v>
      </c>
      <c r="HW34">
        <f>IF(HW13&gt;80000000,VLOOKUP(HW13,符文价值!$A$3:$D$158,4,0),IF(AND(HW13&lt;80000000,HW13&gt;10),HW13,0))</f>
        <v>30</v>
      </c>
      <c r="HX34">
        <f>IF(HX13&gt;80000000,VLOOKUP(HX13,符文价值!$A$3:$D$158,4,0),IF(AND(HX13&lt;80000000,HX13&gt;10),HX13,0))</f>
        <v>0</v>
      </c>
      <c r="HY34">
        <f>IF(HY13&gt;80000000,VLOOKUP(HY13,符文价值!$A$3:$D$158,4,0),IF(AND(HY13&lt;80000000,HY13&gt;10),HY13,0))</f>
        <v>0</v>
      </c>
      <c r="HZ34">
        <f>IF(HZ13&gt;80000000,VLOOKUP(HZ13,符文价值!$A$3:$D$158,4,0),IF(AND(HZ13&lt;80000000,HZ13&gt;10),HZ13,0))</f>
        <v>12287</v>
      </c>
      <c r="IA34">
        <f>IF(IA13&gt;80000000,VLOOKUP(IA13,符文价值!$A$3:$D$158,4,0),IF(AND(IA13&lt;80000000,IA13&gt;10),IA13,0))</f>
        <v>150</v>
      </c>
      <c r="IB34">
        <f>IF(IB13&gt;80000000,VLOOKUP(IB13,符文价值!$A$3:$D$158,4,0),IF(AND(IB13&lt;80000000,IB13&gt;10),IB13,0))</f>
        <v>0</v>
      </c>
      <c r="IC34">
        <f>IF(IC13&gt;80000000,VLOOKUP(IC13,符文价值!$A$3:$D$158,4,0),IF(AND(IC13&lt;80000000,IC13&gt;10),IC13,0))</f>
        <v>0</v>
      </c>
      <c r="ID34">
        <f>IF(ID13&gt;80000000,VLOOKUP(ID13,符文价值!$A$3:$D$158,4,0),IF(AND(ID13&lt;80000000,ID13&gt;10),ID13,0))</f>
        <v>3076</v>
      </c>
      <c r="IE34">
        <f>IF(IE13&gt;80000000,VLOOKUP(IE13,符文价值!$A$3:$D$158,4,0),IF(AND(IE13&lt;80000000,IE13&gt;10),IE13,0))</f>
        <v>900</v>
      </c>
      <c r="IF34">
        <f>IF(IF13&gt;80000000,VLOOKUP(IF13,符文价值!$A$3:$D$158,4,0),IF(AND(IF13&lt;80000000,IF13&gt;10),IF13,0))</f>
        <v>0</v>
      </c>
      <c r="IG34">
        <f>IF(IG13&gt;80000000,VLOOKUP(IG13,符文价值!$A$3:$D$158,4,0),IF(AND(IG13&lt;80000000,IG13&gt;10),IG13,0))</f>
        <v>0</v>
      </c>
      <c r="IH34">
        <f>IF(IH13&gt;80000000,VLOOKUP(IH13,符文价值!$A$3:$D$158,4,0),IF(AND(IH13&lt;80000000,IH13&gt;10),IH13,0))</f>
        <v>553</v>
      </c>
      <c r="II34">
        <f>IF(II13&gt;80000000,VLOOKUP(II13,符文价值!$A$3:$D$158,4,0),IF(AND(II13&lt;80000000,II13&gt;10),II13,0))</f>
        <v>9000</v>
      </c>
      <c r="IJ34">
        <f>IF(IJ13&gt;80000000,VLOOKUP(IJ13,符文价值!$A$3:$D$158,4,0),IF(AND(IJ13&lt;80000000,IJ13&gt;10),IJ13,0))</f>
        <v>0</v>
      </c>
      <c r="IK34">
        <f>IF(IK13&gt;80000000,VLOOKUP(IK13,符文价值!$A$3:$D$158,4,0),IF(AND(IK13&lt;80000000,IK13&gt;10),IK13,0))</f>
        <v>0</v>
      </c>
      <c r="IL34">
        <f>IF(IL13&gt;80000000,VLOOKUP(IL13,符文价值!$A$3:$D$158,4,0),IF(AND(IL13&lt;80000000,IL13&gt;10),IL13,0))</f>
        <v>20</v>
      </c>
      <c r="IM34">
        <f>IF(IM13&gt;80000000,VLOOKUP(IM13,符文价值!$A$3:$D$158,4,0),IF(AND(IM13&lt;80000000,IM13&gt;10),IM13,0))</f>
        <v>10</v>
      </c>
      <c r="IN34">
        <f>IF(IN13&gt;80000000,VLOOKUP(IN13,符文价值!$A$3:$D$158,4,0),IF(AND(IN13&lt;80000000,IN13&gt;10),IN13,0))</f>
        <v>0</v>
      </c>
      <c r="IO34">
        <f>IF(IO13&gt;80000000,VLOOKUP(IO13,符文价值!$A$3:$D$158,4,0),IF(AND(IO13&lt;80000000,IO13&gt;10),IO13,0))</f>
        <v>0</v>
      </c>
      <c r="IP34">
        <f>IF(IP13&gt;80000000,VLOOKUP(IP13,符文价值!$A$3:$D$158,4,0),IF(AND(IP13&lt;80000000,IP13&gt;10),IP13,0))</f>
        <v>14830</v>
      </c>
      <c r="IQ34">
        <f>IF(IQ13&gt;80000000,VLOOKUP(IQ13,符文价值!$A$3:$D$158,4,0),IF(AND(IQ13&lt;80000000,IQ13&gt;10),IQ13,0))</f>
        <v>30</v>
      </c>
      <c r="IR34">
        <f>IF(IR13&gt;80000000,VLOOKUP(IR13,符文价值!$A$3:$D$158,4,0),IF(AND(IR13&lt;80000000,IR13&gt;10),IR13,0))</f>
        <v>0</v>
      </c>
      <c r="IS34">
        <f>IF(IS13&gt;80000000,VLOOKUP(IS13,符文价值!$A$3:$D$158,4,0),IF(AND(IS13&lt;80000000,IS13&gt;10),IS13,0))</f>
        <v>0</v>
      </c>
      <c r="IT34">
        <f>IF(IT13&gt;80000000,VLOOKUP(IT13,符文价值!$A$3:$D$158,4,0),IF(AND(IT13&lt;80000000,IT13&gt;10),IT13,0))</f>
        <v>12287</v>
      </c>
      <c r="IU34">
        <f>IF(IU13&gt;80000000,VLOOKUP(IU13,符文价值!$A$3:$D$158,4,0),IF(AND(IU13&lt;80000000,IU13&gt;10),IU13,0))</f>
        <v>150</v>
      </c>
      <c r="IV34">
        <f>IF(IV13&gt;80000000,VLOOKUP(IV13,符文价值!$A$3:$D$158,4,0),IF(AND(IV13&lt;80000000,IV13&gt;10),IV13,0))</f>
        <v>0</v>
      </c>
      <c r="IW34">
        <f>IF(IW13&gt;80000000,VLOOKUP(IW13,符文价值!$A$3:$D$158,4,0),IF(AND(IW13&lt;80000000,IW13&gt;10),IW13,0))</f>
        <v>0</v>
      </c>
      <c r="IX34">
        <f>IF(IX13&gt;80000000,VLOOKUP(IX13,符文价值!$A$3:$D$158,4,0),IF(AND(IX13&lt;80000000,IX13&gt;10),IX13,0))</f>
        <v>3076</v>
      </c>
      <c r="IY34">
        <f>IF(IY13&gt;80000000,VLOOKUP(IY13,符文价值!$A$3:$D$158,4,0),IF(AND(IY13&lt;80000000,IY13&gt;10),IY13,0))</f>
        <v>900</v>
      </c>
      <c r="IZ34">
        <f>IF(IZ13&gt;80000000,VLOOKUP(IZ13,符文价值!$A$3:$D$158,4,0),IF(AND(IZ13&lt;80000000,IZ13&gt;10),IZ13,0))</f>
        <v>0</v>
      </c>
      <c r="JA34">
        <f>IF(JA13&gt;80000000,VLOOKUP(JA13,符文价值!$A$3:$D$158,4,0),IF(AND(JA13&lt;80000000,JA13&gt;10),JA13,0))</f>
        <v>0</v>
      </c>
      <c r="JB34">
        <f>IF(JB13&gt;80000000,VLOOKUP(JB13,符文价值!$A$3:$D$158,4,0),IF(AND(JB13&lt;80000000,JB13&gt;10),JB13,0))</f>
        <v>553</v>
      </c>
      <c r="JC34">
        <f>IF(JC13&gt;80000000,VLOOKUP(JC13,符文价值!$A$3:$D$158,4,0),IF(AND(JC13&lt;80000000,JC13&gt;10),JC13,0))</f>
        <v>9000</v>
      </c>
      <c r="JD34">
        <f>IF(JD13&gt;80000000,VLOOKUP(JD13,符文价值!$A$3:$D$158,4,0),IF(AND(JD13&lt;80000000,JD13&gt;10),JD13,0))</f>
        <v>0</v>
      </c>
      <c r="JE34">
        <f>IF(JE13&gt;80000000,VLOOKUP(JE13,符文价值!$A$3:$D$158,4,0),IF(AND(JE13&lt;80000000,JE13&gt;10),JE13,0))</f>
        <v>0</v>
      </c>
      <c r="JF34">
        <f>IF(JF13&gt;80000000,VLOOKUP(JF13,符文价值!$A$3:$D$158,4,0),IF(AND(JF13&lt;80000000,JF13&gt;10),JF13,0))</f>
        <v>20</v>
      </c>
      <c r="JG34">
        <f>IF(JG13&gt;80000000,VLOOKUP(JG13,符文价值!$A$3:$D$158,4,0),IF(AND(JG13&lt;80000000,JG13&gt;10),JG13,0))</f>
        <v>10</v>
      </c>
      <c r="JH34">
        <f>IF(JH13&gt;80000000,VLOOKUP(JH13,符文价值!$A$3:$D$158,4,0),IF(AND(JH13&lt;80000000,JH13&gt;10),JH13,0))</f>
        <v>0</v>
      </c>
      <c r="JI34">
        <f>IF(JI13&gt;80000000,VLOOKUP(JI13,符文价值!$A$3:$D$158,4,0),IF(AND(JI13&lt;80000000,JI13&gt;10),JI13,0))</f>
        <v>0</v>
      </c>
      <c r="JJ34">
        <f>IF(JJ13&gt;80000000,VLOOKUP(JJ13,符文价值!$A$3:$D$158,4,0),IF(AND(JJ13&lt;80000000,JJ13&gt;10),JJ13,0))</f>
        <v>14830</v>
      </c>
      <c r="JK34">
        <f>IF(JK13&gt;80000000,VLOOKUP(JK13,符文价值!$A$3:$D$158,4,0),IF(AND(JK13&lt;80000000,JK13&gt;10),JK13,0))</f>
        <v>30</v>
      </c>
      <c r="JL34">
        <f>IF(JL13&gt;80000000,VLOOKUP(JL13,符文价值!$A$3:$D$158,4,0),IF(AND(JL13&lt;80000000,JL13&gt;10),JL13,0))</f>
        <v>0</v>
      </c>
      <c r="JM34">
        <f>IF(JM13&gt;80000000,VLOOKUP(JM13,符文价值!$A$3:$D$158,4,0),IF(AND(JM13&lt;80000000,JM13&gt;10),JM13,0))</f>
        <v>0</v>
      </c>
      <c r="JN34">
        <f>IF(JN13&gt;80000000,VLOOKUP(JN13,符文价值!$A$3:$D$158,4,0),IF(AND(JN13&lt;80000000,JN13&gt;10),JN13,0))</f>
        <v>12287</v>
      </c>
      <c r="JO34">
        <f>IF(JO13&gt;80000000,VLOOKUP(JO13,符文价值!$A$3:$D$158,4,0),IF(AND(JO13&lt;80000000,JO13&gt;10),JO13,0))</f>
        <v>150</v>
      </c>
      <c r="JP34">
        <f>IF(JP13&gt;80000000,VLOOKUP(JP13,符文价值!$A$3:$D$158,4,0),IF(AND(JP13&lt;80000000,JP13&gt;10),JP13,0))</f>
        <v>0</v>
      </c>
      <c r="JQ34">
        <f>IF(JQ13&gt;80000000,VLOOKUP(JQ13,符文价值!$A$3:$D$158,4,0),IF(AND(JQ13&lt;80000000,JQ13&gt;10),JQ13,0))</f>
        <v>0</v>
      </c>
      <c r="JR34">
        <f>IF(JR13&gt;80000000,VLOOKUP(JR13,符文价值!$A$3:$D$158,4,0),IF(AND(JR13&lt;80000000,JR13&gt;10),JR13,0))</f>
        <v>3076</v>
      </c>
      <c r="JS34">
        <f>IF(JS13&gt;80000000,VLOOKUP(JS13,符文价值!$A$3:$D$158,4,0),IF(AND(JS13&lt;80000000,JS13&gt;10),JS13,0))</f>
        <v>900</v>
      </c>
      <c r="JT34">
        <f>IF(JT13&gt;80000000,VLOOKUP(JT13,符文价值!$A$3:$D$158,4,0),IF(AND(JT13&lt;80000000,JT13&gt;10),JT13,0))</f>
        <v>0</v>
      </c>
      <c r="JU34">
        <f>IF(JU13&gt;80000000,VLOOKUP(JU13,符文价值!$A$3:$D$158,4,0),IF(AND(JU13&lt;80000000,JU13&gt;10),JU13,0))</f>
        <v>0</v>
      </c>
      <c r="JV34">
        <f>IF(JV13&gt;80000000,VLOOKUP(JV13,符文价值!$A$3:$D$158,4,0),IF(AND(JV13&lt;80000000,JV13&gt;10),JV13,0))</f>
        <v>553</v>
      </c>
      <c r="JW34">
        <f>IF(JW13&gt;80000000,VLOOKUP(JW13,符文价值!$A$3:$D$158,4,0),IF(AND(JW13&lt;80000000,JW13&gt;10),JW13,0))</f>
        <v>9000</v>
      </c>
      <c r="JX34">
        <f>IF(JX13&gt;80000000,VLOOKUP(JX13,符文价值!$A$3:$D$158,4,0),IF(AND(JX13&lt;80000000,JX13&gt;10),JX13,0))</f>
        <v>0</v>
      </c>
      <c r="JY34">
        <f>IF(JY13&gt;80000000,VLOOKUP(JY13,符文价值!$A$3:$D$158,4,0),IF(AND(JY13&lt;80000000,JY13&gt;10),JY13,0))</f>
        <v>0</v>
      </c>
      <c r="JZ34">
        <f>IF(JZ13&gt;80000000,VLOOKUP(JZ13,符文价值!$A$3:$D$158,4,0),IF(AND(JZ13&lt;80000000,JZ13&gt;10),JZ13,0))</f>
        <v>20</v>
      </c>
      <c r="KA34">
        <f>IF(KA13&gt;80000000,VLOOKUP(KA13,符文价值!$A$3:$D$158,4,0),IF(AND(KA13&lt;80000000,KA13&gt;10),KA13,0))</f>
        <v>0</v>
      </c>
      <c r="KB34">
        <f>IF(KB13&gt;80000000,VLOOKUP(KB13,符文价值!$A$3:$D$158,4,0),IF(AND(KB13&lt;80000000,KB13&gt;10),KB13,0))</f>
        <v>0</v>
      </c>
      <c r="KC34">
        <f>IF(KC13&gt;80000000,VLOOKUP(KC13,符文价值!$A$3:$D$158,4,0),IF(AND(KC13&lt;80000000,KC13&gt;10),KC13,0))</f>
        <v>0</v>
      </c>
      <c r="KD34">
        <f>IF(KD13&gt;80000000,VLOOKUP(KD13,符文价值!$A$3:$D$158,4,0),IF(AND(KD13&lt;80000000,KD13&gt;10),KD13,0))</f>
        <v>0</v>
      </c>
      <c r="KE34">
        <f>IF(KE13&gt;80000000,VLOOKUP(KE13,符文价值!$A$3:$D$158,4,0),IF(AND(KE13&lt;80000000,KE13&gt;10),KE13,0))</f>
        <v>0</v>
      </c>
      <c r="KF34">
        <f>IF(KF13&gt;80000000,VLOOKUP(KF13,符文价值!$A$3:$D$158,4,0),IF(AND(KF13&lt;80000000,KF13&gt;10),KF13,0))</f>
        <v>0</v>
      </c>
      <c r="KG34">
        <f>IF(KG13&gt;80000000,VLOOKUP(KG13,符文价值!$A$3:$D$158,4,0),IF(AND(KG13&lt;80000000,KG13&gt;10),KG13,0))</f>
        <v>0</v>
      </c>
      <c r="KH34">
        <f>IF(KH13&gt;80000000,VLOOKUP(KH13,符文价值!$A$3:$D$158,4,0),IF(AND(KH13&lt;80000000,KH13&gt;10),KH13,0))</f>
        <v>0</v>
      </c>
      <c r="KI34">
        <f>IF(KI13&gt;80000000,VLOOKUP(KI13,符文价值!$A$3:$D$158,4,0),IF(AND(KI13&lt;80000000,KI13&gt;10),KI13,0))</f>
        <v>0</v>
      </c>
      <c r="KJ34">
        <f>IF(KJ13&gt;80000000,VLOOKUP(KJ13,符文价值!$A$3:$D$158,4,0),IF(AND(KJ13&lt;80000000,KJ13&gt;10),KJ13,0))</f>
        <v>0</v>
      </c>
      <c r="KK34">
        <f>IF(KK13&gt;80000000,VLOOKUP(KK13,符文价值!$A$3:$D$158,4,0),IF(AND(KK13&lt;80000000,KK13&gt;10),KK13,0))</f>
        <v>0</v>
      </c>
      <c r="KL34">
        <f>IF(KL13&gt;80000000,VLOOKUP(KL13,符文价值!$A$3:$D$158,4,0),IF(AND(KL13&lt;80000000,KL13&gt;10),KL13,0))</f>
        <v>0</v>
      </c>
      <c r="KM34">
        <f>IF(KM13&gt;80000000,VLOOKUP(KM13,符文价值!$A$3:$D$158,4,0),IF(AND(KM13&lt;80000000,KM13&gt;10),KM13,0))</f>
        <v>0</v>
      </c>
      <c r="KN34">
        <f>IF(KN13&gt;80000000,VLOOKUP(KN13,符文价值!$A$3:$D$158,4,0),IF(AND(KN13&lt;80000000,KN13&gt;10),KN13,0))</f>
        <v>0</v>
      </c>
      <c r="KO34">
        <f>IF(KO13&gt;80000000,VLOOKUP(KO13,符文价值!$A$3:$D$158,4,0),IF(AND(KO13&lt;80000000,KO13&gt;10),KO13,0))</f>
        <v>0</v>
      </c>
      <c r="KP34">
        <f>IF(KP13&gt;80000000,VLOOKUP(KP13,符文价值!$A$3:$D$158,4,0),IF(AND(KP13&lt;80000000,KP13&gt;10),KP13,0))</f>
        <v>0</v>
      </c>
      <c r="KQ34">
        <f>IF(KQ13&gt;80000000,VLOOKUP(KQ13,符文价值!$A$3:$D$158,4,0),IF(AND(KQ13&lt;80000000,KQ13&gt;10),KQ13,0))</f>
        <v>0</v>
      </c>
      <c r="KR34">
        <f>IF(KR13&gt;80000000,VLOOKUP(KR13,符文价值!$A$3:$D$158,4,0),IF(AND(KR13&lt;80000000,KR13&gt;10),KR13,0))</f>
        <v>0</v>
      </c>
      <c r="KS34">
        <f>IF(KS13&gt;80000000,VLOOKUP(KS13,符文价值!$A$3:$D$158,4,0),IF(AND(KS13&lt;80000000,KS13&gt;10),KS13,0))</f>
        <v>0</v>
      </c>
      <c r="KT34">
        <f>IF(KT13&gt;80000000,VLOOKUP(KT13,符文价值!$A$3:$D$158,4,0),IF(AND(KT13&lt;80000000,KT13&gt;10),KT13,0))</f>
        <v>0</v>
      </c>
      <c r="KU34">
        <f>IF(KU13&gt;80000000,VLOOKUP(KU13,符文价值!$A$3:$D$158,4,0),IF(AND(KU13&lt;80000000,KU13&gt;10),KU13,0))</f>
        <v>0</v>
      </c>
      <c r="KV34">
        <f>IF(KV13&gt;80000000,VLOOKUP(KV13,符文价值!$A$3:$D$158,4,0),IF(AND(KV13&lt;80000000,KV13&gt;10),KV13,0))</f>
        <v>0</v>
      </c>
      <c r="KW34">
        <f>IF(KW13&gt;80000000,VLOOKUP(KW13,符文价值!$A$3:$D$158,4,0),IF(AND(KW13&lt;80000000,KW13&gt;10),KW13,0))</f>
        <v>0</v>
      </c>
      <c r="KX34">
        <f>IF(KX13&gt;80000000,VLOOKUP(KX13,符文价值!$A$3:$D$158,4,0),IF(AND(KX13&lt;80000000,KX13&gt;10),KX13,0))</f>
        <v>0</v>
      </c>
      <c r="KY34">
        <f>IF(KY13&gt;80000000,VLOOKUP(KY13,符文价值!$A$3:$D$158,4,0),IF(AND(KY13&lt;80000000,KY13&gt;10),KY13,0))</f>
        <v>0</v>
      </c>
      <c r="KZ34">
        <f>IF(KZ13&gt;80000000,VLOOKUP(KZ13,符文价值!$A$3:$D$158,4,0),IF(AND(KZ13&lt;80000000,KZ13&gt;10),KZ13,0))</f>
        <v>0</v>
      </c>
      <c r="LA34">
        <f>IF(LA13&gt;80000000,VLOOKUP(LA13,符文价值!$A$3:$D$158,4,0),IF(AND(LA13&lt;80000000,LA13&gt;10),LA13,0))</f>
        <v>0</v>
      </c>
      <c r="LB34">
        <f>IF(LB13&gt;80000000,VLOOKUP(LB13,符文价值!$A$3:$D$158,4,0),IF(AND(LB13&lt;80000000,LB13&gt;10),LB13,0))</f>
        <v>0</v>
      </c>
      <c r="LC34">
        <f>IF(LC13&gt;80000000,VLOOKUP(LC13,符文价值!$A$3:$D$158,4,0),IF(AND(LC13&lt;80000000,LC13&gt;10),LC13,0))</f>
        <v>0</v>
      </c>
      <c r="LD34">
        <f>IF(LD13&gt;80000000,VLOOKUP(LD13,符文价值!$A$3:$D$158,4,0),IF(AND(LD13&lt;80000000,LD13&gt;10),LD13,0))</f>
        <v>0</v>
      </c>
      <c r="LE34">
        <f>IF(LE13&gt;80000000,VLOOKUP(LE13,符文价值!$A$3:$D$158,4,0),IF(AND(LE13&lt;80000000,LE13&gt;10),LE13,0))</f>
        <v>0</v>
      </c>
      <c r="LF34">
        <f>IF(LF13&gt;80000000,VLOOKUP(LF13,符文价值!$A$3:$D$158,4,0),IF(AND(LF13&lt;80000000,LF13&gt;10),LF13,0))</f>
        <v>0</v>
      </c>
      <c r="LG34">
        <f>IF(LG13&gt;80000000,VLOOKUP(LG13,符文价值!$A$3:$D$158,4,0),IF(AND(LG13&lt;80000000,LG13&gt;10),LG13,0))</f>
        <v>0</v>
      </c>
      <c r="LH34">
        <f>IF(LH13&gt;80000000,VLOOKUP(LH13,符文价值!$A$3:$D$158,4,0),IF(AND(LH13&lt;80000000,LH13&gt;10),LH13,0))</f>
        <v>0</v>
      </c>
      <c r="LI34">
        <f>IF(LI13&gt;80000000,VLOOKUP(LI13,符文价值!$A$3:$D$158,4,0),IF(AND(LI13&lt;80000000,LI13&gt;10),LI13,0))</f>
        <v>0</v>
      </c>
      <c r="LJ34">
        <f>IF(LJ13&gt;80000000,VLOOKUP(LJ13,符文价值!$A$3:$D$158,4,0),IF(AND(LJ13&lt;80000000,LJ13&gt;10),LJ13,0))</f>
        <v>0</v>
      </c>
      <c r="LK34">
        <f>IF(LK13&gt;80000000,VLOOKUP(LK13,符文价值!$A$3:$D$158,4,0),IF(AND(LK13&lt;80000000,LK13&gt;10),LK13,0))</f>
        <v>0</v>
      </c>
      <c r="LL34">
        <f>IF(LL13&gt;80000000,VLOOKUP(LL13,符文价值!$A$3:$D$158,4,0),IF(AND(LL13&lt;80000000,LL13&gt;10),LL13,0))</f>
        <v>0</v>
      </c>
      <c r="LM34">
        <f>IF(LM13&gt;80000000,VLOOKUP(LM13,符文价值!$A$3:$D$158,4,0),IF(AND(LM13&lt;80000000,LM13&gt;10),LM13,0))</f>
        <v>0</v>
      </c>
      <c r="LN34">
        <f>IF(LN13&gt;80000000,VLOOKUP(LN13,符文价值!$A$3:$D$158,4,0),IF(AND(LN13&lt;80000000,LN13&gt;10),LN13,0))</f>
        <v>0</v>
      </c>
      <c r="LO34">
        <f>IF(LO13&gt;80000000,VLOOKUP(LO13,符文价值!$A$3:$D$158,4,0),IF(AND(LO13&lt;80000000,LO13&gt;10),LO13,0))</f>
        <v>0</v>
      </c>
      <c r="LP34">
        <f>IF(LP13&gt;80000000,VLOOKUP(LP13,符文价值!$A$3:$D$158,4,0),IF(AND(LP13&lt;80000000,LP13&gt;10),LP13,0))</f>
        <v>0</v>
      </c>
      <c r="LQ34">
        <f>IF(LQ13&gt;80000000,VLOOKUP(LQ13,符文价值!$A$3:$D$158,4,0),IF(AND(LQ13&lt;80000000,LQ13&gt;10),LQ13,0))</f>
        <v>0</v>
      </c>
      <c r="LR34">
        <f>IF(LR13&gt;80000000,VLOOKUP(LR13,符文价值!$A$3:$D$158,4,0),IF(AND(LR13&lt;80000000,LR13&gt;10),LR13,0))</f>
        <v>0</v>
      </c>
      <c r="LS34">
        <f>IF(LS13&gt;80000000,VLOOKUP(LS13,符文价值!$A$3:$D$158,4,0),IF(AND(LS13&lt;80000000,LS13&gt;10),LS13,0))</f>
        <v>0</v>
      </c>
      <c r="LT34">
        <f>IF(LT13&gt;80000000,VLOOKUP(LT13,符文价值!$A$3:$D$158,4,0),IF(AND(LT13&lt;80000000,LT13&gt;10),LT13,0))</f>
        <v>0</v>
      </c>
      <c r="LU34">
        <f>IF(LU13&gt;80000000,VLOOKUP(LU13,符文价值!$A$3:$D$158,4,0),IF(AND(LU13&lt;80000000,LU13&gt;10),LU13,0))</f>
        <v>0</v>
      </c>
      <c r="LV34">
        <f>IF(LV13&gt;80000000,VLOOKUP(LV13,符文价值!$A$3:$D$158,4,0),IF(AND(LV13&lt;80000000,LV13&gt;10),LV13,0))</f>
        <v>0</v>
      </c>
      <c r="LW34">
        <f>IF(LW13&gt;80000000,VLOOKUP(LW13,符文价值!$A$3:$D$158,4,0),IF(AND(LW13&lt;80000000,LW13&gt;10),LW13,0))</f>
        <v>0</v>
      </c>
      <c r="LX34">
        <f>IF(LX13&gt;80000000,VLOOKUP(LX13,符文价值!$A$3:$D$158,4,0),IF(AND(LX13&lt;80000000,LX13&gt;10),LX13,0))</f>
        <v>0</v>
      </c>
      <c r="LY34">
        <f>IF(LY13&gt;80000000,VLOOKUP(LY13,符文价值!$A$3:$D$158,4,0),IF(AND(LY13&lt;80000000,LY13&gt;10),LY13,0))</f>
        <v>0</v>
      </c>
      <c r="LZ34">
        <f>IF(LZ13&gt;80000000,VLOOKUP(LZ13,符文价值!$A$3:$D$158,4,0),IF(AND(LZ13&lt;80000000,LZ13&gt;10),LZ13,0))</f>
        <v>0</v>
      </c>
      <c r="MA34">
        <f>IF(MA13&gt;80000000,VLOOKUP(MA13,符文价值!$A$3:$D$158,4,0),IF(AND(MA13&lt;80000000,MA13&gt;10),MA13,0))</f>
        <v>0</v>
      </c>
      <c r="MB34">
        <f>IF(MB13&gt;80000000,VLOOKUP(MB13,符文价值!$A$3:$D$158,4,0),IF(AND(MB13&lt;80000000,MB13&gt;10),MB13,0))</f>
        <v>0</v>
      </c>
      <c r="MC34">
        <f>IF(MC13&gt;80000000,VLOOKUP(MC13,符文价值!$A$3:$D$158,4,0),IF(AND(MC13&lt;80000000,MC13&gt;10),MC13,0))</f>
        <v>0</v>
      </c>
      <c r="MD34">
        <f>IF(MD13&gt;80000000,VLOOKUP(MD13,符文价值!$A$3:$D$158,4,0),IF(AND(MD13&lt;80000000,MD13&gt;10),MD13,0))</f>
        <v>0</v>
      </c>
      <c r="ME34">
        <f>IF(ME13&gt;80000000,VLOOKUP(ME13,符文价值!$A$3:$D$158,4,0),IF(AND(ME13&lt;80000000,ME13&gt;10),ME13,0))</f>
        <v>0</v>
      </c>
      <c r="MF34">
        <f>IF(MF13&gt;80000000,VLOOKUP(MF13,符文价值!$A$3:$D$158,4,0),IF(AND(MF13&lt;80000000,MF13&gt;10),MF13,0))</f>
        <v>0</v>
      </c>
      <c r="MG34">
        <f>IF(MG13&gt;80000000,VLOOKUP(MG13,符文价值!$A$3:$D$158,4,0),IF(AND(MG13&lt;80000000,MG13&gt;10),MG13,0))</f>
        <v>0</v>
      </c>
      <c r="MH34">
        <f>IF(MH13&gt;80000000,VLOOKUP(MH13,符文价值!$A$3:$D$158,4,0),IF(AND(MH13&lt;80000000,MH13&gt;10),MH13,0))</f>
        <v>0</v>
      </c>
    </row>
    <row r="35" spans="1:346" x14ac:dyDescent="0.2">
      <c r="A35">
        <v>11</v>
      </c>
      <c r="E35">
        <f>IF(E14&gt;80000000,VLOOKUP(E14,符文价值!$A$3:$D$158,4,0),IF(AND(E14&lt;80000000,E14&gt;10),E14,0))</f>
        <v>0</v>
      </c>
      <c r="F35">
        <f>IF(F14&gt;80000000,VLOOKUP(F14,符文价值!$A$3:$D$158,4,0),IF(AND(F14&lt;80000000,F14&gt;10),F14,0))</f>
        <v>0</v>
      </c>
      <c r="G35">
        <f>IF(G14&gt;80000000,VLOOKUP(G14,符文价值!$A$3:$D$158,4,0),IF(AND(G14&lt;80000000,G14&gt;10),G14,0))</f>
        <v>10</v>
      </c>
      <c r="H35">
        <f>IF(H14&gt;80000000,VLOOKUP(H14,符文价值!$A$3:$D$158,4,0),IF(AND(H14&lt;80000000,H14&gt;10),H14,0))</f>
        <v>0</v>
      </c>
      <c r="I35">
        <f>IF(I14&gt;80000000,VLOOKUP(I14,符文价值!$A$3:$D$158,4,0),IF(AND(I14&lt;80000000,I14&gt;10),I14,0))</f>
        <v>0</v>
      </c>
      <c r="J35">
        <f>IF(J14&gt;80000000,VLOOKUP(J14,符文价值!$A$3:$D$158,4,0),IF(AND(J14&lt;80000000,J14&gt;10),J14,0))</f>
        <v>289200</v>
      </c>
      <c r="K35">
        <f>IF(K14&gt;80000000,VLOOKUP(K14,符文价值!$A$3:$D$158,4,0),IF(AND(K14&lt;80000000,K14&gt;10),K14,0))</f>
        <v>15</v>
      </c>
      <c r="L35">
        <f>IF(L14&gt;80000000,VLOOKUP(L14,符文价值!$A$3:$D$158,4,0),IF(AND(L14&lt;80000000,L14&gt;10),L14,0))</f>
        <v>0</v>
      </c>
      <c r="M35">
        <f>IF(M14&gt;80000000,VLOOKUP(M14,符文价值!$A$3:$D$158,4,0),IF(AND(M14&lt;80000000,M14&gt;10),M14,0))</f>
        <v>0</v>
      </c>
      <c r="N35">
        <f>IF(N14&gt;80000000,VLOOKUP(N14,符文价值!$A$3:$D$158,4,0),IF(AND(N14&lt;80000000,N14&gt;10),N14,0))</f>
        <v>179280</v>
      </c>
      <c r="O35">
        <f>IF(O14&gt;80000000,VLOOKUP(O14,符文价值!$A$3:$D$158,4,0),IF(AND(O14&lt;80000000,O14&gt;10),O14,0))</f>
        <v>24</v>
      </c>
      <c r="P35">
        <f>IF(P14&gt;80000000,VLOOKUP(P14,符文价值!$A$3:$D$158,4,0),IF(AND(P14&lt;80000000,P14&gt;10),P14,0))</f>
        <v>0</v>
      </c>
      <c r="Q35">
        <f>IF(Q14&gt;80000000,VLOOKUP(Q14,符文价值!$A$3:$D$158,4,0),IF(AND(Q14&lt;80000000,Q14&gt;10),Q14,0))</f>
        <v>0</v>
      </c>
      <c r="R35">
        <f>IF(R14&gt;80000000,VLOOKUP(R14,符文价值!$A$3:$D$158,4,0),IF(AND(R14&lt;80000000,R14&gt;10),R14,0))</f>
        <v>120000</v>
      </c>
      <c r="S35">
        <f>IF(S14&gt;80000000,VLOOKUP(S14,符文价值!$A$3:$D$158,4,0),IF(AND(S14&lt;80000000,S14&gt;10),S14,0))</f>
        <v>48</v>
      </c>
      <c r="T35">
        <f>IF(T14&gt;80000000,VLOOKUP(T14,符文价值!$A$3:$D$158,4,0),IF(AND(T14&lt;80000000,T14&gt;10),T14,0))</f>
        <v>0</v>
      </c>
      <c r="U35">
        <f>IF(U14&gt;80000000,VLOOKUP(U14,符文价值!$A$3:$D$158,4,0),IF(AND(U14&lt;80000000,U14&gt;10),U14,0))</f>
        <v>0</v>
      </c>
      <c r="V35">
        <f>IF(V14&gt;80000000,VLOOKUP(V14,符文价值!$A$3:$D$158,4,0),IF(AND(V14&lt;80000000,V14&gt;10),V14,0))</f>
        <v>10800</v>
      </c>
      <c r="W35">
        <f>IF(W14&gt;80000000,VLOOKUP(W14,符文价值!$A$3:$D$158,4,0),IF(AND(W14&lt;80000000,W14&gt;10),W14,0))</f>
        <v>120</v>
      </c>
      <c r="X35">
        <f>IF(X14&gt;80000000,VLOOKUP(X14,符文价值!$A$3:$D$158,4,0),IF(AND(X14&lt;80000000,X14&gt;10),X14,0))</f>
        <v>0</v>
      </c>
      <c r="Y35">
        <f>IF(Y14&gt;80000000,VLOOKUP(Y14,符文价值!$A$3:$D$158,4,0),IF(AND(Y14&lt;80000000,Y14&gt;10),Y14,0))</f>
        <v>0</v>
      </c>
      <c r="Z35">
        <f>IF(Z14&gt;80000000,VLOOKUP(Z14,符文价值!$A$3:$D$158,4,0),IF(AND(Z14&lt;80000000,Z14&gt;10),Z14,0))</f>
        <v>720</v>
      </c>
      <c r="AA35">
        <f>IF(AA14&gt;80000000,VLOOKUP(AA14,符文价值!$A$3:$D$158,4,0),IF(AND(AA14&lt;80000000,AA14&gt;10),AA14,0))</f>
        <v>10</v>
      </c>
      <c r="AB35">
        <f>IF(AB14&gt;80000000,VLOOKUP(AB14,符文价值!$A$3:$D$158,4,0),IF(AND(AB14&lt;80000000,AB14&gt;10),AB14,0))</f>
        <v>0</v>
      </c>
      <c r="AC35">
        <f>IF(AC14&gt;80000000,VLOOKUP(AC14,符文价值!$A$3:$D$158,4,0),IF(AND(AC14&lt;80000000,AC14&gt;10),AC14,0))</f>
        <v>0</v>
      </c>
      <c r="AD35">
        <f>IF(AD14&gt;80000000,VLOOKUP(AD14,符文价值!$A$3:$D$158,4,0),IF(AND(AD14&lt;80000000,AD14&gt;10),AD14,0))</f>
        <v>13742</v>
      </c>
      <c r="AE35">
        <f>IF(AE14&gt;80000000,VLOOKUP(AE14,符文价值!$A$3:$D$158,4,0),IF(AND(AE14&lt;80000000,AE14&gt;10),AE14,0))</f>
        <v>30</v>
      </c>
      <c r="AF35">
        <f>IF(AF14&gt;80000000,VLOOKUP(AF14,符文价值!$A$3:$D$158,4,0),IF(AND(AF14&lt;80000000,AF14&gt;10),AF14,0))</f>
        <v>0</v>
      </c>
      <c r="AG35">
        <f>IF(AG14&gt;80000000,VLOOKUP(AG14,符文价值!$A$3:$D$158,4,0),IF(AND(AG14&lt;80000000,AG14&gt;10),AG14,0))</f>
        <v>0</v>
      </c>
      <c r="AH35">
        <f>IF(AH14&gt;80000000,VLOOKUP(AH14,符文价值!$A$3:$D$158,4,0),IF(AND(AH14&lt;80000000,AH14&gt;10),AH14,0))</f>
        <v>11408</v>
      </c>
      <c r="AI35">
        <f>IF(AI14&gt;80000000,VLOOKUP(AI14,符文价值!$A$3:$D$158,4,0),IF(AND(AI14&lt;80000000,AI14&gt;10),AI14,0))</f>
        <v>150</v>
      </c>
      <c r="AJ35">
        <f>IF(AJ14&gt;80000000,VLOOKUP(AJ14,符文价值!$A$3:$D$158,4,0),IF(AND(AJ14&lt;80000000,AJ14&gt;10),AJ14,0))</f>
        <v>0</v>
      </c>
      <c r="AK35">
        <f>IF(AK14&gt;80000000,VLOOKUP(AK14,符文价值!$A$3:$D$158,4,0),IF(AND(AK14&lt;80000000,AK14&gt;10),AK14,0))</f>
        <v>0</v>
      </c>
      <c r="AL35">
        <f>IF(AL14&gt;80000000,VLOOKUP(AL14,符文价值!$A$3:$D$158,4,0),IF(AND(AL14&lt;80000000,AL14&gt;10),AL14,0))</f>
        <v>2857</v>
      </c>
      <c r="AM35">
        <f>IF(AM14&gt;80000000,VLOOKUP(AM14,符文价值!$A$3:$D$158,4,0),IF(AND(AM14&lt;80000000,AM14&gt;10),AM14,0))</f>
        <v>900</v>
      </c>
      <c r="AN35">
        <f>IF(AN14&gt;80000000,VLOOKUP(AN14,符文价值!$A$3:$D$158,4,0),IF(AND(AN14&lt;80000000,AN14&gt;10),AN14,0))</f>
        <v>0</v>
      </c>
      <c r="AO35">
        <f>IF(AO14&gt;80000000,VLOOKUP(AO14,符文价值!$A$3:$D$158,4,0),IF(AND(AO14&lt;80000000,AO14&gt;10),AO14,0))</f>
        <v>0</v>
      </c>
      <c r="AP35">
        <f>IF(AP14&gt;80000000,VLOOKUP(AP14,符文价值!$A$3:$D$158,4,0),IF(AND(AP14&lt;80000000,AP14&gt;10),AP14,0))</f>
        <v>542</v>
      </c>
      <c r="AQ35">
        <f>IF(AQ14&gt;80000000,VLOOKUP(AQ14,符文价值!$A$3:$D$158,4,0),IF(AND(AQ14&lt;80000000,AQ14&gt;10),AQ14,0))</f>
        <v>9000</v>
      </c>
      <c r="AR35">
        <f>IF(AR14&gt;80000000,VLOOKUP(AR14,符文价值!$A$3:$D$158,4,0),IF(AND(AR14&lt;80000000,AR14&gt;10),AR14,0))</f>
        <v>0</v>
      </c>
      <c r="AS35">
        <f>IF(AS14&gt;80000000,VLOOKUP(AS14,符文价值!$A$3:$D$158,4,0),IF(AND(AS14&lt;80000000,AS14&gt;10),AS14,0))</f>
        <v>0</v>
      </c>
      <c r="AT35">
        <f>IF(AT14&gt;80000000,VLOOKUP(AT14,符文价值!$A$3:$D$158,4,0),IF(AND(AT14&lt;80000000,AT14&gt;10),AT14,0))</f>
        <v>20</v>
      </c>
      <c r="AU35">
        <f>IF(AU14&gt;80000000,VLOOKUP(AU14,符文价值!$A$3:$D$158,4,0),IF(AND(AU14&lt;80000000,AU14&gt;10),AU14,0))</f>
        <v>10</v>
      </c>
      <c r="AV35">
        <f>IF(AV14&gt;80000000,VLOOKUP(AV14,符文价值!$A$3:$D$158,4,0),IF(AND(AV14&lt;80000000,AV14&gt;10),AV14,0))</f>
        <v>0</v>
      </c>
      <c r="AW35">
        <f>IF(AW14&gt;80000000,VLOOKUP(AW14,符文价值!$A$3:$D$158,4,0),IF(AND(AW14&lt;80000000,AW14&gt;10),AW14,0))</f>
        <v>0</v>
      </c>
      <c r="AX35">
        <f>IF(AX14&gt;80000000,VLOOKUP(AX14,符文价值!$A$3:$D$158,4,0),IF(AND(AX14&lt;80000000,AX14&gt;10),AX14,0))</f>
        <v>13742</v>
      </c>
      <c r="AY35">
        <f>IF(AY14&gt;80000000,VLOOKUP(AY14,符文价值!$A$3:$D$158,4,0),IF(AND(AY14&lt;80000000,AY14&gt;10),AY14,0))</f>
        <v>30</v>
      </c>
      <c r="AZ35">
        <f>IF(AZ14&gt;80000000,VLOOKUP(AZ14,符文价值!$A$3:$D$158,4,0),IF(AND(AZ14&lt;80000000,AZ14&gt;10),AZ14,0))</f>
        <v>0</v>
      </c>
      <c r="BA35">
        <f>IF(BA14&gt;80000000,VLOOKUP(BA14,符文价值!$A$3:$D$158,4,0),IF(AND(BA14&lt;80000000,BA14&gt;10),BA14,0))</f>
        <v>0</v>
      </c>
      <c r="BB35">
        <f>IF(BB14&gt;80000000,VLOOKUP(BB14,符文价值!$A$3:$D$158,4,0),IF(AND(BB14&lt;80000000,BB14&gt;10),BB14,0))</f>
        <v>11408</v>
      </c>
      <c r="BC35">
        <f>IF(BC14&gt;80000000,VLOOKUP(BC14,符文价值!$A$3:$D$158,4,0),IF(AND(BC14&lt;80000000,BC14&gt;10),BC14,0))</f>
        <v>150</v>
      </c>
      <c r="BD35">
        <f>IF(BD14&gt;80000000,VLOOKUP(BD14,符文价值!$A$3:$D$158,4,0),IF(AND(BD14&lt;80000000,BD14&gt;10),BD14,0))</f>
        <v>0</v>
      </c>
      <c r="BE35">
        <f>IF(BE14&gt;80000000,VLOOKUP(BE14,符文价值!$A$3:$D$158,4,0),IF(AND(BE14&lt;80000000,BE14&gt;10),BE14,0))</f>
        <v>0</v>
      </c>
      <c r="BF35">
        <f>IF(BF14&gt;80000000,VLOOKUP(BF14,符文价值!$A$3:$D$158,4,0),IF(AND(BF14&lt;80000000,BF14&gt;10),BF14,0))</f>
        <v>2857</v>
      </c>
      <c r="BG35">
        <f>IF(BG14&gt;80000000,VLOOKUP(BG14,符文价值!$A$3:$D$158,4,0),IF(AND(BG14&lt;80000000,BG14&gt;10),BG14,0))</f>
        <v>900</v>
      </c>
      <c r="BH35">
        <f>IF(BH14&gt;80000000,VLOOKUP(BH14,符文价值!$A$3:$D$158,4,0),IF(AND(BH14&lt;80000000,BH14&gt;10),BH14,0))</f>
        <v>0</v>
      </c>
      <c r="BI35">
        <f>IF(BI14&gt;80000000,VLOOKUP(BI14,符文价值!$A$3:$D$158,4,0),IF(AND(BI14&lt;80000000,BI14&gt;10),BI14,0))</f>
        <v>0</v>
      </c>
      <c r="BJ35">
        <f>IF(BJ14&gt;80000000,VLOOKUP(BJ14,符文价值!$A$3:$D$158,4,0),IF(AND(BJ14&lt;80000000,BJ14&gt;10),BJ14,0))</f>
        <v>542</v>
      </c>
      <c r="BK35">
        <f>IF(BK14&gt;80000000,VLOOKUP(BK14,符文价值!$A$3:$D$158,4,0),IF(AND(BK14&lt;80000000,BK14&gt;10),BK14,0))</f>
        <v>9000</v>
      </c>
      <c r="BL35">
        <f>IF(BL14&gt;80000000,VLOOKUP(BL14,符文价值!$A$3:$D$158,4,0),IF(AND(BL14&lt;80000000,BL14&gt;10),BL14,0))</f>
        <v>0</v>
      </c>
      <c r="BM35">
        <f>IF(BM14&gt;80000000,VLOOKUP(BM14,符文价值!$A$3:$D$158,4,0),IF(AND(BM14&lt;80000000,BM14&gt;10),BM14,0))</f>
        <v>0</v>
      </c>
      <c r="BN35">
        <f>IF(BN14&gt;80000000,VLOOKUP(BN14,符文价值!$A$3:$D$158,4,0),IF(AND(BN14&lt;80000000,BN14&gt;10),BN14,0))</f>
        <v>20</v>
      </c>
      <c r="BO35">
        <f>IF(BO14&gt;80000000,VLOOKUP(BO14,符文价值!$A$3:$D$158,4,0),IF(AND(BO14&lt;80000000,BO14&gt;10),BO14,0))</f>
        <v>10</v>
      </c>
      <c r="BP35">
        <f>IF(BP14&gt;80000000,VLOOKUP(BP14,符文价值!$A$3:$D$158,4,0),IF(AND(BP14&lt;80000000,BP14&gt;10),BP14,0))</f>
        <v>0</v>
      </c>
      <c r="BQ35">
        <f>IF(BQ14&gt;80000000,VLOOKUP(BQ14,符文价值!$A$3:$D$158,4,0),IF(AND(BQ14&lt;80000000,BQ14&gt;10),BQ14,0))</f>
        <v>0</v>
      </c>
      <c r="BR35">
        <f>IF(BR14&gt;80000000,VLOOKUP(BR14,符文价值!$A$3:$D$158,4,0),IF(AND(BR14&lt;80000000,BR14&gt;10),BR14,0))</f>
        <v>13742</v>
      </c>
      <c r="BS35">
        <f>IF(BS14&gt;80000000,VLOOKUP(BS14,符文价值!$A$3:$D$158,4,0),IF(AND(BS14&lt;80000000,BS14&gt;10),BS14,0))</f>
        <v>30</v>
      </c>
      <c r="BT35">
        <f>IF(BT14&gt;80000000,VLOOKUP(BT14,符文价值!$A$3:$D$158,4,0),IF(AND(BT14&lt;80000000,BT14&gt;10),BT14,0))</f>
        <v>0</v>
      </c>
      <c r="BU35">
        <f>IF(BU14&gt;80000000,VLOOKUP(BU14,符文价值!$A$3:$D$158,4,0),IF(AND(BU14&lt;80000000,BU14&gt;10),BU14,0))</f>
        <v>0</v>
      </c>
      <c r="BV35">
        <f>IF(BV14&gt;80000000,VLOOKUP(BV14,符文价值!$A$3:$D$158,4,0),IF(AND(BV14&lt;80000000,BV14&gt;10),BV14,0))</f>
        <v>11408</v>
      </c>
      <c r="BW35">
        <f>IF(BW14&gt;80000000,VLOOKUP(BW14,符文价值!$A$3:$D$158,4,0),IF(AND(BW14&lt;80000000,BW14&gt;10),BW14,0))</f>
        <v>150</v>
      </c>
      <c r="BX35">
        <f>IF(BX14&gt;80000000,VLOOKUP(BX14,符文价值!$A$3:$D$158,4,0),IF(AND(BX14&lt;80000000,BX14&gt;10),BX14,0))</f>
        <v>0</v>
      </c>
      <c r="BY35">
        <f>IF(BY14&gt;80000000,VLOOKUP(BY14,符文价值!$A$3:$D$158,4,0),IF(AND(BY14&lt;80000000,BY14&gt;10),BY14,0))</f>
        <v>0</v>
      </c>
      <c r="BZ35">
        <f>IF(BZ14&gt;80000000,VLOOKUP(BZ14,符文价值!$A$3:$D$158,4,0),IF(AND(BZ14&lt;80000000,BZ14&gt;10),BZ14,0))</f>
        <v>2857</v>
      </c>
      <c r="CA35">
        <f>IF(CA14&gt;80000000,VLOOKUP(CA14,符文价值!$A$3:$D$158,4,0),IF(AND(CA14&lt;80000000,CA14&gt;10),CA14,0))</f>
        <v>900</v>
      </c>
      <c r="CB35">
        <f>IF(CB14&gt;80000000,VLOOKUP(CB14,符文价值!$A$3:$D$158,4,0),IF(AND(CB14&lt;80000000,CB14&gt;10),CB14,0))</f>
        <v>0</v>
      </c>
      <c r="CC35">
        <f>IF(CC14&gt;80000000,VLOOKUP(CC14,符文价值!$A$3:$D$158,4,0),IF(AND(CC14&lt;80000000,CC14&gt;10),CC14,0))</f>
        <v>0</v>
      </c>
      <c r="CD35">
        <f>IF(CD14&gt;80000000,VLOOKUP(CD14,符文价值!$A$3:$D$158,4,0),IF(AND(CD14&lt;80000000,CD14&gt;10),CD14,0))</f>
        <v>542</v>
      </c>
      <c r="CE35">
        <f>IF(CE14&gt;80000000,VLOOKUP(CE14,符文价值!$A$3:$D$158,4,0),IF(AND(CE14&lt;80000000,CE14&gt;10),CE14,0))</f>
        <v>9000</v>
      </c>
      <c r="CF35">
        <f>IF(CF14&gt;80000000,VLOOKUP(CF14,符文价值!$A$3:$D$158,4,0),IF(AND(CF14&lt;80000000,CF14&gt;10),CF14,0))</f>
        <v>0</v>
      </c>
      <c r="CG35">
        <f>IF(CG14&gt;80000000,VLOOKUP(CG14,符文价值!$A$3:$D$158,4,0),IF(AND(CG14&lt;80000000,CG14&gt;10),CG14,0))</f>
        <v>0</v>
      </c>
      <c r="CH35">
        <f>IF(CH14&gt;80000000,VLOOKUP(CH14,符文价值!$A$3:$D$158,4,0),IF(AND(CH14&lt;80000000,CH14&gt;10),CH14,0))</f>
        <v>20</v>
      </c>
      <c r="CI35">
        <f>IF(CI14&gt;80000000,VLOOKUP(CI14,符文价值!$A$3:$D$158,4,0),IF(AND(CI14&lt;80000000,CI14&gt;10),CI14,0))</f>
        <v>10</v>
      </c>
      <c r="CJ35">
        <f>IF(CJ14&gt;80000000,VLOOKUP(CJ14,符文价值!$A$3:$D$158,4,0),IF(AND(CJ14&lt;80000000,CJ14&gt;10),CJ14,0))</f>
        <v>0</v>
      </c>
      <c r="CK35">
        <f>IF(CK14&gt;80000000,VLOOKUP(CK14,符文价值!$A$3:$D$158,4,0),IF(AND(CK14&lt;80000000,CK14&gt;10),CK14,0))</f>
        <v>0</v>
      </c>
      <c r="CL35">
        <f>IF(CL14&gt;80000000,VLOOKUP(CL14,符文价值!$A$3:$D$158,4,0),IF(AND(CL14&lt;80000000,CL14&gt;10),CL14,0))</f>
        <v>13742</v>
      </c>
      <c r="CM35">
        <f>IF(CM14&gt;80000000,VLOOKUP(CM14,符文价值!$A$3:$D$158,4,0),IF(AND(CM14&lt;80000000,CM14&gt;10),CM14,0))</f>
        <v>30</v>
      </c>
      <c r="CN35">
        <f>IF(CN14&gt;80000000,VLOOKUP(CN14,符文价值!$A$3:$D$158,4,0),IF(AND(CN14&lt;80000000,CN14&gt;10),CN14,0))</f>
        <v>0</v>
      </c>
      <c r="CO35">
        <f>IF(CO14&gt;80000000,VLOOKUP(CO14,符文价值!$A$3:$D$158,4,0),IF(AND(CO14&lt;80000000,CO14&gt;10),CO14,0))</f>
        <v>0</v>
      </c>
      <c r="CP35">
        <f>IF(CP14&gt;80000000,VLOOKUP(CP14,符文价值!$A$3:$D$158,4,0),IF(AND(CP14&lt;80000000,CP14&gt;10),CP14,0))</f>
        <v>11408</v>
      </c>
      <c r="CQ35">
        <f>IF(CQ14&gt;80000000,VLOOKUP(CQ14,符文价值!$A$3:$D$158,4,0),IF(AND(CQ14&lt;80000000,CQ14&gt;10),CQ14,0))</f>
        <v>150</v>
      </c>
      <c r="CR35">
        <f>IF(CR14&gt;80000000,VLOOKUP(CR14,符文价值!$A$3:$D$158,4,0),IF(AND(CR14&lt;80000000,CR14&gt;10),CR14,0))</f>
        <v>0</v>
      </c>
      <c r="CS35">
        <f>IF(CS14&gt;80000000,VLOOKUP(CS14,符文价值!$A$3:$D$158,4,0),IF(AND(CS14&lt;80000000,CS14&gt;10),CS14,0))</f>
        <v>0</v>
      </c>
      <c r="CT35">
        <f>IF(CT14&gt;80000000,VLOOKUP(CT14,符文价值!$A$3:$D$158,4,0),IF(AND(CT14&lt;80000000,CT14&gt;10),CT14,0))</f>
        <v>2857</v>
      </c>
      <c r="CU35">
        <f>IF(CU14&gt;80000000,VLOOKUP(CU14,符文价值!$A$3:$D$158,4,0),IF(AND(CU14&lt;80000000,CU14&gt;10),CU14,0))</f>
        <v>900</v>
      </c>
      <c r="CV35">
        <f>IF(CV14&gt;80000000,VLOOKUP(CV14,符文价值!$A$3:$D$158,4,0),IF(AND(CV14&lt;80000000,CV14&gt;10),CV14,0))</f>
        <v>0</v>
      </c>
      <c r="CW35">
        <f>IF(CW14&gt;80000000,VLOOKUP(CW14,符文价值!$A$3:$D$158,4,0),IF(AND(CW14&lt;80000000,CW14&gt;10),CW14,0))</f>
        <v>0</v>
      </c>
      <c r="CX35">
        <f>IF(CX14&gt;80000000,VLOOKUP(CX14,符文价值!$A$3:$D$158,4,0),IF(AND(CX14&lt;80000000,CX14&gt;10),CX14,0))</f>
        <v>542</v>
      </c>
      <c r="CY35">
        <f>IF(CY14&gt;80000000,VLOOKUP(CY14,符文价值!$A$3:$D$158,4,0),IF(AND(CY14&lt;80000000,CY14&gt;10),CY14,0))</f>
        <v>9000</v>
      </c>
      <c r="CZ35">
        <f>IF(CZ14&gt;80000000,VLOOKUP(CZ14,符文价值!$A$3:$D$158,4,0),IF(AND(CZ14&lt;80000000,CZ14&gt;10),CZ14,0))</f>
        <v>0</v>
      </c>
      <c r="DA35">
        <f>IF(DA14&gt;80000000,VLOOKUP(DA14,符文价值!$A$3:$D$158,4,0),IF(AND(DA14&lt;80000000,DA14&gt;10),DA14,0))</f>
        <v>0</v>
      </c>
      <c r="DB35">
        <f>IF(DB14&gt;80000000,VLOOKUP(DB14,符文价值!$A$3:$D$158,4,0),IF(AND(DB14&lt;80000000,DB14&gt;10),DB14,0))</f>
        <v>20</v>
      </c>
      <c r="DC35">
        <f>IF(DC14&gt;80000000,VLOOKUP(DC14,符文价值!$A$3:$D$158,4,0),IF(AND(DC14&lt;80000000,DC14&gt;10),DC14,0))</f>
        <v>10</v>
      </c>
      <c r="DD35">
        <f>IF(DD14&gt;80000000,VLOOKUP(DD14,符文价值!$A$3:$D$158,4,0),IF(AND(DD14&lt;80000000,DD14&gt;10),DD14,0))</f>
        <v>0</v>
      </c>
      <c r="DE35">
        <f>IF(DE14&gt;80000000,VLOOKUP(DE14,符文价值!$A$3:$D$158,4,0),IF(AND(DE14&lt;80000000,DE14&gt;10),DE14,0))</f>
        <v>0</v>
      </c>
      <c r="DF35">
        <f>IF(DF14&gt;80000000,VLOOKUP(DF14,符文价值!$A$3:$D$158,4,0),IF(AND(DF14&lt;80000000,DF14&gt;10),DF14,0))</f>
        <v>13742</v>
      </c>
      <c r="DG35">
        <f>IF(DG14&gt;80000000,VLOOKUP(DG14,符文价值!$A$3:$D$158,4,0),IF(AND(DG14&lt;80000000,DG14&gt;10),DG14,0))</f>
        <v>30</v>
      </c>
      <c r="DH35">
        <f>IF(DH14&gt;80000000,VLOOKUP(DH14,符文价值!$A$3:$D$158,4,0),IF(AND(DH14&lt;80000000,DH14&gt;10),DH14,0))</f>
        <v>0</v>
      </c>
      <c r="DI35">
        <f>IF(DI14&gt;80000000,VLOOKUP(DI14,符文价值!$A$3:$D$158,4,0),IF(AND(DI14&lt;80000000,DI14&gt;10),DI14,0))</f>
        <v>0</v>
      </c>
      <c r="DJ35">
        <f>IF(DJ14&gt;80000000,VLOOKUP(DJ14,符文价值!$A$3:$D$158,4,0),IF(AND(DJ14&lt;80000000,DJ14&gt;10),DJ14,0))</f>
        <v>11408</v>
      </c>
      <c r="DK35">
        <f>IF(DK14&gt;80000000,VLOOKUP(DK14,符文价值!$A$3:$D$158,4,0),IF(AND(DK14&lt;80000000,DK14&gt;10),DK14,0))</f>
        <v>150</v>
      </c>
      <c r="DL35">
        <f>IF(DL14&gt;80000000,VLOOKUP(DL14,符文价值!$A$3:$D$158,4,0),IF(AND(DL14&lt;80000000,DL14&gt;10),DL14,0))</f>
        <v>0</v>
      </c>
      <c r="DM35">
        <f>IF(DM14&gt;80000000,VLOOKUP(DM14,符文价值!$A$3:$D$158,4,0),IF(AND(DM14&lt;80000000,DM14&gt;10),DM14,0))</f>
        <v>0</v>
      </c>
      <c r="DN35">
        <f>IF(DN14&gt;80000000,VLOOKUP(DN14,符文价值!$A$3:$D$158,4,0),IF(AND(DN14&lt;80000000,DN14&gt;10),DN14,0))</f>
        <v>2857</v>
      </c>
      <c r="DO35">
        <f>IF(DO14&gt;80000000,VLOOKUP(DO14,符文价值!$A$3:$D$158,4,0),IF(AND(DO14&lt;80000000,DO14&gt;10),DO14,0))</f>
        <v>900</v>
      </c>
      <c r="DP35">
        <f>IF(DP14&gt;80000000,VLOOKUP(DP14,符文价值!$A$3:$D$158,4,0),IF(AND(DP14&lt;80000000,DP14&gt;10),DP14,0))</f>
        <v>0</v>
      </c>
      <c r="DQ35">
        <f>IF(DQ14&gt;80000000,VLOOKUP(DQ14,符文价值!$A$3:$D$158,4,0),IF(AND(DQ14&lt;80000000,DQ14&gt;10),DQ14,0))</f>
        <v>0</v>
      </c>
      <c r="DR35">
        <f>IF(DR14&gt;80000000,VLOOKUP(DR14,符文价值!$A$3:$D$158,4,0),IF(AND(DR14&lt;80000000,DR14&gt;10),DR14,0))</f>
        <v>542</v>
      </c>
      <c r="DS35">
        <f>IF(DS14&gt;80000000,VLOOKUP(DS14,符文价值!$A$3:$D$158,4,0),IF(AND(DS14&lt;80000000,DS14&gt;10),DS14,0))</f>
        <v>9000</v>
      </c>
      <c r="DT35">
        <f>IF(DT14&gt;80000000,VLOOKUP(DT14,符文价值!$A$3:$D$158,4,0),IF(AND(DT14&lt;80000000,DT14&gt;10),DT14,0))</f>
        <v>0</v>
      </c>
      <c r="DU35">
        <f>IF(DU14&gt;80000000,VLOOKUP(DU14,符文价值!$A$3:$D$158,4,0),IF(AND(DU14&lt;80000000,DU14&gt;10),DU14,0))</f>
        <v>0</v>
      </c>
      <c r="DV35">
        <f>IF(DV14&gt;80000000,VLOOKUP(DV14,符文价值!$A$3:$D$158,4,0),IF(AND(DV14&lt;80000000,DV14&gt;10),DV14,0))</f>
        <v>20</v>
      </c>
      <c r="DW35">
        <f>IF(DW14&gt;80000000,VLOOKUP(DW14,符文价值!$A$3:$D$158,4,0),IF(AND(DW14&lt;80000000,DW14&gt;10),DW14,0))</f>
        <v>10</v>
      </c>
      <c r="DX35">
        <f>IF(DX14&gt;80000000,VLOOKUP(DX14,符文价值!$A$3:$D$158,4,0),IF(AND(DX14&lt;80000000,DX14&gt;10),DX14,0))</f>
        <v>0</v>
      </c>
      <c r="DY35">
        <f>IF(DY14&gt;80000000,VLOOKUP(DY14,符文价值!$A$3:$D$158,4,0),IF(AND(DY14&lt;80000000,DY14&gt;10),DY14,0))</f>
        <v>0</v>
      </c>
      <c r="DZ35">
        <f>IF(DZ14&gt;80000000,VLOOKUP(DZ14,符文价值!$A$3:$D$158,4,0),IF(AND(DZ14&lt;80000000,DZ14&gt;10),DZ14,0))</f>
        <v>13742</v>
      </c>
      <c r="EA35">
        <f>IF(EA14&gt;80000000,VLOOKUP(EA14,符文价值!$A$3:$D$158,4,0),IF(AND(EA14&lt;80000000,EA14&gt;10),EA14,0))</f>
        <v>30</v>
      </c>
      <c r="EB35">
        <f>IF(EB14&gt;80000000,VLOOKUP(EB14,符文价值!$A$3:$D$158,4,0),IF(AND(EB14&lt;80000000,EB14&gt;10),EB14,0))</f>
        <v>0</v>
      </c>
      <c r="EC35">
        <f>IF(EC14&gt;80000000,VLOOKUP(EC14,符文价值!$A$3:$D$158,4,0),IF(AND(EC14&lt;80000000,EC14&gt;10),EC14,0))</f>
        <v>0</v>
      </c>
      <c r="ED35">
        <f>IF(ED14&gt;80000000,VLOOKUP(ED14,符文价值!$A$3:$D$158,4,0),IF(AND(ED14&lt;80000000,ED14&gt;10),ED14,0))</f>
        <v>11408</v>
      </c>
      <c r="EE35">
        <f>IF(EE14&gt;80000000,VLOOKUP(EE14,符文价值!$A$3:$D$158,4,0),IF(AND(EE14&lt;80000000,EE14&gt;10),EE14,0))</f>
        <v>150</v>
      </c>
      <c r="EF35">
        <f>IF(EF14&gt;80000000,VLOOKUP(EF14,符文价值!$A$3:$D$158,4,0),IF(AND(EF14&lt;80000000,EF14&gt;10),EF14,0))</f>
        <v>0</v>
      </c>
      <c r="EG35">
        <f>IF(EG14&gt;80000000,VLOOKUP(EG14,符文价值!$A$3:$D$158,4,0),IF(AND(EG14&lt;80000000,EG14&gt;10),EG14,0))</f>
        <v>0</v>
      </c>
      <c r="EH35">
        <f>IF(EH14&gt;80000000,VLOOKUP(EH14,符文价值!$A$3:$D$158,4,0),IF(AND(EH14&lt;80000000,EH14&gt;10),EH14,0))</f>
        <v>2857</v>
      </c>
      <c r="EI35">
        <f>IF(EI14&gt;80000000,VLOOKUP(EI14,符文价值!$A$3:$D$158,4,0),IF(AND(EI14&lt;80000000,EI14&gt;10),EI14,0))</f>
        <v>900</v>
      </c>
      <c r="EJ35">
        <f>IF(EJ14&gt;80000000,VLOOKUP(EJ14,符文价值!$A$3:$D$158,4,0),IF(AND(EJ14&lt;80000000,EJ14&gt;10),EJ14,0))</f>
        <v>0</v>
      </c>
      <c r="EK35">
        <f>IF(EK14&gt;80000000,VLOOKUP(EK14,符文价值!$A$3:$D$158,4,0),IF(AND(EK14&lt;80000000,EK14&gt;10),EK14,0))</f>
        <v>0</v>
      </c>
      <c r="EL35">
        <f>IF(EL14&gt;80000000,VLOOKUP(EL14,符文价值!$A$3:$D$158,4,0),IF(AND(EL14&lt;80000000,EL14&gt;10),EL14,0))</f>
        <v>542</v>
      </c>
      <c r="EM35">
        <f>IF(EM14&gt;80000000,VLOOKUP(EM14,符文价值!$A$3:$D$158,4,0),IF(AND(EM14&lt;80000000,EM14&gt;10),EM14,0))</f>
        <v>9000</v>
      </c>
      <c r="EN35">
        <f>IF(EN14&gt;80000000,VLOOKUP(EN14,符文价值!$A$3:$D$158,4,0),IF(AND(EN14&lt;80000000,EN14&gt;10),EN14,0))</f>
        <v>0</v>
      </c>
      <c r="EO35">
        <f>IF(EO14&gt;80000000,VLOOKUP(EO14,符文价值!$A$3:$D$158,4,0),IF(AND(EO14&lt;80000000,EO14&gt;10),EO14,0))</f>
        <v>0</v>
      </c>
      <c r="EP35">
        <f>IF(EP14&gt;80000000,VLOOKUP(EP14,符文价值!$A$3:$D$158,4,0),IF(AND(EP14&lt;80000000,EP14&gt;10),EP14,0))</f>
        <v>20</v>
      </c>
      <c r="EQ35">
        <f>IF(EQ14&gt;80000000,VLOOKUP(EQ14,符文价值!$A$3:$D$158,4,0),IF(AND(EQ14&lt;80000000,EQ14&gt;10),EQ14,0))</f>
        <v>10</v>
      </c>
      <c r="ER35">
        <f>IF(ER14&gt;80000000,VLOOKUP(ER14,符文价值!$A$3:$D$158,4,0),IF(AND(ER14&lt;80000000,ER14&gt;10),ER14,0))</f>
        <v>0</v>
      </c>
      <c r="ES35">
        <f>IF(ES14&gt;80000000,VLOOKUP(ES14,符文价值!$A$3:$D$158,4,0),IF(AND(ES14&lt;80000000,ES14&gt;10),ES14,0))</f>
        <v>0</v>
      </c>
      <c r="ET35">
        <f>IF(ET14&gt;80000000,VLOOKUP(ET14,符文价值!$A$3:$D$158,4,0),IF(AND(ET14&lt;80000000,ET14&gt;10),ET14,0))</f>
        <v>13742</v>
      </c>
      <c r="EU35">
        <f>IF(EU14&gt;80000000,VLOOKUP(EU14,符文价值!$A$3:$D$158,4,0),IF(AND(EU14&lt;80000000,EU14&gt;10),EU14,0))</f>
        <v>30</v>
      </c>
      <c r="EV35">
        <f>IF(EV14&gt;80000000,VLOOKUP(EV14,符文价值!$A$3:$D$158,4,0),IF(AND(EV14&lt;80000000,EV14&gt;10),EV14,0))</f>
        <v>0</v>
      </c>
      <c r="EW35">
        <f>IF(EW14&gt;80000000,VLOOKUP(EW14,符文价值!$A$3:$D$158,4,0),IF(AND(EW14&lt;80000000,EW14&gt;10),EW14,0))</f>
        <v>0</v>
      </c>
      <c r="EX35">
        <f>IF(EX14&gt;80000000,VLOOKUP(EX14,符文价值!$A$3:$D$158,4,0),IF(AND(EX14&lt;80000000,EX14&gt;10),EX14,0))</f>
        <v>11408</v>
      </c>
      <c r="EY35">
        <f>IF(EY14&gt;80000000,VLOOKUP(EY14,符文价值!$A$3:$D$158,4,0),IF(AND(EY14&lt;80000000,EY14&gt;10),EY14,0))</f>
        <v>150</v>
      </c>
      <c r="EZ35">
        <f>IF(EZ14&gt;80000000,VLOOKUP(EZ14,符文价值!$A$3:$D$158,4,0),IF(AND(EZ14&lt;80000000,EZ14&gt;10),EZ14,0))</f>
        <v>0</v>
      </c>
      <c r="FA35">
        <f>IF(FA14&gt;80000000,VLOOKUP(FA14,符文价值!$A$3:$D$158,4,0),IF(AND(FA14&lt;80000000,FA14&gt;10),FA14,0))</f>
        <v>0</v>
      </c>
      <c r="FB35">
        <f>IF(FB14&gt;80000000,VLOOKUP(FB14,符文价值!$A$3:$D$158,4,0),IF(AND(FB14&lt;80000000,FB14&gt;10),FB14,0))</f>
        <v>2857</v>
      </c>
      <c r="FC35">
        <f>IF(FC14&gt;80000000,VLOOKUP(FC14,符文价值!$A$3:$D$158,4,0),IF(AND(FC14&lt;80000000,FC14&gt;10),FC14,0))</f>
        <v>900</v>
      </c>
      <c r="FD35">
        <f>IF(FD14&gt;80000000,VLOOKUP(FD14,符文价值!$A$3:$D$158,4,0),IF(AND(FD14&lt;80000000,FD14&gt;10),FD14,0))</f>
        <v>0</v>
      </c>
      <c r="FE35">
        <f>IF(FE14&gt;80000000,VLOOKUP(FE14,符文价值!$A$3:$D$158,4,0),IF(AND(FE14&lt;80000000,FE14&gt;10),FE14,0))</f>
        <v>0</v>
      </c>
      <c r="FF35">
        <f>IF(FF14&gt;80000000,VLOOKUP(FF14,符文价值!$A$3:$D$158,4,0),IF(AND(FF14&lt;80000000,FF14&gt;10),FF14,0))</f>
        <v>542</v>
      </c>
      <c r="FG35">
        <f>IF(FG14&gt;80000000,VLOOKUP(FG14,符文价值!$A$3:$D$158,4,0),IF(AND(FG14&lt;80000000,FG14&gt;10),FG14,0))</f>
        <v>9000</v>
      </c>
      <c r="FH35">
        <f>IF(FH14&gt;80000000,VLOOKUP(FH14,符文价值!$A$3:$D$158,4,0),IF(AND(FH14&lt;80000000,FH14&gt;10),FH14,0))</f>
        <v>0</v>
      </c>
      <c r="FI35">
        <f>IF(FI14&gt;80000000,VLOOKUP(FI14,符文价值!$A$3:$D$158,4,0),IF(AND(FI14&lt;80000000,FI14&gt;10),FI14,0))</f>
        <v>0</v>
      </c>
      <c r="FJ35">
        <f>IF(FJ14&gt;80000000,VLOOKUP(FJ14,符文价值!$A$3:$D$158,4,0),IF(AND(FJ14&lt;80000000,FJ14&gt;10),FJ14,0))</f>
        <v>20</v>
      </c>
      <c r="FK35">
        <f>IF(FK14&gt;80000000,VLOOKUP(FK14,符文价值!$A$3:$D$158,4,0),IF(AND(FK14&lt;80000000,FK14&gt;10),FK14,0))</f>
        <v>10</v>
      </c>
      <c r="FL35">
        <f>IF(FL14&gt;80000000,VLOOKUP(FL14,符文价值!$A$3:$D$158,4,0),IF(AND(FL14&lt;80000000,FL14&gt;10),FL14,0))</f>
        <v>0</v>
      </c>
      <c r="FM35">
        <f>IF(FM14&gt;80000000,VLOOKUP(FM14,符文价值!$A$3:$D$158,4,0),IF(AND(FM14&lt;80000000,FM14&gt;10),FM14,0))</f>
        <v>0</v>
      </c>
      <c r="FN35">
        <f>IF(FN14&gt;80000000,VLOOKUP(FN14,符文价值!$A$3:$D$158,4,0),IF(AND(FN14&lt;80000000,FN14&gt;10),FN14,0))</f>
        <v>13742</v>
      </c>
      <c r="FO35">
        <f>IF(FO14&gt;80000000,VLOOKUP(FO14,符文价值!$A$3:$D$158,4,0),IF(AND(FO14&lt;80000000,FO14&gt;10),FO14,0))</f>
        <v>30</v>
      </c>
      <c r="FP35">
        <f>IF(FP14&gt;80000000,VLOOKUP(FP14,符文价值!$A$3:$D$158,4,0),IF(AND(FP14&lt;80000000,FP14&gt;10),FP14,0))</f>
        <v>0</v>
      </c>
      <c r="FQ35">
        <f>IF(FQ14&gt;80000000,VLOOKUP(FQ14,符文价值!$A$3:$D$158,4,0),IF(AND(FQ14&lt;80000000,FQ14&gt;10),FQ14,0))</f>
        <v>0</v>
      </c>
      <c r="FR35">
        <f>IF(FR14&gt;80000000,VLOOKUP(FR14,符文价值!$A$3:$D$158,4,0),IF(AND(FR14&lt;80000000,FR14&gt;10),FR14,0))</f>
        <v>11408</v>
      </c>
      <c r="FS35">
        <f>IF(FS14&gt;80000000,VLOOKUP(FS14,符文价值!$A$3:$D$158,4,0),IF(AND(FS14&lt;80000000,FS14&gt;10),FS14,0))</f>
        <v>150</v>
      </c>
      <c r="FT35">
        <f>IF(FT14&gt;80000000,VLOOKUP(FT14,符文价值!$A$3:$D$158,4,0),IF(AND(FT14&lt;80000000,FT14&gt;10),FT14,0))</f>
        <v>0</v>
      </c>
      <c r="FU35">
        <f>IF(FU14&gt;80000000,VLOOKUP(FU14,符文价值!$A$3:$D$158,4,0),IF(AND(FU14&lt;80000000,FU14&gt;10),FU14,0))</f>
        <v>0</v>
      </c>
      <c r="FV35">
        <f>IF(FV14&gt;80000000,VLOOKUP(FV14,符文价值!$A$3:$D$158,4,0),IF(AND(FV14&lt;80000000,FV14&gt;10),FV14,0))</f>
        <v>2857</v>
      </c>
      <c r="FW35">
        <f>IF(FW14&gt;80000000,VLOOKUP(FW14,符文价值!$A$3:$D$158,4,0),IF(AND(FW14&lt;80000000,FW14&gt;10),FW14,0))</f>
        <v>900</v>
      </c>
      <c r="FX35">
        <f>IF(FX14&gt;80000000,VLOOKUP(FX14,符文价值!$A$3:$D$158,4,0),IF(AND(FX14&lt;80000000,FX14&gt;10),FX14,0))</f>
        <v>0</v>
      </c>
      <c r="FY35">
        <f>IF(FY14&gt;80000000,VLOOKUP(FY14,符文价值!$A$3:$D$158,4,0),IF(AND(FY14&lt;80000000,FY14&gt;10),FY14,0))</f>
        <v>0</v>
      </c>
      <c r="FZ35">
        <f>IF(FZ14&gt;80000000,VLOOKUP(FZ14,符文价值!$A$3:$D$158,4,0),IF(AND(FZ14&lt;80000000,FZ14&gt;10),FZ14,0))</f>
        <v>542</v>
      </c>
      <c r="GA35">
        <f>IF(GA14&gt;80000000,VLOOKUP(GA14,符文价值!$A$3:$D$158,4,0),IF(AND(GA14&lt;80000000,GA14&gt;10),GA14,0))</f>
        <v>9000</v>
      </c>
      <c r="GB35">
        <f>IF(GB14&gt;80000000,VLOOKUP(GB14,符文价值!$A$3:$D$158,4,0),IF(AND(GB14&lt;80000000,GB14&gt;10),GB14,0))</f>
        <v>0</v>
      </c>
      <c r="GC35">
        <f>IF(GC14&gt;80000000,VLOOKUP(GC14,符文价值!$A$3:$D$158,4,0),IF(AND(GC14&lt;80000000,GC14&gt;10),GC14,0))</f>
        <v>0</v>
      </c>
      <c r="GD35">
        <f>IF(GD14&gt;80000000,VLOOKUP(GD14,符文价值!$A$3:$D$158,4,0),IF(AND(GD14&lt;80000000,GD14&gt;10),GD14,0))</f>
        <v>20</v>
      </c>
      <c r="GE35">
        <f>IF(GE14&gt;80000000,VLOOKUP(GE14,符文价值!$A$3:$D$158,4,0),IF(AND(GE14&lt;80000000,GE14&gt;10),GE14,0))</f>
        <v>10</v>
      </c>
      <c r="GF35">
        <f>IF(GF14&gt;80000000,VLOOKUP(GF14,符文价值!$A$3:$D$158,4,0),IF(AND(GF14&lt;80000000,GF14&gt;10),GF14,0))</f>
        <v>0</v>
      </c>
      <c r="GG35">
        <f>IF(GG14&gt;80000000,VLOOKUP(GG14,符文价值!$A$3:$D$158,4,0),IF(AND(GG14&lt;80000000,GG14&gt;10),GG14,0))</f>
        <v>0</v>
      </c>
      <c r="GH35">
        <f>IF(GH14&gt;80000000,VLOOKUP(GH14,符文价值!$A$3:$D$158,4,0),IF(AND(GH14&lt;80000000,GH14&gt;10),GH14,0))</f>
        <v>13742</v>
      </c>
      <c r="GI35">
        <f>IF(GI14&gt;80000000,VLOOKUP(GI14,符文价值!$A$3:$D$158,4,0),IF(AND(GI14&lt;80000000,GI14&gt;10),GI14,0))</f>
        <v>30</v>
      </c>
      <c r="GJ35">
        <f>IF(GJ14&gt;80000000,VLOOKUP(GJ14,符文价值!$A$3:$D$158,4,0),IF(AND(GJ14&lt;80000000,GJ14&gt;10),GJ14,0))</f>
        <v>0</v>
      </c>
      <c r="GK35">
        <f>IF(GK14&gt;80000000,VLOOKUP(GK14,符文价值!$A$3:$D$158,4,0),IF(AND(GK14&lt;80000000,GK14&gt;10),GK14,0))</f>
        <v>0</v>
      </c>
      <c r="GL35">
        <f>IF(GL14&gt;80000000,VLOOKUP(GL14,符文价值!$A$3:$D$158,4,0),IF(AND(GL14&lt;80000000,GL14&gt;10),GL14,0))</f>
        <v>11408</v>
      </c>
      <c r="GM35">
        <f>IF(GM14&gt;80000000,VLOOKUP(GM14,符文价值!$A$3:$D$158,4,0),IF(AND(GM14&lt;80000000,GM14&gt;10),GM14,0))</f>
        <v>150</v>
      </c>
      <c r="GN35">
        <f>IF(GN14&gt;80000000,VLOOKUP(GN14,符文价值!$A$3:$D$158,4,0),IF(AND(GN14&lt;80000000,GN14&gt;10),GN14,0))</f>
        <v>0</v>
      </c>
      <c r="GO35">
        <f>IF(GO14&gt;80000000,VLOOKUP(GO14,符文价值!$A$3:$D$158,4,0),IF(AND(GO14&lt;80000000,GO14&gt;10),GO14,0))</f>
        <v>0</v>
      </c>
      <c r="GP35">
        <f>IF(GP14&gt;80000000,VLOOKUP(GP14,符文价值!$A$3:$D$158,4,0),IF(AND(GP14&lt;80000000,GP14&gt;10),GP14,0))</f>
        <v>2857</v>
      </c>
      <c r="GQ35">
        <f>IF(GQ14&gt;80000000,VLOOKUP(GQ14,符文价值!$A$3:$D$158,4,0),IF(AND(GQ14&lt;80000000,GQ14&gt;10),GQ14,0))</f>
        <v>900</v>
      </c>
      <c r="GR35">
        <f>IF(GR14&gt;80000000,VLOOKUP(GR14,符文价值!$A$3:$D$158,4,0),IF(AND(GR14&lt;80000000,GR14&gt;10),GR14,0))</f>
        <v>0</v>
      </c>
      <c r="GS35">
        <f>IF(GS14&gt;80000000,VLOOKUP(GS14,符文价值!$A$3:$D$158,4,0),IF(AND(GS14&lt;80000000,GS14&gt;10),GS14,0))</f>
        <v>0</v>
      </c>
      <c r="GT35">
        <f>IF(GT14&gt;80000000,VLOOKUP(GT14,符文价值!$A$3:$D$158,4,0),IF(AND(GT14&lt;80000000,GT14&gt;10),GT14,0))</f>
        <v>542</v>
      </c>
      <c r="GU35">
        <f>IF(GU14&gt;80000000,VLOOKUP(GU14,符文价值!$A$3:$D$158,4,0),IF(AND(GU14&lt;80000000,GU14&gt;10),GU14,0))</f>
        <v>9000</v>
      </c>
      <c r="GV35">
        <f>IF(GV14&gt;80000000,VLOOKUP(GV14,符文价值!$A$3:$D$158,4,0),IF(AND(GV14&lt;80000000,GV14&gt;10),GV14,0))</f>
        <v>0</v>
      </c>
      <c r="GW35">
        <f>IF(GW14&gt;80000000,VLOOKUP(GW14,符文价值!$A$3:$D$158,4,0),IF(AND(GW14&lt;80000000,GW14&gt;10),GW14,0))</f>
        <v>0</v>
      </c>
      <c r="GX35">
        <f>IF(GX14&gt;80000000,VLOOKUP(GX14,符文价值!$A$3:$D$158,4,0),IF(AND(GX14&lt;80000000,GX14&gt;10),GX14,0))</f>
        <v>20</v>
      </c>
      <c r="GY35">
        <f>IF(GY14&gt;80000000,VLOOKUP(GY14,符文价值!$A$3:$D$158,4,0),IF(AND(GY14&lt;80000000,GY14&gt;10),GY14,0))</f>
        <v>10</v>
      </c>
      <c r="GZ35">
        <f>IF(GZ14&gt;80000000,VLOOKUP(GZ14,符文价值!$A$3:$D$158,4,0),IF(AND(GZ14&lt;80000000,GZ14&gt;10),GZ14,0))</f>
        <v>0</v>
      </c>
      <c r="HA35">
        <f>IF(HA14&gt;80000000,VLOOKUP(HA14,符文价值!$A$3:$D$158,4,0),IF(AND(HA14&lt;80000000,HA14&gt;10),HA14,0))</f>
        <v>0</v>
      </c>
      <c r="HB35">
        <f>IF(HB14&gt;80000000,VLOOKUP(HB14,符文价值!$A$3:$D$158,4,0),IF(AND(HB14&lt;80000000,HB14&gt;10),HB14,0))</f>
        <v>13742</v>
      </c>
      <c r="HC35">
        <f>IF(HC14&gt;80000000,VLOOKUP(HC14,符文价值!$A$3:$D$158,4,0),IF(AND(HC14&lt;80000000,HC14&gt;10),HC14,0))</f>
        <v>30</v>
      </c>
      <c r="HD35">
        <f>IF(HD14&gt;80000000,VLOOKUP(HD14,符文价值!$A$3:$D$158,4,0),IF(AND(HD14&lt;80000000,HD14&gt;10),HD14,0))</f>
        <v>0</v>
      </c>
      <c r="HE35">
        <f>IF(HE14&gt;80000000,VLOOKUP(HE14,符文价值!$A$3:$D$158,4,0),IF(AND(HE14&lt;80000000,HE14&gt;10),HE14,0))</f>
        <v>0</v>
      </c>
      <c r="HF35">
        <f>IF(HF14&gt;80000000,VLOOKUP(HF14,符文价值!$A$3:$D$158,4,0),IF(AND(HF14&lt;80000000,HF14&gt;10),HF14,0))</f>
        <v>11408</v>
      </c>
      <c r="HG35">
        <f>IF(HG14&gt;80000000,VLOOKUP(HG14,符文价值!$A$3:$D$158,4,0),IF(AND(HG14&lt;80000000,HG14&gt;10),HG14,0))</f>
        <v>150</v>
      </c>
      <c r="HH35">
        <f>IF(HH14&gt;80000000,VLOOKUP(HH14,符文价值!$A$3:$D$158,4,0),IF(AND(HH14&lt;80000000,HH14&gt;10),HH14,0))</f>
        <v>0</v>
      </c>
      <c r="HI35">
        <f>IF(HI14&gt;80000000,VLOOKUP(HI14,符文价值!$A$3:$D$158,4,0),IF(AND(HI14&lt;80000000,HI14&gt;10),HI14,0))</f>
        <v>0</v>
      </c>
      <c r="HJ35">
        <f>IF(HJ14&gt;80000000,VLOOKUP(HJ14,符文价值!$A$3:$D$158,4,0),IF(AND(HJ14&lt;80000000,HJ14&gt;10),HJ14,0))</f>
        <v>2857</v>
      </c>
      <c r="HK35">
        <f>IF(HK14&gt;80000000,VLOOKUP(HK14,符文价值!$A$3:$D$158,4,0),IF(AND(HK14&lt;80000000,HK14&gt;10),HK14,0))</f>
        <v>900</v>
      </c>
      <c r="HL35">
        <f>IF(HL14&gt;80000000,VLOOKUP(HL14,符文价值!$A$3:$D$158,4,0),IF(AND(HL14&lt;80000000,HL14&gt;10),HL14,0))</f>
        <v>0</v>
      </c>
      <c r="HM35">
        <f>IF(HM14&gt;80000000,VLOOKUP(HM14,符文价值!$A$3:$D$158,4,0),IF(AND(HM14&lt;80000000,HM14&gt;10),HM14,0))</f>
        <v>0</v>
      </c>
      <c r="HN35">
        <f>IF(HN14&gt;80000000,VLOOKUP(HN14,符文价值!$A$3:$D$158,4,0),IF(AND(HN14&lt;80000000,HN14&gt;10),HN14,0))</f>
        <v>542</v>
      </c>
      <c r="HO35">
        <f>IF(HO14&gt;80000000,VLOOKUP(HO14,符文价值!$A$3:$D$158,4,0),IF(AND(HO14&lt;80000000,HO14&gt;10),HO14,0))</f>
        <v>9000</v>
      </c>
      <c r="HP35">
        <f>IF(HP14&gt;80000000,VLOOKUP(HP14,符文价值!$A$3:$D$158,4,0),IF(AND(HP14&lt;80000000,HP14&gt;10),HP14,0))</f>
        <v>0</v>
      </c>
      <c r="HQ35">
        <f>IF(HQ14&gt;80000000,VLOOKUP(HQ14,符文价值!$A$3:$D$158,4,0),IF(AND(HQ14&lt;80000000,HQ14&gt;10),HQ14,0))</f>
        <v>0</v>
      </c>
      <c r="HR35">
        <f>IF(HR14&gt;80000000,VLOOKUP(HR14,符文价值!$A$3:$D$158,4,0),IF(AND(HR14&lt;80000000,HR14&gt;10),HR14,0))</f>
        <v>20</v>
      </c>
      <c r="HS35">
        <f>IF(HS14&gt;80000000,VLOOKUP(HS14,符文价值!$A$3:$D$158,4,0),IF(AND(HS14&lt;80000000,HS14&gt;10),HS14,0))</f>
        <v>10</v>
      </c>
      <c r="HT35">
        <f>IF(HT14&gt;80000000,VLOOKUP(HT14,符文价值!$A$3:$D$158,4,0),IF(AND(HT14&lt;80000000,HT14&gt;10),HT14,0))</f>
        <v>0</v>
      </c>
      <c r="HU35">
        <f>IF(HU14&gt;80000000,VLOOKUP(HU14,符文价值!$A$3:$D$158,4,0),IF(AND(HU14&lt;80000000,HU14&gt;10),HU14,0))</f>
        <v>0</v>
      </c>
      <c r="HV35">
        <f>IF(HV14&gt;80000000,VLOOKUP(HV14,符文价值!$A$3:$D$158,4,0),IF(AND(HV14&lt;80000000,HV14&gt;10),HV14,0))</f>
        <v>13742</v>
      </c>
      <c r="HW35">
        <f>IF(HW14&gt;80000000,VLOOKUP(HW14,符文价值!$A$3:$D$158,4,0),IF(AND(HW14&lt;80000000,HW14&gt;10),HW14,0))</f>
        <v>30</v>
      </c>
      <c r="HX35">
        <f>IF(HX14&gt;80000000,VLOOKUP(HX14,符文价值!$A$3:$D$158,4,0),IF(AND(HX14&lt;80000000,HX14&gt;10),HX14,0))</f>
        <v>0</v>
      </c>
      <c r="HY35">
        <f>IF(HY14&gt;80000000,VLOOKUP(HY14,符文价值!$A$3:$D$158,4,0),IF(AND(HY14&lt;80000000,HY14&gt;10),HY14,0))</f>
        <v>0</v>
      </c>
      <c r="HZ35">
        <f>IF(HZ14&gt;80000000,VLOOKUP(HZ14,符文价值!$A$3:$D$158,4,0),IF(AND(HZ14&lt;80000000,HZ14&gt;10),HZ14,0))</f>
        <v>11408</v>
      </c>
      <c r="IA35">
        <f>IF(IA14&gt;80000000,VLOOKUP(IA14,符文价值!$A$3:$D$158,4,0),IF(AND(IA14&lt;80000000,IA14&gt;10),IA14,0))</f>
        <v>150</v>
      </c>
      <c r="IB35">
        <f>IF(IB14&gt;80000000,VLOOKUP(IB14,符文价值!$A$3:$D$158,4,0),IF(AND(IB14&lt;80000000,IB14&gt;10),IB14,0))</f>
        <v>0</v>
      </c>
      <c r="IC35">
        <f>IF(IC14&gt;80000000,VLOOKUP(IC14,符文价值!$A$3:$D$158,4,0),IF(AND(IC14&lt;80000000,IC14&gt;10),IC14,0))</f>
        <v>0</v>
      </c>
      <c r="ID35">
        <f>IF(ID14&gt;80000000,VLOOKUP(ID14,符文价值!$A$3:$D$158,4,0),IF(AND(ID14&lt;80000000,ID14&gt;10),ID14,0))</f>
        <v>2857</v>
      </c>
      <c r="IE35">
        <f>IF(IE14&gt;80000000,VLOOKUP(IE14,符文价值!$A$3:$D$158,4,0),IF(AND(IE14&lt;80000000,IE14&gt;10),IE14,0))</f>
        <v>900</v>
      </c>
      <c r="IF35">
        <f>IF(IF14&gt;80000000,VLOOKUP(IF14,符文价值!$A$3:$D$158,4,0),IF(AND(IF14&lt;80000000,IF14&gt;10),IF14,0))</f>
        <v>0</v>
      </c>
      <c r="IG35">
        <f>IF(IG14&gt;80000000,VLOOKUP(IG14,符文价值!$A$3:$D$158,4,0),IF(AND(IG14&lt;80000000,IG14&gt;10),IG14,0))</f>
        <v>0</v>
      </c>
      <c r="IH35">
        <f>IF(IH14&gt;80000000,VLOOKUP(IH14,符文价值!$A$3:$D$158,4,0),IF(AND(IH14&lt;80000000,IH14&gt;10),IH14,0))</f>
        <v>542</v>
      </c>
      <c r="II35">
        <f>IF(II14&gt;80000000,VLOOKUP(II14,符文价值!$A$3:$D$158,4,0),IF(AND(II14&lt;80000000,II14&gt;10),II14,0))</f>
        <v>9000</v>
      </c>
      <c r="IJ35">
        <f>IF(IJ14&gt;80000000,VLOOKUP(IJ14,符文价值!$A$3:$D$158,4,0),IF(AND(IJ14&lt;80000000,IJ14&gt;10),IJ14,0))</f>
        <v>0</v>
      </c>
      <c r="IK35">
        <f>IF(IK14&gt;80000000,VLOOKUP(IK14,符文价值!$A$3:$D$158,4,0),IF(AND(IK14&lt;80000000,IK14&gt;10),IK14,0))</f>
        <v>0</v>
      </c>
      <c r="IL35">
        <f>IF(IL14&gt;80000000,VLOOKUP(IL14,符文价值!$A$3:$D$158,4,0),IF(AND(IL14&lt;80000000,IL14&gt;10),IL14,0))</f>
        <v>20</v>
      </c>
      <c r="IM35">
        <f>IF(IM14&gt;80000000,VLOOKUP(IM14,符文价值!$A$3:$D$158,4,0),IF(AND(IM14&lt;80000000,IM14&gt;10),IM14,0))</f>
        <v>10</v>
      </c>
      <c r="IN35">
        <f>IF(IN14&gt;80000000,VLOOKUP(IN14,符文价值!$A$3:$D$158,4,0),IF(AND(IN14&lt;80000000,IN14&gt;10),IN14,0))</f>
        <v>0</v>
      </c>
      <c r="IO35">
        <f>IF(IO14&gt;80000000,VLOOKUP(IO14,符文价值!$A$3:$D$158,4,0),IF(AND(IO14&lt;80000000,IO14&gt;10),IO14,0))</f>
        <v>0</v>
      </c>
      <c r="IP35">
        <f>IF(IP14&gt;80000000,VLOOKUP(IP14,符文价值!$A$3:$D$158,4,0),IF(AND(IP14&lt;80000000,IP14&gt;10),IP14,0))</f>
        <v>13742</v>
      </c>
      <c r="IQ35">
        <f>IF(IQ14&gt;80000000,VLOOKUP(IQ14,符文价值!$A$3:$D$158,4,0),IF(AND(IQ14&lt;80000000,IQ14&gt;10),IQ14,0))</f>
        <v>30</v>
      </c>
      <c r="IR35">
        <f>IF(IR14&gt;80000000,VLOOKUP(IR14,符文价值!$A$3:$D$158,4,0),IF(AND(IR14&lt;80000000,IR14&gt;10),IR14,0))</f>
        <v>0</v>
      </c>
      <c r="IS35">
        <f>IF(IS14&gt;80000000,VLOOKUP(IS14,符文价值!$A$3:$D$158,4,0),IF(AND(IS14&lt;80000000,IS14&gt;10),IS14,0))</f>
        <v>0</v>
      </c>
      <c r="IT35">
        <f>IF(IT14&gt;80000000,VLOOKUP(IT14,符文价值!$A$3:$D$158,4,0),IF(AND(IT14&lt;80000000,IT14&gt;10),IT14,0))</f>
        <v>11408</v>
      </c>
      <c r="IU35">
        <f>IF(IU14&gt;80000000,VLOOKUP(IU14,符文价值!$A$3:$D$158,4,0),IF(AND(IU14&lt;80000000,IU14&gt;10),IU14,0))</f>
        <v>150</v>
      </c>
      <c r="IV35">
        <f>IF(IV14&gt;80000000,VLOOKUP(IV14,符文价值!$A$3:$D$158,4,0),IF(AND(IV14&lt;80000000,IV14&gt;10),IV14,0))</f>
        <v>0</v>
      </c>
      <c r="IW35">
        <f>IF(IW14&gt;80000000,VLOOKUP(IW14,符文价值!$A$3:$D$158,4,0),IF(AND(IW14&lt;80000000,IW14&gt;10),IW14,0))</f>
        <v>0</v>
      </c>
      <c r="IX35">
        <f>IF(IX14&gt;80000000,VLOOKUP(IX14,符文价值!$A$3:$D$158,4,0),IF(AND(IX14&lt;80000000,IX14&gt;10),IX14,0))</f>
        <v>2857</v>
      </c>
      <c r="IY35">
        <f>IF(IY14&gt;80000000,VLOOKUP(IY14,符文价值!$A$3:$D$158,4,0),IF(AND(IY14&lt;80000000,IY14&gt;10),IY14,0))</f>
        <v>900</v>
      </c>
      <c r="IZ35">
        <f>IF(IZ14&gt;80000000,VLOOKUP(IZ14,符文价值!$A$3:$D$158,4,0),IF(AND(IZ14&lt;80000000,IZ14&gt;10),IZ14,0))</f>
        <v>0</v>
      </c>
      <c r="JA35">
        <f>IF(JA14&gt;80000000,VLOOKUP(JA14,符文价值!$A$3:$D$158,4,0),IF(AND(JA14&lt;80000000,JA14&gt;10),JA14,0))</f>
        <v>0</v>
      </c>
      <c r="JB35">
        <f>IF(JB14&gt;80000000,VLOOKUP(JB14,符文价值!$A$3:$D$158,4,0),IF(AND(JB14&lt;80000000,JB14&gt;10),JB14,0))</f>
        <v>542</v>
      </c>
      <c r="JC35">
        <f>IF(JC14&gt;80000000,VLOOKUP(JC14,符文价值!$A$3:$D$158,4,0),IF(AND(JC14&lt;80000000,JC14&gt;10),JC14,0))</f>
        <v>9000</v>
      </c>
      <c r="JD35">
        <f>IF(JD14&gt;80000000,VLOOKUP(JD14,符文价值!$A$3:$D$158,4,0),IF(AND(JD14&lt;80000000,JD14&gt;10),JD14,0))</f>
        <v>0</v>
      </c>
      <c r="JE35">
        <f>IF(JE14&gt;80000000,VLOOKUP(JE14,符文价值!$A$3:$D$158,4,0),IF(AND(JE14&lt;80000000,JE14&gt;10),JE14,0))</f>
        <v>0</v>
      </c>
      <c r="JF35">
        <f>IF(JF14&gt;80000000,VLOOKUP(JF14,符文价值!$A$3:$D$158,4,0),IF(AND(JF14&lt;80000000,JF14&gt;10),JF14,0))</f>
        <v>20</v>
      </c>
      <c r="JG35">
        <f>IF(JG14&gt;80000000,VLOOKUP(JG14,符文价值!$A$3:$D$158,4,0),IF(AND(JG14&lt;80000000,JG14&gt;10),JG14,0))</f>
        <v>10</v>
      </c>
      <c r="JH35">
        <f>IF(JH14&gt;80000000,VLOOKUP(JH14,符文价值!$A$3:$D$158,4,0),IF(AND(JH14&lt;80000000,JH14&gt;10),JH14,0))</f>
        <v>0</v>
      </c>
      <c r="JI35">
        <f>IF(JI14&gt;80000000,VLOOKUP(JI14,符文价值!$A$3:$D$158,4,0),IF(AND(JI14&lt;80000000,JI14&gt;10),JI14,0))</f>
        <v>0</v>
      </c>
      <c r="JJ35">
        <f>IF(JJ14&gt;80000000,VLOOKUP(JJ14,符文价值!$A$3:$D$158,4,0),IF(AND(JJ14&lt;80000000,JJ14&gt;10),JJ14,0))</f>
        <v>13742</v>
      </c>
      <c r="JK35">
        <f>IF(JK14&gt;80000000,VLOOKUP(JK14,符文价值!$A$3:$D$158,4,0),IF(AND(JK14&lt;80000000,JK14&gt;10),JK14,0))</f>
        <v>30</v>
      </c>
      <c r="JL35">
        <f>IF(JL14&gt;80000000,VLOOKUP(JL14,符文价值!$A$3:$D$158,4,0),IF(AND(JL14&lt;80000000,JL14&gt;10),JL14,0))</f>
        <v>0</v>
      </c>
      <c r="JM35">
        <f>IF(JM14&gt;80000000,VLOOKUP(JM14,符文价值!$A$3:$D$158,4,0),IF(AND(JM14&lt;80000000,JM14&gt;10),JM14,0))</f>
        <v>0</v>
      </c>
      <c r="JN35">
        <f>IF(JN14&gt;80000000,VLOOKUP(JN14,符文价值!$A$3:$D$158,4,0),IF(AND(JN14&lt;80000000,JN14&gt;10),JN14,0))</f>
        <v>11408</v>
      </c>
      <c r="JO35">
        <f>IF(JO14&gt;80000000,VLOOKUP(JO14,符文价值!$A$3:$D$158,4,0),IF(AND(JO14&lt;80000000,JO14&gt;10),JO14,0))</f>
        <v>150</v>
      </c>
      <c r="JP35">
        <f>IF(JP14&gt;80000000,VLOOKUP(JP14,符文价值!$A$3:$D$158,4,0),IF(AND(JP14&lt;80000000,JP14&gt;10),JP14,0))</f>
        <v>0</v>
      </c>
      <c r="JQ35">
        <f>IF(JQ14&gt;80000000,VLOOKUP(JQ14,符文价值!$A$3:$D$158,4,0),IF(AND(JQ14&lt;80000000,JQ14&gt;10),JQ14,0))</f>
        <v>0</v>
      </c>
      <c r="JR35">
        <f>IF(JR14&gt;80000000,VLOOKUP(JR14,符文价值!$A$3:$D$158,4,0),IF(AND(JR14&lt;80000000,JR14&gt;10),JR14,0))</f>
        <v>2857</v>
      </c>
      <c r="JS35">
        <f>IF(JS14&gt;80000000,VLOOKUP(JS14,符文价值!$A$3:$D$158,4,0),IF(AND(JS14&lt;80000000,JS14&gt;10),JS14,0))</f>
        <v>900</v>
      </c>
      <c r="JT35">
        <f>IF(JT14&gt;80000000,VLOOKUP(JT14,符文价值!$A$3:$D$158,4,0),IF(AND(JT14&lt;80000000,JT14&gt;10),JT14,0))</f>
        <v>0</v>
      </c>
      <c r="JU35">
        <f>IF(JU14&gt;80000000,VLOOKUP(JU14,符文价值!$A$3:$D$158,4,0),IF(AND(JU14&lt;80000000,JU14&gt;10),JU14,0))</f>
        <v>0</v>
      </c>
      <c r="JV35">
        <f>IF(JV14&gt;80000000,VLOOKUP(JV14,符文价值!$A$3:$D$158,4,0),IF(AND(JV14&lt;80000000,JV14&gt;10),JV14,0))</f>
        <v>542</v>
      </c>
      <c r="JW35">
        <f>IF(JW14&gt;80000000,VLOOKUP(JW14,符文价值!$A$3:$D$158,4,0),IF(AND(JW14&lt;80000000,JW14&gt;10),JW14,0))</f>
        <v>9000</v>
      </c>
      <c r="JX35">
        <f>IF(JX14&gt;80000000,VLOOKUP(JX14,符文价值!$A$3:$D$158,4,0),IF(AND(JX14&lt;80000000,JX14&gt;10),JX14,0))</f>
        <v>0</v>
      </c>
      <c r="JY35">
        <f>IF(JY14&gt;80000000,VLOOKUP(JY14,符文价值!$A$3:$D$158,4,0),IF(AND(JY14&lt;80000000,JY14&gt;10),JY14,0))</f>
        <v>0</v>
      </c>
      <c r="JZ35">
        <f>IF(JZ14&gt;80000000,VLOOKUP(JZ14,符文价值!$A$3:$D$158,4,0),IF(AND(JZ14&lt;80000000,JZ14&gt;10),JZ14,0))</f>
        <v>20</v>
      </c>
      <c r="KA35">
        <f>IF(KA14&gt;80000000,VLOOKUP(KA14,符文价值!$A$3:$D$158,4,0),IF(AND(KA14&lt;80000000,KA14&gt;10),KA14,0))</f>
        <v>10</v>
      </c>
      <c r="KB35">
        <f>IF(KB14&gt;80000000,VLOOKUP(KB14,符文价值!$A$3:$D$158,4,0),IF(AND(KB14&lt;80000000,KB14&gt;10),KB14,0))</f>
        <v>0</v>
      </c>
      <c r="KC35">
        <f>IF(KC14&gt;80000000,VLOOKUP(KC14,符文价值!$A$3:$D$158,4,0),IF(AND(KC14&lt;80000000,KC14&gt;10),KC14,0))</f>
        <v>0</v>
      </c>
      <c r="KD35">
        <f>IF(KD14&gt;80000000,VLOOKUP(KD14,符文价值!$A$3:$D$158,4,0),IF(AND(KD14&lt;80000000,KD14&gt;10),KD14,0))</f>
        <v>13742</v>
      </c>
      <c r="KE35">
        <f>IF(KE14&gt;80000000,VLOOKUP(KE14,符文价值!$A$3:$D$158,4,0),IF(AND(KE14&lt;80000000,KE14&gt;10),KE14,0))</f>
        <v>30</v>
      </c>
      <c r="KF35">
        <f>IF(KF14&gt;80000000,VLOOKUP(KF14,符文价值!$A$3:$D$158,4,0),IF(AND(KF14&lt;80000000,KF14&gt;10),KF14,0))</f>
        <v>0</v>
      </c>
      <c r="KG35">
        <f>IF(KG14&gt;80000000,VLOOKUP(KG14,符文价值!$A$3:$D$158,4,0),IF(AND(KG14&lt;80000000,KG14&gt;10),KG14,0))</f>
        <v>0</v>
      </c>
      <c r="KH35">
        <f>IF(KH14&gt;80000000,VLOOKUP(KH14,符文价值!$A$3:$D$158,4,0),IF(AND(KH14&lt;80000000,KH14&gt;10),KH14,0))</f>
        <v>11408</v>
      </c>
      <c r="KI35">
        <f>IF(KI14&gt;80000000,VLOOKUP(KI14,符文价值!$A$3:$D$158,4,0),IF(AND(KI14&lt;80000000,KI14&gt;10),KI14,0))</f>
        <v>150</v>
      </c>
      <c r="KJ35">
        <f>IF(KJ14&gt;80000000,VLOOKUP(KJ14,符文价值!$A$3:$D$158,4,0),IF(AND(KJ14&lt;80000000,KJ14&gt;10),KJ14,0))</f>
        <v>0</v>
      </c>
      <c r="KK35">
        <f>IF(KK14&gt;80000000,VLOOKUP(KK14,符文价值!$A$3:$D$158,4,0),IF(AND(KK14&lt;80000000,KK14&gt;10),KK14,0))</f>
        <v>0</v>
      </c>
      <c r="KL35">
        <f>IF(KL14&gt;80000000,VLOOKUP(KL14,符文价值!$A$3:$D$158,4,0),IF(AND(KL14&lt;80000000,KL14&gt;10),KL14,0))</f>
        <v>2857</v>
      </c>
      <c r="KM35">
        <f>IF(KM14&gt;80000000,VLOOKUP(KM14,符文价值!$A$3:$D$158,4,0),IF(AND(KM14&lt;80000000,KM14&gt;10),KM14,0))</f>
        <v>900</v>
      </c>
      <c r="KN35">
        <f>IF(KN14&gt;80000000,VLOOKUP(KN14,符文价值!$A$3:$D$158,4,0),IF(AND(KN14&lt;80000000,KN14&gt;10),KN14,0))</f>
        <v>0</v>
      </c>
      <c r="KO35">
        <f>IF(KO14&gt;80000000,VLOOKUP(KO14,符文价值!$A$3:$D$158,4,0),IF(AND(KO14&lt;80000000,KO14&gt;10),KO14,0))</f>
        <v>0</v>
      </c>
      <c r="KP35">
        <f>IF(KP14&gt;80000000,VLOOKUP(KP14,符文价值!$A$3:$D$158,4,0),IF(AND(KP14&lt;80000000,KP14&gt;10),KP14,0))</f>
        <v>542</v>
      </c>
      <c r="KQ35">
        <f>IF(KQ14&gt;80000000,VLOOKUP(KQ14,符文价值!$A$3:$D$158,4,0),IF(AND(KQ14&lt;80000000,KQ14&gt;10),KQ14,0))</f>
        <v>9000</v>
      </c>
      <c r="KR35">
        <f>IF(KR14&gt;80000000,VLOOKUP(KR14,符文价值!$A$3:$D$158,4,0),IF(AND(KR14&lt;80000000,KR14&gt;10),KR14,0))</f>
        <v>0</v>
      </c>
      <c r="KS35">
        <f>IF(KS14&gt;80000000,VLOOKUP(KS14,符文价值!$A$3:$D$158,4,0),IF(AND(KS14&lt;80000000,KS14&gt;10),KS14,0))</f>
        <v>0</v>
      </c>
      <c r="KT35">
        <f>IF(KT14&gt;80000000,VLOOKUP(KT14,符文价值!$A$3:$D$158,4,0),IF(AND(KT14&lt;80000000,KT14&gt;10),KT14,0))</f>
        <v>20</v>
      </c>
      <c r="KU35">
        <f>IF(KU14&gt;80000000,VLOOKUP(KU14,符文价值!$A$3:$D$158,4,0),IF(AND(KU14&lt;80000000,KU14&gt;10),KU14,0))</f>
        <v>0</v>
      </c>
      <c r="KV35">
        <f>IF(KV14&gt;80000000,VLOOKUP(KV14,符文价值!$A$3:$D$158,4,0),IF(AND(KV14&lt;80000000,KV14&gt;10),KV14,0))</f>
        <v>0</v>
      </c>
      <c r="KW35">
        <f>IF(KW14&gt;80000000,VLOOKUP(KW14,符文价值!$A$3:$D$158,4,0),IF(AND(KW14&lt;80000000,KW14&gt;10),KW14,0))</f>
        <v>0</v>
      </c>
      <c r="KX35">
        <f>IF(KX14&gt;80000000,VLOOKUP(KX14,符文价值!$A$3:$D$158,4,0),IF(AND(KX14&lt;80000000,KX14&gt;10),KX14,0))</f>
        <v>0</v>
      </c>
      <c r="KY35">
        <f>IF(KY14&gt;80000000,VLOOKUP(KY14,符文价值!$A$3:$D$158,4,0),IF(AND(KY14&lt;80000000,KY14&gt;10),KY14,0))</f>
        <v>0</v>
      </c>
      <c r="KZ35">
        <f>IF(KZ14&gt;80000000,VLOOKUP(KZ14,符文价值!$A$3:$D$158,4,0),IF(AND(KZ14&lt;80000000,KZ14&gt;10),KZ14,0))</f>
        <v>0</v>
      </c>
      <c r="LA35">
        <f>IF(LA14&gt;80000000,VLOOKUP(LA14,符文价值!$A$3:$D$158,4,0),IF(AND(LA14&lt;80000000,LA14&gt;10),LA14,0))</f>
        <v>0</v>
      </c>
      <c r="LB35">
        <f>IF(LB14&gt;80000000,VLOOKUP(LB14,符文价值!$A$3:$D$158,4,0),IF(AND(LB14&lt;80000000,LB14&gt;10),LB14,0))</f>
        <v>0</v>
      </c>
      <c r="LC35">
        <f>IF(LC14&gt;80000000,VLOOKUP(LC14,符文价值!$A$3:$D$158,4,0),IF(AND(LC14&lt;80000000,LC14&gt;10),LC14,0))</f>
        <v>0</v>
      </c>
      <c r="LD35">
        <f>IF(LD14&gt;80000000,VLOOKUP(LD14,符文价值!$A$3:$D$158,4,0),IF(AND(LD14&lt;80000000,LD14&gt;10),LD14,0))</f>
        <v>0</v>
      </c>
      <c r="LE35">
        <f>IF(LE14&gt;80000000,VLOOKUP(LE14,符文价值!$A$3:$D$158,4,0),IF(AND(LE14&lt;80000000,LE14&gt;10),LE14,0))</f>
        <v>0</v>
      </c>
      <c r="LF35">
        <f>IF(LF14&gt;80000000,VLOOKUP(LF14,符文价值!$A$3:$D$158,4,0),IF(AND(LF14&lt;80000000,LF14&gt;10),LF14,0))</f>
        <v>0</v>
      </c>
      <c r="LG35">
        <f>IF(LG14&gt;80000000,VLOOKUP(LG14,符文价值!$A$3:$D$158,4,0),IF(AND(LG14&lt;80000000,LG14&gt;10),LG14,0))</f>
        <v>0</v>
      </c>
      <c r="LH35">
        <f>IF(LH14&gt;80000000,VLOOKUP(LH14,符文价值!$A$3:$D$158,4,0),IF(AND(LH14&lt;80000000,LH14&gt;10),LH14,0))</f>
        <v>0</v>
      </c>
      <c r="LI35">
        <f>IF(LI14&gt;80000000,VLOOKUP(LI14,符文价值!$A$3:$D$158,4,0),IF(AND(LI14&lt;80000000,LI14&gt;10),LI14,0))</f>
        <v>0</v>
      </c>
      <c r="LJ35">
        <f>IF(LJ14&gt;80000000,VLOOKUP(LJ14,符文价值!$A$3:$D$158,4,0),IF(AND(LJ14&lt;80000000,LJ14&gt;10),LJ14,0))</f>
        <v>0</v>
      </c>
      <c r="LK35">
        <f>IF(LK14&gt;80000000,VLOOKUP(LK14,符文价值!$A$3:$D$158,4,0),IF(AND(LK14&lt;80000000,LK14&gt;10),LK14,0))</f>
        <v>0</v>
      </c>
      <c r="LL35">
        <f>IF(LL14&gt;80000000,VLOOKUP(LL14,符文价值!$A$3:$D$158,4,0),IF(AND(LL14&lt;80000000,LL14&gt;10),LL14,0))</f>
        <v>0</v>
      </c>
      <c r="LM35">
        <f>IF(LM14&gt;80000000,VLOOKUP(LM14,符文价值!$A$3:$D$158,4,0),IF(AND(LM14&lt;80000000,LM14&gt;10),LM14,0))</f>
        <v>0</v>
      </c>
      <c r="LN35">
        <f>IF(LN14&gt;80000000,VLOOKUP(LN14,符文价值!$A$3:$D$158,4,0),IF(AND(LN14&lt;80000000,LN14&gt;10),LN14,0))</f>
        <v>0</v>
      </c>
      <c r="LO35">
        <f>IF(LO14&gt;80000000,VLOOKUP(LO14,符文价值!$A$3:$D$158,4,0),IF(AND(LO14&lt;80000000,LO14&gt;10),LO14,0))</f>
        <v>0</v>
      </c>
      <c r="LP35">
        <f>IF(LP14&gt;80000000,VLOOKUP(LP14,符文价值!$A$3:$D$158,4,0),IF(AND(LP14&lt;80000000,LP14&gt;10),LP14,0))</f>
        <v>0</v>
      </c>
      <c r="LQ35">
        <f>IF(LQ14&gt;80000000,VLOOKUP(LQ14,符文价值!$A$3:$D$158,4,0),IF(AND(LQ14&lt;80000000,LQ14&gt;10),LQ14,0))</f>
        <v>0</v>
      </c>
      <c r="LR35">
        <f>IF(LR14&gt;80000000,VLOOKUP(LR14,符文价值!$A$3:$D$158,4,0),IF(AND(LR14&lt;80000000,LR14&gt;10),LR14,0))</f>
        <v>0</v>
      </c>
      <c r="LS35">
        <f>IF(LS14&gt;80000000,VLOOKUP(LS14,符文价值!$A$3:$D$158,4,0),IF(AND(LS14&lt;80000000,LS14&gt;10),LS14,0))</f>
        <v>0</v>
      </c>
      <c r="LT35">
        <f>IF(LT14&gt;80000000,VLOOKUP(LT14,符文价值!$A$3:$D$158,4,0),IF(AND(LT14&lt;80000000,LT14&gt;10),LT14,0))</f>
        <v>0</v>
      </c>
      <c r="LU35">
        <f>IF(LU14&gt;80000000,VLOOKUP(LU14,符文价值!$A$3:$D$158,4,0),IF(AND(LU14&lt;80000000,LU14&gt;10),LU14,0))</f>
        <v>0</v>
      </c>
      <c r="LV35">
        <f>IF(LV14&gt;80000000,VLOOKUP(LV14,符文价值!$A$3:$D$158,4,0),IF(AND(LV14&lt;80000000,LV14&gt;10),LV14,0))</f>
        <v>0</v>
      </c>
      <c r="LW35">
        <f>IF(LW14&gt;80000000,VLOOKUP(LW14,符文价值!$A$3:$D$158,4,0),IF(AND(LW14&lt;80000000,LW14&gt;10),LW14,0))</f>
        <v>0</v>
      </c>
      <c r="LX35">
        <f>IF(LX14&gt;80000000,VLOOKUP(LX14,符文价值!$A$3:$D$158,4,0),IF(AND(LX14&lt;80000000,LX14&gt;10),LX14,0))</f>
        <v>0</v>
      </c>
      <c r="LY35">
        <f>IF(LY14&gt;80000000,VLOOKUP(LY14,符文价值!$A$3:$D$158,4,0),IF(AND(LY14&lt;80000000,LY14&gt;10),LY14,0))</f>
        <v>0</v>
      </c>
      <c r="LZ35">
        <f>IF(LZ14&gt;80000000,VLOOKUP(LZ14,符文价值!$A$3:$D$158,4,0),IF(AND(LZ14&lt;80000000,LZ14&gt;10),LZ14,0))</f>
        <v>0</v>
      </c>
      <c r="MA35">
        <f>IF(MA14&gt;80000000,VLOOKUP(MA14,符文价值!$A$3:$D$158,4,0),IF(AND(MA14&lt;80000000,MA14&gt;10),MA14,0))</f>
        <v>0</v>
      </c>
      <c r="MB35">
        <f>IF(MB14&gt;80000000,VLOOKUP(MB14,符文价值!$A$3:$D$158,4,0),IF(AND(MB14&lt;80000000,MB14&gt;10),MB14,0))</f>
        <v>0</v>
      </c>
      <c r="MC35">
        <f>IF(MC14&gt;80000000,VLOOKUP(MC14,符文价值!$A$3:$D$158,4,0),IF(AND(MC14&lt;80000000,MC14&gt;10),MC14,0))</f>
        <v>0</v>
      </c>
      <c r="MD35">
        <f>IF(MD14&gt;80000000,VLOOKUP(MD14,符文价值!$A$3:$D$158,4,0),IF(AND(MD14&lt;80000000,MD14&gt;10),MD14,0))</f>
        <v>0</v>
      </c>
      <c r="ME35">
        <f>IF(ME14&gt;80000000,VLOOKUP(ME14,符文价值!$A$3:$D$158,4,0),IF(AND(ME14&lt;80000000,ME14&gt;10),ME14,0))</f>
        <v>0</v>
      </c>
      <c r="MF35">
        <f>IF(MF14&gt;80000000,VLOOKUP(MF14,符文价值!$A$3:$D$158,4,0),IF(AND(MF14&lt;80000000,MF14&gt;10),MF14,0))</f>
        <v>0</v>
      </c>
      <c r="MG35">
        <f>IF(MG14&gt;80000000,VLOOKUP(MG14,符文价值!$A$3:$D$158,4,0),IF(AND(MG14&lt;80000000,MG14&gt;10),MG14,0))</f>
        <v>0</v>
      </c>
      <c r="MH35">
        <f>IF(MH14&gt;80000000,VLOOKUP(MH14,符文价值!$A$3:$D$158,4,0),IF(AND(MH14&lt;80000000,MH14&gt;10),MH14,0))</f>
        <v>0</v>
      </c>
    </row>
    <row r="36" spans="1:346" x14ac:dyDescent="0.2">
      <c r="A36">
        <v>12</v>
      </c>
      <c r="E36">
        <f>IF(E15&gt;80000000,VLOOKUP(E15,符文价值!$A$3:$D$158,4,0),IF(AND(E15&lt;80000000,E15&gt;10),E15,0))</f>
        <v>0</v>
      </c>
      <c r="F36">
        <f>IF(F15&gt;80000000,VLOOKUP(F15,符文价值!$A$3:$D$158,4,0),IF(AND(F15&lt;80000000,F15&gt;10),F15,0))</f>
        <v>0</v>
      </c>
      <c r="G36">
        <f>IF(G15&gt;80000000,VLOOKUP(G15,符文价值!$A$3:$D$158,4,0),IF(AND(G15&lt;80000000,G15&gt;10),G15,0))</f>
        <v>10</v>
      </c>
      <c r="H36">
        <f>IF(H15&gt;80000000,VLOOKUP(H15,符文价值!$A$3:$D$158,4,0),IF(AND(H15&lt;80000000,H15&gt;10),H15,0))</f>
        <v>0</v>
      </c>
      <c r="I36">
        <f>IF(I15&gt;80000000,VLOOKUP(I15,符文价值!$A$3:$D$158,4,0),IF(AND(I15&lt;80000000,I15&gt;10),I15,0))</f>
        <v>0</v>
      </c>
      <c r="J36">
        <f>IF(J15&gt;80000000,VLOOKUP(J15,符文价值!$A$3:$D$158,4,0),IF(AND(J15&lt;80000000,J15&gt;10),J15,0))</f>
        <v>285600</v>
      </c>
      <c r="K36">
        <f>IF(K15&gt;80000000,VLOOKUP(K15,符文价值!$A$3:$D$158,4,0),IF(AND(K15&lt;80000000,K15&gt;10),K15,0))</f>
        <v>15</v>
      </c>
      <c r="L36">
        <f>IF(L15&gt;80000000,VLOOKUP(L15,符文价值!$A$3:$D$158,4,0),IF(AND(L15&lt;80000000,L15&gt;10),L15,0))</f>
        <v>0</v>
      </c>
      <c r="M36">
        <f>IF(M15&gt;80000000,VLOOKUP(M15,符文价值!$A$3:$D$158,4,0),IF(AND(M15&lt;80000000,M15&gt;10),M15,0))</f>
        <v>0</v>
      </c>
      <c r="N36">
        <f>IF(N15&gt;80000000,VLOOKUP(N15,符文价值!$A$3:$D$158,4,0),IF(AND(N15&lt;80000000,N15&gt;10),N15,0))</f>
        <v>179040</v>
      </c>
      <c r="O36">
        <f>IF(O15&gt;80000000,VLOOKUP(O15,符文价值!$A$3:$D$158,4,0),IF(AND(O15&lt;80000000,O15&gt;10),O15,0))</f>
        <v>24</v>
      </c>
      <c r="P36">
        <f>IF(P15&gt;80000000,VLOOKUP(P15,符文价值!$A$3:$D$158,4,0),IF(AND(P15&lt;80000000,P15&gt;10),P15,0))</f>
        <v>0</v>
      </c>
      <c r="Q36">
        <f>IF(Q15&gt;80000000,VLOOKUP(Q15,符文价值!$A$3:$D$158,4,0),IF(AND(Q15&lt;80000000,Q15&gt;10),Q15,0))</f>
        <v>0</v>
      </c>
      <c r="R36">
        <f>IF(R15&gt;80000000,VLOOKUP(R15,符文价值!$A$3:$D$158,4,0),IF(AND(R15&lt;80000000,R15&gt;10),R15,0))</f>
        <v>120000</v>
      </c>
      <c r="S36">
        <f>IF(S15&gt;80000000,VLOOKUP(S15,符文价值!$A$3:$D$158,4,0),IF(AND(S15&lt;80000000,S15&gt;10),S15,0))</f>
        <v>48</v>
      </c>
      <c r="T36">
        <f>IF(T15&gt;80000000,VLOOKUP(T15,符文价值!$A$3:$D$158,4,0),IF(AND(T15&lt;80000000,T15&gt;10),T15,0))</f>
        <v>0</v>
      </c>
      <c r="U36">
        <f>IF(U15&gt;80000000,VLOOKUP(U15,符文价值!$A$3:$D$158,4,0),IF(AND(U15&lt;80000000,U15&gt;10),U15,0))</f>
        <v>0</v>
      </c>
      <c r="V36">
        <f>IF(V15&gt;80000000,VLOOKUP(V15,符文价值!$A$3:$D$158,4,0),IF(AND(V15&lt;80000000,V15&gt;10),V15,0))</f>
        <v>14400</v>
      </c>
      <c r="W36">
        <f>IF(W15&gt;80000000,VLOOKUP(W15,符文价值!$A$3:$D$158,4,0),IF(AND(W15&lt;80000000,W15&gt;10),W15,0))</f>
        <v>120</v>
      </c>
      <c r="X36">
        <f>IF(X15&gt;80000000,VLOOKUP(X15,符文价值!$A$3:$D$158,4,0),IF(AND(X15&lt;80000000,X15&gt;10),X15,0))</f>
        <v>0</v>
      </c>
      <c r="Y36">
        <f>IF(Y15&gt;80000000,VLOOKUP(Y15,符文价值!$A$3:$D$158,4,0),IF(AND(Y15&lt;80000000,Y15&gt;10),Y15,0))</f>
        <v>0</v>
      </c>
      <c r="Z36">
        <f>IF(Z15&gt;80000000,VLOOKUP(Z15,符文价值!$A$3:$D$158,4,0),IF(AND(Z15&lt;80000000,Z15&gt;10),Z15,0))</f>
        <v>960</v>
      </c>
      <c r="AA36">
        <f>IF(AA15&gt;80000000,VLOOKUP(AA15,符文价值!$A$3:$D$158,4,0),IF(AND(AA15&lt;80000000,AA15&gt;10),AA15,0))</f>
        <v>10</v>
      </c>
      <c r="AB36">
        <f>IF(AB15&gt;80000000,VLOOKUP(AB15,符文价值!$A$3:$D$158,4,0),IF(AND(AB15&lt;80000000,AB15&gt;10),AB15,0))</f>
        <v>0</v>
      </c>
      <c r="AC36">
        <f>IF(AC15&gt;80000000,VLOOKUP(AC15,符文价值!$A$3:$D$158,4,0),IF(AND(AC15&lt;80000000,AC15&gt;10),AC15,0))</f>
        <v>0</v>
      </c>
      <c r="AD36">
        <f>IF(AD15&gt;80000000,VLOOKUP(AD15,符文价值!$A$3:$D$158,4,0),IF(AND(AD15&lt;80000000,AD15&gt;10),AD15,0))</f>
        <v>12800</v>
      </c>
      <c r="AE36">
        <f>IF(AE15&gt;80000000,VLOOKUP(AE15,符文价值!$A$3:$D$158,4,0),IF(AND(AE15&lt;80000000,AE15&gt;10),AE15,0))</f>
        <v>30</v>
      </c>
      <c r="AF36">
        <f>IF(AF15&gt;80000000,VLOOKUP(AF15,符文价值!$A$3:$D$158,4,0),IF(AND(AF15&lt;80000000,AF15&gt;10),AF15,0))</f>
        <v>0</v>
      </c>
      <c r="AG36">
        <f>IF(AG15&gt;80000000,VLOOKUP(AG15,符文价值!$A$3:$D$158,4,0),IF(AND(AG15&lt;80000000,AG15&gt;10),AG15,0))</f>
        <v>0</v>
      </c>
      <c r="AH36">
        <f>IF(AH15&gt;80000000,VLOOKUP(AH15,符文价值!$A$3:$D$158,4,0),IF(AND(AH15&lt;80000000,AH15&gt;10),AH15,0))</f>
        <v>10646</v>
      </c>
      <c r="AI36">
        <f>IF(AI15&gt;80000000,VLOOKUP(AI15,符文价值!$A$3:$D$158,4,0),IF(AND(AI15&lt;80000000,AI15&gt;10),AI15,0))</f>
        <v>150</v>
      </c>
      <c r="AJ36">
        <f>IF(AJ15&gt;80000000,VLOOKUP(AJ15,符文价值!$A$3:$D$158,4,0),IF(AND(AJ15&lt;80000000,AJ15&gt;10),AJ15,0))</f>
        <v>0</v>
      </c>
      <c r="AK36">
        <f>IF(AK15&gt;80000000,VLOOKUP(AK15,符文价值!$A$3:$D$158,4,0),IF(AND(AK15&lt;80000000,AK15&gt;10),AK15,0))</f>
        <v>0</v>
      </c>
      <c r="AL36">
        <f>IF(AL15&gt;80000000,VLOOKUP(AL15,符文价值!$A$3:$D$158,4,0),IF(AND(AL15&lt;80000000,AL15&gt;10),AL15,0))</f>
        <v>2666</v>
      </c>
      <c r="AM36">
        <f>IF(AM15&gt;80000000,VLOOKUP(AM15,符文价值!$A$3:$D$158,4,0),IF(AND(AM15&lt;80000000,AM15&gt;10),AM15,0))</f>
        <v>900</v>
      </c>
      <c r="AN36">
        <f>IF(AN15&gt;80000000,VLOOKUP(AN15,符文价值!$A$3:$D$158,4,0),IF(AND(AN15&lt;80000000,AN15&gt;10),AN15,0))</f>
        <v>0</v>
      </c>
      <c r="AO36">
        <f>IF(AO15&gt;80000000,VLOOKUP(AO15,符文价值!$A$3:$D$158,4,0),IF(AND(AO15&lt;80000000,AO15&gt;10),AO15,0))</f>
        <v>0</v>
      </c>
      <c r="AP36">
        <f>IF(AP15&gt;80000000,VLOOKUP(AP15,符文价值!$A$3:$D$158,4,0),IF(AND(AP15&lt;80000000,AP15&gt;10),AP15,0))</f>
        <v>533</v>
      </c>
      <c r="AQ36">
        <f>IF(AQ15&gt;80000000,VLOOKUP(AQ15,符文价值!$A$3:$D$158,4,0),IF(AND(AQ15&lt;80000000,AQ15&gt;10),AQ15,0))</f>
        <v>9000</v>
      </c>
      <c r="AR36">
        <f>IF(AR15&gt;80000000,VLOOKUP(AR15,符文价值!$A$3:$D$158,4,0),IF(AND(AR15&lt;80000000,AR15&gt;10),AR15,0))</f>
        <v>0</v>
      </c>
      <c r="AS36">
        <f>IF(AS15&gt;80000000,VLOOKUP(AS15,符文价值!$A$3:$D$158,4,0),IF(AND(AS15&lt;80000000,AS15&gt;10),AS15,0))</f>
        <v>0</v>
      </c>
      <c r="AT36">
        <f>IF(AT15&gt;80000000,VLOOKUP(AT15,符文价值!$A$3:$D$158,4,0),IF(AND(AT15&lt;80000000,AT15&gt;10),AT15,0))</f>
        <v>20</v>
      </c>
      <c r="AU36">
        <f>IF(AU15&gt;80000000,VLOOKUP(AU15,符文价值!$A$3:$D$158,4,0),IF(AND(AU15&lt;80000000,AU15&gt;10),AU15,0))</f>
        <v>10</v>
      </c>
      <c r="AV36">
        <f>IF(AV15&gt;80000000,VLOOKUP(AV15,符文价值!$A$3:$D$158,4,0),IF(AND(AV15&lt;80000000,AV15&gt;10),AV15,0))</f>
        <v>0</v>
      </c>
      <c r="AW36">
        <f>IF(AW15&gt;80000000,VLOOKUP(AW15,符文价值!$A$3:$D$158,4,0),IF(AND(AW15&lt;80000000,AW15&gt;10),AW15,0))</f>
        <v>0</v>
      </c>
      <c r="AX36">
        <f>IF(AX15&gt;80000000,VLOOKUP(AX15,符文价值!$A$3:$D$158,4,0),IF(AND(AX15&lt;80000000,AX15&gt;10),AX15,0))</f>
        <v>12800</v>
      </c>
      <c r="AY36">
        <f>IF(AY15&gt;80000000,VLOOKUP(AY15,符文价值!$A$3:$D$158,4,0),IF(AND(AY15&lt;80000000,AY15&gt;10),AY15,0))</f>
        <v>30</v>
      </c>
      <c r="AZ36">
        <f>IF(AZ15&gt;80000000,VLOOKUP(AZ15,符文价值!$A$3:$D$158,4,0),IF(AND(AZ15&lt;80000000,AZ15&gt;10),AZ15,0))</f>
        <v>0</v>
      </c>
      <c r="BA36">
        <f>IF(BA15&gt;80000000,VLOOKUP(BA15,符文价值!$A$3:$D$158,4,0),IF(AND(BA15&lt;80000000,BA15&gt;10),BA15,0))</f>
        <v>0</v>
      </c>
      <c r="BB36">
        <f>IF(BB15&gt;80000000,VLOOKUP(BB15,符文价值!$A$3:$D$158,4,0),IF(AND(BB15&lt;80000000,BB15&gt;10),BB15,0))</f>
        <v>10646</v>
      </c>
      <c r="BC36">
        <f>IF(BC15&gt;80000000,VLOOKUP(BC15,符文价值!$A$3:$D$158,4,0),IF(AND(BC15&lt;80000000,BC15&gt;10),BC15,0))</f>
        <v>150</v>
      </c>
      <c r="BD36">
        <f>IF(BD15&gt;80000000,VLOOKUP(BD15,符文价值!$A$3:$D$158,4,0),IF(AND(BD15&lt;80000000,BD15&gt;10),BD15,0))</f>
        <v>0</v>
      </c>
      <c r="BE36">
        <f>IF(BE15&gt;80000000,VLOOKUP(BE15,符文价值!$A$3:$D$158,4,0),IF(AND(BE15&lt;80000000,BE15&gt;10),BE15,0))</f>
        <v>0</v>
      </c>
      <c r="BF36">
        <f>IF(BF15&gt;80000000,VLOOKUP(BF15,符文价值!$A$3:$D$158,4,0),IF(AND(BF15&lt;80000000,BF15&gt;10),BF15,0))</f>
        <v>2666</v>
      </c>
      <c r="BG36">
        <f>IF(BG15&gt;80000000,VLOOKUP(BG15,符文价值!$A$3:$D$158,4,0),IF(AND(BG15&lt;80000000,BG15&gt;10),BG15,0))</f>
        <v>900</v>
      </c>
      <c r="BH36">
        <f>IF(BH15&gt;80000000,VLOOKUP(BH15,符文价值!$A$3:$D$158,4,0),IF(AND(BH15&lt;80000000,BH15&gt;10),BH15,0))</f>
        <v>0</v>
      </c>
      <c r="BI36">
        <f>IF(BI15&gt;80000000,VLOOKUP(BI15,符文价值!$A$3:$D$158,4,0),IF(AND(BI15&lt;80000000,BI15&gt;10),BI15,0))</f>
        <v>0</v>
      </c>
      <c r="BJ36">
        <f>IF(BJ15&gt;80000000,VLOOKUP(BJ15,符文价值!$A$3:$D$158,4,0),IF(AND(BJ15&lt;80000000,BJ15&gt;10),BJ15,0))</f>
        <v>533</v>
      </c>
      <c r="BK36">
        <f>IF(BK15&gt;80000000,VLOOKUP(BK15,符文价值!$A$3:$D$158,4,0),IF(AND(BK15&lt;80000000,BK15&gt;10),BK15,0))</f>
        <v>9000</v>
      </c>
      <c r="BL36">
        <f>IF(BL15&gt;80000000,VLOOKUP(BL15,符文价值!$A$3:$D$158,4,0),IF(AND(BL15&lt;80000000,BL15&gt;10),BL15,0))</f>
        <v>0</v>
      </c>
      <c r="BM36">
        <f>IF(BM15&gt;80000000,VLOOKUP(BM15,符文价值!$A$3:$D$158,4,0),IF(AND(BM15&lt;80000000,BM15&gt;10),BM15,0))</f>
        <v>0</v>
      </c>
      <c r="BN36">
        <f>IF(BN15&gt;80000000,VLOOKUP(BN15,符文价值!$A$3:$D$158,4,0),IF(AND(BN15&lt;80000000,BN15&gt;10),BN15,0))</f>
        <v>20</v>
      </c>
      <c r="BO36">
        <f>IF(BO15&gt;80000000,VLOOKUP(BO15,符文价值!$A$3:$D$158,4,0),IF(AND(BO15&lt;80000000,BO15&gt;10),BO15,0))</f>
        <v>10</v>
      </c>
      <c r="BP36">
        <f>IF(BP15&gt;80000000,VLOOKUP(BP15,符文价值!$A$3:$D$158,4,0),IF(AND(BP15&lt;80000000,BP15&gt;10),BP15,0))</f>
        <v>0</v>
      </c>
      <c r="BQ36">
        <f>IF(BQ15&gt;80000000,VLOOKUP(BQ15,符文价值!$A$3:$D$158,4,0),IF(AND(BQ15&lt;80000000,BQ15&gt;10),BQ15,0))</f>
        <v>0</v>
      </c>
      <c r="BR36">
        <f>IF(BR15&gt;80000000,VLOOKUP(BR15,符文价值!$A$3:$D$158,4,0),IF(AND(BR15&lt;80000000,BR15&gt;10),BR15,0))</f>
        <v>12800</v>
      </c>
      <c r="BS36">
        <f>IF(BS15&gt;80000000,VLOOKUP(BS15,符文价值!$A$3:$D$158,4,0),IF(AND(BS15&lt;80000000,BS15&gt;10),BS15,0))</f>
        <v>30</v>
      </c>
      <c r="BT36">
        <f>IF(BT15&gt;80000000,VLOOKUP(BT15,符文价值!$A$3:$D$158,4,0),IF(AND(BT15&lt;80000000,BT15&gt;10),BT15,0))</f>
        <v>0</v>
      </c>
      <c r="BU36">
        <f>IF(BU15&gt;80000000,VLOOKUP(BU15,符文价值!$A$3:$D$158,4,0),IF(AND(BU15&lt;80000000,BU15&gt;10),BU15,0))</f>
        <v>0</v>
      </c>
      <c r="BV36">
        <f>IF(BV15&gt;80000000,VLOOKUP(BV15,符文价值!$A$3:$D$158,4,0),IF(AND(BV15&lt;80000000,BV15&gt;10),BV15,0))</f>
        <v>10646</v>
      </c>
      <c r="BW36">
        <f>IF(BW15&gt;80000000,VLOOKUP(BW15,符文价值!$A$3:$D$158,4,0),IF(AND(BW15&lt;80000000,BW15&gt;10),BW15,0))</f>
        <v>150</v>
      </c>
      <c r="BX36">
        <f>IF(BX15&gt;80000000,VLOOKUP(BX15,符文价值!$A$3:$D$158,4,0),IF(AND(BX15&lt;80000000,BX15&gt;10),BX15,0))</f>
        <v>0</v>
      </c>
      <c r="BY36">
        <f>IF(BY15&gt;80000000,VLOOKUP(BY15,符文价值!$A$3:$D$158,4,0),IF(AND(BY15&lt;80000000,BY15&gt;10),BY15,0))</f>
        <v>0</v>
      </c>
      <c r="BZ36">
        <f>IF(BZ15&gt;80000000,VLOOKUP(BZ15,符文价值!$A$3:$D$158,4,0),IF(AND(BZ15&lt;80000000,BZ15&gt;10),BZ15,0))</f>
        <v>2666</v>
      </c>
      <c r="CA36">
        <f>IF(CA15&gt;80000000,VLOOKUP(CA15,符文价值!$A$3:$D$158,4,0),IF(AND(CA15&lt;80000000,CA15&gt;10),CA15,0))</f>
        <v>900</v>
      </c>
      <c r="CB36">
        <f>IF(CB15&gt;80000000,VLOOKUP(CB15,符文价值!$A$3:$D$158,4,0),IF(AND(CB15&lt;80000000,CB15&gt;10),CB15,0))</f>
        <v>0</v>
      </c>
      <c r="CC36">
        <f>IF(CC15&gt;80000000,VLOOKUP(CC15,符文价值!$A$3:$D$158,4,0),IF(AND(CC15&lt;80000000,CC15&gt;10),CC15,0))</f>
        <v>0</v>
      </c>
      <c r="CD36">
        <f>IF(CD15&gt;80000000,VLOOKUP(CD15,符文价值!$A$3:$D$158,4,0),IF(AND(CD15&lt;80000000,CD15&gt;10),CD15,0))</f>
        <v>533</v>
      </c>
      <c r="CE36">
        <f>IF(CE15&gt;80000000,VLOOKUP(CE15,符文价值!$A$3:$D$158,4,0),IF(AND(CE15&lt;80000000,CE15&gt;10),CE15,0))</f>
        <v>9000</v>
      </c>
      <c r="CF36">
        <f>IF(CF15&gt;80000000,VLOOKUP(CF15,符文价值!$A$3:$D$158,4,0),IF(AND(CF15&lt;80000000,CF15&gt;10),CF15,0))</f>
        <v>0</v>
      </c>
      <c r="CG36">
        <f>IF(CG15&gt;80000000,VLOOKUP(CG15,符文价值!$A$3:$D$158,4,0),IF(AND(CG15&lt;80000000,CG15&gt;10),CG15,0))</f>
        <v>0</v>
      </c>
      <c r="CH36">
        <f>IF(CH15&gt;80000000,VLOOKUP(CH15,符文价值!$A$3:$D$158,4,0),IF(AND(CH15&lt;80000000,CH15&gt;10),CH15,0))</f>
        <v>20</v>
      </c>
      <c r="CI36">
        <f>IF(CI15&gt;80000000,VLOOKUP(CI15,符文价值!$A$3:$D$158,4,0),IF(AND(CI15&lt;80000000,CI15&gt;10),CI15,0))</f>
        <v>10</v>
      </c>
      <c r="CJ36">
        <f>IF(CJ15&gt;80000000,VLOOKUP(CJ15,符文价值!$A$3:$D$158,4,0),IF(AND(CJ15&lt;80000000,CJ15&gt;10),CJ15,0))</f>
        <v>0</v>
      </c>
      <c r="CK36">
        <f>IF(CK15&gt;80000000,VLOOKUP(CK15,符文价值!$A$3:$D$158,4,0),IF(AND(CK15&lt;80000000,CK15&gt;10),CK15,0))</f>
        <v>0</v>
      </c>
      <c r="CL36">
        <f>IF(CL15&gt;80000000,VLOOKUP(CL15,符文价值!$A$3:$D$158,4,0),IF(AND(CL15&lt;80000000,CL15&gt;10),CL15,0))</f>
        <v>12800</v>
      </c>
      <c r="CM36">
        <f>IF(CM15&gt;80000000,VLOOKUP(CM15,符文价值!$A$3:$D$158,4,0),IF(AND(CM15&lt;80000000,CM15&gt;10),CM15,0))</f>
        <v>30</v>
      </c>
      <c r="CN36">
        <f>IF(CN15&gt;80000000,VLOOKUP(CN15,符文价值!$A$3:$D$158,4,0),IF(AND(CN15&lt;80000000,CN15&gt;10),CN15,0))</f>
        <v>0</v>
      </c>
      <c r="CO36">
        <f>IF(CO15&gt;80000000,VLOOKUP(CO15,符文价值!$A$3:$D$158,4,0),IF(AND(CO15&lt;80000000,CO15&gt;10),CO15,0))</f>
        <v>0</v>
      </c>
      <c r="CP36">
        <f>IF(CP15&gt;80000000,VLOOKUP(CP15,符文价值!$A$3:$D$158,4,0),IF(AND(CP15&lt;80000000,CP15&gt;10),CP15,0))</f>
        <v>10646</v>
      </c>
      <c r="CQ36">
        <f>IF(CQ15&gt;80000000,VLOOKUP(CQ15,符文价值!$A$3:$D$158,4,0),IF(AND(CQ15&lt;80000000,CQ15&gt;10),CQ15,0))</f>
        <v>150</v>
      </c>
      <c r="CR36">
        <f>IF(CR15&gt;80000000,VLOOKUP(CR15,符文价值!$A$3:$D$158,4,0),IF(AND(CR15&lt;80000000,CR15&gt;10),CR15,0))</f>
        <v>0</v>
      </c>
      <c r="CS36">
        <f>IF(CS15&gt;80000000,VLOOKUP(CS15,符文价值!$A$3:$D$158,4,0),IF(AND(CS15&lt;80000000,CS15&gt;10),CS15,0))</f>
        <v>0</v>
      </c>
      <c r="CT36">
        <f>IF(CT15&gt;80000000,VLOOKUP(CT15,符文价值!$A$3:$D$158,4,0),IF(AND(CT15&lt;80000000,CT15&gt;10),CT15,0))</f>
        <v>2666</v>
      </c>
      <c r="CU36">
        <f>IF(CU15&gt;80000000,VLOOKUP(CU15,符文价值!$A$3:$D$158,4,0),IF(AND(CU15&lt;80000000,CU15&gt;10),CU15,0))</f>
        <v>900</v>
      </c>
      <c r="CV36">
        <f>IF(CV15&gt;80000000,VLOOKUP(CV15,符文价值!$A$3:$D$158,4,0),IF(AND(CV15&lt;80000000,CV15&gt;10),CV15,0))</f>
        <v>0</v>
      </c>
      <c r="CW36">
        <f>IF(CW15&gt;80000000,VLOOKUP(CW15,符文价值!$A$3:$D$158,4,0),IF(AND(CW15&lt;80000000,CW15&gt;10),CW15,0))</f>
        <v>0</v>
      </c>
      <c r="CX36">
        <f>IF(CX15&gt;80000000,VLOOKUP(CX15,符文价值!$A$3:$D$158,4,0),IF(AND(CX15&lt;80000000,CX15&gt;10),CX15,0))</f>
        <v>533</v>
      </c>
      <c r="CY36">
        <f>IF(CY15&gt;80000000,VLOOKUP(CY15,符文价值!$A$3:$D$158,4,0),IF(AND(CY15&lt;80000000,CY15&gt;10),CY15,0))</f>
        <v>9000</v>
      </c>
      <c r="CZ36">
        <f>IF(CZ15&gt;80000000,VLOOKUP(CZ15,符文价值!$A$3:$D$158,4,0),IF(AND(CZ15&lt;80000000,CZ15&gt;10),CZ15,0))</f>
        <v>0</v>
      </c>
      <c r="DA36">
        <f>IF(DA15&gt;80000000,VLOOKUP(DA15,符文价值!$A$3:$D$158,4,0),IF(AND(DA15&lt;80000000,DA15&gt;10),DA15,0))</f>
        <v>0</v>
      </c>
      <c r="DB36">
        <f>IF(DB15&gt;80000000,VLOOKUP(DB15,符文价值!$A$3:$D$158,4,0),IF(AND(DB15&lt;80000000,DB15&gt;10),DB15,0))</f>
        <v>20</v>
      </c>
      <c r="DC36">
        <f>IF(DC15&gt;80000000,VLOOKUP(DC15,符文价值!$A$3:$D$158,4,0),IF(AND(DC15&lt;80000000,DC15&gt;10),DC15,0))</f>
        <v>10</v>
      </c>
      <c r="DD36">
        <f>IF(DD15&gt;80000000,VLOOKUP(DD15,符文价值!$A$3:$D$158,4,0),IF(AND(DD15&lt;80000000,DD15&gt;10),DD15,0))</f>
        <v>0</v>
      </c>
      <c r="DE36">
        <f>IF(DE15&gt;80000000,VLOOKUP(DE15,符文价值!$A$3:$D$158,4,0),IF(AND(DE15&lt;80000000,DE15&gt;10),DE15,0))</f>
        <v>0</v>
      </c>
      <c r="DF36">
        <f>IF(DF15&gt;80000000,VLOOKUP(DF15,符文价值!$A$3:$D$158,4,0),IF(AND(DF15&lt;80000000,DF15&gt;10),DF15,0))</f>
        <v>12800</v>
      </c>
      <c r="DG36">
        <f>IF(DG15&gt;80000000,VLOOKUP(DG15,符文价值!$A$3:$D$158,4,0),IF(AND(DG15&lt;80000000,DG15&gt;10),DG15,0))</f>
        <v>30</v>
      </c>
      <c r="DH36">
        <f>IF(DH15&gt;80000000,VLOOKUP(DH15,符文价值!$A$3:$D$158,4,0),IF(AND(DH15&lt;80000000,DH15&gt;10),DH15,0))</f>
        <v>0</v>
      </c>
      <c r="DI36">
        <f>IF(DI15&gt;80000000,VLOOKUP(DI15,符文价值!$A$3:$D$158,4,0),IF(AND(DI15&lt;80000000,DI15&gt;10),DI15,0))</f>
        <v>0</v>
      </c>
      <c r="DJ36">
        <f>IF(DJ15&gt;80000000,VLOOKUP(DJ15,符文价值!$A$3:$D$158,4,0),IF(AND(DJ15&lt;80000000,DJ15&gt;10),DJ15,0))</f>
        <v>10646</v>
      </c>
      <c r="DK36">
        <f>IF(DK15&gt;80000000,VLOOKUP(DK15,符文价值!$A$3:$D$158,4,0),IF(AND(DK15&lt;80000000,DK15&gt;10),DK15,0))</f>
        <v>150</v>
      </c>
      <c r="DL36">
        <f>IF(DL15&gt;80000000,VLOOKUP(DL15,符文价值!$A$3:$D$158,4,0),IF(AND(DL15&lt;80000000,DL15&gt;10),DL15,0))</f>
        <v>0</v>
      </c>
      <c r="DM36">
        <f>IF(DM15&gt;80000000,VLOOKUP(DM15,符文价值!$A$3:$D$158,4,0),IF(AND(DM15&lt;80000000,DM15&gt;10),DM15,0))</f>
        <v>0</v>
      </c>
      <c r="DN36">
        <f>IF(DN15&gt;80000000,VLOOKUP(DN15,符文价值!$A$3:$D$158,4,0),IF(AND(DN15&lt;80000000,DN15&gt;10),DN15,0))</f>
        <v>2666</v>
      </c>
      <c r="DO36">
        <f>IF(DO15&gt;80000000,VLOOKUP(DO15,符文价值!$A$3:$D$158,4,0),IF(AND(DO15&lt;80000000,DO15&gt;10),DO15,0))</f>
        <v>900</v>
      </c>
      <c r="DP36">
        <f>IF(DP15&gt;80000000,VLOOKUP(DP15,符文价值!$A$3:$D$158,4,0),IF(AND(DP15&lt;80000000,DP15&gt;10),DP15,0))</f>
        <v>0</v>
      </c>
      <c r="DQ36">
        <f>IF(DQ15&gt;80000000,VLOOKUP(DQ15,符文价值!$A$3:$D$158,4,0),IF(AND(DQ15&lt;80000000,DQ15&gt;10),DQ15,0))</f>
        <v>0</v>
      </c>
      <c r="DR36">
        <f>IF(DR15&gt;80000000,VLOOKUP(DR15,符文价值!$A$3:$D$158,4,0),IF(AND(DR15&lt;80000000,DR15&gt;10),DR15,0))</f>
        <v>533</v>
      </c>
      <c r="DS36">
        <f>IF(DS15&gt;80000000,VLOOKUP(DS15,符文价值!$A$3:$D$158,4,0),IF(AND(DS15&lt;80000000,DS15&gt;10),DS15,0))</f>
        <v>9000</v>
      </c>
      <c r="DT36">
        <f>IF(DT15&gt;80000000,VLOOKUP(DT15,符文价值!$A$3:$D$158,4,0),IF(AND(DT15&lt;80000000,DT15&gt;10),DT15,0))</f>
        <v>0</v>
      </c>
      <c r="DU36">
        <f>IF(DU15&gt;80000000,VLOOKUP(DU15,符文价值!$A$3:$D$158,4,0),IF(AND(DU15&lt;80000000,DU15&gt;10),DU15,0))</f>
        <v>0</v>
      </c>
      <c r="DV36">
        <f>IF(DV15&gt;80000000,VLOOKUP(DV15,符文价值!$A$3:$D$158,4,0),IF(AND(DV15&lt;80000000,DV15&gt;10),DV15,0))</f>
        <v>20</v>
      </c>
      <c r="DW36">
        <f>IF(DW15&gt;80000000,VLOOKUP(DW15,符文价值!$A$3:$D$158,4,0),IF(AND(DW15&lt;80000000,DW15&gt;10),DW15,0))</f>
        <v>10</v>
      </c>
      <c r="DX36">
        <f>IF(DX15&gt;80000000,VLOOKUP(DX15,符文价值!$A$3:$D$158,4,0),IF(AND(DX15&lt;80000000,DX15&gt;10),DX15,0))</f>
        <v>0</v>
      </c>
      <c r="DY36">
        <f>IF(DY15&gt;80000000,VLOOKUP(DY15,符文价值!$A$3:$D$158,4,0),IF(AND(DY15&lt;80000000,DY15&gt;10),DY15,0))</f>
        <v>0</v>
      </c>
      <c r="DZ36">
        <f>IF(DZ15&gt;80000000,VLOOKUP(DZ15,符文价值!$A$3:$D$158,4,0),IF(AND(DZ15&lt;80000000,DZ15&gt;10),DZ15,0))</f>
        <v>12800</v>
      </c>
      <c r="EA36">
        <f>IF(EA15&gt;80000000,VLOOKUP(EA15,符文价值!$A$3:$D$158,4,0),IF(AND(EA15&lt;80000000,EA15&gt;10),EA15,0))</f>
        <v>30</v>
      </c>
      <c r="EB36">
        <f>IF(EB15&gt;80000000,VLOOKUP(EB15,符文价值!$A$3:$D$158,4,0),IF(AND(EB15&lt;80000000,EB15&gt;10),EB15,0))</f>
        <v>0</v>
      </c>
      <c r="EC36">
        <f>IF(EC15&gt;80000000,VLOOKUP(EC15,符文价值!$A$3:$D$158,4,0),IF(AND(EC15&lt;80000000,EC15&gt;10),EC15,0))</f>
        <v>0</v>
      </c>
      <c r="ED36">
        <f>IF(ED15&gt;80000000,VLOOKUP(ED15,符文价值!$A$3:$D$158,4,0),IF(AND(ED15&lt;80000000,ED15&gt;10),ED15,0))</f>
        <v>10646</v>
      </c>
      <c r="EE36">
        <f>IF(EE15&gt;80000000,VLOOKUP(EE15,符文价值!$A$3:$D$158,4,0),IF(AND(EE15&lt;80000000,EE15&gt;10),EE15,0))</f>
        <v>150</v>
      </c>
      <c r="EF36">
        <f>IF(EF15&gt;80000000,VLOOKUP(EF15,符文价值!$A$3:$D$158,4,0),IF(AND(EF15&lt;80000000,EF15&gt;10),EF15,0))</f>
        <v>0</v>
      </c>
      <c r="EG36">
        <f>IF(EG15&gt;80000000,VLOOKUP(EG15,符文价值!$A$3:$D$158,4,0),IF(AND(EG15&lt;80000000,EG15&gt;10),EG15,0))</f>
        <v>0</v>
      </c>
      <c r="EH36">
        <f>IF(EH15&gt;80000000,VLOOKUP(EH15,符文价值!$A$3:$D$158,4,0),IF(AND(EH15&lt;80000000,EH15&gt;10),EH15,0))</f>
        <v>2666</v>
      </c>
      <c r="EI36">
        <f>IF(EI15&gt;80000000,VLOOKUP(EI15,符文价值!$A$3:$D$158,4,0),IF(AND(EI15&lt;80000000,EI15&gt;10),EI15,0))</f>
        <v>900</v>
      </c>
      <c r="EJ36">
        <f>IF(EJ15&gt;80000000,VLOOKUP(EJ15,符文价值!$A$3:$D$158,4,0),IF(AND(EJ15&lt;80000000,EJ15&gt;10),EJ15,0))</f>
        <v>0</v>
      </c>
      <c r="EK36">
        <f>IF(EK15&gt;80000000,VLOOKUP(EK15,符文价值!$A$3:$D$158,4,0),IF(AND(EK15&lt;80000000,EK15&gt;10),EK15,0))</f>
        <v>0</v>
      </c>
      <c r="EL36">
        <f>IF(EL15&gt;80000000,VLOOKUP(EL15,符文价值!$A$3:$D$158,4,0),IF(AND(EL15&lt;80000000,EL15&gt;10),EL15,0))</f>
        <v>533</v>
      </c>
      <c r="EM36">
        <f>IF(EM15&gt;80000000,VLOOKUP(EM15,符文价值!$A$3:$D$158,4,0),IF(AND(EM15&lt;80000000,EM15&gt;10),EM15,0))</f>
        <v>9000</v>
      </c>
      <c r="EN36">
        <f>IF(EN15&gt;80000000,VLOOKUP(EN15,符文价值!$A$3:$D$158,4,0),IF(AND(EN15&lt;80000000,EN15&gt;10),EN15,0))</f>
        <v>0</v>
      </c>
      <c r="EO36">
        <f>IF(EO15&gt;80000000,VLOOKUP(EO15,符文价值!$A$3:$D$158,4,0),IF(AND(EO15&lt;80000000,EO15&gt;10),EO15,0))</f>
        <v>0</v>
      </c>
      <c r="EP36">
        <f>IF(EP15&gt;80000000,VLOOKUP(EP15,符文价值!$A$3:$D$158,4,0),IF(AND(EP15&lt;80000000,EP15&gt;10),EP15,0))</f>
        <v>20</v>
      </c>
      <c r="EQ36">
        <f>IF(EQ15&gt;80000000,VLOOKUP(EQ15,符文价值!$A$3:$D$158,4,0),IF(AND(EQ15&lt;80000000,EQ15&gt;10),EQ15,0))</f>
        <v>10</v>
      </c>
      <c r="ER36">
        <f>IF(ER15&gt;80000000,VLOOKUP(ER15,符文价值!$A$3:$D$158,4,0),IF(AND(ER15&lt;80000000,ER15&gt;10),ER15,0))</f>
        <v>0</v>
      </c>
      <c r="ES36">
        <f>IF(ES15&gt;80000000,VLOOKUP(ES15,符文价值!$A$3:$D$158,4,0),IF(AND(ES15&lt;80000000,ES15&gt;10),ES15,0))</f>
        <v>0</v>
      </c>
      <c r="ET36">
        <f>IF(ET15&gt;80000000,VLOOKUP(ET15,符文价值!$A$3:$D$158,4,0),IF(AND(ET15&lt;80000000,ET15&gt;10),ET15,0))</f>
        <v>12800</v>
      </c>
      <c r="EU36">
        <f>IF(EU15&gt;80000000,VLOOKUP(EU15,符文价值!$A$3:$D$158,4,0),IF(AND(EU15&lt;80000000,EU15&gt;10),EU15,0))</f>
        <v>30</v>
      </c>
      <c r="EV36">
        <f>IF(EV15&gt;80000000,VLOOKUP(EV15,符文价值!$A$3:$D$158,4,0),IF(AND(EV15&lt;80000000,EV15&gt;10),EV15,0))</f>
        <v>0</v>
      </c>
      <c r="EW36">
        <f>IF(EW15&gt;80000000,VLOOKUP(EW15,符文价值!$A$3:$D$158,4,0),IF(AND(EW15&lt;80000000,EW15&gt;10),EW15,0))</f>
        <v>0</v>
      </c>
      <c r="EX36">
        <f>IF(EX15&gt;80000000,VLOOKUP(EX15,符文价值!$A$3:$D$158,4,0),IF(AND(EX15&lt;80000000,EX15&gt;10),EX15,0))</f>
        <v>10646</v>
      </c>
      <c r="EY36">
        <f>IF(EY15&gt;80000000,VLOOKUP(EY15,符文价值!$A$3:$D$158,4,0),IF(AND(EY15&lt;80000000,EY15&gt;10),EY15,0))</f>
        <v>150</v>
      </c>
      <c r="EZ36">
        <f>IF(EZ15&gt;80000000,VLOOKUP(EZ15,符文价值!$A$3:$D$158,4,0),IF(AND(EZ15&lt;80000000,EZ15&gt;10),EZ15,0))</f>
        <v>0</v>
      </c>
      <c r="FA36">
        <f>IF(FA15&gt;80000000,VLOOKUP(FA15,符文价值!$A$3:$D$158,4,0),IF(AND(FA15&lt;80000000,FA15&gt;10),FA15,0))</f>
        <v>0</v>
      </c>
      <c r="FB36">
        <f>IF(FB15&gt;80000000,VLOOKUP(FB15,符文价值!$A$3:$D$158,4,0),IF(AND(FB15&lt;80000000,FB15&gt;10),FB15,0))</f>
        <v>2666</v>
      </c>
      <c r="FC36">
        <f>IF(FC15&gt;80000000,VLOOKUP(FC15,符文价值!$A$3:$D$158,4,0),IF(AND(FC15&lt;80000000,FC15&gt;10),FC15,0))</f>
        <v>900</v>
      </c>
      <c r="FD36">
        <f>IF(FD15&gt;80000000,VLOOKUP(FD15,符文价值!$A$3:$D$158,4,0),IF(AND(FD15&lt;80000000,FD15&gt;10),FD15,0))</f>
        <v>0</v>
      </c>
      <c r="FE36">
        <f>IF(FE15&gt;80000000,VLOOKUP(FE15,符文价值!$A$3:$D$158,4,0),IF(AND(FE15&lt;80000000,FE15&gt;10),FE15,0))</f>
        <v>0</v>
      </c>
      <c r="FF36">
        <f>IF(FF15&gt;80000000,VLOOKUP(FF15,符文价值!$A$3:$D$158,4,0),IF(AND(FF15&lt;80000000,FF15&gt;10),FF15,0))</f>
        <v>533</v>
      </c>
      <c r="FG36">
        <f>IF(FG15&gt;80000000,VLOOKUP(FG15,符文价值!$A$3:$D$158,4,0),IF(AND(FG15&lt;80000000,FG15&gt;10),FG15,0))</f>
        <v>9000</v>
      </c>
      <c r="FH36">
        <f>IF(FH15&gt;80000000,VLOOKUP(FH15,符文价值!$A$3:$D$158,4,0),IF(AND(FH15&lt;80000000,FH15&gt;10),FH15,0))</f>
        <v>0</v>
      </c>
      <c r="FI36">
        <f>IF(FI15&gt;80000000,VLOOKUP(FI15,符文价值!$A$3:$D$158,4,0),IF(AND(FI15&lt;80000000,FI15&gt;10),FI15,0))</f>
        <v>0</v>
      </c>
      <c r="FJ36">
        <f>IF(FJ15&gt;80000000,VLOOKUP(FJ15,符文价值!$A$3:$D$158,4,0),IF(AND(FJ15&lt;80000000,FJ15&gt;10),FJ15,0))</f>
        <v>20</v>
      </c>
      <c r="FK36">
        <f>IF(FK15&gt;80000000,VLOOKUP(FK15,符文价值!$A$3:$D$158,4,0),IF(AND(FK15&lt;80000000,FK15&gt;10),FK15,0))</f>
        <v>10</v>
      </c>
      <c r="FL36">
        <f>IF(FL15&gt;80000000,VLOOKUP(FL15,符文价值!$A$3:$D$158,4,0),IF(AND(FL15&lt;80000000,FL15&gt;10),FL15,0))</f>
        <v>0</v>
      </c>
      <c r="FM36">
        <f>IF(FM15&gt;80000000,VLOOKUP(FM15,符文价值!$A$3:$D$158,4,0),IF(AND(FM15&lt;80000000,FM15&gt;10),FM15,0))</f>
        <v>0</v>
      </c>
      <c r="FN36">
        <f>IF(FN15&gt;80000000,VLOOKUP(FN15,符文价值!$A$3:$D$158,4,0),IF(AND(FN15&lt;80000000,FN15&gt;10),FN15,0))</f>
        <v>12800</v>
      </c>
      <c r="FO36">
        <f>IF(FO15&gt;80000000,VLOOKUP(FO15,符文价值!$A$3:$D$158,4,0),IF(AND(FO15&lt;80000000,FO15&gt;10),FO15,0))</f>
        <v>30</v>
      </c>
      <c r="FP36">
        <f>IF(FP15&gt;80000000,VLOOKUP(FP15,符文价值!$A$3:$D$158,4,0),IF(AND(FP15&lt;80000000,FP15&gt;10),FP15,0))</f>
        <v>0</v>
      </c>
      <c r="FQ36">
        <f>IF(FQ15&gt;80000000,VLOOKUP(FQ15,符文价值!$A$3:$D$158,4,0),IF(AND(FQ15&lt;80000000,FQ15&gt;10),FQ15,0))</f>
        <v>0</v>
      </c>
      <c r="FR36">
        <f>IF(FR15&gt;80000000,VLOOKUP(FR15,符文价值!$A$3:$D$158,4,0),IF(AND(FR15&lt;80000000,FR15&gt;10),FR15,0))</f>
        <v>10646</v>
      </c>
      <c r="FS36">
        <f>IF(FS15&gt;80000000,VLOOKUP(FS15,符文价值!$A$3:$D$158,4,0),IF(AND(FS15&lt;80000000,FS15&gt;10),FS15,0))</f>
        <v>150</v>
      </c>
      <c r="FT36">
        <f>IF(FT15&gt;80000000,VLOOKUP(FT15,符文价值!$A$3:$D$158,4,0),IF(AND(FT15&lt;80000000,FT15&gt;10),FT15,0))</f>
        <v>0</v>
      </c>
      <c r="FU36">
        <f>IF(FU15&gt;80000000,VLOOKUP(FU15,符文价值!$A$3:$D$158,4,0),IF(AND(FU15&lt;80000000,FU15&gt;10),FU15,0))</f>
        <v>0</v>
      </c>
      <c r="FV36">
        <f>IF(FV15&gt;80000000,VLOOKUP(FV15,符文价值!$A$3:$D$158,4,0),IF(AND(FV15&lt;80000000,FV15&gt;10),FV15,0))</f>
        <v>2666</v>
      </c>
      <c r="FW36">
        <f>IF(FW15&gt;80000000,VLOOKUP(FW15,符文价值!$A$3:$D$158,4,0),IF(AND(FW15&lt;80000000,FW15&gt;10),FW15,0))</f>
        <v>900</v>
      </c>
      <c r="FX36">
        <f>IF(FX15&gt;80000000,VLOOKUP(FX15,符文价值!$A$3:$D$158,4,0),IF(AND(FX15&lt;80000000,FX15&gt;10),FX15,0))</f>
        <v>0</v>
      </c>
      <c r="FY36">
        <f>IF(FY15&gt;80000000,VLOOKUP(FY15,符文价值!$A$3:$D$158,4,0),IF(AND(FY15&lt;80000000,FY15&gt;10),FY15,0))</f>
        <v>0</v>
      </c>
      <c r="FZ36">
        <f>IF(FZ15&gt;80000000,VLOOKUP(FZ15,符文价值!$A$3:$D$158,4,0),IF(AND(FZ15&lt;80000000,FZ15&gt;10),FZ15,0))</f>
        <v>533</v>
      </c>
      <c r="GA36">
        <f>IF(GA15&gt;80000000,VLOOKUP(GA15,符文价值!$A$3:$D$158,4,0),IF(AND(GA15&lt;80000000,GA15&gt;10),GA15,0))</f>
        <v>9000</v>
      </c>
      <c r="GB36">
        <f>IF(GB15&gt;80000000,VLOOKUP(GB15,符文价值!$A$3:$D$158,4,0),IF(AND(GB15&lt;80000000,GB15&gt;10),GB15,0))</f>
        <v>0</v>
      </c>
      <c r="GC36">
        <f>IF(GC15&gt;80000000,VLOOKUP(GC15,符文价值!$A$3:$D$158,4,0),IF(AND(GC15&lt;80000000,GC15&gt;10),GC15,0))</f>
        <v>0</v>
      </c>
      <c r="GD36">
        <f>IF(GD15&gt;80000000,VLOOKUP(GD15,符文价值!$A$3:$D$158,4,0),IF(AND(GD15&lt;80000000,GD15&gt;10),GD15,0))</f>
        <v>20</v>
      </c>
      <c r="GE36">
        <f>IF(GE15&gt;80000000,VLOOKUP(GE15,符文价值!$A$3:$D$158,4,0),IF(AND(GE15&lt;80000000,GE15&gt;10),GE15,0))</f>
        <v>10</v>
      </c>
      <c r="GF36">
        <f>IF(GF15&gt;80000000,VLOOKUP(GF15,符文价值!$A$3:$D$158,4,0),IF(AND(GF15&lt;80000000,GF15&gt;10),GF15,0))</f>
        <v>0</v>
      </c>
      <c r="GG36">
        <f>IF(GG15&gt;80000000,VLOOKUP(GG15,符文价值!$A$3:$D$158,4,0),IF(AND(GG15&lt;80000000,GG15&gt;10),GG15,0))</f>
        <v>0</v>
      </c>
      <c r="GH36">
        <f>IF(GH15&gt;80000000,VLOOKUP(GH15,符文价值!$A$3:$D$158,4,0),IF(AND(GH15&lt;80000000,GH15&gt;10),GH15,0))</f>
        <v>12800</v>
      </c>
      <c r="GI36">
        <f>IF(GI15&gt;80000000,VLOOKUP(GI15,符文价值!$A$3:$D$158,4,0),IF(AND(GI15&lt;80000000,GI15&gt;10),GI15,0))</f>
        <v>30</v>
      </c>
      <c r="GJ36">
        <f>IF(GJ15&gt;80000000,VLOOKUP(GJ15,符文价值!$A$3:$D$158,4,0),IF(AND(GJ15&lt;80000000,GJ15&gt;10),GJ15,0))</f>
        <v>0</v>
      </c>
      <c r="GK36">
        <f>IF(GK15&gt;80000000,VLOOKUP(GK15,符文价值!$A$3:$D$158,4,0),IF(AND(GK15&lt;80000000,GK15&gt;10),GK15,0))</f>
        <v>0</v>
      </c>
      <c r="GL36">
        <f>IF(GL15&gt;80000000,VLOOKUP(GL15,符文价值!$A$3:$D$158,4,0),IF(AND(GL15&lt;80000000,GL15&gt;10),GL15,0))</f>
        <v>10646</v>
      </c>
      <c r="GM36">
        <f>IF(GM15&gt;80000000,VLOOKUP(GM15,符文价值!$A$3:$D$158,4,0),IF(AND(GM15&lt;80000000,GM15&gt;10),GM15,0))</f>
        <v>150</v>
      </c>
      <c r="GN36">
        <f>IF(GN15&gt;80000000,VLOOKUP(GN15,符文价值!$A$3:$D$158,4,0),IF(AND(GN15&lt;80000000,GN15&gt;10),GN15,0))</f>
        <v>0</v>
      </c>
      <c r="GO36">
        <f>IF(GO15&gt;80000000,VLOOKUP(GO15,符文价值!$A$3:$D$158,4,0),IF(AND(GO15&lt;80000000,GO15&gt;10),GO15,0))</f>
        <v>0</v>
      </c>
      <c r="GP36">
        <f>IF(GP15&gt;80000000,VLOOKUP(GP15,符文价值!$A$3:$D$158,4,0),IF(AND(GP15&lt;80000000,GP15&gt;10),GP15,0))</f>
        <v>2666</v>
      </c>
      <c r="GQ36">
        <f>IF(GQ15&gt;80000000,VLOOKUP(GQ15,符文价值!$A$3:$D$158,4,0),IF(AND(GQ15&lt;80000000,GQ15&gt;10),GQ15,0))</f>
        <v>900</v>
      </c>
      <c r="GR36">
        <f>IF(GR15&gt;80000000,VLOOKUP(GR15,符文价值!$A$3:$D$158,4,0),IF(AND(GR15&lt;80000000,GR15&gt;10),GR15,0))</f>
        <v>0</v>
      </c>
      <c r="GS36">
        <f>IF(GS15&gt;80000000,VLOOKUP(GS15,符文价值!$A$3:$D$158,4,0),IF(AND(GS15&lt;80000000,GS15&gt;10),GS15,0))</f>
        <v>0</v>
      </c>
      <c r="GT36">
        <f>IF(GT15&gt;80000000,VLOOKUP(GT15,符文价值!$A$3:$D$158,4,0),IF(AND(GT15&lt;80000000,GT15&gt;10),GT15,0))</f>
        <v>533</v>
      </c>
      <c r="GU36">
        <f>IF(GU15&gt;80000000,VLOOKUP(GU15,符文价值!$A$3:$D$158,4,0),IF(AND(GU15&lt;80000000,GU15&gt;10),GU15,0))</f>
        <v>9000</v>
      </c>
      <c r="GV36">
        <f>IF(GV15&gt;80000000,VLOOKUP(GV15,符文价值!$A$3:$D$158,4,0),IF(AND(GV15&lt;80000000,GV15&gt;10),GV15,0))</f>
        <v>0</v>
      </c>
      <c r="GW36">
        <f>IF(GW15&gt;80000000,VLOOKUP(GW15,符文价值!$A$3:$D$158,4,0),IF(AND(GW15&lt;80000000,GW15&gt;10),GW15,0))</f>
        <v>0</v>
      </c>
      <c r="GX36">
        <f>IF(GX15&gt;80000000,VLOOKUP(GX15,符文价值!$A$3:$D$158,4,0),IF(AND(GX15&lt;80000000,GX15&gt;10),GX15,0))</f>
        <v>20</v>
      </c>
      <c r="GY36">
        <f>IF(GY15&gt;80000000,VLOOKUP(GY15,符文价值!$A$3:$D$158,4,0),IF(AND(GY15&lt;80000000,GY15&gt;10),GY15,0))</f>
        <v>10</v>
      </c>
      <c r="GZ36">
        <f>IF(GZ15&gt;80000000,VLOOKUP(GZ15,符文价值!$A$3:$D$158,4,0),IF(AND(GZ15&lt;80000000,GZ15&gt;10),GZ15,0))</f>
        <v>0</v>
      </c>
      <c r="HA36">
        <f>IF(HA15&gt;80000000,VLOOKUP(HA15,符文价值!$A$3:$D$158,4,0),IF(AND(HA15&lt;80000000,HA15&gt;10),HA15,0))</f>
        <v>0</v>
      </c>
      <c r="HB36">
        <f>IF(HB15&gt;80000000,VLOOKUP(HB15,符文价值!$A$3:$D$158,4,0),IF(AND(HB15&lt;80000000,HB15&gt;10),HB15,0))</f>
        <v>12800</v>
      </c>
      <c r="HC36">
        <f>IF(HC15&gt;80000000,VLOOKUP(HC15,符文价值!$A$3:$D$158,4,0),IF(AND(HC15&lt;80000000,HC15&gt;10),HC15,0))</f>
        <v>30</v>
      </c>
      <c r="HD36">
        <f>IF(HD15&gt;80000000,VLOOKUP(HD15,符文价值!$A$3:$D$158,4,0),IF(AND(HD15&lt;80000000,HD15&gt;10),HD15,0))</f>
        <v>0</v>
      </c>
      <c r="HE36">
        <f>IF(HE15&gt;80000000,VLOOKUP(HE15,符文价值!$A$3:$D$158,4,0),IF(AND(HE15&lt;80000000,HE15&gt;10),HE15,0))</f>
        <v>0</v>
      </c>
      <c r="HF36">
        <f>IF(HF15&gt;80000000,VLOOKUP(HF15,符文价值!$A$3:$D$158,4,0),IF(AND(HF15&lt;80000000,HF15&gt;10),HF15,0))</f>
        <v>10646</v>
      </c>
      <c r="HG36">
        <f>IF(HG15&gt;80000000,VLOOKUP(HG15,符文价值!$A$3:$D$158,4,0),IF(AND(HG15&lt;80000000,HG15&gt;10),HG15,0))</f>
        <v>150</v>
      </c>
      <c r="HH36">
        <f>IF(HH15&gt;80000000,VLOOKUP(HH15,符文价值!$A$3:$D$158,4,0),IF(AND(HH15&lt;80000000,HH15&gt;10),HH15,0))</f>
        <v>0</v>
      </c>
      <c r="HI36">
        <f>IF(HI15&gt;80000000,VLOOKUP(HI15,符文价值!$A$3:$D$158,4,0),IF(AND(HI15&lt;80000000,HI15&gt;10),HI15,0))</f>
        <v>0</v>
      </c>
      <c r="HJ36">
        <f>IF(HJ15&gt;80000000,VLOOKUP(HJ15,符文价值!$A$3:$D$158,4,0),IF(AND(HJ15&lt;80000000,HJ15&gt;10),HJ15,0))</f>
        <v>2666</v>
      </c>
      <c r="HK36">
        <f>IF(HK15&gt;80000000,VLOOKUP(HK15,符文价值!$A$3:$D$158,4,0),IF(AND(HK15&lt;80000000,HK15&gt;10),HK15,0))</f>
        <v>900</v>
      </c>
      <c r="HL36">
        <f>IF(HL15&gt;80000000,VLOOKUP(HL15,符文价值!$A$3:$D$158,4,0),IF(AND(HL15&lt;80000000,HL15&gt;10),HL15,0))</f>
        <v>0</v>
      </c>
      <c r="HM36">
        <f>IF(HM15&gt;80000000,VLOOKUP(HM15,符文价值!$A$3:$D$158,4,0),IF(AND(HM15&lt;80000000,HM15&gt;10),HM15,0))</f>
        <v>0</v>
      </c>
      <c r="HN36">
        <f>IF(HN15&gt;80000000,VLOOKUP(HN15,符文价值!$A$3:$D$158,4,0),IF(AND(HN15&lt;80000000,HN15&gt;10),HN15,0))</f>
        <v>533</v>
      </c>
      <c r="HO36">
        <f>IF(HO15&gt;80000000,VLOOKUP(HO15,符文价值!$A$3:$D$158,4,0),IF(AND(HO15&lt;80000000,HO15&gt;10),HO15,0))</f>
        <v>9000</v>
      </c>
      <c r="HP36">
        <f>IF(HP15&gt;80000000,VLOOKUP(HP15,符文价值!$A$3:$D$158,4,0),IF(AND(HP15&lt;80000000,HP15&gt;10),HP15,0))</f>
        <v>0</v>
      </c>
      <c r="HQ36">
        <f>IF(HQ15&gt;80000000,VLOOKUP(HQ15,符文价值!$A$3:$D$158,4,0),IF(AND(HQ15&lt;80000000,HQ15&gt;10),HQ15,0))</f>
        <v>0</v>
      </c>
      <c r="HR36">
        <f>IF(HR15&gt;80000000,VLOOKUP(HR15,符文价值!$A$3:$D$158,4,0),IF(AND(HR15&lt;80000000,HR15&gt;10),HR15,0))</f>
        <v>20</v>
      </c>
      <c r="HS36">
        <f>IF(HS15&gt;80000000,VLOOKUP(HS15,符文价值!$A$3:$D$158,4,0),IF(AND(HS15&lt;80000000,HS15&gt;10),HS15,0))</f>
        <v>10</v>
      </c>
      <c r="HT36">
        <f>IF(HT15&gt;80000000,VLOOKUP(HT15,符文价值!$A$3:$D$158,4,0),IF(AND(HT15&lt;80000000,HT15&gt;10),HT15,0))</f>
        <v>0</v>
      </c>
      <c r="HU36">
        <f>IF(HU15&gt;80000000,VLOOKUP(HU15,符文价值!$A$3:$D$158,4,0),IF(AND(HU15&lt;80000000,HU15&gt;10),HU15,0))</f>
        <v>0</v>
      </c>
      <c r="HV36">
        <f>IF(HV15&gt;80000000,VLOOKUP(HV15,符文价值!$A$3:$D$158,4,0),IF(AND(HV15&lt;80000000,HV15&gt;10),HV15,0))</f>
        <v>12800</v>
      </c>
      <c r="HW36">
        <f>IF(HW15&gt;80000000,VLOOKUP(HW15,符文价值!$A$3:$D$158,4,0),IF(AND(HW15&lt;80000000,HW15&gt;10),HW15,0))</f>
        <v>30</v>
      </c>
      <c r="HX36">
        <f>IF(HX15&gt;80000000,VLOOKUP(HX15,符文价值!$A$3:$D$158,4,0),IF(AND(HX15&lt;80000000,HX15&gt;10),HX15,0))</f>
        <v>0</v>
      </c>
      <c r="HY36">
        <f>IF(HY15&gt;80000000,VLOOKUP(HY15,符文价值!$A$3:$D$158,4,0),IF(AND(HY15&lt;80000000,HY15&gt;10),HY15,0))</f>
        <v>0</v>
      </c>
      <c r="HZ36">
        <f>IF(HZ15&gt;80000000,VLOOKUP(HZ15,符文价值!$A$3:$D$158,4,0),IF(AND(HZ15&lt;80000000,HZ15&gt;10),HZ15,0))</f>
        <v>10646</v>
      </c>
      <c r="IA36">
        <f>IF(IA15&gt;80000000,VLOOKUP(IA15,符文价值!$A$3:$D$158,4,0),IF(AND(IA15&lt;80000000,IA15&gt;10),IA15,0))</f>
        <v>150</v>
      </c>
      <c r="IB36">
        <f>IF(IB15&gt;80000000,VLOOKUP(IB15,符文价值!$A$3:$D$158,4,0),IF(AND(IB15&lt;80000000,IB15&gt;10),IB15,0))</f>
        <v>0</v>
      </c>
      <c r="IC36">
        <f>IF(IC15&gt;80000000,VLOOKUP(IC15,符文价值!$A$3:$D$158,4,0),IF(AND(IC15&lt;80000000,IC15&gt;10),IC15,0))</f>
        <v>0</v>
      </c>
      <c r="ID36">
        <f>IF(ID15&gt;80000000,VLOOKUP(ID15,符文价值!$A$3:$D$158,4,0),IF(AND(ID15&lt;80000000,ID15&gt;10),ID15,0))</f>
        <v>2666</v>
      </c>
      <c r="IE36">
        <f>IF(IE15&gt;80000000,VLOOKUP(IE15,符文价值!$A$3:$D$158,4,0),IF(AND(IE15&lt;80000000,IE15&gt;10),IE15,0))</f>
        <v>900</v>
      </c>
      <c r="IF36">
        <f>IF(IF15&gt;80000000,VLOOKUP(IF15,符文价值!$A$3:$D$158,4,0),IF(AND(IF15&lt;80000000,IF15&gt;10),IF15,0))</f>
        <v>0</v>
      </c>
      <c r="IG36">
        <f>IF(IG15&gt;80000000,VLOOKUP(IG15,符文价值!$A$3:$D$158,4,0),IF(AND(IG15&lt;80000000,IG15&gt;10),IG15,0))</f>
        <v>0</v>
      </c>
      <c r="IH36">
        <f>IF(IH15&gt;80000000,VLOOKUP(IH15,符文价值!$A$3:$D$158,4,0),IF(AND(IH15&lt;80000000,IH15&gt;10),IH15,0))</f>
        <v>533</v>
      </c>
      <c r="II36">
        <f>IF(II15&gt;80000000,VLOOKUP(II15,符文价值!$A$3:$D$158,4,0),IF(AND(II15&lt;80000000,II15&gt;10),II15,0))</f>
        <v>9000</v>
      </c>
      <c r="IJ36">
        <f>IF(IJ15&gt;80000000,VLOOKUP(IJ15,符文价值!$A$3:$D$158,4,0),IF(AND(IJ15&lt;80000000,IJ15&gt;10),IJ15,0))</f>
        <v>0</v>
      </c>
      <c r="IK36">
        <f>IF(IK15&gt;80000000,VLOOKUP(IK15,符文价值!$A$3:$D$158,4,0),IF(AND(IK15&lt;80000000,IK15&gt;10),IK15,0))</f>
        <v>0</v>
      </c>
      <c r="IL36">
        <f>IF(IL15&gt;80000000,VLOOKUP(IL15,符文价值!$A$3:$D$158,4,0),IF(AND(IL15&lt;80000000,IL15&gt;10),IL15,0))</f>
        <v>20</v>
      </c>
      <c r="IM36">
        <f>IF(IM15&gt;80000000,VLOOKUP(IM15,符文价值!$A$3:$D$158,4,0),IF(AND(IM15&lt;80000000,IM15&gt;10),IM15,0))</f>
        <v>10</v>
      </c>
      <c r="IN36">
        <f>IF(IN15&gt;80000000,VLOOKUP(IN15,符文价值!$A$3:$D$158,4,0),IF(AND(IN15&lt;80000000,IN15&gt;10),IN15,0))</f>
        <v>0</v>
      </c>
      <c r="IO36">
        <f>IF(IO15&gt;80000000,VLOOKUP(IO15,符文价值!$A$3:$D$158,4,0),IF(AND(IO15&lt;80000000,IO15&gt;10),IO15,0))</f>
        <v>0</v>
      </c>
      <c r="IP36">
        <f>IF(IP15&gt;80000000,VLOOKUP(IP15,符文价值!$A$3:$D$158,4,0),IF(AND(IP15&lt;80000000,IP15&gt;10),IP15,0))</f>
        <v>12800</v>
      </c>
      <c r="IQ36">
        <f>IF(IQ15&gt;80000000,VLOOKUP(IQ15,符文价值!$A$3:$D$158,4,0),IF(AND(IQ15&lt;80000000,IQ15&gt;10),IQ15,0))</f>
        <v>30</v>
      </c>
      <c r="IR36">
        <f>IF(IR15&gt;80000000,VLOOKUP(IR15,符文价值!$A$3:$D$158,4,0),IF(AND(IR15&lt;80000000,IR15&gt;10),IR15,0))</f>
        <v>0</v>
      </c>
      <c r="IS36">
        <f>IF(IS15&gt;80000000,VLOOKUP(IS15,符文价值!$A$3:$D$158,4,0),IF(AND(IS15&lt;80000000,IS15&gt;10),IS15,0))</f>
        <v>0</v>
      </c>
      <c r="IT36">
        <f>IF(IT15&gt;80000000,VLOOKUP(IT15,符文价值!$A$3:$D$158,4,0),IF(AND(IT15&lt;80000000,IT15&gt;10),IT15,0))</f>
        <v>10646</v>
      </c>
      <c r="IU36">
        <f>IF(IU15&gt;80000000,VLOOKUP(IU15,符文价值!$A$3:$D$158,4,0),IF(AND(IU15&lt;80000000,IU15&gt;10),IU15,0))</f>
        <v>150</v>
      </c>
      <c r="IV36">
        <f>IF(IV15&gt;80000000,VLOOKUP(IV15,符文价值!$A$3:$D$158,4,0),IF(AND(IV15&lt;80000000,IV15&gt;10),IV15,0))</f>
        <v>0</v>
      </c>
      <c r="IW36">
        <f>IF(IW15&gt;80000000,VLOOKUP(IW15,符文价值!$A$3:$D$158,4,0),IF(AND(IW15&lt;80000000,IW15&gt;10),IW15,0))</f>
        <v>0</v>
      </c>
      <c r="IX36">
        <f>IF(IX15&gt;80000000,VLOOKUP(IX15,符文价值!$A$3:$D$158,4,0),IF(AND(IX15&lt;80000000,IX15&gt;10),IX15,0))</f>
        <v>2666</v>
      </c>
      <c r="IY36">
        <f>IF(IY15&gt;80000000,VLOOKUP(IY15,符文价值!$A$3:$D$158,4,0),IF(AND(IY15&lt;80000000,IY15&gt;10),IY15,0))</f>
        <v>900</v>
      </c>
      <c r="IZ36">
        <f>IF(IZ15&gt;80000000,VLOOKUP(IZ15,符文价值!$A$3:$D$158,4,0),IF(AND(IZ15&lt;80000000,IZ15&gt;10),IZ15,0))</f>
        <v>0</v>
      </c>
      <c r="JA36">
        <f>IF(JA15&gt;80000000,VLOOKUP(JA15,符文价值!$A$3:$D$158,4,0),IF(AND(JA15&lt;80000000,JA15&gt;10),JA15,0))</f>
        <v>0</v>
      </c>
      <c r="JB36">
        <f>IF(JB15&gt;80000000,VLOOKUP(JB15,符文价值!$A$3:$D$158,4,0),IF(AND(JB15&lt;80000000,JB15&gt;10),JB15,0))</f>
        <v>533</v>
      </c>
      <c r="JC36">
        <f>IF(JC15&gt;80000000,VLOOKUP(JC15,符文价值!$A$3:$D$158,4,0),IF(AND(JC15&lt;80000000,JC15&gt;10),JC15,0))</f>
        <v>9000</v>
      </c>
      <c r="JD36">
        <f>IF(JD15&gt;80000000,VLOOKUP(JD15,符文价值!$A$3:$D$158,4,0),IF(AND(JD15&lt;80000000,JD15&gt;10),JD15,0))</f>
        <v>0</v>
      </c>
      <c r="JE36">
        <f>IF(JE15&gt;80000000,VLOOKUP(JE15,符文价值!$A$3:$D$158,4,0),IF(AND(JE15&lt;80000000,JE15&gt;10),JE15,0))</f>
        <v>0</v>
      </c>
      <c r="JF36">
        <f>IF(JF15&gt;80000000,VLOOKUP(JF15,符文价值!$A$3:$D$158,4,0),IF(AND(JF15&lt;80000000,JF15&gt;10),JF15,0))</f>
        <v>20</v>
      </c>
      <c r="JG36">
        <f>IF(JG15&gt;80000000,VLOOKUP(JG15,符文价值!$A$3:$D$158,4,0),IF(AND(JG15&lt;80000000,JG15&gt;10),JG15,0))</f>
        <v>10</v>
      </c>
      <c r="JH36">
        <f>IF(JH15&gt;80000000,VLOOKUP(JH15,符文价值!$A$3:$D$158,4,0),IF(AND(JH15&lt;80000000,JH15&gt;10),JH15,0))</f>
        <v>0</v>
      </c>
      <c r="JI36">
        <f>IF(JI15&gt;80000000,VLOOKUP(JI15,符文价值!$A$3:$D$158,4,0),IF(AND(JI15&lt;80000000,JI15&gt;10),JI15,0))</f>
        <v>0</v>
      </c>
      <c r="JJ36">
        <f>IF(JJ15&gt;80000000,VLOOKUP(JJ15,符文价值!$A$3:$D$158,4,0),IF(AND(JJ15&lt;80000000,JJ15&gt;10),JJ15,0))</f>
        <v>12800</v>
      </c>
      <c r="JK36">
        <f>IF(JK15&gt;80000000,VLOOKUP(JK15,符文价值!$A$3:$D$158,4,0),IF(AND(JK15&lt;80000000,JK15&gt;10),JK15,0))</f>
        <v>30</v>
      </c>
      <c r="JL36">
        <f>IF(JL15&gt;80000000,VLOOKUP(JL15,符文价值!$A$3:$D$158,4,0),IF(AND(JL15&lt;80000000,JL15&gt;10),JL15,0))</f>
        <v>0</v>
      </c>
      <c r="JM36">
        <f>IF(JM15&gt;80000000,VLOOKUP(JM15,符文价值!$A$3:$D$158,4,0),IF(AND(JM15&lt;80000000,JM15&gt;10),JM15,0))</f>
        <v>0</v>
      </c>
      <c r="JN36">
        <f>IF(JN15&gt;80000000,VLOOKUP(JN15,符文价值!$A$3:$D$158,4,0),IF(AND(JN15&lt;80000000,JN15&gt;10),JN15,0))</f>
        <v>10646</v>
      </c>
      <c r="JO36">
        <f>IF(JO15&gt;80000000,VLOOKUP(JO15,符文价值!$A$3:$D$158,4,0),IF(AND(JO15&lt;80000000,JO15&gt;10),JO15,0))</f>
        <v>150</v>
      </c>
      <c r="JP36">
        <f>IF(JP15&gt;80000000,VLOOKUP(JP15,符文价值!$A$3:$D$158,4,0),IF(AND(JP15&lt;80000000,JP15&gt;10),JP15,0))</f>
        <v>0</v>
      </c>
      <c r="JQ36">
        <f>IF(JQ15&gt;80000000,VLOOKUP(JQ15,符文价值!$A$3:$D$158,4,0),IF(AND(JQ15&lt;80000000,JQ15&gt;10),JQ15,0))</f>
        <v>0</v>
      </c>
      <c r="JR36">
        <f>IF(JR15&gt;80000000,VLOOKUP(JR15,符文价值!$A$3:$D$158,4,0),IF(AND(JR15&lt;80000000,JR15&gt;10),JR15,0))</f>
        <v>2666</v>
      </c>
      <c r="JS36">
        <f>IF(JS15&gt;80000000,VLOOKUP(JS15,符文价值!$A$3:$D$158,4,0),IF(AND(JS15&lt;80000000,JS15&gt;10),JS15,0))</f>
        <v>900</v>
      </c>
      <c r="JT36">
        <f>IF(JT15&gt;80000000,VLOOKUP(JT15,符文价值!$A$3:$D$158,4,0),IF(AND(JT15&lt;80000000,JT15&gt;10),JT15,0))</f>
        <v>0</v>
      </c>
      <c r="JU36">
        <f>IF(JU15&gt;80000000,VLOOKUP(JU15,符文价值!$A$3:$D$158,4,0),IF(AND(JU15&lt;80000000,JU15&gt;10),JU15,0))</f>
        <v>0</v>
      </c>
      <c r="JV36">
        <f>IF(JV15&gt;80000000,VLOOKUP(JV15,符文价值!$A$3:$D$158,4,0),IF(AND(JV15&lt;80000000,JV15&gt;10),JV15,0))</f>
        <v>533</v>
      </c>
      <c r="JW36">
        <f>IF(JW15&gt;80000000,VLOOKUP(JW15,符文价值!$A$3:$D$158,4,0),IF(AND(JW15&lt;80000000,JW15&gt;10),JW15,0))</f>
        <v>9000</v>
      </c>
      <c r="JX36">
        <f>IF(JX15&gt;80000000,VLOOKUP(JX15,符文价值!$A$3:$D$158,4,0),IF(AND(JX15&lt;80000000,JX15&gt;10),JX15,0))</f>
        <v>0</v>
      </c>
      <c r="JY36">
        <f>IF(JY15&gt;80000000,VLOOKUP(JY15,符文价值!$A$3:$D$158,4,0),IF(AND(JY15&lt;80000000,JY15&gt;10),JY15,0))</f>
        <v>0</v>
      </c>
      <c r="JZ36">
        <f>IF(JZ15&gt;80000000,VLOOKUP(JZ15,符文价值!$A$3:$D$158,4,0),IF(AND(JZ15&lt;80000000,JZ15&gt;10),JZ15,0))</f>
        <v>20</v>
      </c>
      <c r="KA36">
        <f>IF(KA15&gt;80000000,VLOOKUP(KA15,符文价值!$A$3:$D$158,4,0),IF(AND(KA15&lt;80000000,KA15&gt;10),KA15,0))</f>
        <v>10</v>
      </c>
      <c r="KB36">
        <f>IF(KB15&gt;80000000,VLOOKUP(KB15,符文价值!$A$3:$D$158,4,0),IF(AND(KB15&lt;80000000,KB15&gt;10),KB15,0))</f>
        <v>0</v>
      </c>
      <c r="KC36">
        <f>IF(KC15&gt;80000000,VLOOKUP(KC15,符文价值!$A$3:$D$158,4,0),IF(AND(KC15&lt;80000000,KC15&gt;10),KC15,0))</f>
        <v>0</v>
      </c>
      <c r="KD36">
        <f>IF(KD15&gt;80000000,VLOOKUP(KD15,符文价值!$A$3:$D$158,4,0),IF(AND(KD15&lt;80000000,KD15&gt;10),KD15,0))</f>
        <v>12800</v>
      </c>
      <c r="KE36">
        <f>IF(KE15&gt;80000000,VLOOKUP(KE15,符文价值!$A$3:$D$158,4,0),IF(AND(KE15&lt;80000000,KE15&gt;10),KE15,0))</f>
        <v>30</v>
      </c>
      <c r="KF36">
        <f>IF(KF15&gt;80000000,VLOOKUP(KF15,符文价值!$A$3:$D$158,4,0),IF(AND(KF15&lt;80000000,KF15&gt;10),KF15,0))</f>
        <v>0</v>
      </c>
      <c r="KG36">
        <f>IF(KG15&gt;80000000,VLOOKUP(KG15,符文价值!$A$3:$D$158,4,0),IF(AND(KG15&lt;80000000,KG15&gt;10),KG15,0))</f>
        <v>0</v>
      </c>
      <c r="KH36">
        <f>IF(KH15&gt;80000000,VLOOKUP(KH15,符文价值!$A$3:$D$158,4,0),IF(AND(KH15&lt;80000000,KH15&gt;10),KH15,0))</f>
        <v>10646</v>
      </c>
      <c r="KI36">
        <f>IF(KI15&gt;80000000,VLOOKUP(KI15,符文价值!$A$3:$D$158,4,0),IF(AND(KI15&lt;80000000,KI15&gt;10),KI15,0))</f>
        <v>150</v>
      </c>
      <c r="KJ36">
        <f>IF(KJ15&gt;80000000,VLOOKUP(KJ15,符文价值!$A$3:$D$158,4,0),IF(AND(KJ15&lt;80000000,KJ15&gt;10),KJ15,0))</f>
        <v>0</v>
      </c>
      <c r="KK36">
        <f>IF(KK15&gt;80000000,VLOOKUP(KK15,符文价值!$A$3:$D$158,4,0),IF(AND(KK15&lt;80000000,KK15&gt;10),KK15,0))</f>
        <v>0</v>
      </c>
      <c r="KL36">
        <f>IF(KL15&gt;80000000,VLOOKUP(KL15,符文价值!$A$3:$D$158,4,0),IF(AND(KL15&lt;80000000,KL15&gt;10),KL15,0))</f>
        <v>2666</v>
      </c>
      <c r="KM36">
        <f>IF(KM15&gt;80000000,VLOOKUP(KM15,符文价值!$A$3:$D$158,4,0),IF(AND(KM15&lt;80000000,KM15&gt;10),KM15,0))</f>
        <v>900</v>
      </c>
      <c r="KN36">
        <f>IF(KN15&gt;80000000,VLOOKUP(KN15,符文价值!$A$3:$D$158,4,0),IF(AND(KN15&lt;80000000,KN15&gt;10),KN15,0))</f>
        <v>0</v>
      </c>
      <c r="KO36">
        <f>IF(KO15&gt;80000000,VLOOKUP(KO15,符文价值!$A$3:$D$158,4,0),IF(AND(KO15&lt;80000000,KO15&gt;10),KO15,0))</f>
        <v>0</v>
      </c>
      <c r="KP36">
        <f>IF(KP15&gt;80000000,VLOOKUP(KP15,符文价值!$A$3:$D$158,4,0),IF(AND(KP15&lt;80000000,KP15&gt;10),KP15,0))</f>
        <v>533</v>
      </c>
      <c r="KQ36">
        <f>IF(KQ15&gt;80000000,VLOOKUP(KQ15,符文价值!$A$3:$D$158,4,0),IF(AND(KQ15&lt;80000000,KQ15&gt;10),KQ15,0))</f>
        <v>9000</v>
      </c>
      <c r="KR36">
        <f>IF(KR15&gt;80000000,VLOOKUP(KR15,符文价值!$A$3:$D$158,4,0),IF(AND(KR15&lt;80000000,KR15&gt;10),KR15,0))</f>
        <v>0</v>
      </c>
      <c r="KS36">
        <f>IF(KS15&gt;80000000,VLOOKUP(KS15,符文价值!$A$3:$D$158,4,0),IF(AND(KS15&lt;80000000,KS15&gt;10),KS15,0))</f>
        <v>0</v>
      </c>
      <c r="KT36">
        <f>IF(KT15&gt;80000000,VLOOKUP(KT15,符文价值!$A$3:$D$158,4,0),IF(AND(KT15&lt;80000000,KT15&gt;10),KT15,0))</f>
        <v>20</v>
      </c>
      <c r="KU36">
        <f>IF(KU15&gt;80000000,VLOOKUP(KU15,符文价值!$A$3:$D$158,4,0),IF(AND(KU15&lt;80000000,KU15&gt;10),KU15,0))</f>
        <v>10</v>
      </c>
      <c r="KV36">
        <f>IF(KV15&gt;80000000,VLOOKUP(KV15,符文价值!$A$3:$D$158,4,0),IF(AND(KV15&lt;80000000,KV15&gt;10),KV15,0))</f>
        <v>0</v>
      </c>
      <c r="KW36">
        <f>IF(KW15&gt;80000000,VLOOKUP(KW15,符文价值!$A$3:$D$158,4,0),IF(AND(KW15&lt;80000000,KW15&gt;10),KW15,0))</f>
        <v>0</v>
      </c>
      <c r="KX36">
        <f>IF(KX15&gt;80000000,VLOOKUP(KX15,符文价值!$A$3:$D$158,4,0),IF(AND(KX15&lt;80000000,KX15&gt;10),KX15,0))</f>
        <v>12800</v>
      </c>
      <c r="KY36">
        <f>IF(KY15&gt;80000000,VLOOKUP(KY15,符文价值!$A$3:$D$158,4,0),IF(AND(KY15&lt;80000000,KY15&gt;10),KY15,0))</f>
        <v>30</v>
      </c>
      <c r="KZ36">
        <f>IF(KZ15&gt;80000000,VLOOKUP(KZ15,符文价值!$A$3:$D$158,4,0),IF(AND(KZ15&lt;80000000,KZ15&gt;10),KZ15,0))</f>
        <v>0</v>
      </c>
      <c r="LA36">
        <f>IF(LA15&gt;80000000,VLOOKUP(LA15,符文价值!$A$3:$D$158,4,0),IF(AND(LA15&lt;80000000,LA15&gt;10),LA15,0))</f>
        <v>0</v>
      </c>
      <c r="LB36">
        <f>IF(LB15&gt;80000000,VLOOKUP(LB15,符文价值!$A$3:$D$158,4,0),IF(AND(LB15&lt;80000000,LB15&gt;10),LB15,0))</f>
        <v>10646</v>
      </c>
      <c r="LC36">
        <f>IF(LC15&gt;80000000,VLOOKUP(LC15,符文价值!$A$3:$D$158,4,0),IF(AND(LC15&lt;80000000,LC15&gt;10),LC15,0))</f>
        <v>150</v>
      </c>
      <c r="LD36">
        <f>IF(LD15&gt;80000000,VLOOKUP(LD15,符文价值!$A$3:$D$158,4,0),IF(AND(LD15&lt;80000000,LD15&gt;10),LD15,0))</f>
        <v>0</v>
      </c>
      <c r="LE36">
        <f>IF(LE15&gt;80000000,VLOOKUP(LE15,符文价值!$A$3:$D$158,4,0),IF(AND(LE15&lt;80000000,LE15&gt;10),LE15,0))</f>
        <v>0</v>
      </c>
      <c r="LF36">
        <f>IF(LF15&gt;80000000,VLOOKUP(LF15,符文价值!$A$3:$D$158,4,0),IF(AND(LF15&lt;80000000,LF15&gt;10),LF15,0))</f>
        <v>2666</v>
      </c>
      <c r="LG36">
        <f>IF(LG15&gt;80000000,VLOOKUP(LG15,符文价值!$A$3:$D$158,4,0),IF(AND(LG15&lt;80000000,LG15&gt;10),LG15,0))</f>
        <v>900</v>
      </c>
      <c r="LH36">
        <f>IF(LH15&gt;80000000,VLOOKUP(LH15,符文价值!$A$3:$D$158,4,0),IF(AND(LH15&lt;80000000,LH15&gt;10),LH15,0))</f>
        <v>0</v>
      </c>
      <c r="LI36">
        <f>IF(LI15&gt;80000000,VLOOKUP(LI15,符文价值!$A$3:$D$158,4,0),IF(AND(LI15&lt;80000000,LI15&gt;10),LI15,0))</f>
        <v>0</v>
      </c>
      <c r="LJ36">
        <f>IF(LJ15&gt;80000000,VLOOKUP(LJ15,符文价值!$A$3:$D$158,4,0),IF(AND(LJ15&lt;80000000,LJ15&gt;10),LJ15,0))</f>
        <v>533</v>
      </c>
      <c r="LK36">
        <f>IF(LK15&gt;80000000,VLOOKUP(LK15,符文价值!$A$3:$D$158,4,0),IF(AND(LK15&lt;80000000,LK15&gt;10),LK15,0))</f>
        <v>9000</v>
      </c>
      <c r="LL36">
        <f>IF(LL15&gt;80000000,VLOOKUP(LL15,符文价值!$A$3:$D$158,4,0),IF(AND(LL15&lt;80000000,LL15&gt;10),LL15,0))</f>
        <v>0</v>
      </c>
      <c r="LM36">
        <f>IF(LM15&gt;80000000,VLOOKUP(LM15,符文价值!$A$3:$D$158,4,0),IF(AND(LM15&lt;80000000,LM15&gt;10),LM15,0))</f>
        <v>0</v>
      </c>
      <c r="LN36">
        <f>IF(LN15&gt;80000000,VLOOKUP(LN15,符文价值!$A$3:$D$158,4,0),IF(AND(LN15&lt;80000000,LN15&gt;10),LN15,0))</f>
        <v>20</v>
      </c>
      <c r="LO36">
        <f>IF(LO15&gt;80000000,VLOOKUP(LO15,符文价值!$A$3:$D$158,4,0),IF(AND(LO15&lt;80000000,LO15&gt;10),LO15,0))</f>
        <v>0</v>
      </c>
      <c r="LP36">
        <f>IF(LP15&gt;80000000,VLOOKUP(LP15,符文价值!$A$3:$D$158,4,0),IF(AND(LP15&lt;80000000,LP15&gt;10),LP15,0))</f>
        <v>0</v>
      </c>
      <c r="LQ36">
        <f>IF(LQ15&gt;80000000,VLOOKUP(LQ15,符文价值!$A$3:$D$158,4,0),IF(AND(LQ15&lt;80000000,LQ15&gt;10),LQ15,0))</f>
        <v>0</v>
      </c>
      <c r="LR36">
        <f>IF(LR15&gt;80000000,VLOOKUP(LR15,符文价值!$A$3:$D$158,4,0),IF(AND(LR15&lt;80000000,LR15&gt;10),LR15,0))</f>
        <v>0</v>
      </c>
      <c r="LS36">
        <f>IF(LS15&gt;80000000,VLOOKUP(LS15,符文价值!$A$3:$D$158,4,0),IF(AND(LS15&lt;80000000,LS15&gt;10),LS15,0))</f>
        <v>0</v>
      </c>
      <c r="LT36">
        <f>IF(LT15&gt;80000000,VLOOKUP(LT15,符文价值!$A$3:$D$158,4,0),IF(AND(LT15&lt;80000000,LT15&gt;10),LT15,0))</f>
        <v>0</v>
      </c>
      <c r="LU36">
        <f>IF(LU15&gt;80000000,VLOOKUP(LU15,符文价值!$A$3:$D$158,4,0),IF(AND(LU15&lt;80000000,LU15&gt;10),LU15,0))</f>
        <v>0</v>
      </c>
      <c r="LV36">
        <f>IF(LV15&gt;80000000,VLOOKUP(LV15,符文价值!$A$3:$D$158,4,0),IF(AND(LV15&lt;80000000,LV15&gt;10),LV15,0))</f>
        <v>0</v>
      </c>
      <c r="LW36">
        <f>IF(LW15&gt;80000000,VLOOKUP(LW15,符文价值!$A$3:$D$158,4,0),IF(AND(LW15&lt;80000000,LW15&gt;10),LW15,0))</f>
        <v>0</v>
      </c>
      <c r="LX36">
        <f>IF(LX15&gt;80000000,VLOOKUP(LX15,符文价值!$A$3:$D$158,4,0),IF(AND(LX15&lt;80000000,LX15&gt;10),LX15,0))</f>
        <v>0</v>
      </c>
      <c r="LY36">
        <f>IF(LY15&gt;80000000,VLOOKUP(LY15,符文价值!$A$3:$D$158,4,0),IF(AND(LY15&lt;80000000,LY15&gt;10),LY15,0))</f>
        <v>0</v>
      </c>
      <c r="LZ36">
        <f>IF(LZ15&gt;80000000,VLOOKUP(LZ15,符文价值!$A$3:$D$158,4,0),IF(AND(LZ15&lt;80000000,LZ15&gt;10),LZ15,0))</f>
        <v>0</v>
      </c>
      <c r="MA36">
        <f>IF(MA15&gt;80000000,VLOOKUP(MA15,符文价值!$A$3:$D$158,4,0),IF(AND(MA15&lt;80000000,MA15&gt;10),MA15,0))</f>
        <v>0</v>
      </c>
      <c r="MB36">
        <f>IF(MB15&gt;80000000,VLOOKUP(MB15,符文价值!$A$3:$D$158,4,0),IF(AND(MB15&lt;80000000,MB15&gt;10),MB15,0))</f>
        <v>0</v>
      </c>
      <c r="MC36">
        <f>IF(MC15&gt;80000000,VLOOKUP(MC15,符文价值!$A$3:$D$158,4,0),IF(AND(MC15&lt;80000000,MC15&gt;10),MC15,0))</f>
        <v>0</v>
      </c>
      <c r="MD36">
        <f>IF(MD15&gt;80000000,VLOOKUP(MD15,符文价值!$A$3:$D$158,4,0),IF(AND(MD15&lt;80000000,MD15&gt;10),MD15,0))</f>
        <v>0</v>
      </c>
      <c r="ME36">
        <f>IF(ME15&gt;80000000,VLOOKUP(ME15,符文价值!$A$3:$D$158,4,0),IF(AND(ME15&lt;80000000,ME15&gt;10),ME15,0))</f>
        <v>0</v>
      </c>
      <c r="MF36">
        <f>IF(MF15&gt;80000000,VLOOKUP(MF15,符文价值!$A$3:$D$158,4,0),IF(AND(MF15&lt;80000000,MF15&gt;10),MF15,0))</f>
        <v>0</v>
      </c>
      <c r="MG36">
        <f>IF(MG15&gt;80000000,VLOOKUP(MG15,符文价值!$A$3:$D$158,4,0),IF(AND(MG15&lt;80000000,MG15&gt;10),MG15,0))</f>
        <v>0</v>
      </c>
      <c r="MH36">
        <f>IF(MH15&gt;80000000,VLOOKUP(MH15,符文价值!$A$3:$D$158,4,0),IF(AND(MH15&lt;80000000,MH15&gt;10),MH15,0))</f>
        <v>0</v>
      </c>
    </row>
    <row r="37" spans="1:346" x14ac:dyDescent="0.2">
      <c r="A37">
        <v>13</v>
      </c>
      <c r="E37">
        <f>IF(E16&gt;80000000,VLOOKUP(E16,符文价值!$A$3:$D$158,4,0),IF(AND(E16&lt;80000000,E16&gt;10),E16,0))</f>
        <v>0</v>
      </c>
      <c r="F37">
        <f>IF(F16&gt;80000000,VLOOKUP(F16,符文价值!$A$3:$D$158,4,0),IF(AND(F16&lt;80000000,F16&gt;10),F16,0))</f>
        <v>0</v>
      </c>
      <c r="G37">
        <f>IF(G16&gt;80000000,VLOOKUP(G16,符文价值!$A$3:$D$158,4,0),IF(AND(G16&lt;80000000,G16&gt;10),G16,0))</f>
        <v>10</v>
      </c>
      <c r="H37">
        <f>IF(H16&gt;80000000,VLOOKUP(H16,符文价值!$A$3:$D$158,4,0),IF(AND(H16&lt;80000000,H16&gt;10),H16,0))</f>
        <v>0</v>
      </c>
      <c r="I37">
        <f>IF(I16&gt;80000000,VLOOKUP(I16,符文价值!$A$3:$D$158,4,0),IF(AND(I16&lt;80000000,I16&gt;10),I16,0))</f>
        <v>0</v>
      </c>
      <c r="J37">
        <f>IF(J16&gt;80000000,VLOOKUP(J16,符文价值!$A$3:$D$158,4,0),IF(AND(J16&lt;80000000,J16&gt;10),J16,0))</f>
        <v>285600</v>
      </c>
      <c r="K37">
        <f>IF(K16&gt;80000000,VLOOKUP(K16,符文价值!$A$3:$D$158,4,0),IF(AND(K16&lt;80000000,K16&gt;10),K16,0))</f>
        <v>15</v>
      </c>
      <c r="L37">
        <f>IF(L16&gt;80000000,VLOOKUP(L16,符文价值!$A$3:$D$158,4,0),IF(AND(L16&lt;80000000,L16&gt;10),L16,0))</f>
        <v>0</v>
      </c>
      <c r="M37">
        <f>IF(M16&gt;80000000,VLOOKUP(M16,符文价值!$A$3:$D$158,4,0),IF(AND(M16&lt;80000000,M16&gt;10),M16,0))</f>
        <v>0</v>
      </c>
      <c r="N37">
        <f>IF(N16&gt;80000000,VLOOKUP(N16,符文价值!$A$3:$D$158,4,0),IF(AND(N16&lt;80000000,N16&gt;10),N16,0))</f>
        <v>179040</v>
      </c>
      <c r="O37">
        <f>IF(O16&gt;80000000,VLOOKUP(O16,符文价值!$A$3:$D$158,4,0),IF(AND(O16&lt;80000000,O16&gt;10),O16,0))</f>
        <v>24</v>
      </c>
      <c r="P37">
        <f>IF(P16&gt;80000000,VLOOKUP(P16,符文价值!$A$3:$D$158,4,0),IF(AND(P16&lt;80000000,P16&gt;10),P16,0))</f>
        <v>0</v>
      </c>
      <c r="Q37">
        <f>IF(Q16&gt;80000000,VLOOKUP(Q16,符文价值!$A$3:$D$158,4,0),IF(AND(Q16&lt;80000000,Q16&gt;10),Q16,0))</f>
        <v>0</v>
      </c>
      <c r="R37">
        <f>IF(R16&gt;80000000,VLOOKUP(R16,符文价值!$A$3:$D$158,4,0),IF(AND(R16&lt;80000000,R16&gt;10),R16,0))</f>
        <v>120000</v>
      </c>
      <c r="S37">
        <f>IF(S16&gt;80000000,VLOOKUP(S16,符文价值!$A$3:$D$158,4,0),IF(AND(S16&lt;80000000,S16&gt;10),S16,0))</f>
        <v>48</v>
      </c>
      <c r="T37">
        <f>IF(T16&gt;80000000,VLOOKUP(T16,符文价值!$A$3:$D$158,4,0),IF(AND(T16&lt;80000000,T16&gt;10),T16,0))</f>
        <v>0</v>
      </c>
      <c r="U37">
        <f>IF(U16&gt;80000000,VLOOKUP(U16,符文价值!$A$3:$D$158,4,0),IF(AND(U16&lt;80000000,U16&gt;10),U16,0))</f>
        <v>0</v>
      </c>
      <c r="V37">
        <f>IF(V16&gt;80000000,VLOOKUP(V16,符文价值!$A$3:$D$158,4,0),IF(AND(V16&lt;80000000,V16&gt;10),V16,0))</f>
        <v>14400</v>
      </c>
      <c r="W37">
        <f>IF(W16&gt;80000000,VLOOKUP(W16,符文价值!$A$3:$D$158,4,0),IF(AND(W16&lt;80000000,W16&gt;10),W16,0))</f>
        <v>120</v>
      </c>
      <c r="X37">
        <f>IF(X16&gt;80000000,VLOOKUP(X16,符文价值!$A$3:$D$158,4,0),IF(AND(X16&lt;80000000,X16&gt;10),X16,0))</f>
        <v>0</v>
      </c>
      <c r="Y37">
        <f>IF(Y16&gt;80000000,VLOOKUP(Y16,符文价值!$A$3:$D$158,4,0),IF(AND(Y16&lt;80000000,Y16&gt;10),Y16,0))</f>
        <v>0</v>
      </c>
      <c r="Z37">
        <f>IF(Z16&gt;80000000,VLOOKUP(Z16,符文价值!$A$3:$D$158,4,0),IF(AND(Z16&lt;80000000,Z16&gt;10),Z16,0))</f>
        <v>960</v>
      </c>
      <c r="AA37">
        <f>IF(AA16&gt;80000000,VLOOKUP(AA16,符文价值!$A$3:$D$158,4,0),IF(AND(AA16&lt;80000000,AA16&gt;10),AA16,0))</f>
        <v>10</v>
      </c>
      <c r="AB37">
        <f>IF(AB16&gt;80000000,VLOOKUP(AB16,符文价值!$A$3:$D$158,4,0),IF(AND(AB16&lt;80000000,AB16&gt;10),AB16,0))</f>
        <v>0</v>
      </c>
      <c r="AC37">
        <f>IF(AC16&gt;80000000,VLOOKUP(AC16,符文价值!$A$3:$D$158,4,0),IF(AND(AC16&lt;80000000,AC16&gt;10),AC16,0))</f>
        <v>0</v>
      </c>
      <c r="AD37">
        <f>IF(AD16&gt;80000000,VLOOKUP(AD16,符文价值!$A$3:$D$158,4,0),IF(AND(AD16&lt;80000000,AD16&gt;10),AD16,0))</f>
        <v>11975</v>
      </c>
      <c r="AE37">
        <f>IF(AE16&gt;80000000,VLOOKUP(AE16,符文价值!$A$3:$D$158,4,0),IF(AND(AE16&lt;80000000,AE16&gt;10),AE16,0))</f>
        <v>30</v>
      </c>
      <c r="AF37">
        <f>IF(AF16&gt;80000000,VLOOKUP(AF16,符文价值!$A$3:$D$158,4,0),IF(AND(AF16&lt;80000000,AF16&gt;10),AF16,0))</f>
        <v>0</v>
      </c>
      <c r="AG37">
        <f>IF(AG16&gt;80000000,VLOOKUP(AG16,符文价值!$A$3:$D$158,4,0),IF(AND(AG16&lt;80000000,AG16&gt;10),AG16,0))</f>
        <v>0</v>
      </c>
      <c r="AH37">
        <f>IF(AH16&gt;80000000,VLOOKUP(AH16,符文价值!$A$3:$D$158,4,0),IF(AND(AH16&lt;80000000,AH16&gt;10),AH16,0))</f>
        <v>9980</v>
      </c>
      <c r="AI37">
        <f>IF(AI16&gt;80000000,VLOOKUP(AI16,符文价值!$A$3:$D$158,4,0),IF(AND(AI16&lt;80000000,AI16&gt;10),AI16,0))</f>
        <v>150</v>
      </c>
      <c r="AJ37">
        <f>IF(AJ16&gt;80000000,VLOOKUP(AJ16,符文价值!$A$3:$D$158,4,0),IF(AND(AJ16&lt;80000000,AJ16&gt;10),AJ16,0))</f>
        <v>0</v>
      </c>
      <c r="AK37">
        <f>IF(AK16&gt;80000000,VLOOKUP(AK16,符文价值!$A$3:$D$158,4,0),IF(AND(AK16&lt;80000000,AK16&gt;10),AK16,0))</f>
        <v>0</v>
      </c>
      <c r="AL37">
        <f>IF(AL16&gt;80000000,VLOOKUP(AL16,符文价值!$A$3:$D$158,4,0),IF(AND(AL16&lt;80000000,AL16&gt;10),AL16,0))</f>
        <v>2500</v>
      </c>
      <c r="AM37">
        <f>IF(AM16&gt;80000000,VLOOKUP(AM16,符文价值!$A$3:$D$158,4,0),IF(AND(AM16&lt;80000000,AM16&gt;10),AM16,0))</f>
        <v>900</v>
      </c>
      <c r="AN37">
        <f>IF(AN16&gt;80000000,VLOOKUP(AN16,符文价值!$A$3:$D$158,4,0),IF(AND(AN16&lt;80000000,AN16&gt;10),AN16,0))</f>
        <v>0</v>
      </c>
      <c r="AO37">
        <f>IF(AO16&gt;80000000,VLOOKUP(AO16,符文价值!$A$3:$D$158,4,0),IF(AND(AO16&lt;80000000,AO16&gt;10),AO16,0))</f>
        <v>0</v>
      </c>
      <c r="AP37">
        <f>IF(AP16&gt;80000000,VLOOKUP(AP16,符文价值!$A$3:$D$158,4,0),IF(AND(AP16&lt;80000000,AP16&gt;10),AP16,0))</f>
        <v>525</v>
      </c>
      <c r="AQ37">
        <f>IF(AQ16&gt;80000000,VLOOKUP(AQ16,符文价值!$A$3:$D$158,4,0),IF(AND(AQ16&lt;80000000,AQ16&gt;10),AQ16,0))</f>
        <v>9000</v>
      </c>
      <c r="AR37">
        <f>IF(AR16&gt;80000000,VLOOKUP(AR16,符文价值!$A$3:$D$158,4,0),IF(AND(AR16&lt;80000000,AR16&gt;10),AR16,0))</f>
        <v>0</v>
      </c>
      <c r="AS37">
        <f>IF(AS16&gt;80000000,VLOOKUP(AS16,符文价值!$A$3:$D$158,4,0),IF(AND(AS16&lt;80000000,AS16&gt;10),AS16,0))</f>
        <v>0</v>
      </c>
      <c r="AT37">
        <f>IF(AT16&gt;80000000,VLOOKUP(AT16,符文价值!$A$3:$D$158,4,0),IF(AND(AT16&lt;80000000,AT16&gt;10),AT16,0))</f>
        <v>20</v>
      </c>
      <c r="AU37">
        <f>IF(AU16&gt;80000000,VLOOKUP(AU16,符文价值!$A$3:$D$158,4,0),IF(AND(AU16&lt;80000000,AU16&gt;10),AU16,0))</f>
        <v>10</v>
      </c>
      <c r="AV37">
        <f>IF(AV16&gt;80000000,VLOOKUP(AV16,符文价值!$A$3:$D$158,4,0),IF(AND(AV16&lt;80000000,AV16&gt;10),AV16,0))</f>
        <v>0</v>
      </c>
      <c r="AW37">
        <f>IF(AW16&gt;80000000,VLOOKUP(AW16,符文价值!$A$3:$D$158,4,0),IF(AND(AW16&lt;80000000,AW16&gt;10),AW16,0))</f>
        <v>0</v>
      </c>
      <c r="AX37">
        <f>IF(AX16&gt;80000000,VLOOKUP(AX16,符文价值!$A$3:$D$158,4,0),IF(AND(AX16&lt;80000000,AX16&gt;10),AX16,0))</f>
        <v>11975</v>
      </c>
      <c r="AY37">
        <f>IF(AY16&gt;80000000,VLOOKUP(AY16,符文价值!$A$3:$D$158,4,0),IF(AND(AY16&lt;80000000,AY16&gt;10),AY16,0))</f>
        <v>30</v>
      </c>
      <c r="AZ37">
        <f>IF(AZ16&gt;80000000,VLOOKUP(AZ16,符文价值!$A$3:$D$158,4,0),IF(AND(AZ16&lt;80000000,AZ16&gt;10),AZ16,0))</f>
        <v>0</v>
      </c>
      <c r="BA37">
        <f>IF(BA16&gt;80000000,VLOOKUP(BA16,符文价值!$A$3:$D$158,4,0),IF(AND(BA16&lt;80000000,BA16&gt;10),BA16,0))</f>
        <v>0</v>
      </c>
      <c r="BB37">
        <f>IF(BB16&gt;80000000,VLOOKUP(BB16,符文价值!$A$3:$D$158,4,0),IF(AND(BB16&lt;80000000,BB16&gt;10),BB16,0))</f>
        <v>9980</v>
      </c>
      <c r="BC37">
        <f>IF(BC16&gt;80000000,VLOOKUP(BC16,符文价值!$A$3:$D$158,4,0),IF(AND(BC16&lt;80000000,BC16&gt;10),BC16,0))</f>
        <v>150</v>
      </c>
      <c r="BD37">
        <f>IF(BD16&gt;80000000,VLOOKUP(BD16,符文价值!$A$3:$D$158,4,0),IF(AND(BD16&lt;80000000,BD16&gt;10),BD16,0))</f>
        <v>0</v>
      </c>
      <c r="BE37">
        <f>IF(BE16&gt;80000000,VLOOKUP(BE16,符文价值!$A$3:$D$158,4,0),IF(AND(BE16&lt;80000000,BE16&gt;10),BE16,0))</f>
        <v>0</v>
      </c>
      <c r="BF37">
        <f>IF(BF16&gt;80000000,VLOOKUP(BF16,符文价值!$A$3:$D$158,4,0),IF(AND(BF16&lt;80000000,BF16&gt;10),BF16,0))</f>
        <v>2500</v>
      </c>
      <c r="BG37">
        <f>IF(BG16&gt;80000000,VLOOKUP(BG16,符文价值!$A$3:$D$158,4,0),IF(AND(BG16&lt;80000000,BG16&gt;10),BG16,0))</f>
        <v>900</v>
      </c>
      <c r="BH37">
        <f>IF(BH16&gt;80000000,VLOOKUP(BH16,符文价值!$A$3:$D$158,4,0),IF(AND(BH16&lt;80000000,BH16&gt;10),BH16,0))</f>
        <v>0</v>
      </c>
      <c r="BI37">
        <f>IF(BI16&gt;80000000,VLOOKUP(BI16,符文价值!$A$3:$D$158,4,0),IF(AND(BI16&lt;80000000,BI16&gt;10),BI16,0))</f>
        <v>0</v>
      </c>
      <c r="BJ37">
        <f>IF(BJ16&gt;80000000,VLOOKUP(BJ16,符文价值!$A$3:$D$158,4,0),IF(AND(BJ16&lt;80000000,BJ16&gt;10),BJ16,0))</f>
        <v>525</v>
      </c>
      <c r="BK37">
        <f>IF(BK16&gt;80000000,VLOOKUP(BK16,符文价值!$A$3:$D$158,4,0),IF(AND(BK16&lt;80000000,BK16&gt;10),BK16,0))</f>
        <v>9000</v>
      </c>
      <c r="BL37">
        <f>IF(BL16&gt;80000000,VLOOKUP(BL16,符文价值!$A$3:$D$158,4,0),IF(AND(BL16&lt;80000000,BL16&gt;10),BL16,0))</f>
        <v>0</v>
      </c>
      <c r="BM37">
        <f>IF(BM16&gt;80000000,VLOOKUP(BM16,符文价值!$A$3:$D$158,4,0),IF(AND(BM16&lt;80000000,BM16&gt;10),BM16,0))</f>
        <v>0</v>
      </c>
      <c r="BN37">
        <f>IF(BN16&gt;80000000,VLOOKUP(BN16,符文价值!$A$3:$D$158,4,0),IF(AND(BN16&lt;80000000,BN16&gt;10),BN16,0))</f>
        <v>20</v>
      </c>
      <c r="BO37">
        <f>IF(BO16&gt;80000000,VLOOKUP(BO16,符文价值!$A$3:$D$158,4,0),IF(AND(BO16&lt;80000000,BO16&gt;10),BO16,0))</f>
        <v>10</v>
      </c>
      <c r="BP37">
        <f>IF(BP16&gt;80000000,VLOOKUP(BP16,符文价值!$A$3:$D$158,4,0),IF(AND(BP16&lt;80000000,BP16&gt;10),BP16,0))</f>
        <v>0</v>
      </c>
      <c r="BQ37">
        <f>IF(BQ16&gt;80000000,VLOOKUP(BQ16,符文价值!$A$3:$D$158,4,0),IF(AND(BQ16&lt;80000000,BQ16&gt;10),BQ16,0))</f>
        <v>0</v>
      </c>
      <c r="BR37">
        <f>IF(BR16&gt;80000000,VLOOKUP(BR16,符文价值!$A$3:$D$158,4,0),IF(AND(BR16&lt;80000000,BR16&gt;10),BR16,0))</f>
        <v>11975</v>
      </c>
      <c r="BS37">
        <f>IF(BS16&gt;80000000,VLOOKUP(BS16,符文价值!$A$3:$D$158,4,0),IF(AND(BS16&lt;80000000,BS16&gt;10),BS16,0))</f>
        <v>30</v>
      </c>
      <c r="BT37">
        <f>IF(BT16&gt;80000000,VLOOKUP(BT16,符文价值!$A$3:$D$158,4,0),IF(AND(BT16&lt;80000000,BT16&gt;10),BT16,0))</f>
        <v>0</v>
      </c>
      <c r="BU37">
        <f>IF(BU16&gt;80000000,VLOOKUP(BU16,符文价值!$A$3:$D$158,4,0),IF(AND(BU16&lt;80000000,BU16&gt;10),BU16,0))</f>
        <v>0</v>
      </c>
      <c r="BV37">
        <f>IF(BV16&gt;80000000,VLOOKUP(BV16,符文价值!$A$3:$D$158,4,0),IF(AND(BV16&lt;80000000,BV16&gt;10),BV16,0))</f>
        <v>9980</v>
      </c>
      <c r="BW37">
        <f>IF(BW16&gt;80000000,VLOOKUP(BW16,符文价值!$A$3:$D$158,4,0),IF(AND(BW16&lt;80000000,BW16&gt;10),BW16,0))</f>
        <v>150</v>
      </c>
      <c r="BX37">
        <f>IF(BX16&gt;80000000,VLOOKUP(BX16,符文价值!$A$3:$D$158,4,0),IF(AND(BX16&lt;80000000,BX16&gt;10),BX16,0))</f>
        <v>0</v>
      </c>
      <c r="BY37">
        <f>IF(BY16&gt;80000000,VLOOKUP(BY16,符文价值!$A$3:$D$158,4,0),IF(AND(BY16&lt;80000000,BY16&gt;10),BY16,0))</f>
        <v>0</v>
      </c>
      <c r="BZ37">
        <f>IF(BZ16&gt;80000000,VLOOKUP(BZ16,符文价值!$A$3:$D$158,4,0),IF(AND(BZ16&lt;80000000,BZ16&gt;10),BZ16,0))</f>
        <v>2500</v>
      </c>
      <c r="CA37">
        <f>IF(CA16&gt;80000000,VLOOKUP(CA16,符文价值!$A$3:$D$158,4,0),IF(AND(CA16&lt;80000000,CA16&gt;10),CA16,0))</f>
        <v>900</v>
      </c>
      <c r="CB37">
        <f>IF(CB16&gt;80000000,VLOOKUP(CB16,符文价值!$A$3:$D$158,4,0),IF(AND(CB16&lt;80000000,CB16&gt;10),CB16,0))</f>
        <v>0</v>
      </c>
      <c r="CC37">
        <f>IF(CC16&gt;80000000,VLOOKUP(CC16,符文价值!$A$3:$D$158,4,0),IF(AND(CC16&lt;80000000,CC16&gt;10),CC16,0))</f>
        <v>0</v>
      </c>
      <c r="CD37">
        <f>IF(CD16&gt;80000000,VLOOKUP(CD16,符文价值!$A$3:$D$158,4,0),IF(AND(CD16&lt;80000000,CD16&gt;10),CD16,0))</f>
        <v>525</v>
      </c>
      <c r="CE37">
        <f>IF(CE16&gt;80000000,VLOOKUP(CE16,符文价值!$A$3:$D$158,4,0),IF(AND(CE16&lt;80000000,CE16&gt;10),CE16,0))</f>
        <v>9000</v>
      </c>
      <c r="CF37">
        <f>IF(CF16&gt;80000000,VLOOKUP(CF16,符文价值!$A$3:$D$158,4,0),IF(AND(CF16&lt;80000000,CF16&gt;10),CF16,0))</f>
        <v>0</v>
      </c>
      <c r="CG37">
        <f>IF(CG16&gt;80000000,VLOOKUP(CG16,符文价值!$A$3:$D$158,4,0),IF(AND(CG16&lt;80000000,CG16&gt;10),CG16,0))</f>
        <v>0</v>
      </c>
      <c r="CH37">
        <f>IF(CH16&gt;80000000,VLOOKUP(CH16,符文价值!$A$3:$D$158,4,0),IF(AND(CH16&lt;80000000,CH16&gt;10),CH16,0))</f>
        <v>20</v>
      </c>
      <c r="CI37">
        <f>IF(CI16&gt;80000000,VLOOKUP(CI16,符文价值!$A$3:$D$158,4,0),IF(AND(CI16&lt;80000000,CI16&gt;10),CI16,0))</f>
        <v>10</v>
      </c>
      <c r="CJ37">
        <f>IF(CJ16&gt;80000000,VLOOKUP(CJ16,符文价值!$A$3:$D$158,4,0),IF(AND(CJ16&lt;80000000,CJ16&gt;10),CJ16,0))</f>
        <v>0</v>
      </c>
      <c r="CK37">
        <f>IF(CK16&gt;80000000,VLOOKUP(CK16,符文价值!$A$3:$D$158,4,0),IF(AND(CK16&lt;80000000,CK16&gt;10),CK16,0))</f>
        <v>0</v>
      </c>
      <c r="CL37">
        <f>IF(CL16&gt;80000000,VLOOKUP(CL16,符文价值!$A$3:$D$158,4,0),IF(AND(CL16&lt;80000000,CL16&gt;10),CL16,0))</f>
        <v>11975</v>
      </c>
      <c r="CM37">
        <f>IF(CM16&gt;80000000,VLOOKUP(CM16,符文价值!$A$3:$D$158,4,0),IF(AND(CM16&lt;80000000,CM16&gt;10),CM16,0))</f>
        <v>30</v>
      </c>
      <c r="CN37">
        <f>IF(CN16&gt;80000000,VLOOKUP(CN16,符文价值!$A$3:$D$158,4,0),IF(AND(CN16&lt;80000000,CN16&gt;10),CN16,0))</f>
        <v>0</v>
      </c>
      <c r="CO37">
        <f>IF(CO16&gt;80000000,VLOOKUP(CO16,符文价值!$A$3:$D$158,4,0),IF(AND(CO16&lt;80000000,CO16&gt;10),CO16,0))</f>
        <v>0</v>
      </c>
      <c r="CP37">
        <f>IF(CP16&gt;80000000,VLOOKUP(CP16,符文价值!$A$3:$D$158,4,0),IF(AND(CP16&lt;80000000,CP16&gt;10),CP16,0))</f>
        <v>9980</v>
      </c>
      <c r="CQ37">
        <f>IF(CQ16&gt;80000000,VLOOKUP(CQ16,符文价值!$A$3:$D$158,4,0),IF(AND(CQ16&lt;80000000,CQ16&gt;10),CQ16,0))</f>
        <v>150</v>
      </c>
      <c r="CR37">
        <f>IF(CR16&gt;80000000,VLOOKUP(CR16,符文价值!$A$3:$D$158,4,0),IF(AND(CR16&lt;80000000,CR16&gt;10),CR16,0))</f>
        <v>0</v>
      </c>
      <c r="CS37">
        <f>IF(CS16&gt;80000000,VLOOKUP(CS16,符文价值!$A$3:$D$158,4,0),IF(AND(CS16&lt;80000000,CS16&gt;10),CS16,0))</f>
        <v>0</v>
      </c>
      <c r="CT37">
        <f>IF(CT16&gt;80000000,VLOOKUP(CT16,符文价值!$A$3:$D$158,4,0),IF(AND(CT16&lt;80000000,CT16&gt;10),CT16,0))</f>
        <v>2500</v>
      </c>
      <c r="CU37">
        <f>IF(CU16&gt;80000000,VLOOKUP(CU16,符文价值!$A$3:$D$158,4,0),IF(AND(CU16&lt;80000000,CU16&gt;10),CU16,0))</f>
        <v>900</v>
      </c>
      <c r="CV37">
        <f>IF(CV16&gt;80000000,VLOOKUP(CV16,符文价值!$A$3:$D$158,4,0),IF(AND(CV16&lt;80000000,CV16&gt;10),CV16,0))</f>
        <v>0</v>
      </c>
      <c r="CW37">
        <f>IF(CW16&gt;80000000,VLOOKUP(CW16,符文价值!$A$3:$D$158,4,0),IF(AND(CW16&lt;80000000,CW16&gt;10),CW16,0))</f>
        <v>0</v>
      </c>
      <c r="CX37">
        <f>IF(CX16&gt;80000000,VLOOKUP(CX16,符文价值!$A$3:$D$158,4,0),IF(AND(CX16&lt;80000000,CX16&gt;10),CX16,0))</f>
        <v>525</v>
      </c>
      <c r="CY37">
        <f>IF(CY16&gt;80000000,VLOOKUP(CY16,符文价值!$A$3:$D$158,4,0),IF(AND(CY16&lt;80000000,CY16&gt;10),CY16,0))</f>
        <v>9000</v>
      </c>
      <c r="CZ37">
        <f>IF(CZ16&gt;80000000,VLOOKUP(CZ16,符文价值!$A$3:$D$158,4,0),IF(AND(CZ16&lt;80000000,CZ16&gt;10),CZ16,0))</f>
        <v>0</v>
      </c>
      <c r="DA37">
        <f>IF(DA16&gt;80000000,VLOOKUP(DA16,符文价值!$A$3:$D$158,4,0),IF(AND(DA16&lt;80000000,DA16&gt;10),DA16,0))</f>
        <v>0</v>
      </c>
      <c r="DB37">
        <f>IF(DB16&gt;80000000,VLOOKUP(DB16,符文价值!$A$3:$D$158,4,0),IF(AND(DB16&lt;80000000,DB16&gt;10),DB16,0))</f>
        <v>20</v>
      </c>
      <c r="DC37">
        <f>IF(DC16&gt;80000000,VLOOKUP(DC16,符文价值!$A$3:$D$158,4,0),IF(AND(DC16&lt;80000000,DC16&gt;10),DC16,0))</f>
        <v>10</v>
      </c>
      <c r="DD37">
        <f>IF(DD16&gt;80000000,VLOOKUP(DD16,符文价值!$A$3:$D$158,4,0),IF(AND(DD16&lt;80000000,DD16&gt;10),DD16,0))</f>
        <v>0</v>
      </c>
      <c r="DE37">
        <f>IF(DE16&gt;80000000,VLOOKUP(DE16,符文价值!$A$3:$D$158,4,0),IF(AND(DE16&lt;80000000,DE16&gt;10),DE16,0))</f>
        <v>0</v>
      </c>
      <c r="DF37">
        <f>IF(DF16&gt;80000000,VLOOKUP(DF16,符文价值!$A$3:$D$158,4,0),IF(AND(DF16&lt;80000000,DF16&gt;10),DF16,0))</f>
        <v>11975</v>
      </c>
      <c r="DG37">
        <f>IF(DG16&gt;80000000,VLOOKUP(DG16,符文价值!$A$3:$D$158,4,0),IF(AND(DG16&lt;80000000,DG16&gt;10),DG16,0))</f>
        <v>30</v>
      </c>
      <c r="DH37">
        <f>IF(DH16&gt;80000000,VLOOKUP(DH16,符文价值!$A$3:$D$158,4,0),IF(AND(DH16&lt;80000000,DH16&gt;10),DH16,0))</f>
        <v>0</v>
      </c>
      <c r="DI37">
        <f>IF(DI16&gt;80000000,VLOOKUP(DI16,符文价值!$A$3:$D$158,4,0),IF(AND(DI16&lt;80000000,DI16&gt;10),DI16,0))</f>
        <v>0</v>
      </c>
      <c r="DJ37">
        <f>IF(DJ16&gt;80000000,VLOOKUP(DJ16,符文价值!$A$3:$D$158,4,0),IF(AND(DJ16&lt;80000000,DJ16&gt;10),DJ16,0))</f>
        <v>9980</v>
      </c>
      <c r="DK37">
        <f>IF(DK16&gt;80000000,VLOOKUP(DK16,符文价值!$A$3:$D$158,4,0),IF(AND(DK16&lt;80000000,DK16&gt;10),DK16,0))</f>
        <v>150</v>
      </c>
      <c r="DL37">
        <f>IF(DL16&gt;80000000,VLOOKUP(DL16,符文价值!$A$3:$D$158,4,0),IF(AND(DL16&lt;80000000,DL16&gt;10),DL16,0))</f>
        <v>0</v>
      </c>
      <c r="DM37">
        <f>IF(DM16&gt;80000000,VLOOKUP(DM16,符文价值!$A$3:$D$158,4,0),IF(AND(DM16&lt;80000000,DM16&gt;10),DM16,0))</f>
        <v>0</v>
      </c>
      <c r="DN37">
        <f>IF(DN16&gt;80000000,VLOOKUP(DN16,符文价值!$A$3:$D$158,4,0),IF(AND(DN16&lt;80000000,DN16&gt;10),DN16,0))</f>
        <v>2500</v>
      </c>
      <c r="DO37">
        <f>IF(DO16&gt;80000000,VLOOKUP(DO16,符文价值!$A$3:$D$158,4,0),IF(AND(DO16&lt;80000000,DO16&gt;10),DO16,0))</f>
        <v>900</v>
      </c>
      <c r="DP37">
        <f>IF(DP16&gt;80000000,VLOOKUP(DP16,符文价值!$A$3:$D$158,4,0),IF(AND(DP16&lt;80000000,DP16&gt;10),DP16,0))</f>
        <v>0</v>
      </c>
      <c r="DQ37">
        <f>IF(DQ16&gt;80000000,VLOOKUP(DQ16,符文价值!$A$3:$D$158,4,0),IF(AND(DQ16&lt;80000000,DQ16&gt;10),DQ16,0))</f>
        <v>0</v>
      </c>
      <c r="DR37">
        <f>IF(DR16&gt;80000000,VLOOKUP(DR16,符文价值!$A$3:$D$158,4,0),IF(AND(DR16&lt;80000000,DR16&gt;10),DR16,0))</f>
        <v>525</v>
      </c>
      <c r="DS37">
        <f>IF(DS16&gt;80000000,VLOOKUP(DS16,符文价值!$A$3:$D$158,4,0),IF(AND(DS16&lt;80000000,DS16&gt;10),DS16,0))</f>
        <v>9000</v>
      </c>
      <c r="DT37">
        <f>IF(DT16&gt;80000000,VLOOKUP(DT16,符文价值!$A$3:$D$158,4,0),IF(AND(DT16&lt;80000000,DT16&gt;10),DT16,0))</f>
        <v>0</v>
      </c>
      <c r="DU37">
        <f>IF(DU16&gt;80000000,VLOOKUP(DU16,符文价值!$A$3:$D$158,4,0),IF(AND(DU16&lt;80000000,DU16&gt;10),DU16,0))</f>
        <v>0</v>
      </c>
      <c r="DV37">
        <f>IF(DV16&gt;80000000,VLOOKUP(DV16,符文价值!$A$3:$D$158,4,0),IF(AND(DV16&lt;80000000,DV16&gt;10),DV16,0))</f>
        <v>20</v>
      </c>
      <c r="DW37">
        <f>IF(DW16&gt;80000000,VLOOKUP(DW16,符文价值!$A$3:$D$158,4,0),IF(AND(DW16&lt;80000000,DW16&gt;10),DW16,0))</f>
        <v>10</v>
      </c>
      <c r="DX37">
        <f>IF(DX16&gt;80000000,VLOOKUP(DX16,符文价值!$A$3:$D$158,4,0),IF(AND(DX16&lt;80000000,DX16&gt;10),DX16,0))</f>
        <v>0</v>
      </c>
      <c r="DY37">
        <f>IF(DY16&gt;80000000,VLOOKUP(DY16,符文价值!$A$3:$D$158,4,0),IF(AND(DY16&lt;80000000,DY16&gt;10),DY16,0))</f>
        <v>0</v>
      </c>
      <c r="DZ37">
        <f>IF(DZ16&gt;80000000,VLOOKUP(DZ16,符文价值!$A$3:$D$158,4,0),IF(AND(DZ16&lt;80000000,DZ16&gt;10),DZ16,0))</f>
        <v>11975</v>
      </c>
      <c r="EA37">
        <f>IF(EA16&gt;80000000,VLOOKUP(EA16,符文价值!$A$3:$D$158,4,0),IF(AND(EA16&lt;80000000,EA16&gt;10),EA16,0))</f>
        <v>30</v>
      </c>
      <c r="EB37">
        <f>IF(EB16&gt;80000000,VLOOKUP(EB16,符文价值!$A$3:$D$158,4,0),IF(AND(EB16&lt;80000000,EB16&gt;10),EB16,0))</f>
        <v>0</v>
      </c>
      <c r="EC37">
        <f>IF(EC16&gt;80000000,VLOOKUP(EC16,符文价值!$A$3:$D$158,4,0),IF(AND(EC16&lt;80000000,EC16&gt;10),EC16,0))</f>
        <v>0</v>
      </c>
      <c r="ED37">
        <f>IF(ED16&gt;80000000,VLOOKUP(ED16,符文价值!$A$3:$D$158,4,0),IF(AND(ED16&lt;80000000,ED16&gt;10),ED16,0))</f>
        <v>9980</v>
      </c>
      <c r="EE37">
        <f>IF(EE16&gt;80000000,VLOOKUP(EE16,符文价值!$A$3:$D$158,4,0),IF(AND(EE16&lt;80000000,EE16&gt;10),EE16,0))</f>
        <v>150</v>
      </c>
      <c r="EF37">
        <f>IF(EF16&gt;80000000,VLOOKUP(EF16,符文价值!$A$3:$D$158,4,0),IF(AND(EF16&lt;80000000,EF16&gt;10),EF16,0))</f>
        <v>0</v>
      </c>
      <c r="EG37">
        <f>IF(EG16&gt;80000000,VLOOKUP(EG16,符文价值!$A$3:$D$158,4,0),IF(AND(EG16&lt;80000000,EG16&gt;10),EG16,0))</f>
        <v>0</v>
      </c>
      <c r="EH37">
        <f>IF(EH16&gt;80000000,VLOOKUP(EH16,符文价值!$A$3:$D$158,4,0),IF(AND(EH16&lt;80000000,EH16&gt;10),EH16,0))</f>
        <v>2500</v>
      </c>
      <c r="EI37">
        <f>IF(EI16&gt;80000000,VLOOKUP(EI16,符文价值!$A$3:$D$158,4,0),IF(AND(EI16&lt;80000000,EI16&gt;10),EI16,0))</f>
        <v>900</v>
      </c>
      <c r="EJ37">
        <f>IF(EJ16&gt;80000000,VLOOKUP(EJ16,符文价值!$A$3:$D$158,4,0),IF(AND(EJ16&lt;80000000,EJ16&gt;10),EJ16,0))</f>
        <v>0</v>
      </c>
      <c r="EK37">
        <f>IF(EK16&gt;80000000,VLOOKUP(EK16,符文价值!$A$3:$D$158,4,0),IF(AND(EK16&lt;80000000,EK16&gt;10),EK16,0))</f>
        <v>0</v>
      </c>
      <c r="EL37">
        <f>IF(EL16&gt;80000000,VLOOKUP(EL16,符文价值!$A$3:$D$158,4,0),IF(AND(EL16&lt;80000000,EL16&gt;10),EL16,0))</f>
        <v>525</v>
      </c>
      <c r="EM37">
        <f>IF(EM16&gt;80000000,VLOOKUP(EM16,符文价值!$A$3:$D$158,4,0),IF(AND(EM16&lt;80000000,EM16&gt;10),EM16,0))</f>
        <v>9000</v>
      </c>
      <c r="EN37">
        <f>IF(EN16&gt;80000000,VLOOKUP(EN16,符文价值!$A$3:$D$158,4,0),IF(AND(EN16&lt;80000000,EN16&gt;10),EN16,0))</f>
        <v>0</v>
      </c>
      <c r="EO37">
        <f>IF(EO16&gt;80000000,VLOOKUP(EO16,符文价值!$A$3:$D$158,4,0),IF(AND(EO16&lt;80000000,EO16&gt;10),EO16,0))</f>
        <v>0</v>
      </c>
      <c r="EP37">
        <f>IF(EP16&gt;80000000,VLOOKUP(EP16,符文价值!$A$3:$D$158,4,0),IF(AND(EP16&lt;80000000,EP16&gt;10),EP16,0))</f>
        <v>20</v>
      </c>
      <c r="EQ37">
        <f>IF(EQ16&gt;80000000,VLOOKUP(EQ16,符文价值!$A$3:$D$158,4,0),IF(AND(EQ16&lt;80000000,EQ16&gt;10),EQ16,0))</f>
        <v>10</v>
      </c>
      <c r="ER37">
        <f>IF(ER16&gt;80000000,VLOOKUP(ER16,符文价值!$A$3:$D$158,4,0),IF(AND(ER16&lt;80000000,ER16&gt;10),ER16,0))</f>
        <v>0</v>
      </c>
      <c r="ES37">
        <f>IF(ES16&gt;80000000,VLOOKUP(ES16,符文价值!$A$3:$D$158,4,0),IF(AND(ES16&lt;80000000,ES16&gt;10),ES16,0))</f>
        <v>0</v>
      </c>
      <c r="ET37">
        <f>IF(ET16&gt;80000000,VLOOKUP(ET16,符文价值!$A$3:$D$158,4,0),IF(AND(ET16&lt;80000000,ET16&gt;10),ET16,0))</f>
        <v>11975</v>
      </c>
      <c r="EU37">
        <f>IF(EU16&gt;80000000,VLOOKUP(EU16,符文价值!$A$3:$D$158,4,0),IF(AND(EU16&lt;80000000,EU16&gt;10),EU16,0))</f>
        <v>30</v>
      </c>
      <c r="EV37">
        <f>IF(EV16&gt;80000000,VLOOKUP(EV16,符文价值!$A$3:$D$158,4,0),IF(AND(EV16&lt;80000000,EV16&gt;10),EV16,0))</f>
        <v>0</v>
      </c>
      <c r="EW37">
        <f>IF(EW16&gt;80000000,VLOOKUP(EW16,符文价值!$A$3:$D$158,4,0),IF(AND(EW16&lt;80000000,EW16&gt;10),EW16,0))</f>
        <v>0</v>
      </c>
      <c r="EX37">
        <f>IF(EX16&gt;80000000,VLOOKUP(EX16,符文价值!$A$3:$D$158,4,0),IF(AND(EX16&lt;80000000,EX16&gt;10),EX16,0))</f>
        <v>9980</v>
      </c>
      <c r="EY37">
        <f>IF(EY16&gt;80000000,VLOOKUP(EY16,符文价值!$A$3:$D$158,4,0),IF(AND(EY16&lt;80000000,EY16&gt;10),EY16,0))</f>
        <v>150</v>
      </c>
      <c r="EZ37">
        <f>IF(EZ16&gt;80000000,VLOOKUP(EZ16,符文价值!$A$3:$D$158,4,0),IF(AND(EZ16&lt;80000000,EZ16&gt;10),EZ16,0))</f>
        <v>0</v>
      </c>
      <c r="FA37">
        <f>IF(FA16&gt;80000000,VLOOKUP(FA16,符文价值!$A$3:$D$158,4,0),IF(AND(FA16&lt;80000000,FA16&gt;10),FA16,0))</f>
        <v>0</v>
      </c>
      <c r="FB37">
        <f>IF(FB16&gt;80000000,VLOOKUP(FB16,符文价值!$A$3:$D$158,4,0),IF(AND(FB16&lt;80000000,FB16&gt;10),FB16,0))</f>
        <v>2500</v>
      </c>
      <c r="FC37">
        <f>IF(FC16&gt;80000000,VLOOKUP(FC16,符文价值!$A$3:$D$158,4,0),IF(AND(FC16&lt;80000000,FC16&gt;10),FC16,0))</f>
        <v>900</v>
      </c>
      <c r="FD37">
        <f>IF(FD16&gt;80000000,VLOOKUP(FD16,符文价值!$A$3:$D$158,4,0),IF(AND(FD16&lt;80000000,FD16&gt;10),FD16,0))</f>
        <v>0</v>
      </c>
      <c r="FE37">
        <f>IF(FE16&gt;80000000,VLOOKUP(FE16,符文价值!$A$3:$D$158,4,0),IF(AND(FE16&lt;80000000,FE16&gt;10),FE16,0))</f>
        <v>0</v>
      </c>
      <c r="FF37">
        <f>IF(FF16&gt;80000000,VLOOKUP(FF16,符文价值!$A$3:$D$158,4,0),IF(AND(FF16&lt;80000000,FF16&gt;10),FF16,0))</f>
        <v>525</v>
      </c>
      <c r="FG37">
        <f>IF(FG16&gt;80000000,VLOOKUP(FG16,符文价值!$A$3:$D$158,4,0),IF(AND(FG16&lt;80000000,FG16&gt;10),FG16,0))</f>
        <v>9000</v>
      </c>
      <c r="FH37">
        <f>IF(FH16&gt;80000000,VLOOKUP(FH16,符文价值!$A$3:$D$158,4,0),IF(AND(FH16&lt;80000000,FH16&gt;10),FH16,0))</f>
        <v>0</v>
      </c>
      <c r="FI37">
        <f>IF(FI16&gt;80000000,VLOOKUP(FI16,符文价值!$A$3:$D$158,4,0),IF(AND(FI16&lt;80000000,FI16&gt;10),FI16,0))</f>
        <v>0</v>
      </c>
      <c r="FJ37">
        <f>IF(FJ16&gt;80000000,VLOOKUP(FJ16,符文价值!$A$3:$D$158,4,0),IF(AND(FJ16&lt;80000000,FJ16&gt;10),FJ16,0))</f>
        <v>20</v>
      </c>
      <c r="FK37">
        <f>IF(FK16&gt;80000000,VLOOKUP(FK16,符文价值!$A$3:$D$158,4,0),IF(AND(FK16&lt;80000000,FK16&gt;10),FK16,0))</f>
        <v>10</v>
      </c>
      <c r="FL37">
        <f>IF(FL16&gt;80000000,VLOOKUP(FL16,符文价值!$A$3:$D$158,4,0),IF(AND(FL16&lt;80000000,FL16&gt;10),FL16,0))</f>
        <v>0</v>
      </c>
      <c r="FM37">
        <f>IF(FM16&gt;80000000,VLOOKUP(FM16,符文价值!$A$3:$D$158,4,0),IF(AND(FM16&lt;80000000,FM16&gt;10),FM16,0))</f>
        <v>0</v>
      </c>
      <c r="FN37">
        <f>IF(FN16&gt;80000000,VLOOKUP(FN16,符文价值!$A$3:$D$158,4,0),IF(AND(FN16&lt;80000000,FN16&gt;10),FN16,0))</f>
        <v>11975</v>
      </c>
      <c r="FO37">
        <f>IF(FO16&gt;80000000,VLOOKUP(FO16,符文价值!$A$3:$D$158,4,0),IF(AND(FO16&lt;80000000,FO16&gt;10),FO16,0))</f>
        <v>30</v>
      </c>
      <c r="FP37">
        <f>IF(FP16&gt;80000000,VLOOKUP(FP16,符文价值!$A$3:$D$158,4,0),IF(AND(FP16&lt;80000000,FP16&gt;10),FP16,0))</f>
        <v>0</v>
      </c>
      <c r="FQ37">
        <f>IF(FQ16&gt;80000000,VLOOKUP(FQ16,符文价值!$A$3:$D$158,4,0),IF(AND(FQ16&lt;80000000,FQ16&gt;10),FQ16,0))</f>
        <v>0</v>
      </c>
      <c r="FR37">
        <f>IF(FR16&gt;80000000,VLOOKUP(FR16,符文价值!$A$3:$D$158,4,0),IF(AND(FR16&lt;80000000,FR16&gt;10),FR16,0))</f>
        <v>9980</v>
      </c>
      <c r="FS37">
        <f>IF(FS16&gt;80000000,VLOOKUP(FS16,符文价值!$A$3:$D$158,4,0),IF(AND(FS16&lt;80000000,FS16&gt;10),FS16,0))</f>
        <v>150</v>
      </c>
      <c r="FT37">
        <f>IF(FT16&gt;80000000,VLOOKUP(FT16,符文价值!$A$3:$D$158,4,0),IF(AND(FT16&lt;80000000,FT16&gt;10),FT16,0))</f>
        <v>0</v>
      </c>
      <c r="FU37">
        <f>IF(FU16&gt;80000000,VLOOKUP(FU16,符文价值!$A$3:$D$158,4,0),IF(AND(FU16&lt;80000000,FU16&gt;10),FU16,0))</f>
        <v>0</v>
      </c>
      <c r="FV37">
        <f>IF(FV16&gt;80000000,VLOOKUP(FV16,符文价值!$A$3:$D$158,4,0),IF(AND(FV16&lt;80000000,FV16&gt;10),FV16,0))</f>
        <v>2500</v>
      </c>
      <c r="FW37">
        <f>IF(FW16&gt;80000000,VLOOKUP(FW16,符文价值!$A$3:$D$158,4,0),IF(AND(FW16&lt;80000000,FW16&gt;10),FW16,0))</f>
        <v>900</v>
      </c>
      <c r="FX37">
        <f>IF(FX16&gt;80000000,VLOOKUP(FX16,符文价值!$A$3:$D$158,4,0),IF(AND(FX16&lt;80000000,FX16&gt;10),FX16,0))</f>
        <v>0</v>
      </c>
      <c r="FY37">
        <f>IF(FY16&gt;80000000,VLOOKUP(FY16,符文价值!$A$3:$D$158,4,0),IF(AND(FY16&lt;80000000,FY16&gt;10),FY16,0))</f>
        <v>0</v>
      </c>
      <c r="FZ37">
        <f>IF(FZ16&gt;80000000,VLOOKUP(FZ16,符文价值!$A$3:$D$158,4,0),IF(AND(FZ16&lt;80000000,FZ16&gt;10),FZ16,0))</f>
        <v>525</v>
      </c>
      <c r="GA37">
        <f>IF(GA16&gt;80000000,VLOOKUP(GA16,符文价值!$A$3:$D$158,4,0),IF(AND(GA16&lt;80000000,GA16&gt;10),GA16,0))</f>
        <v>9000</v>
      </c>
      <c r="GB37">
        <f>IF(GB16&gt;80000000,VLOOKUP(GB16,符文价值!$A$3:$D$158,4,0),IF(AND(GB16&lt;80000000,GB16&gt;10),GB16,0))</f>
        <v>0</v>
      </c>
      <c r="GC37">
        <f>IF(GC16&gt;80000000,VLOOKUP(GC16,符文价值!$A$3:$D$158,4,0),IF(AND(GC16&lt;80000000,GC16&gt;10),GC16,0))</f>
        <v>0</v>
      </c>
      <c r="GD37">
        <f>IF(GD16&gt;80000000,VLOOKUP(GD16,符文价值!$A$3:$D$158,4,0),IF(AND(GD16&lt;80000000,GD16&gt;10),GD16,0))</f>
        <v>20</v>
      </c>
      <c r="GE37">
        <f>IF(GE16&gt;80000000,VLOOKUP(GE16,符文价值!$A$3:$D$158,4,0),IF(AND(GE16&lt;80000000,GE16&gt;10),GE16,0))</f>
        <v>10</v>
      </c>
      <c r="GF37">
        <f>IF(GF16&gt;80000000,VLOOKUP(GF16,符文价值!$A$3:$D$158,4,0),IF(AND(GF16&lt;80000000,GF16&gt;10),GF16,0))</f>
        <v>0</v>
      </c>
      <c r="GG37">
        <f>IF(GG16&gt;80000000,VLOOKUP(GG16,符文价值!$A$3:$D$158,4,0),IF(AND(GG16&lt;80000000,GG16&gt;10),GG16,0))</f>
        <v>0</v>
      </c>
      <c r="GH37">
        <f>IF(GH16&gt;80000000,VLOOKUP(GH16,符文价值!$A$3:$D$158,4,0),IF(AND(GH16&lt;80000000,GH16&gt;10),GH16,0))</f>
        <v>11975</v>
      </c>
      <c r="GI37">
        <f>IF(GI16&gt;80000000,VLOOKUP(GI16,符文价值!$A$3:$D$158,4,0),IF(AND(GI16&lt;80000000,GI16&gt;10),GI16,0))</f>
        <v>30</v>
      </c>
      <c r="GJ37">
        <f>IF(GJ16&gt;80000000,VLOOKUP(GJ16,符文价值!$A$3:$D$158,4,0),IF(AND(GJ16&lt;80000000,GJ16&gt;10),GJ16,0))</f>
        <v>0</v>
      </c>
      <c r="GK37">
        <f>IF(GK16&gt;80000000,VLOOKUP(GK16,符文价值!$A$3:$D$158,4,0),IF(AND(GK16&lt;80000000,GK16&gt;10),GK16,0))</f>
        <v>0</v>
      </c>
      <c r="GL37">
        <f>IF(GL16&gt;80000000,VLOOKUP(GL16,符文价值!$A$3:$D$158,4,0),IF(AND(GL16&lt;80000000,GL16&gt;10),GL16,0))</f>
        <v>9980</v>
      </c>
      <c r="GM37">
        <f>IF(GM16&gt;80000000,VLOOKUP(GM16,符文价值!$A$3:$D$158,4,0),IF(AND(GM16&lt;80000000,GM16&gt;10),GM16,0))</f>
        <v>150</v>
      </c>
      <c r="GN37">
        <f>IF(GN16&gt;80000000,VLOOKUP(GN16,符文价值!$A$3:$D$158,4,0),IF(AND(GN16&lt;80000000,GN16&gt;10),GN16,0))</f>
        <v>0</v>
      </c>
      <c r="GO37">
        <f>IF(GO16&gt;80000000,VLOOKUP(GO16,符文价值!$A$3:$D$158,4,0),IF(AND(GO16&lt;80000000,GO16&gt;10),GO16,0))</f>
        <v>0</v>
      </c>
      <c r="GP37">
        <f>IF(GP16&gt;80000000,VLOOKUP(GP16,符文价值!$A$3:$D$158,4,0),IF(AND(GP16&lt;80000000,GP16&gt;10),GP16,0))</f>
        <v>2500</v>
      </c>
      <c r="GQ37">
        <f>IF(GQ16&gt;80000000,VLOOKUP(GQ16,符文价值!$A$3:$D$158,4,0),IF(AND(GQ16&lt;80000000,GQ16&gt;10),GQ16,0))</f>
        <v>900</v>
      </c>
      <c r="GR37">
        <f>IF(GR16&gt;80000000,VLOOKUP(GR16,符文价值!$A$3:$D$158,4,0),IF(AND(GR16&lt;80000000,GR16&gt;10),GR16,0))</f>
        <v>0</v>
      </c>
      <c r="GS37">
        <f>IF(GS16&gt;80000000,VLOOKUP(GS16,符文价值!$A$3:$D$158,4,0),IF(AND(GS16&lt;80000000,GS16&gt;10),GS16,0))</f>
        <v>0</v>
      </c>
      <c r="GT37">
        <f>IF(GT16&gt;80000000,VLOOKUP(GT16,符文价值!$A$3:$D$158,4,0),IF(AND(GT16&lt;80000000,GT16&gt;10),GT16,0))</f>
        <v>525</v>
      </c>
      <c r="GU37">
        <f>IF(GU16&gt;80000000,VLOOKUP(GU16,符文价值!$A$3:$D$158,4,0),IF(AND(GU16&lt;80000000,GU16&gt;10),GU16,0))</f>
        <v>9000</v>
      </c>
      <c r="GV37">
        <f>IF(GV16&gt;80000000,VLOOKUP(GV16,符文价值!$A$3:$D$158,4,0),IF(AND(GV16&lt;80000000,GV16&gt;10),GV16,0))</f>
        <v>0</v>
      </c>
      <c r="GW37">
        <f>IF(GW16&gt;80000000,VLOOKUP(GW16,符文价值!$A$3:$D$158,4,0),IF(AND(GW16&lt;80000000,GW16&gt;10),GW16,0))</f>
        <v>0</v>
      </c>
      <c r="GX37">
        <f>IF(GX16&gt;80000000,VLOOKUP(GX16,符文价值!$A$3:$D$158,4,0),IF(AND(GX16&lt;80000000,GX16&gt;10),GX16,0))</f>
        <v>20</v>
      </c>
      <c r="GY37">
        <f>IF(GY16&gt;80000000,VLOOKUP(GY16,符文价值!$A$3:$D$158,4,0),IF(AND(GY16&lt;80000000,GY16&gt;10),GY16,0))</f>
        <v>10</v>
      </c>
      <c r="GZ37">
        <f>IF(GZ16&gt;80000000,VLOOKUP(GZ16,符文价值!$A$3:$D$158,4,0),IF(AND(GZ16&lt;80000000,GZ16&gt;10),GZ16,0))</f>
        <v>0</v>
      </c>
      <c r="HA37">
        <f>IF(HA16&gt;80000000,VLOOKUP(HA16,符文价值!$A$3:$D$158,4,0),IF(AND(HA16&lt;80000000,HA16&gt;10),HA16,0))</f>
        <v>0</v>
      </c>
      <c r="HB37">
        <f>IF(HB16&gt;80000000,VLOOKUP(HB16,符文价值!$A$3:$D$158,4,0),IF(AND(HB16&lt;80000000,HB16&gt;10),HB16,0))</f>
        <v>11975</v>
      </c>
      <c r="HC37">
        <f>IF(HC16&gt;80000000,VLOOKUP(HC16,符文价值!$A$3:$D$158,4,0),IF(AND(HC16&lt;80000000,HC16&gt;10),HC16,0))</f>
        <v>30</v>
      </c>
      <c r="HD37">
        <f>IF(HD16&gt;80000000,VLOOKUP(HD16,符文价值!$A$3:$D$158,4,0),IF(AND(HD16&lt;80000000,HD16&gt;10),HD16,0))</f>
        <v>0</v>
      </c>
      <c r="HE37">
        <f>IF(HE16&gt;80000000,VLOOKUP(HE16,符文价值!$A$3:$D$158,4,0),IF(AND(HE16&lt;80000000,HE16&gt;10),HE16,0))</f>
        <v>0</v>
      </c>
      <c r="HF37">
        <f>IF(HF16&gt;80000000,VLOOKUP(HF16,符文价值!$A$3:$D$158,4,0),IF(AND(HF16&lt;80000000,HF16&gt;10),HF16,0))</f>
        <v>9980</v>
      </c>
      <c r="HG37">
        <f>IF(HG16&gt;80000000,VLOOKUP(HG16,符文价值!$A$3:$D$158,4,0),IF(AND(HG16&lt;80000000,HG16&gt;10),HG16,0))</f>
        <v>150</v>
      </c>
      <c r="HH37">
        <f>IF(HH16&gt;80000000,VLOOKUP(HH16,符文价值!$A$3:$D$158,4,0),IF(AND(HH16&lt;80000000,HH16&gt;10),HH16,0))</f>
        <v>0</v>
      </c>
      <c r="HI37">
        <f>IF(HI16&gt;80000000,VLOOKUP(HI16,符文价值!$A$3:$D$158,4,0),IF(AND(HI16&lt;80000000,HI16&gt;10),HI16,0))</f>
        <v>0</v>
      </c>
      <c r="HJ37">
        <f>IF(HJ16&gt;80000000,VLOOKUP(HJ16,符文价值!$A$3:$D$158,4,0),IF(AND(HJ16&lt;80000000,HJ16&gt;10),HJ16,0))</f>
        <v>2500</v>
      </c>
      <c r="HK37">
        <f>IF(HK16&gt;80000000,VLOOKUP(HK16,符文价值!$A$3:$D$158,4,0),IF(AND(HK16&lt;80000000,HK16&gt;10),HK16,0))</f>
        <v>900</v>
      </c>
      <c r="HL37">
        <f>IF(HL16&gt;80000000,VLOOKUP(HL16,符文价值!$A$3:$D$158,4,0),IF(AND(HL16&lt;80000000,HL16&gt;10),HL16,0))</f>
        <v>0</v>
      </c>
      <c r="HM37">
        <f>IF(HM16&gt;80000000,VLOOKUP(HM16,符文价值!$A$3:$D$158,4,0),IF(AND(HM16&lt;80000000,HM16&gt;10),HM16,0))</f>
        <v>0</v>
      </c>
      <c r="HN37">
        <f>IF(HN16&gt;80000000,VLOOKUP(HN16,符文价值!$A$3:$D$158,4,0),IF(AND(HN16&lt;80000000,HN16&gt;10),HN16,0))</f>
        <v>525</v>
      </c>
      <c r="HO37">
        <f>IF(HO16&gt;80000000,VLOOKUP(HO16,符文价值!$A$3:$D$158,4,0),IF(AND(HO16&lt;80000000,HO16&gt;10),HO16,0))</f>
        <v>9000</v>
      </c>
      <c r="HP37">
        <f>IF(HP16&gt;80000000,VLOOKUP(HP16,符文价值!$A$3:$D$158,4,0),IF(AND(HP16&lt;80000000,HP16&gt;10),HP16,0))</f>
        <v>0</v>
      </c>
      <c r="HQ37">
        <f>IF(HQ16&gt;80000000,VLOOKUP(HQ16,符文价值!$A$3:$D$158,4,0),IF(AND(HQ16&lt;80000000,HQ16&gt;10),HQ16,0))</f>
        <v>0</v>
      </c>
      <c r="HR37">
        <f>IF(HR16&gt;80000000,VLOOKUP(HR16,符文价值!$A$3:$D$158,4,0),IF(AND(HR16&lt;80000000,HR16&gt;10),HR16,0))</f>
        <v>20</v>
      </c>
      <c r="HS37">
        <f>IF(HS16&gt;80000000,VLOOKUP(HS16,符文价值!$A$3:$D$158,4,0),IF(AND(HS16&lt;80000000,HS16&gt;10),HS16,0))</f>
        <v>10</v>
      </c>
      <c r="HT37">
        <f>IF(HT16&gt;80000000,VLOOKUP(HT16,符文价值!$A$3:$D$158,4,0),IF(AND(HT16&lt;80000000,HT16&gt;10),HT16,0))</f>
        <v>0</v>
      </c>
      <c r="HU37">
        <f>IF(HU16&gt;80000000,VLOOKUP(HU16,符文价值!$A$3:$D$158,4,0),IF(AND(HU16&lt;80000000,HU16&gt;10),HU16,0))</f>
        <v>0</v>
      </c>
      <c r="HV37">
        <f>IF(HV16&gt;80000000,VLOOKUP(HV16,符文价值!$A$3:$D$158,4,0),IF(AND(HV16&lt;80000000,HV16&gt;10),HV16,0))</f>
        <v>11975</v>
      </c>
      <c r="HW37">
        <f>IF(HW16&gt;80000000,VLOOKUP(HW16,符文价值!$A$3:$D$158,4,0),IF(AND(HW16&lt;80000000,HW16&gt;10),HW16,0))</f>
        <v>30</v>
      </c>
      <c r="HX37">
        <f>IF(HX16&gt;80000000,VLOOKUP(HX16,符文价值!$A$3:$D$158,4,0),IF(AND(HX16&lt;80000000,HX16&gt;10),HX16,0))</f>
        <v>0</v>
      </c>
      <c r="HY37">
        <f>IF(HY16&gt;80000000,VLOOKUP(HY16,符文价值!$A$3:$D$158,4,0),IF(AND(HY16&lt;80000000,HY16&gt;10),HY16,0))</f>
        <v>0</v>
      </c>
      <c r="HZ37">
        <f>IF(HZ16&gt;80000000,VLOOKUP(HZ16,符文价值!$A$3:$D$158,4,0),IF(AND(HZ16&lt;80000000,HZ16&gt;10),HZ16,0))</f>
        <v>9980</v>
      </c>
      <c r="IA37">
        <f>IF(IA16&gt;80000000,VLOOKUP(IA16,符文价值!$A$3:$D$158,4,0),IF(AND(IA16&lt;80000000,IA16&gt;10),IA16,0))</f>
        <v>150</v>
      </c>
      <c r="IB37">
        <f>IF(IB16&gt;80000000,VLOOKUP(IB16,符文价值!$A$3:$D$158,4,0),IF(AND(IB16&lt;80000000,IB16&gt;10),IB16,0))</f>
        <v>0</v>
      </c>
      <c r="IC37">
        <f>IF(IC16&gt;80000000,VLOOKUP(IC16,符文价值!$A$3:$D$158,4,0),IF(AND(IC16&lt;80000000,IC16&gt;10),IC16,0))</f>
        <v>0</v>
      </c>
      <c r="ID37">
        <f>IF(ID16&gt;80000000,VLOOKUP(ID16,符文价值!$A$3:$D$158,4,0),IF(AND(ID16&lt;80000000,ID16&gt;10),ID16,0))</f>
        <v>2500</v>
      </c>
      <c r="IE37">
        <f>IF(IE16&gt;80000000,VLOOKUP(IE16,符文价值!$A$3:$D$158,4,0),IF(AND(IE16&lt;80000000,IE16&gt;10),IE16,0))</f>
        <v>900</v>
      </c>
      <c r="IF37">
        <f>IF(IF16&gt;80000000,VLOOKUP(IF16,符文价值!$A$3:$D$158,4,0),IF(AND(IF16&lt;80000000,IF16&gt;10),IF16,0))</f>
        <v>0</v>
      </c>
      <c r="IG37">
        <f>IF(IG16&gt;80000000,VLOOKUP(IG16,符文价值!$A$3:$D$158,4,0),IF(AND(IG16&lt;80000000,IG16&gt;10),IG16,0))</f>
        <v>0</v>
      </c>
      <c r="IH37">
        <f>IF(IH16&gt;80000000,VLOOKUP(IH16,符文价值!$A$3:$D$158,4,0),IF(AND(IH16&lt;80000000,IH16&gt;10),IH16,0))</f>
        <v>525</v>
      </c>
      <c r="II37">
        <f>IF(II16&gt;80000000,VLOOKUP(II16,符文价值!$A$3:$D$158,4,0),IF(AND(II16&lt;80000000,II16&gt;10),II16,0))</f>
        <v>9000</v>
      </c>
      <c r="IJ37">
        <f>IF(IJ16&gt;80000000,VLOOKUP(IJ16,符文价值!$A$3:$D$158,4,0),IF(AND(IJ16&lt;80000000,IJ16&gt;10),IJ16,0))</f>
        <v>0</v>
      </c>
      <c r="IK37">
        <f>IF(IK16&gt;80000000,VLOOKUP(IK16,符文价值!$A$3:$D$158,4,0),IF(AND(IK16&lt;80000000,IK16&gt;10),IK16,0))</f>
        <v>0</v>
      </c>
      <c r="IL37">
        <f>IF(IL16&gt;80000000,VLOOKUP(IL16,符文价值!$A$3:$D$158,4,0),IF(AND(IL16&lt;80000000,IL16&gt;10),IL16,0))</f>
        <v>20</v>
      </c>
      <c r="IM37">
        <f>IF(IM16&gt;80000000,VLOOKUP(IM16,符文价值!$A$3:$D$158,4,0),IF(AND(IM16&lt;80000000,IM16&gt;10),IM16,0))</f>
        <v>10</v>
      </c>
      <c r="IN37">
        <f>IF(IN16&gt;80000000,VLOOKUP(IN16,符文价值!$A$3:$D$158,4,0),IF(AND(IN16&lt;80000000,IN16&gt;10),IN16,0))</f>
        <v>0</v>
      </c>
      <c r="IO37">
        <f>IF(IO16&gt;80000000,VLOOKUP(IO16,符文价值!$A$3:$D$158,4,0),IF(AND(IO16&lt;80000000,IO16&gt;10),IO16,0))</f>
        <v>0</v>
      </c>
      <c r="IP37">
        <f>IF(IP16&gt;80000000,VLOOKUP(IP16,符文价值!$A$3:$D$158,4,0),IF(AND(IP16&lt;80000000,IP16&gt;10),IP16,0))</f>
        <v>11975</v>
      </c>
      <c r="IQ37">
        <f>IF(IQ16&gt;80000000,VLOOKUP(IQ16,符文价值!$A$3:$D$158,4,0),IF(AND(IQ16&lt;80000000,IQ16&gt;10),IQ16,0))</f>
        <v>30</v>
      </c>
      <c r="IR37">
        <f>IF(IR16&gt;80000000,VLOOKUP(IR16,符文价值!$A$3:$D$158,4,0),IF(AND(IR16&lt;80000000,IR16&gt;10),IR16,0))</f>
        <v>0</v>
      </c>
      <c r="IS37">
        <f>IF(IS16&gt;80000000,VLOOKUP(IS16,符文价值!$A$3:$D$158,4,0),IF(AND(IS16&lt;80000000,IS16&gt;10),IS16,0))</f>
        <v>0</v>
      </c>
      <c r="IT37">
        <f>IF(IT16&gt;80000000,VLOOKUP(IT16,符文价值!$A$3:$D$158,4,0),IF(AND(IT16&lt;80000000,IT16&gt;10),IT16,0))</f>
        <v>9980</v>
      </c>
      <c r="IU37">
        <f>IF(IU16&gt;80000000,VLOOKUP(IU16,符文价值!$A$3:$D$158,4,0),IF(AND(IU16&lt;80000000,IU16&gt;10),IU16,0))</f>
        <v>150</v>
      </c>
      <c r="IV37">
        <f>IF(IV16&gt;80000000,VLOOKUP(IV16,符文价值!$A$3:$D$158,4,0),IF(AND(IV16&lt;80000000,IV16&gt;10),IV16,0))</f>
        <v>0</v>
      </c>
      <c r="IW37">
        <f>IF(IW16&gt;80000000,VLOOKUP(IW16,符文价值!$A$3:$D$158,4,0),IF(AND(IW16&lt;80000000,IW16&gt;10),IW16,0))</f>
        <v>0</v>
      </c>
      <c r="IX37">
        <f>IF(IX16&gt;80000000,VLOOKUP(IX16,符文价值!$A$3:$D$158,4,0),IF(AND(IX16&lt;80000000,IX16&gt;10),IX16,0))</f>
        <v>2500</v>
      </c>
      <c r="IY37">
        <f>IF(IY16&gt;80000000,VLOOKUP(IY16,符文价值!$A$3:$D$158,4,0),IF(AND(IY16&lt;80000000,IY16&gt;10),IY16,0))</f>
        <v>900</v>
      </c>
      <c r="IZ37">
        <f>IF(IZ16&gt;80000000,VLOOKUP(IZ16,符文价值!$A$3:$D$158,4,0),IF(AND(IZ16&lt;80000000,IZ16&gt;10),IZ16,0))</f>
        <v>0</v>
      </c>
      <c r="JA37">
        <f>IF(JA16&gt;80000000,VLOOKUP(JA16,符文价值!$A$3:$D$158,4,0),IF(AND(JA16&lt;80000000,JA16&gt;10),JA16,0))</f>
        <v>0</v>
      </c>
      <c r="JB37">
        <f>IF(JB16&gt;80000000,VLOOKUP(JB16,符文价值!$A$3:$D$158,4,0),IF(AND(JB16&lt;80000000,JB16&gt;10),JB16,0))</f>
        <v>525</v>
      </c>
      <c r="JC37">
        <f>IF(JC16&gt;80000000,VLOOKUP(JC16,符文价值!$A$3:$D$158,4,0),IF(AND(JC16&lt;80000000,JC16&gt;10),JC16,0))</f>
        <v>9000</v>
      </c>
      <c r="JD37">
        <f>IF(JD16&gt;80000000,VLOOKUP(JD16,符文价值!$A$3:$D$158,4,0),IF(AND(JD16&lt;80000000,JD16&gt;10),JD16,0))</f>
        <v>0</v>
      </c>
      <c r="JE37">
        <f>IF(JE16&gt;80000000,VLOOKUP(JE16,符文价值!$A$3:$D$158,4,0),IF(AND(JE16&lt;80000000,JE16&gt;10),JE16,0))</f>
        <v>0</v>
      </c>
      <c r="JF37">
        <f>IF(JF16&gt;80000000,VLOOKUP(JF16,符文价值!$A$3:$D$158,4,0),IF(AND(JF16&lt;80000000,JF16&gt;10),JF16,0))</f>
        <v>20</v>
      </c>
      <c r="JG37">
        <f>IF(JG16&gt;80000000,VLOOKUP(JG16,符文价值!$A$3:$D$158,4,0),IF(AND(JG16&lt;80000000,JG16&gt;10),JG16,0))</f>
        <v>10</v>
      </c>
      <c r="JH37">
        <f>IF(JH16&gt;80000000,VLOOKUP(JH16,符文价值!$A$3:$D$158,4,0),IF(AND(JH16&lt;80000000,JH16&gt;10),JH16,0))</f>
        <v>0</v>
      </c>
      <c r="JI37">
        <f>IF(JI16&gt;80000000,VLOOKUP(JI16,符文价值!$A$3:$D$158,4,0),IF(AND(JI16&lt;80000000,JI16&gt;10),JI16,0))</f>
        <v>0</v>
      </c>
      <c r="JJ37">
        <f>IF(JJ16&gt;80000000,VLOOKUP(JJ16,符文价值!$A$3:$D$158,4,0),IF(AND(JJ16&lt;80000000,JJ16&gt;10),JJ16,0))</f>
        <v>11975</v>
      </c>
      <c r="JK37">
        <f>IF(JK16&gt;80000000,VLOOKUP(JK16,符文价值!$A$3:$D$158,4,0),IF(AND(JK16&lt;80000000,JK16&gt;10),JK16,0))</f>
        <v>30</v>
      </c>
      <c r="JL37">
        <f>IF(JL16&gt;80000000,VLOOKUP(JL16,符文价值!$A$3:$D$158,4,0),IF(AND(JL16&lt;80000000,JL16&gt;10),JL16,0))</f>
        <v>0</v>
      </c>
      <c r="JM37">
        <f>IF(JM16&gt;80000000,VLOOKUP(JM16,符文价值!$A$3:$D$158,4,0),IF(AND(JM16&lt;80000000,JM16&gt;10),JM16,0))</f>
        <v>0</v>
      </c>
      <c r="JN37">
        <f>IF(JN16&gt;80000000,VLOOKUP(JN16,符文价值!$A$3:$D$158,4,0),IF(AND(JN16&lt;80000000,JN16&gt;10),JN16,0))</f>
        <v>9980</v>
      </c>
      <c r="JO37">
        <f>IF(JO16&gt;80000000,VLOOKUP(JO16,符文价值!$A$3:$D$158,4,0),IF(AND(JO16&lt;80000000,JO16&gt;10),JO16,0))</f>
        <v>150</v>
      </c>
      <c r="JP37">
        <f>IF(JP16&gt;80000000,VLOOKUP(JP16,符文价值!$A$3:$D$158,4,0),IF(AND(JP16&lt;80000000,JP16&gt;10),JP16,0))</f>
        <v>0</v>
      </c>
      <c r="JQ37">
        <f>IF(JQ16&gt;80000000,VLOOKUP(JQ16,符文价值!$A$3:$D$158,4,0),IF(AND(JQ16&lt;80000000,JQ16&gt;10),JQ16,0))</f>
        <v>0</v>
      </c>
      <c r="JR37">
        <f>IF(JR16&gt;80000000,VLOOKUP(JR16,符文价值!$A$3:$D$158,4,0),IF(AND(JR16&lt;80000000,JR16&gt;10),JR16,0))</f>
        <v>2500</v>
      </c>
      <c r="JS37">
        <f>IF(JS16&gt;80000000,VLOOKUP(JS16,符文价值!$A$3:$D$158,4,0),IF(AND(JS16&lt;80000000,JS16&gt;10),JS16,0))</f>
        <v>900</v>
      </c>
      <c r="JT37">
        <f>IF(JT16&gt;80000000,VLOOKUP(JT16,符文价值!$A$3:$D$158,4,0),IF(AND(JT16&lt;80000000,JT16&gt;10),JT16,0))</f>
        <v>0</v>
      </c>
      <c r="JU37">
        <f>IF(JU16&gt;80000000,VLOOKUP(JU16,符文价值!$A$3:$D$158,4,0),IF(AND(JU16&lt;80000000,JU16&gt;10),JU16,0))</f>
        <v>0</v>
      </c>
      <c r="JV37">
        <f>IF(JV16&gt;80000000,VLOOKUP(JV16,符文价值!$A$3:$D$158,4,0),IF(AND(JV16&lt;80000000,JV16&gt;10),JV16,0))</f>
        <v>525</v>
      </c>
      <c r="JW37">
        <f>IF(JW16&gt;80000000,VLOOKUP(JW16,符文价值!$A$3:$D$158,4,0),IF(AND(JW16&lt;80000000,JW16&gt;10),JW16,0))</f>
        <v>9000</v>
      </c>
      <c r="JX37">
        <f>IF(JX16&gt;80000000,VLOOKUP(JX16,符文价值!$A$3:$D$158,4,0),IF(AND(JX16&lt;80000000,JX16&gt;10),JX16,0))</f>
        <v>0</v>
      </c>
      <c r="JY37">
        <f>IF(JY16&gt;80000000,VLOOKUP(JY16,符文价值!$A$3:$D$158,4,0),IF(AND(JY16&lt;80000000,JY16&gt;10),JY16,0))</f>
        <v>0</v>
      </c>
      <c r="JZ37">
        <f>IF(JZ16&gt;80000000,VLOOKUP(JZ16,符文价值!$A$3:$D$158,4,0),IF(AND(JZ16&lt;80000000,JZ16&gt;10),JZ16,0))</f>
        <v>20</v>
      </c>
      <c r="KA37">
        <f>IF(KA16&gt;80000000,VLOOKUP(KA16,符文价值!$A$3:$D$158,4,0),IF(AND(KA16&lt;80000000,KA16&gt;10),KA16,0))</f>
        <v>10</v>
      </c>
      <c r="KB37">
        <f>IF(KB16&gt;80000000,VLOOKUP(KB16,符文价值!$A$3:$D$158,4,0),IF(AND(KB16&lt;80000000,KB16&gt;10),KB16,0))</f>
        <v>0</v>
      </c>
      <c r="KC37">
        <f>IF(KC16&gt;80000000,VLOOKUP(KC16,符文价值!$A$3:$D$158,4,0),IF(AND(KC16&lt;80000000,KC16&gt;10),KC16,0))</f>
        <v>0</v>
      </c>
      <c r="KD37">
        <f>IF(KD16&gt;80000000,VLOOKUP(KD16,符文价值!$A$3:$D$158,4,0),IF(AND(KD16&lt;80000000,KD16&gt;10),KD16,0))</f>
        <v>11975</v>
      </c>
      <c r="KE37">
        <f>IF(KE16&gt;80000000,VLOOKUP(KE16,符文价值!$A$3:$D$158,4,0),IF(AND(KE16&lt;80000000,KE16&gt;10),KE16,0))</f>
        <v>30</v>
      </c>
      <c r="KF37">
        <f>IF(KF16&gt;80000000,VLOOKUP(KF16,符文价值!$A$3:$D$158,4,0),IF(AND(KF16&lt;80000000,KF16&gt;10),KF16,0))</f>
        <v>0</v>
      </c>
      <c r="KG37">
        <f>IF(KG16&gt;80000000,VLOOKUP(KG16,符文价值!$A$3:$D$158,4,0),IF(AND(KG16&lt;80000000,KG16&gt;10),KG16,0))</f>
        <v>0</v>
      </c>
      <c r="KH37">
        <f>IF(KH16&gt;80000000,VLOOKUP(KH16,符文价值!$A$3:$D$158,4,0),IF(AND(KH16&lt;80000000,KH16&gt;10),KH16,0))</f>
        <v>9980</v>
      </c>
      <c r="KI37">
        <f>IF(KI16&gt;80000000,VLOOKUP(KI16,符文价值!$A$3:$D$158,4,0),IF(AND(KI16&lt;80000000,KI16&gt;10),KI16,0))</f>
        <v>150</v>
      </c>
      <c r="KJ37">
        <f>IF(KJ16&gt;80000000,VLOOKUP(KJ16,符文价值!$A$3:$D$158,4,0),IF(AND(KJ16&lt;80000000,KJ16&gt;10),KJ16,0))</f>
        <v>0</v>
      </c>
      <c r="KK37">
        <f>IF(KK16&gt;80000000,VLOOKUP(KK16,符文价值!$A$3:$D$158,4,0),IF(AND(KK16&lt;80000000,KK16&gt;10),KK16,0))</f>
        <v>0</v>
      </c>
      <c r="KL37">
        <f>IF(KL16&gt;80000000,VLOOKUP(KL16,符文价值!$A$3:$D$158,4,0),IF(AND(KL16&lt;80000000,KL16&gt;10),KL16,0))</f>
        <v>2500</v>
      </c>
      <c r="KM37">
        <f>IF(KM16&gt;80000000,VLOOKUP(KM16,符文价值!$A$3:$D$158,4,0),IF(AND(KM16&lt;80000000,KM16&gt;10),KM16,0))</f>
        <v>900</v>
      </c>
      <c r="KN37">
        <f>IF(KN16&gt;80000000,VLOOKUP(KN16,符文价值!$A$3:$D$158,4,0),IF(AND(KN16&lt;80000000,KN16&gt;10),KN16,0))</f>
        <v>0</v>
      </c>
      <c r="KO37">
        <f>IF(KO16&gt;80000000,VLOOKUP(KO16,符文价值!$A$3:$D$158,4,0),IF(AND(KO16&lt;80000000,KO16&gt;10),KO16,0))</f>
        <v>0</v>
      </c>
      <c r="KP37">
        <f>IF(KP16&gt;80000000,VLOOKUP(KP16,符文价值!$A$3:$D$158,4,0),IF(AND(KP16&lt;80000000,KP16&gt;10),KP16,0))</f>
        <v>525</v>
      </c>
      <c r="KQ37">
        <f>IF(KQ16&gt;80000000,VLOOKUP(KQ16,符文价值!$A$3:$D$158,4,0),IF(AND(KQ16&lt;80000000,KQ16&gt;10),KQ16,0))</f>
        <v>9000</v>
      </c>
      <c r="KR37">
        <f>IF(KR16&gt;80000000,VLOOKUP(KR16,符文价值!$A$3:$D$158,4,0),IF(AND(KR16&lt;80000000,KR16&gt;10),KR16,0))</f>
        <v>0</v>
      </c>
      <c r="KS37">
        <f>IF(KS16&gt;80000000,VLOOKUP(KS16,符文价值!$A$3:$D$158,4,0),IF(AND(KS16&lt;80000000,KS16&gt;10),KS16,0))</f>
        <v>0</v>
      </c>
      <c r="KT37">
        <f>IF(KT16&gt;80000000,VLOOKUP(KT16,符文价值!$A$3:$D$158,4,0),IF(AND(KT16&lt;80000000,KT16&gt;10),KT16,0))</f>
        <v>20</v>
      </c>
      <c r="KU37">
        <f>IF(KU16&gt;80000000,VLOOKUP(KU16,符文价值!$A$3:$D$158,4,0),IF(AND(KU16&lt;80000000,KU16&gt;10),KU16,0))</f>
        <v>10</v>
      </c>
      <c r="KV37">
        <f>IF(KV16&gt;80000000,VLOOKUP(KV16,符文价值!$A$3:$D$158,4,0),IF(AND(KV16&lt;80000000,KV16&gt;10),KV16,0))</f>
        <v>0</v>
      </c>
      <c r="KW37">
        <f>IF(KW16&gt;80000000,VLOOKUP(KW16,符文价值!$A$3:$D$158,4,0),IF(AND(KW16&lt;80000000,KW16&gt;10),KW16,0))</f>
        <v>0</v>
      </c>
      <c r="KX37">
        <f>IF(KX16&gt;80000000,VLOOKUP(KX16,符文价值!$A$3:$D$158,4,0),IF(AND(KX16&lt;80000000,KX16&gt;10),KX16,0))</f>
        <v>11975</v>
      </c>
      <c r="KY37">
        <f>IF(KY16&gt;80000000,VLOOKUP(KY16,符文价值!$A$3:$D$158,4,0),IF(AND(KY16&lt;80000000,KY16&gt;10),KY16,0))</f>
        <v>30</v>
      </c>
      <c r="KZ37">
        <f>IF(KZ16&gt;80000000,VLOOKUP(KZ16,符文价值!$A$3:$D$158,4,0),IF(AND(KZ16&lt;80000000,KZ16&gt;10),KZ16,0))</f>
        <v>0</v>
      </c>
      <c r="LA37">
        <f>IF(LA16&gt;80000000,VLOOKUP(LA16,符文价值!$A$3:$D$158,4,0),IF(AND(LA16&lt;80000000,LA16&gt;10),LA16,0))</f>
        <v>0</v>
      </c>
      <c r="LB37">
        <f>IF(LB16&gt;80000000,VLOOKUP(LB16,符文价值!$A$3:$D$158,4,0),IF(AND(LB16&lt;80000000,LB16&gt;10),LB16,0))</f>
        <v>9980</v>
      </c>
      <c r="LC37">
        <f>IF(LC16&gt;80000000,VLOOKUP(LC16,符文价值!$A$3:$D$158,4,0),IF(AND(LC16&lt;80000000,LC16&gt;10),LC16,0))</f>
        <v>150</v>
      </c>
      <c r="LD37">
        <f>IF(LD16&gt;80000000,VLOOKUP(LD16,符文价值!$A$3:$D$158,4,0),IF(AND(LD16&lt;80000000,LD16&gt;10),LD16,0))</f>
        <v>0</v>
      </c>
      <c r="LE37">
        <f>IF(LE16&gt;80000000,VLOOKUP(LE16,符文价值!$A$3:$D$158,4,0),IF(AND(LE16&lt;80000000,LE16&gt;10),LE16,0))</f>
        <v>0</v>
      </c>
      <c r="LF37">
        <f>IF(LF16&gt;80000000,VLOOKUP(LF16,符文价值!$A$3:$D$158,4,0),IF(AND(LF16&lt;80000000,LF16&gt;10),LF16,0))</f>
        <v>2500</v>
      </c>
      <c r="LG37">
        <f>IF(LG16&gt;80000000,VLOOKUP(LG16,符文价值!$A$3:$D$158,4,0),IF(AND(LG16&lt;80000000,LG16&gt;10),LG16,0))</f>
        <v>900</v>
      </c>
      <c r="LH37">
        <f>IF(LH16&gt;80000000,VLOOKUP(LH16,符文价值!$A$3:$D$158,4,0),IF(AND(LH16&lt;80000000,LH16&gt;10),LH16,0))</f>
        <v>0</v>
      </c>
      <c r="LI37">
        <f>IF(LI16&gt;80000000,VLOOKUP(LI16,符文价值!$A$3:$D$158,4,0),IF(AND(LI16&lt;80000000,LI16&gt;10),LI16,0))</f>
        <v>0</v>
      </c>
      <c r="LJ37">
        <f>IF(LJ16&gt;80000000,VLOOKUP(LJ16,符文价值!$A$3:$D$158,4,0),IF(AND(LJ16&lt;80000000,LJ16&gt;10),LJ16,0))</f>
        <v>525</v>
      </c>
      <c r="LK37">
        <f>IF(LK16&gt;80000000,VLOOKUP(LK16,符文价值!$A$3:$D$158,4,0),IF(AND(LK16&lt;80000000,LK16&gt;10),LK16,0))</f>
        <v>9000</v>
      </c>
      <c r="LL37">
        <f>IF(LL16&gt;80000000,VLOOKUP(LL16,符文价值!$A$3:$D$158,4,0),IF(AND(LL16&lt;80000000,LL16&gt;10),LL16,0))</f>
        <v>0</v>
      </c>
      <c r="LM37">
        <f>IF(LM16&gt;80000000,VLOOKUP(LM16,符文价值!$A$3:$D$158,4,0),IF(AND(LM16&lt;80000000,LM16&gt;10),LM16,0))</f>
        <v>0</v>
      </c>
      <c r="LN37">
        <f>IF(LN16&gt;80000000,VLOOKUP(LN16,符文价值!$A$3:$D$158,4,0),IF(AND(LN16&lt;80000000,LN16&gt;10),LN16,0))</f>
        <v>20</v>
      </c>
      <c r="LO37">
        <f>IF(LO16&gt;80000000,VLOOKUP(LO16,符文价值!$A$3:$D$158,4,0),IF(AND(LO16&lt;80000000,LO16&gt;10),LO16,0))</f>
        <v>10</v>
      </c>
      <c r="LP37">
        <f>IF(LP16&gt;80000000,VLOOKUP(LP16,符文价值!$A$3:$D$158,4,0),IF(AND(LP16&lt;80000000,LP16&gt;10),LP16,0))</f>
        <v>0</v>
      </c>
      <c r="LQ37">
        <f>IF(LQ16&gt;80000000,VLOOKUP(LQ16,符文价值!$A$3:$D$158,4,0),IF(AND(LQ16&lt;80000000,LQ16&gt;10),LQ16,0))</f>
        <v>0</v>
      </c>
      <c r="LR37">
        <f>IF(LR16&gt;80000000,VLOOKUP(LR16,符文价值!$A$3:$D$158,4,0),IF(AND(LR16&lt;80000000,LR16&gt;10),LR16,0))</f>
        <v>11975</v>
      </c>
      <c r="LS37">
        <f>IF(LS16&gt;80000000,VLOOKUP(LS16,符文价值!$A$3:$D$158,4,0),IF(AND(LS16&lt;80000000,LS16&gt;10),LS16,0))</f>
        <v>30</v>
      </c>
      <c r="LT37">
        <f>IF(LT16&gt;80000000,VLOOKUP(LT16,符文价值!$A$3:$D$158,4,0),IF(AND(LT16&lt;80000000,LT16&gt;10),LT16,0))</f>
        <v>0</v>
      </c>
      <c r="LU37">
        <f>IF(LU16&gt;80000000,VLOOKUP(LU16,符文价值!$A$3:$D$158,4,0),IF(AND(LU16&lt;80000000,LU16&gt;10),LU16,0))</f>
        <v>0</v>
      </c>
      <c r="LV37">
        <f>IF(LV16&gt;80000000,VLOOKUP(LV16,符文价值!$A$3:$D$158,4,0),IF(AND(LV16&lt;80000000,LV16&gt;10),LV16,0))</f>
        <v>9980</v>
      </c>
      <c r="LW37">
        <f>IF(LW16&gt;80000000,VLOOKUP(LW16,符文价值!$A$3:$D$158,4,0),IF(AND(LW16&lt;80000000,LW16&gt;10),LW16,0))</f>
        <v>150</v>
      </c>
      <c r="LX37">
        <f>IF(LX16&gt;80000000,VLOOKUP(LX16,符文价值!$A$3:$D$158,4,0),IF(AND(LX16&lt;80000000,LX16&gt;10),LX16,0))</f>
        <v>0</v>
      </c>
      <c r="LY37">
        <f>IF(LY16&gt;80000000,VLOOKUP(LY16,符文价值!$A$3:$D$158,4,0),IF(AND(LY16&lt;80000000,LY16&gt;10),LY16,0))</f>
        <v>0</v>
      </c>
      <c r="LZ37">
        <f>IF(LZ16&gt;80000000,VLOOKUP(LZ16,符文价值!$A$3:$D$158,4,0),IF(AND(LZ16&lt;80000000,LZ16&gt;10),LZ16,0))</f>
        <v>2500</v>
      </c>
      <c r="MA37">
        <f>IF(MA16&gt;80000000,VLOOKUP(MA16,符文价值!$A$3:$D$158,4,0),IF(AND(MA16&lt;80000000,MA16&gt;10),MA16,0))</f>
        <v>900</v>
      </c>
      <c r="MB37">
        <f>IF(MB16&gt;80000000,VLOOKUP(MB16,符文价值!$A$3:$D$158,4,0),IF(AND(MB16&lt;80000000,MB16&gt;10),MB16,0))</f>
        <v>0</v>
      </c>
      <c r="MC37">
        <f>IF(MC16&gt;80000000,VLOOKUP(MC16,符文价值!$A$3:$D$158,4,0),IF(AND(MC16&lt;80000000,MC16&gt;10),MC16,0))</f>
        <v>0</v>
      </c>
      <c r="MD37">
        <f>IF(MD16&gt;80000000,VLOOKUP(MD16,符文价值!$A$3:$D$158,4,0),IF(AND(MD16&lt;80000000,MD16&gt;10),MD16,0))</f>
        <v>525</v>
      </c>
      <c r="ME37">
        <f>IF(ME16&gt;80000000,VLOOKUP(ME16,符文价值!$A$3:$D$158,4,0),IF(AND(ME16&lt;80000000,ME16&gt;10),ME16,0))</f>
        <v>9000</v>
      </c>
      <c r="MF37">
        <f>IF(MF16&gt;80000000,VLOOKUP(MF16,符文价值!$A$3:$D$158,4,0),IF(AND(MF16&lt;80000000,MF16&gt;10),MF16,0))</f>
        <v>0</v>
      </c>
      <c r="MG37">
        <f>IF(MG16&gt;80000000,VLOOKUP(MG16,符文价值!$A$3:$D$158,4,0),IF(AND(MG16&lt;80000000,MG16&gt;10),MG16,0))</f>
        <v>0</v>
      </c>
      <c r="MH37">
        <f>IF(MH16&gt;80000000,VLOOKUP(MH16,符文价值!$A$3:$D$158,4,0),IF(AND(MH16&lt;80000000,MH16&gt;10),MH16,0))</f>
        <v>20</v>
      </c>
    </row>
    <row r="38" spans="1:346" x14ac:dyDescent="0.2">
      <c r="A38">
        <v>14</v>
      </c>
      <c r="E38">
        <f>IF(E17&gt;80000000,VLOOKUP(E17,符文价值!$A$3:$D$158,4,0),IF(AND(E17&lt;80000000,E17&gt;10),E17,0))</f>
        <v>0</v>
      </c>
      <c r="F38">
        <f>IF(F17&gt;80000000,VLOOKUP(F17,符文价值!$A$3:$D$158,4,0),IF(AND(F17&lt;80000000,F17&gt;10),F17,0))</f>
        <v>0</v>
      </c>
      <c r="G38">
        <f>IF(G17&gt;80000000,VLOOKUP(G17,符文价值!$A$3:$D$158,4,0),IF(AND(G17&lt;80000000,G17&gt;10),G17,0))</f>
        <v>10</v>
      </c>
      <c r="H38">
        <f>IF(H17&gt;80000000,VLOOKUP(H17,符文价值!$A$3:$D$158,4,0),IF(AND(H17&lt;80000000,H17&gt;10),H17,0))</f>
        <v>0</v>
      </c>
      <c r="I38">
        <f>IF(I17&gt;80000000,VLOOKUP(I17,符文价值!$A$3:$D$158,4,0),IF(AND(I17&lt;80000000,I17&gt;10),I17,0))</f>
        <v>0</v>
      </c>
      <c r="J38">
        <f>IF(J17&gt;80000000,VLOOKUP(J17,符文价值!$A$3:$D$158,4,0),IF(AND(J17&lt;80000000,J17&gt;10),J17,0))</f>
        <v>285600</v>
      </c>
      <c r="K38">
        <f>IF(K17&gt;80000000,VLOOKUP(K17,符文价值!$A$3:$D$158,4,0),IF(AND(K17&lt;80000000,K17&gt;10),K17,0))</f>
        <v>15</v>
      </c>
      <c r="L38">
        <f>IF(L17&gt;80000000,VLOOKUP(L17,符文价值!$A$3:$D$158,4,0),IF(AND(L17&lt;80000000,L17&gt;10),L17,0))</f>
        <v>0</v>
      </c>
      <c r="M38">
        <f>IF(M17&gt;80000000,VLOOKUP(M17,符文价值!$A$3:$D$158,4,0),IF(AND(M17&lt;80000000,M17&gt;10),M17,0))</f>
        <v>0</v>
      </c>
      <c r="N38">
        <f>IF(N17&gt;80000000,VLOOKUP(N17,符文价值!$A$3:$D$158,4,0),IF(AND(N17&lt;80000000,N17&gt;10),N17,0))</f>
        <v>179040</v>
      </c>
      <c r="O38">
        <f>IF(O17&gt;80000000,VLOOKUP(O17,符文价值!$A$3:$D$158,4,0),IF(AND(O17&lt;80000000,O17&gt;10),O17,0))</f>
        <v>24</v>
      </c>
      <c r="P38">
        <f>IF(P17&gt;80000000,VLOOKUP(P17,符文价值!$A$3:$D$158,4,0),IF(AND(P17&lt;80000000,P17&gt;10),P17,0))</f>
        <v>0</v>
      </c>
      <c r="Q38">
        <f>IF(Q17&gt;80000000,VLOOKUP(Q17,符文价值!$A$3:$D$158,4,0),IF(AND(Q17&lt;80000000,Q17&gt;10),Q17,0))</f>
        <v>0</v>
      </c>
      <c r="R38">
        <f>IF(R17&gt;80000000,VLOOKUP(R17,符文价值!$A$3:$D$158,4,0),IF(AND(R17&lt;80000000,R17&gt;10),R17,0))</f>
        <v>120000</v>
      </c>
      <c r="S38">
        <f>IF(S17&gt;80000000,VLOOKUP(S17,符文价值!$A$3:$D$158,4,0),IF(AND(S17&lt;80000000,S17&gt;10),S17,0))</f>
        <v>48</v>
      </c>
      <c r="T38">
        <f>IF(T17&gt;80000000,VLOOKUP(T17,符文价值!$A$3:$D$158,4,0),IF(AND(T17&lt;80000000,T17&gt;10),T17,0))</f>
        <v>0</v>
      </c>
      <c r="U38">
        <f>IF(U17&gt;80000000,VLOOKUP(U17,符文价值!$A$3:$D$158,4,0),IF(AND(U17&lt;80000000,U17&gt;10),U17,0))</f>
        <v>0</v>
      </c>
      <c r="V38">
        <f>IF(V17&gt;80000000,VLOOKUP(V17,符文价值!$A$3:$D$158,4,0),IF(AND(V17&lt;80000000,V17&gt;10),V17,0))</f>
        <v>14400</v>
      </c>
      <c r="W38">
        <f>IF(W17&gt;80000000,VLOOKUP(W17,符文价值!$A$3:$D$158,4,0),IF(AND(W17&lt;80000000,W17&gt;10),W17,0))</f>
        <v>120</v>
      </c>
      <c r="X38">
        <f>IF(X17&gt;80000000,VLOOKUP(X17,符文价值!$A$3:$D$158,4,0),IF(AND(X17&lt;80000000,X17&gt;10),X17,0))</f>
        <v>0</v>
      </c>
      <c r="Y38">
        <f>IF(Y17&gt;80000000,VLOOKUP(Y17,符文价值!$A$3:$D$158,4,0),IF(AND(Y17&lt;80000000,Y17&gt;10),Y17,0))</f>
        <v>0</v>
      </c>
      <c r="Z38">
        <f>IF(Z17&gt;80000000,VLOOKUP(Z17,符文价值!$A$3:$D$158,4,0),IF(AND(Z17&lt;80000000,Z17&gt;10),Z17,0))</f>
        <v>960</v>
      </c>
      <c r="AA38">
        <f>IF(AA17&gt;80000000,VLOOKUP(AA17,符文价值!$A$3:$D$158,4,0),IF(AND(AA17&lt;80000000,AA17&gt;10),AA17,0))</f>
        <v>10</v>
      </c>
      <c r="AB38">
        <f>IF(AB17&gt;80000000,VLOOKUP(AB17,符文价值!$A$3:$D$158,4,0),IF(AND(AB17&lt;80000000,AB17&gt;10),AB17,0))</f>
        <v>0</v>
      </c>
      <c r="AC38">
        <f>IF(AC17&gt;80000000,VLOOKUP(AC17,符文价值!$A$3:$D$158,4,0),IF(AND(AC17&lt;80000000,AC17&gt;10),AC17,0))</f>
        <v>0</v>
      </c>
      <c r="AD38">
        <f>IF(AD17&gt;80000000,VLOOKUP(AD17,符文价值!$A$3:$D$158,4,0),IF(AND(AD17&lt;80000000,AD17&gt;10),AD17,0))</f>
        <v>11975</v>
      </c>
      <c r="AE38">
        <f>IF(AE17&gt;80000000,VLOOKUP(AE17,符文价值!$A$3:$D$158,4,0),IF(AND(AE17&lt;80000000,AE17&gt;10),AE17,0))</f>
        <v>30</v>
      </c>
      <c r="AF38">
        <f>IF(AF17&gt;80000000,VLOOKUP(AF17,符文价值!$A$3:$D$158,4,0),IF(AND(AF17&lt;80000000,AF17&gt;10),AF17,0))</f>
        <v>0</v>
      </c>
      <c r="AG38">
        <f>IF(AG17&gt;80000000,VLOOKUP(AG17,符文价值!$A$3:$D$158,4,0),IF(AND(AG17&lt;80000000,AG17&gt;10),AG17,0))</f>
        <v>0</v>
      </c>
      <c r="AH38">
        <f>IF(AH17&gt;80000000,VLOOKUP(AH17,符文价值!$A$3:$D$158,4,0),IF(AND(AH17&lt;80000000,AH17&gt;10),AH17,0))</f>
        <v>9980</v>
      </c>
      <c r="AI38">
        <f>IF(AI17&gt;80000000,VLOOKUP(AI17,符文价值!$A$3:$D$158,4,0),IF(AND(AI17&lt;80000000,AI17&gt;10),AI17,0))</f>
        <v>150</v>
      </c>
      <c r="AJ38">
        <f>IF(AJ17&gt;80000000,VLOOKUP(AJ17,符文价值!$A$3:$D$158,4,0),IF(AND(AJ17&lt;80000000,AJ17&gt;10),AJ17,0))</f>
        <v>0</v>
      </c>
      <c r="AK38">
        <f>IF(AK17&gt;80000000,VLOOKUP(AK17,符文价值!$A$3:$D$158,4,0),IF(AND(AK17&lt;80000000,AK17&gt;10),AK17,0))</f>
        <v>0</v>
      </c>
      <c r="AL38">
        <f>IF(AL17&gt;80000000,VLOOKUP(AL17,符文价值!$A$3:$D$158,4,0),IF(AND(AL17&lt;80000000,AL17&gt;10),AL17,0))</f>
        <v>2500</v>
      </c>
      <c r="AM38">
        <f>IF(AM17&gt;80000000,VLOOKUP(AM17,符文价值!$A$3:$D$158,4,0),IF(AND(AM17&lt;80000000,AM17&gt;10),AM17,0))</f>
        <v>900</v>
      </c>
      <c r="AN38">
        <f>IF(AN17&gt;80000000,VLOOKUP(AN17,符文价值!$A$3:$D$158,4,0),IF(AND(AN17&lt;80000000,AN17&gt;10),AN17,0))</f>
        <v>0</v>
      </c>
      <c r="AO38">
        <f>IF(AO17&gt;80000000,VLOOKUP(AO17,符文价值!$A$3:$D$158,4,0),IF(AND(AO17&lt;80000000,AO17&gt;10),AO17,0))</f>
        <v>0</v>
      </c>
      <c r="AP38">
        <f>IF(AP17&gt;80000000,VLOOKUP(AP17,符文价值!$A$3:$D$158,4,0),IF(AND(AP17&lt;80000000,AP17&gt;10),AP17,0))</f>
        <v>525</v>
      </c>
      <c r="AQ38">
        <f>IF(AQ17&gt;80000000,VLOOKUP(AQ17,符文价值!$A$3:$D$158,4,0),IF(AND(AQ17&lt;80000000,AQ17&gt;10),AQ17,0))</f>
        <v>9000</v>
      </c>
      <c r="AR38">
        <f>IF(AR17&gt;80000000,VLOOKUP(AR17,符文价值!$A$3:$D$158,4,0),IF(AND(AR17&lt;80000000,AR17&gt;10),AR17,0))</f>
        <v>0</v>
      </c>
      <c r="AS38">
        <f>IF(AS17&gt;80000000,VLOOKUP(AS17,符文价值!$A$3:$D$158,4,0),IF(AND(AS17&lt;80000000,AS17&gt;10),AS17,0))</f>
        <v>0</v>
      </c>
      <c r="AT38">
        <f>IF(AT17&gt;80000000,VLOOKUP(AT17,符文价值!$A$3:$D$158,4,0),IF(AND(AT17&lt;80000000,AT17&gt;10),AT17,0))</f>
        <v>20</v>
      </c>
      <c r="AU38">
        <f>IF(AU17&gt;80000000,VLOOKUP(AU17,符文价值!$A$3:$D$158,4,0),IF(AND(AU17&lt;80000000,AU17&gt;10),AU17,0))</f>
        <v>10</v>
      </c>
      <c r="AV38">
        <f>IF(AV17&gt;80000000,VLOOKUP(AV17,符文价值!$A$3:$D$158,4,0),IF(AND(AV17&lt;80000000,AV17&gt;10),AV17,0))</f>
        <v>0</v>
      </c>
      <c r="AW38">
        <f>IF(AW17&gt;80000000,VLOOKUP(AW17,符文价值!$A$3:$D$158,4,0),IF(AND(AW17&lt;80000000,AW17&gt;10),AW17,0))</f>
        <v>0</v>
      </c>
      <c r="AX38">
        <f>IF(AX17&gt;80000000,VLOOKUP(AX17,符文价值!$A$3:$D$158,4,0),IF(AND(AX17&lt;80000000,AX17&gt;10),AX17,0))</f>
        <v>11975</v>
      </c>
      <c r="AY38">
        <f>IF(AY17&gt;80000000,VLOOKUP(AY17,符文价值!$A$3:$D$158,4,0),IF(AND(AY17&lt;80000000,AY17&gt;10),AY17,0))</f>
        <v>30</v>
      </c>
      <c r="AZ38">
        <f>IF(AZ17&gt;80000000,VLOOKUP(AZ17,符文价值!$A$3:$D$158,4,0),IF(AND(AZ17&lt;80000000,AZ17&gt;10),AZ17,0))</f>
        <v>0</v>
      </c>
      <c r="BA38">
        <f>IF(BA17&gt;80000000,VLOOKUP(BA17,符文价值!$A$3:$D$158,4,0),IF(AND(BA17&lt;80000000,BA17&gt;10),BA17,0))</f>
        <v>0</v>
      </c>
      <c r="BB38">
        <f>IF(BB17&gt;80000000,VLOOKUP(BB17,符文价值!$A$3:$D$158,4,0),IF(AND(BB17&lt;80000000,BB17&gt;10),BB17,0))</f>
        <v>9980</v>
      </c>
      <c r="BC38">
        <f>IF(BC17&gt;80000000,VLOOKUP(BC17,符文价值!$A$3:$D$158,4,0),IF(AND(BC17&lt;80000000,BC17&gt;10),BC17,0))</f>
        <v>150</v>
      </c>
      <c r="BD38">
        <f>IF(BD17&gt;80000000,VLOOKUP(BD17,符文价值!$A$3:$D$158,4,0),IF(AND(BD17&lt;80000000,BD17&gt;10),BD17,0))</f>
        <v>0</v>
      </c>
      <c r="BE38">
        <f>IF(BE17&gt;80000000,VLOOKUP(BE17,符文价值!$A$3:$D$158,4,0),IF(AND(BE17&lt;80000000,BE17&gt;10),BE17,0))</f>
        <v>0</v>
      </c>
      <c r="BF38">
        <f>IF(BF17&gt;80000000,VLOOKUP(BF17,符文价值!$A$3:$D$158,4,0),IF(AND(BF17&lt;80000000,BF17&gt;10),BF17,0))</f>
        <v>2500</v>
      </c>
      <c r="BG38">
        <f>IF(BG17&gt;80000000,VLOOKUP(BG17,符文价值!$A$3:$D$158,4,0),IF(AND(BG17&lt;80000000,BG17&gt;10),BG17,0))</f>
        <v>900</v>
      </c>
      <c r="BH38">
        <f>IF(BH17&gt;80000000,VLOOKUP(BH17,符文价值!$A$3:$D$158,4,0),IF(AND(BH17&lt;80000000,BH17&gt;10),BH17,0))</f>
        <v>0</v>
      </c>
      <c r="BI38">
        <f>IF(BI17&gt;80000000,VLOOKUP(BI17,符文价值!$A$3:$D$158,4,0),IF(AND(BI17&lt;80000000,BI17&gt;10),BI17,0))</f>
        <v>0</v>
      </c>
      <c r="BJ38">
        <f>IF(BJ17&gt;80000000,VLOOKUP(BJ17,符文价值!$A$3:$D$158,4,0),IF(AND(BJ17&lt;80000000,BJ17&gt;10),BJ17,0))</f>
        <v>525</v>
      </c>
      <c r="BK38">
        <f>IF(BK17&gt;80000000,VLOOKUP(BK17,符文价值!$A$3:$D$158,4,0),IF(AND(BK17&lt;80000000,BK17&gt;10),BK17,0))</f>
        <v>9000</v>
      </c>
      <c r="BL38">
        <f>IF(BL17&gt;80000000,VLOOKUP(BL17,符文价值!$A$3:$D$158,4,0),IF(AND(BL17&lt;80000000,BL17&gt;10),BL17,0))</f>
        <v>0</v>
      </c>
      <c r="BM38">
        <f>IF(BM17&gt;80000000,VLOOKUP(BM17,符文价值!$A$3:$D$158,4,0),IF(AND(BM17&lt;80000000,BM17&gt;10),BM17,0))</f>
        <v>0</v>
      </c>
      <c r="BN38">
        <f>IF(BN17&gt;80000000,VLOOKUP(BN17,符文价值!$A$3:$D$158,4,0),IF(AND(BN17&lt;80000000,BN17&gt;10),BN17,0))</f>
        <v>20</v>
      </c>
      <c r="BO38">
        <f>IF(BO17&gt;80000000,VLOOKUP(BO17,符文价值!$A$3:$D$158,4,0),IF(AND(BO17&lt;80000000,BO17&gt;10),BO17,0))</f>
        <v>10</v>
      </c>
      <c r="BP38">
        <f>IF(BP17&gt;80000000,VLOOKUP(BP17,符文价值!$A$3:$D$158,4,0),IF(AND(BP17&lt;80000000,BP17&gt;10),BP17,0))</f>
        <v>0</v>
      </c>
      <c r="BQ38">
        <f>IF(BQ17&gt;80000000,VLOOKUP(BQ17,符文价值!$A$3:$D$158,4,0),IF(AND(BQ17&lt;80000000,BQ17&gt;10),BQ17,0))</f>
        <v>0</v>
      </c>
      <c r="BR38">
        <f>IF(BR17&gt;80000000,VLOOKUP(BR17,符文价值!$A$3:$D$158,4,0),IF(AND(BR17&lt;80000000,BR17&gt;10),BR17,0))</f>
        <v>11975</v>
      </c>
      <c r="BS38">
        <f>IF(BS17&gt;80000000,VLOOKUP(BS17,符文价值!$A$3:$D$158,4,0),IF(AND(BS17&lt;80000000,BS17&gt;10),BS17,0))</f>
        <v>30</v>
      </c>
      <c r="BT38">
        <f>IF(BT17&gt;80000000,VLOOKUP(BT17,符文价值!$A$3:$D$158,4,0),IF(AND(BT17&lt;80000000,BT17&gt;10),BT17,0))</f>
        <v>0</v>
      </c>
      <c r="BU38">
        <f>IF(BU17&gt;80000000,VLOOKUP(BU17,符文价值!$A$3:$D$158,4,0),IF(AND(BU17&lt;80000000,BU17&gt;10),BU17,0))</f>
        <v>0</v>
      </c>
      <c r="BV38">
        <f>IF(BV17&gt;80000000,VLOOKUP(BV17,符文价值!$A$3:$D$158,4,0),IF(AND(BV17&lt;80000000,BV17&gt;10),BV17,0))</f>
        <v>9980</v>
      </c>
      <c r="BW38">
        <f>IF(BW17&gt;80000000,VLOOKUP(BW17,符文价值!$A$3:$D$158,4,0),IF(AND(BW17&lt;80000000,BW17&gt;10),BW17,0))</f>
        <v>150</v>
      </c>
      <c r="BX38">
        <f>IF(BX17&gt;80000000,VLOOKUP(BX17,符文价值!$A$3:$D$158,4,0),IF(AND(BX17&lt;80000000,BX17&gt;10),BX17,0))</f>
        <v>0</v>
      </c>
      <c r="BY38">
        <f>IF(BY17&gt;80000000,VLOOKUP(BY17,符文价值!$A$3:$D$158,4,0),IF(AND(BY17&lt;80000000,BY17&gt;10),BY17,0))</f>
        <v>0</v>
      </c>
      <c r="BZ38">
        <f>IF(BZ17&gt;80000000,VLOOKUP(BZ17,符文价值!$A$3:$D$158,4,0),IF(AND(BZ17&lt;80000000,BZ17&gt;10),BZ17,0))</f>
        <v>2500</v>
      </c>
      <c r="CA38">
        <f>IF(CA17&gt;80000000,VLOOKUP(CA17,符文价值!$A$3:$D$158,4,0),IF(AND(CA17&lt;80000000,CA17&gt;10),CA17,0))</f>
        <v>900</v>
      </c>
      <c r="CB38">
        <f>IF(CB17&gt;80000000,VLOOKUP(CB17,符文价值!$A$3:$D$158,4,0),IF(AND(CB17&lt;80000000,CB17&gt;10),CB17,0))</f>
        <v>0</v>
      </c>
      <c r="CC38">
        <f>IF(CC17&gt;80000000,VLOOKUP(CC17,符文价值!$A$3:$D$158,4,0),IF(AND(CC17&lt;80000000,CC17&gt;10),CC17,0))</f>
        <v>0</v>
      </c>
      <c r="CD38">
        <f>IF(CD17&gt;80000000,VLOOKUP(CD17,符文价值!$A$3:$D$158,4,0),IF(AND(CD17&lt;80000000,CD17&gt;10),CD17,0))</f>
        <v>525</v>
      </c>
      <c r="CE38">
        <f>IF(CE17&gt;80000000,VLOOKUP(CE17,符文价值!$A$3:$D$158,4,0),IF(AND(CE17&lt;80000000,CE17&gt;10),CE17,0))</f>
        <v>9000</v>
      </c>
      <c r="CF38">
        <f>IF(CF17&gt;80000000,VLOOKUP(CF17,符文价值!$A$3:$D$158,4,0),IF(AND(CF17&lt;80000000,CF17&gt;10),CF17,0))</f>
        <v>0</v>
      </c>
      <c r="CG38">
        <f>IF(CG17&gt;80000000,VLOOKUP(CG17,符文价值!$A$3:$D$158,4,0),IF(AND(CG17&lt;80000000,CG17&gt;10),CG17,0))</f>
        <v>0</v>
      </c>
      <c r="CH38">
        <f>IF(CH17&gt;80000000,VLOOKUP(CH17,符文价值!$A$3:$D$158,4,0),IF(AND(CH17&lt;80000000,CH17&gt;10),CH17,0))</f>
        <v>20</v>
      </c>
      <c r="CI38">
        <f>IF(CI17&gt;80000000,VLOOKUP(CI17,符文价值!$A$3:$D$158,4,0),IF(AND(CI17&lt;80000000,CI17&gt;10),CI17,0))</f>
        <v>10</v>
      </c>
      <c r="CJ38">
        <f>IF(CJ17&gt;80000000,VLOOKUP(CJ17,符文价值!$A$3:$D$158,4,0),IF(AND(CJ17&lt;80000000,CJ17&gt;10),CJ17,0))</f>
        <v>0</v>
      </c>
      <c r="CK38">
        <f>IF(CK17&gt;80000000,VLOOKUP(CK17,符文价值!$A$3:$D$158,4,0),IF(AND(CK17&lt;80000000,CK17&gt;10),CK17,0))</f>
        <v>0</v>
      </c>
      <c r="CL38">
        <f>IF(CL17&gt;80000000,VLOOKUP(CL17,符文价值!$A$3:$D$158,4,0),IF(AND(CL17&lt;80000000,CL17&gt;10),CL17,0))</f>
        <v>11975</v>
      </c>
      <c r="CM38">
        <f>IF(CM17&gt;80000000,VLOOKUP(CM17,符文价值!$A$3:$D$158,4,0),IF(AND(CM17&lt;80000000,CM17&gt;10),CM17,0))</f>
        <v>30</v>
      </c>
      <c r="CN38">
        <f>IF(CN17&gt;80000000,VLOOKUP(CN17,符文价值!$A$3:$D$158,4,0),IF(AND(CN17&lt;80000000,CN17&gt;10),CN17,0))</f>
        <v>0</v>
      </c>
      <c r="CO38">
        <f>IF(CO17&gt;80000000,VLOOKUP(CO17,符文价值!$A$3:$D$158,4,0),IF(AND(CO17&lt;80000000,CO17&gt;10),CO17,0))</f>
        <v>0</v>
      </c>
      <c r="CP38">
        <f>IF(CP17&gt;80000000,VLOOKUP(CP17,符文价值!$A$3:$D$158,4,0),IF(AND(CP17&lt;80000000,CP17&gt;10),CP17,0))</f>
        <v>9980</v>
      </c>
      <c r="CQ38">
        <f>IF(CQ17&gt;80000000,VLOOKUP(CQ17,符文价值!$A$3:$D$158,4,0),IF(AND(CQ17&lt;80000000,CQ17&gt;10),CQ17,0))</f>
        <v>150</v>
      </c>
      <c r="CR38">
        <f>IF(CR17&gt;80000000,VLOOKUP(CR17,符文价值!$A$3:$D$158,4,0),IF(AND(CR17&lt;80000000,CR17&gt;10),CR17,0))</f>
        <v>0</v>
      </c>
      <c r="CS38">
        <f>IF(CS17&gt;80000000,VLOOKUP(CS17,符文价值!$A$3:$D$158,4,0),IF(AND(CS17&lt;80000000,CS17&gt;10),CS17,0))</f>
        <v>0</v>
      </c>
      <c r="CT38">
        <f>IF(CT17&gt;80000000,VLOOKUP(CT17,符文价值!$A$3:$D$158,4,0),IF(AND(CT17&lt;80000000,CT17&gt;10),CT17,0))</f>
        <v>2500</v>
      </c>
      <c r="CU38">
        <f>IF(CU17&gt;80000000,VLOOKUP(CU17,符文价值!$A$3:$D$158,4,0),IF(AND(CU17&lt;80000000,CU17&gt;10),CU17,0))</f>
        <v>900</v>
      </c>
      <c r="CV38">
        <f>IF(CV17&gt;80000000,VLOOKUP(CV17,符文价值!$A$3:$D$158,4,0),IF(AND(CV17&lt;80000000,CV17&gt;10),CV17,0))</f>
        <v>0</v>
      </c>
      <c r="CW38">
        <f>IF(CW17&gt;80000000,VLOOKUP(CW17,符文价值!$A$3:$D$158,4,0),IF(AND(CW17&lt;80000000,CW17&gt;10),CW17,0))</f>
        <v>0</v>
      </c>
      <c r="CX38">
        <f>IF(CX17&gt;80000000,VLOOKUP(CX17,符文价值!$A$3:$D$158,4,0),IF(AND(CX17&lt;80000000,CX17&gt;10),CX17,0))</f>
        <v>525</v>
      </c>
      <c r="CY38">
        <f>IF(CY17&gt;80000000,VLOOKUP(CY17,符文价值!$A$3:$D$158,4,0),IF(AND(CY17&lt;80000000,CY17&gt;10),CY17,0))</f>
        <v>9000</v>
      </c>
      <c r="CZ38">
        <f>IF(CZ17&gt;80000000,VLOOKUP(CZ17,符文价值!$A$3:$D$158,4,0),IF(AND(CZ17&lt;80000000,CZ17&gt;10),CZ17,0))</f>
        <v>0</v>
      </c>
      <c r="DA38">
        <f>IF(DA17&gt;80000000,VLOOKUP(DA17,符文价值!$A$3:$D$158,4,0),IF(AND(DA17&lt;80000000,DA17&gt;10),DA17,0))</f>
        <v>0</v>
      </c>
      <c r="DB38">
        <f>IF(DB17&gt;80000000,VLOOKUP(DB17,符文价值!$A$3:$D$158,4,0),IF(AND(DB17&lt;80000000,DB17&gt;10),DB17,0))</f>
        <v>20</v>
      </c>
      <c r="DC38">
        <f>IF(DC17&gt;80000000,VLOOKUP(DC17,符文价值!$A$3:$D$158,4,0),IF(AND(DC17&lt;80000000,DC17&gt;10),DC17,0))</f>
        <v>10</v>
      </c>
      <c r="DD38">
        <f>IF(DD17&gt;80000000,VLOOKUP(DD17,符文价值!$A$3:$D$158,4,0),IF(AND(DD17&lt;80000000,DD17&gt;10),DD17,0))</f>
        <v>0</v>
      </c>
      <c r="DE38">
        <f>IF(DE17&gt;80000000,VLOOKUP(DE17,符文价值!$A$3:$D$158,4,0),IF(AND(DE17&lt;80000000,DE17&gt;10),DE17,0))</f>
        <v>0</v>
      </c>
      <c r="DF38">
        <f>IF(DF17&gt;80000000,VLOOKUP(DF17,符文价值!$A$3:$D$158,4,0),IF(AND(DF17&lt;80000000,DF17&gt;10),DF17,0))</f>
        <v>11975</v>
      </c>
      <c r="DG38">
        <f>IF(DG17&gt;80000000,VLOOKUP(DG17,符文价值!$A$3:$D$158,4,0),IF(AND(DG17&lt;80000000,DG17&gt;10),DG17,0))</f>
        <v>30</v>
      </c>
      <c r="DH38">
        <f>IF(DH17&gt;80000000,VLOOKUP(DH17,符文价值!$A$3:$D$158,4,0),IF(AND(DH17&lt;80000000,DH17&gt;10),DH17,0))</f>
        <v>0</v>
      </c>
      <c r="DI38">
        <f>IF(DI17&gt;80000000,VLOOKUP(DI17,符文价值!$A$3:$D$158,4,0),IF(AND(DI17&lt;80000000,DI17&gt;10),DI17,0))</f>
        <v>0</v>
      </c>
      <c r="DJ38">
        <f>IF(DJ17&gt;80000000,VLOOKUP(DJ17,符文价值!$A$3:$D$158,4,0),IF(AND(DJ17&lt;80000000,DJ17&gt;10),DJ17,0))</f>
        <v>9980</v>
      </c>
      <c r="DK38">
        <f>IF(DK17&gt;80000000,VLOOKUP(DK17,符文价值!$A$3:$D$158,4,0),IF(AND(DK17&lt;80000000,DK17&gt;10),DK17,0))</f>
        <v>150</v>
      </c>
      <c r="DL38">
        <f>IF(DL17&gt;80000000,VLOOKUP(DL17,符文价值!$A$3:$D$158,4,0),IF(AND(DL17&lt;80000000,DL17&gt;10),DL17,0))</f>
        <v>0</v>
      </c>
      <c r="DM38">
        <f>IF(DM17&gt;80000000,VLOOKUP(DM17,符文价值!$A$3:$D$158,4,0),IF(AND(DM17&lt;80000000,DM17&gt;10),DM17,0))</f>
        <v>0</v>
      </c>
      <c r="DN38">
        <f>IF(DN17&gt;80000000,VLOOKUP(DN17,符文价值!$A$3:$D$158,4,0),IF(AND(DN17&lt;80000000,DN17&gt;10),DN17,0))</f>
        <v>2500</v>
      </c>
      <c r="DO38">
        <f>IF(DO17&gt;80000000,VLOOKUP(DO17,符文价值!$A$3:$D$158,4,0),IF(AND(DO17&lt;80000000,DO17&gt;10),DO17,0))</f>
        <v>900</v>
      </c>
      <c r="DP38">
        <f>IF(DP17&gt;80000000,VLOOKUP(DP17,符文价值!$A$3:$D$158,4,0),IF(AND(DP17&lt;80000000,DP17&gt;10),DP17,0))</f>
        <v>0</v>
      </c>
      <c r="DQ38">
        <f>IF(DQ17&gt;80000000,VLOOKUP(DQ17,符文价值!$A$3:$D$158,4,0),IF(AND(DQ17&lt;80000000,DQ17&gt;10),DQ17,0))</f>
        <v>0</v>
      </c>
      <c r="DR38">
        <f>IF(DR17&gt;80000000,VLOOKUP(DR17,符文价值!$A$3:$D$158,4,0),IF(AND(DR17&lt;80000000,DR17&gt;10),DR17,0))</f>
        <v>525</v>
      </c>
      <c r="DS38">
        <f>IF(DS17&gt;80000000,VLOOKUP(DS17,符文价值!$A$3:$D$158,4,0),IF(AND(DS17&lt;80000000,DS17&gt;10),DS17,0))</f>
        <v>9000</v>
      </c>
      <c r="DT38">
        <f>IF(DT17&gt;80000000,VLOOKUP(DT17,符文价值!$A$3:$D$158,4,0),IF(AND(DT17&lt;80000000,DT17&gt;10),DT17,0))</f>
        <v>0</v>
      </c>
      <c r="DU38">
        <f>IF(DU17&gt;80000000,VLOOKUP(DU17,符文价值!$A$3:$D$158,4,0),IF(AND(DU17&lt;80000000,DU17&gt;10),DU17,0))</f>
        <v>0</v>
      </c>
      <c r="DV38">
        <f>IF(DV17&gt;80000000,VLOOKUP(DV17,符文价值!$A$3:$D$158,4,0),IF(AND(DV17&lt;80000000,DV17&gt;10),DV17,0))</f>
        <v>20</v>
      </c>
      <c r="DW38">
        <f>IF(DW17&gt;80000000,VLOOKUP(DW17,符文价值!$A$3:$D$158,4,0),IF(AND(DW17&lt;80000000,DW17&gt;10),DW17,0))</f>
        <v>10</v>
      </c>
      <c r="DX38">
        <f>IF(DX17&gt;80000000,VLOOKUP(DX17,符文价值!$A$3:$D$158,4,0),IF(AND(DX17&lt;80000000,DX17&gt;10),DX17,0))</f>
        <v>0</v>
      </c>
      <c r="DY38">
        <f>IF(DY17&gt;80000000,VLOOKUP(DY17,符文价值!$A$3:$D$158,4,0),IF(AND(DY17&lt;80000000,DY17&gt;10),DY17,0))</f>
        <v>0</v>
      </c>
      <c r="DZ38">
        <f>IF(DZ17&gt;80000000,VLOOKUP(DZ17,符文价值!$A$3:$D$158,4,0),IF(AND(DZ17&lt;80000000,DZ17&gt;10),DZ17,0))</f>
        <v>11975</v>
      </c>
      <c r="EA38">
        <f>IF(EA17&gt;80000000,VLOOKUP(EA17,符文价值!$A$3:$D$158,4,0),IF(AND(EA17&lt;80000000,EA17&gt;10),EA17,0))</f>
        <v>30</v>
      </c>
      <c r="EB38">
        <f>IF(EB17&gt;80000000,VLOOKUP(EB17,符文价值!$A$3:$D$158,4,0),IF(AND(EB17&lt;80000000,EB17&gt;10),EB17,0))</f>
        <v>0</v>
      </c>
      <c r="EC38">
        <f>IF(EC17&gt;80000000,VLOOKUP(EC17,符文价值!$A$3:$D$158,4,0),IF(AND(EC17&lt;80000000,EC17&gt;10),EC17,0))</f>
        <v>0</v>
      </c>
      <c r="ED38">
        <f>IF(ED17&gt;80000000,VLOOKUP(ED17,符文价值!$A$3:$D$158,4,0),IF(AND(ED17&lt;80000000,ED17&gt;10),ED17,0))</f>
        <v>9980</v>
      </c>
      <c r="EE38">
        <f>IF(EE17&gt;80000000,VLOOKUP(EE17,符文价值!$A$3:$D$158,4,0),IF(AND(EE17&lt;80000000,EE17&gt;10),EE17,0))</f>
        <v>150</v>
      </c>
      <c r="EF38">
        <f>IF(EF17&gt;80000000,VLOOKUP(EF17,符文价值!$A$3:$D$158,4,0),IF(AND(EF17&lt;80000000,EF17&gt;10),EF17,0))</f>
        <v>0</v>
      </c>
      <c r="EG38">
        <f>IF(EG17&gt;80000000,VLOOKUP(EG17,符文价值!$A$3:$D$158,4,0),IF(AND(EG17&lt;80000000,EG17&gt;10),EG17,0))</f>
        <v>0</v>
      </c>
      <c r="EH38">
        <f>IF(EH17&gt;80000000,VLOOKUP(EH17,符文价值!$A$3:$D$158,4,0),IF(AND(EH17&lt;80000000,EH17&gt;10),EH17,0))</f>
        <v>2500</v>
      </c>
      <c r="EI38">
        <f>IF(EI17&gt;80000000,VLOOKUP(EI17,符文价值!$A$3:$D$158,4,0),IF(AND(EI17&lt;80000000,EI17&gt;10),EI17,0))</f>
        <v>900</v>
      </c>
      <c r="EJ38">
        <f>IF(EJ17&gt;80000000,VLOOKUP(EJ17,符文价值!$A$3:$D$158,4,0),IF(AND(EJ17&lt;80000000,EJ17&gt;10),EJ17,0))</f>
        <v>0</v>
      </c>
      <c r="EK38">
        <f>IF(EK17&gt;80000000,VLOOKUP(EK17,符文价值!$A$3:$D$158,4,0),IF(AND(EK17&lt;80000000,EK17&gt;10),EK17,0))</f>
        <v>0</v>
      </c>
      <c r="EL38">
        <f>IF(EL17&gt;80000000,VLOOKUP(EL17,符文价值!$A$3:$D$158,4,0),IF(AND(EL17&lt;80000000,EL17&gt;10),EL17,0))</f>
        <v>525</v>
      </c>
      <c r="EM38">
        <f>IF(EM17&gt;80000000,VLOOKUP(EM17,符文价值!$A$3:$D$158,4,0),IF(AND(EM17&lt;80000000,EM17&gt;10),EM17,0))</f>
        <v>9000</v>
      </c>
      <c r="EN38">
        <f>IF(EN17&gt;80000000,VLOOKUP(EN17,符文价值!$A$3:$D$158,4,0),IF(AND(EN17&lt;80000000,EN17&gt;10),EN17,0))</f>
        <v>0</v>
      </c>
      <c r="EO38">
        <f>IF(EO17&gt;80000000,VLOOKUP(EO17,符文价值!$A$3:$D$158,4,0),IF(AND(EO17&lt;80000000,EO17&gt;10),EO17,0))</f>
        <v>0</v>
      </c>
      <c r="EP38">
        <f>IF(EP17&gt;80000000,VLOOKUP(EP17,符文价值!$A$3:$D$158,4,0),IF(AND(EP17&lt;80000000,EP17&gt;10),EP17,0))</f>
        <v>20</v>
      </c>
      <c r="EQ38">
        <f>IF(EQ17&gt;80000000,VLOOKUP(EQ17,符文价值!$A$3:$D$158,4,0),IF(AND(EQ17&lt;80000000,EQ17&gt;10),EQ17,0))</f>
        <v>10</v>
      </c>
      <c r="ER38">
        <f>IF(ER17&gt;80000000,VLOOKUP(ER17,符文价值!$A$3:$D$158,4,0),IF(AND(ER17&lt;80000000,ER17&gt;10),ER17,0))</f>
        <v>0</v>
      </c>
      <c r="ES38">
        <f>IF(ES17&gt;80000000,VLOOKUP(ES17,符文价值!$A$3:$D$158,4,0),IF(AND(ES17&lt;80000000,ES17&gt;10),ES17,0))</f>
        <v>0</v>
      </c>
      <c r="ET38">
        <f>IF(ET17&gt;80000000,VLOOKUP(ET17,符文价值!$A$3:$D$158,4,0),IF(AND(ET17&lt;80000000,ET17&gt;10),ET17,0))</f>
        <v>11975</v>
      </c>
      <c r="EU38">
        <f>IF(EU17&gt;80000000,VLOOKUP(EU17,符文价值!$A$3:$D$158,4,0),IF(AND(EU17&lt;80000000,EU17&gt;10),EU17,0))</f>
        <v>30</v>
      </c>
      <c r="EV38">
        <f>IF(EV17&gt;80000000,VLOOKUP(EV17,符文价值!$A$3:$D$158,4,0),IF(AND(EV17&lt;80000000,EV17&gt;10),EV17,0))</f>
        <v>0</v>
      </c>
      <c r="EW38">
        <f>IF(EW17&gt;80000000,VLOOKUP(EW17,符文价值!$A$3:$D$158,4,0),IF(AND(EW17&lt;80000000,EW17&gt;10),EW17,0))</f>
        <v>0</v>
      </c>
      <c r="EX38">
        <f>IF(EX17&gt;80000000,VLOOKUP(EX17,符文价值!$A$3:$D$158,4,0),IF(AND(EX17&lt;80000000,EX17&gt;10),EX17,0))</f>
        <v>9980</v>
      </c>
      <c r="EY38">
        <f>IF(EY17&gt;80000000,VLOOKUP(EY17,符文价值!$A$3:$D$158,4,0),IF(AND(EY17&lt;80000000,EY17&gt;10),EY17,0))</f>
        <v>150</v>
      </c>
      <c r="EZ38">
        <f>IF(EZ17&gt;80000000,VLOOKUP(EZ17,符文价值!$A$3:$D$158,4,0),IF(AND(EZ17&lt;80000000,EZ17&gt;10),EZ17,0))</f>
        <v>0</v>
      </c>
      <c r="FA38">
        <f>IF(FA17&gt;80000000,VLOOKUP(FA17,符文价值!$A$3:$D$158,4,0),IF(AND(FA17&lt;80000000,FA17&gt;10),FA17,0))</f>
        <v>0</v>
      </c>
      <c r="FB38">
        <f>IF(FB17&gt;80000000,VLOOKUP(FB17,符文价值!$A$3:$D$158,4,0),IF(AND(FB17&lt;80000000,FB17&gt;10),FB17,0))</f>
        <v>2500</v>
      </c>
      <c r="FC38">
        <f>IF(FC17&gt;80000000,VLOOKUP(FC17,符文价值!$A$3:$D$158,4,0),IF(AND(FC17&lt;80000000,FC17&gt;10),FC17,0))</f>
        <v>900</v>
      </c>
      <c r="FD38">
        <f>IF(FD17&gt;80000000,VLOOKUP(FD17,符文价值!$A$3:$D$158,4,0),IF(AND(FD17&lt;80000000,FD17&gt;10),FD17,0))</f>
        <v>0</v>
      </c>
      <c r="FE38">
        <f>IF(FE17&gt;80000000,VLOOKUP(FE17,符文价值!$A$3:$D$158,4,0),IF(AND(FE17&lt;80000000,FE17&gt;10),FE17,0))</f>
        <v>0</v>
      </c>
      <c r="FF38">
        <f>IF(FF17&gt;80000000,VLOOKUP(FF17,符文价值!$A$3:$D$158,4,0),IF(AND(FF17&lt;80000000,FF17&gt;10),FF17,0))</f>
        <v>525</v>
      </c>
      <c r="FG38">
        <f>IF(FG17&gt;80000000,VLOOKUP(FG17,符文价值!$A$3:$D$158,4,0),IF(AND(FG17&lt;80000000,FG17&gt;10),FG17,0))</f>
        <v>9000</v>
      </c>
      <c r="FH38">
        <f>IF(FH17&gt;80000000,VLOOKUP(FH17,符文价值!$A$3:$D$158,4,0),IF(AND(FH17&lt;80000000,FH17&gt;10),FH17,0))</f>
        <v>0</v>
      </c>
      <c r="FI38">
        <f>IF(FI17&gt;80000000,VLOOKUP(FI17,符文价值!$A$3:$D$158,4,0),IF(AND(FI17&lt;80000000,FI17&gt;10),FI17,0))</f>
        <v>0</v>
      </c>
      <c r="FJ38">
        <f>IF(FJ17&gt;80000000,VLOOKUP(FJ17,符文价值!$A$3:$D$158,4,0),IF(AND(FJ17&lt;80000000,FJ17&gt;10),FJ17,0))</f>
        <v>20</v>
      </c>
      <c r="FK38">
        <f>IF(FK17&gt;80000000,VLOOKUP(FK17,符文价值!$A$3:$D$158,4,0),IF(AND(FK17&lt;80000000,FK17&gt;10),FK17,0))</f>
        <v>10</v>
      </c>
      <c r="FL38">
        <f>IF(FL17&gt;80000000,VLOOKUP(FL17,符文价值!$A$3:$D$158,4,0),IF(AND(FL17&lt;80000000,FL17&gt;10),FL17,0))</f>
        <v>0</v>
      </c>
      <c r="FM38">
        <f>IF(FM17&gt;80000000,VLOOKUP(FM17,符文价值!$A$3:$D$158,4,0),IF(AND(FM17&lt;80000000,FM17&gt;10),FM17,0))</f>
        <v>0</v>
      </c>
      <c r="FN38">
        <f>IF(FN17&gt;80000000,VLOOKUP(FN17,符文价值!$A$3:$D$158,4,0),IF(AND(FN17&lt;80000000,FN17&gt;10),FN17,0))</f>
        <v>11975</v>
      </c>
      <c r="FO38">
        <f>IF(FO17&gt;80000000,VLOOKUP(FO17,符文价值!$A$3:$D$158,4,0),IF(AND(FO17&lt;80000000,FO17&gt;10),FO17,0))</f>
        <v>30</v>
      </c>
      <c r="FP38">
        <f>IF(FP17&gt;80000000,VLOOKUP(FP17,符文价值!$A$3:$D$158,4,0),IF(AND(FP17&lt;80000000,FP17&gt;10),FP17,0))</f>
        <v>0</v>
      </c>
      <c r="FQ38">
        <f>IF(FQ17&gt;80000000,VLOOKUP(FQ17,符文价值!$A$3:$D$158,4,0),IF(AND(FQ17&lt;80000000,FQ17&gt;10),FQ17,0))</f>
        <v>0</v>
      </c>
      <c r="FR38">
        <f>IF(FR17&gt;80000000,VLOOKUP(FR17,符文价值!$A$3:$D$158,4,0),IF(AND(FR17&lt;80000000,FR17&gt;10),FR17,0))</f>
        <v>9980</v>
      </c>
      <c r="FS38">
        <f>IF(FS17&gt;80000000,VLOOKUP(FS17,符文价值!$A$3:$D$158,4,0),IF(AND(FS17&lt;80000000,FS17&gt;10),FS17,0))</f>
        <v>150</v>
      </c>
      <c r="FT38">
        <f>IF(FT17&gt;80000000,VLOOKUP(FT17,符文价值!$A$3:$D$158,4,0),IF(AND(FT17&lt;80000000,FT17&gt;10),FT17,0))</f>
        <v>0</v>
      </c>
      <c r="FU38">
        <f>IF(FU17&gt;80000000,VLOOKUP(FU17,符文价值!$A$3:$D$158,4,0),IF(AND(FU17&lt;80000000,FU17&gt;10),FU17,0))</f>
        <v>0</v>
      </c>
      <c r="FV38">
        <f>IF(FV17&gt;80000000,VLOOKUP(FV17,符文价值!$A$3:$D$158,4,0),IF(AND(FV17&lt;80000000,FV17&gt;10),FV17,0))</f>
        <v>2500</v>
      </c>
      <c r="FW38">
        <f>IF(FW17&gt;80000000,VLOOKUP(FW17,符文价值!$A$3:$D$158,4,0),IF(AND(FW17&lt;80000000,FW17&gt;10),FW17,0))</f>
        <v>900</v>
      </c>
      <c r="FX38">
        <f>IF(FX17&gt;80000000,VLOOKUP(FX17,符文价值!$A$3:$D$158,4,0),IF(AND(FX17&lt;80000000,FX17&gt;10),FX17,0))</f>
        <v>0</v>
      </c>
      <c r="FY38">
        <f>IF(FY17&gt;80000000,VLOOKUP(FY17,符文价值!$A$3:$D$158,4,0),IF(AND(FY17&lt;80000000,FY17&gt;10),FY17,0))</f>
        <v>0</v>
      </c>
      <c r="FZ38">
        <f>IF(FZ17&gt;80000000,VLOOKUP(FZ17,符文价值!$A$3:$D$158,4,0),IF(AND(FZ17&lt;80000000,FZ17&gt;10),FZ17,0))</f>
        <v>525</v>
      </c>
      <c r="GA38">
        <f>IF(GA17&gt;80000000,VLOOKUP(GA17,符文价值!$A$3:$D$158,4,0),IF(AND(GA17&lt;80000000,GA17&gt;10),GA17,0))</f>
        <v>9000</v>
      </c>
      <c r="GB38">
        <f>IF(GB17&gt;80000000,VLOOKUP(GB17,符文价值!$A$3:$D$158,4,0),IF(AND(GB17&lt;80000000,GB17&gt;10),GB17,0))</f>
        <v>0</v>
      </c>
      <c r="GC38">
        <f>IF(GC17&gt;80000000,VLOOKUP(GC17,符文价值!$A$3:$D$158,4,0),IF(AND(GC17&lt;80000000,GC17&gt;10),GC17,0))</f>
        <v>0</v>
      </c>
      <c r="GD38">
        <f>IF(GD17&gt;80000000,VLOOKUP(GD17,符文价值!$A$3:$D$158,4,0),IF(AND(GD17&lt;80000000,GD17&gt;10),GD17,0))</f>
        <v>20</v>
      </c>
      <c r="GE38">
        <f>IF(GE17&gt;80000000,VLOOKUP(GE17,符文价值!$A$3:$D$158,4,0),IF(AND(GE17&lt;80000000,GE17&gt;10),GE17,0))</f>
        <v>10</v>
      </c>
      <c r="GF38">
        <f>IF(GF17&gt;80000000,VLOOKUP(GF17,符文价值!$A$3:$D$158,4,0),IF(AND(GF17&lt;80000000,GF17&gt;10),GF17,0))</f>
        <v>0</v>
      </c>
      <c r="GG38">
        <f>IF(GG17&gt;80000000,VLOOKUP(GG17,符文价值!$A$3:$D$158,4,0),IF(AND(GG17&lt;80000000,GG17&gt;10),GG17,0))</f>
        <v>0</v>
      </c>
      <c r="GH38">
        <f>IF(GH17&gt;80000000,VLOOKUP(GH17,符文价值!$A$3:$D$158,4,0),IF(AND(GH17&lt;80000000,GH17&gt;10),GH17,0))</f>
        <v>11975</v>
      </c>
      <c r="GI38">
        <f>IF(GI17&gt;80000000,VLOOKUP(GI17,符文价值!$A$3:$D$158,4,0),IF(AND(GI17&lt;80000000,GI17&gt;10),GI17,0))</f>
        <v>30</v>
      </c>
      <c r="GJ38">
        <f>IF(GJ17&gt;80000000,VLOOKUP(GJ17,符文价值!$A$3:$D$158,4,0),IF(AND(GJ17&lt;80000000,GJ17&gt;10),GJ17,0))</f>
        <v>0</v>
      </c>
      <c r="GK38">
        <f>IF(GK17&gt;80000000,VLOOKUP(GK17,符文价值!$A$3:$D$158,4,0),IF(AND(GK17&lt;80000000,GK17&gt;10),GK17,0))</f>
        <v>0</v>
      </c>
      <c r="GL38">
        <f>IF(GL17&gt;80000000,VLOOKUP(GL17,符文价值!$A$3:$D$158,4,0),IF(AND(GL17&lt;80000000,GL17&gt;10),GL17,0))</f>
        <v>9980</v>
      </c>
      <c r="GM38">
        <f>IF(GM17&gt;80000000,VLOOKUP(GM17,符文价值!$A$3:$D$158,4,0),IF(AND(GM17&lt;80000000,GM17&gt;10),GM17,0))</f>
        <v>150</v>
      </c>
      <c r="GN38">
        <f>IF(GN17&gt;80000000,VLOOKUP(GN17,符文价值!$A$3:$D$158,4,0),IF(AND(GN17&lt;80000000,GN17&gt;10),GN17,0))</f>
        <v>0</v>
      </c>
      <c r="GO38">
        <f>IF(GO17&gt;80000000,VLOOKUP(GO17,符文价值!$A$3:$D$158,4,0),IF(AND(GO17&lt;80000000,GO17&gt;10),GO17,0))</f>
        <v>0</v>
      </c>
      <c r="GP38">
        <f>IF(GP17&gt;80000000,VLOOKUP(GP17,符文价值!$A$3:$D$158,4,0),IF(AND(GP17&lt;80000000,GP17&gt;10),GP17,0))</f>
        <v>2500</v>
      </c>
      <c r="GQ38">
        <f>IF(GQ17&gt;80000000,VLOOKUP(GQ17,符文价值!$A$3:$D$158,4,0),IF(AND(GQ17&lt;80000000,GQ17&gt;10),GQ17,0))</f>
        <v>900</v>
      </c>
      <c r="GR38">
        <f>IF(GR17&gt;80000000,VLOOKUP(GR17,符文价值!$A$3:$D$158,4,0),IF(AND(GR17&lt;80000000,GR17&gt;10),GR17,0))</f>
        <v>0</v>
      </c>
      <c r="GS38">
        <f>IF(GS17&gt;80000000,VLOOKUP(GS17,符文价值!$A$3:$D$158,4,0),IF(AND(GS17&lt;80000000,GS17&gt;10),GS17,0))</f>
        <v>0</v>
      </c>
      <c r="GT38">
        <f>IF(GT17&gt;80000000,VLOOKUP(GT17,符文价值!$A$3:$D$158,4,0),IF(AND(GT17&lt;80000000,GT17&gt;10),GT17,0))</f>
        <v>525</v>
      </c>
      <c r="GU38">
        <f>IF(GU17&gt;80000000,VLOOKUP(GU17,符文价值!$A$3:$D$158,4,0),IF(AND(GU17&lt;80000000,GU17&gt;10),GU17,0))</f>
        <v>9000</v>
      </c>
      <c r="GV38">
        <f>IF(GV17&gt;80000000,VLOOKUP(GV17,符文价值!$A$3:$D$158,4,0),IF(AND(GV17&lt;80000000,GV17&gt;10),GV17,0))</f>
        <v>0</v>
      </c>
      <c r="GW38">
        <f>IF(GW17&gt;80000000,VLOOKUP(GW17,符文价值!$A$3:$D$158,4,0),IF(AND(GW17&lt;80000000,GW17&gt;10),GW17,0))</f>
        <v>0</v>
      </c>
      <c r="GX38">
        <f>IF(GX17&gt;80000000,VLOOKUP(GX17,符文价值!$A$3:$D$158,4,0),IF(AND(GX17&lt;80000000,GX17&gt;10),GX17,0))</f>
        <v>20</v>
      </c>
      <c r="GY38">
        <f>IF(GY17&gt;80000000,VLOOKUP(GY17,符文价值!$A$3:$D$158,4,0),IF(AND(GY17&lt;80000000,GY17&gt;10),GY17,0))</f>
        <v>10</v>
      </c>
      <c r="GZ38">
        <f>IF(GZ17&gt;80000000,VLOOKUP(GZ17,符文价值!$A$3:$D$158,4,0),IF(AND(GZ17&lt;80000000,GZ17&gt;10),GZ17,0))</f>
        <v>0</v>
      </c>
      <c r="HA38">
        <f>IF(HA17&gt;80000000,VLOOKUP(HA17,符文价值!$A$3:$D$158,4,0),IF(AND(HA17&lt;80000000,HA17&gt;10),HA17,0))</f>
        <v>0</v>
      </c>
      <c r="HB38">
        <f>IF(HB17&gt;80000000,VLOOKUP(HB17,符文价值!$A$3:$D$158,4,0),IF(AND(HB17&lt;80000000,HB17&gt;10),HB17,0))</f>
        <v>11975</v>
      </c>
      <c r="HC38">
        <f>IF(HC17&gt;80000000,VLOOKUP(HC17,符文价值!$A$3:$D$158,4,0),IF(AND(HC17&lt;80000000,HC17&gt;10),HC17,0))</f>
        <v>30</v>
      </c>
      <c r="HD38">
        <f>IF(HD17&gt;80000000,VLOOKUP(HD17,符文价值!$A$3:$D$158,4,0),IF(AND(HD17&lt;80000000,HD17&gt;10),HD17,0))</f>
        <v>0</v>
      </c>
      <c r="HE38">
        <f>IF(HE17&gt;80000000,VLOOKUP(HE17,符文价值!$A$3:$D$158,4,0),IF(AND(HE17&lt;80000000,HE17&gt;10),HE17,0))</f>
        <v>0</v>
      </c>
      <c r="HF38">
        <f>IF(HF17&gt;80000000,VLOOKUP(HF17,符文价值!$A$3:$D$158,4,0),IF(AND(HF17&lt;80000000,HF17&gt;10),HF17,0))</f>
        <v>9980</v>
      </c>
      <c r="HG38">
        <f>IF(HG17&gt;80000000,VLOOKUP(HG17,符文价值!$A$3:$D$158,4,0),IF(AND(HG17&lt;80000000,HG17&gt;10),HG17,0))</f>
        <v>150</v>
      </c>
      <c r="HH38">
        <f>IF(HH17&gt;80000000,VLOOKUP(HH17,符文价值!$A$3:$D$158,4,0),IF(AND(HH17&lt;80000000,HH17&gt;10),HH17,0))</f>
        <v>0</v>
      </c>
      <c r="HI38">
        <f>IF(HI17&gt;80000000,VLOOKUP(HI17,符文价值!$A$3:$D$158,4,0),IF(AND(HI17&lt;80000000,HI17&gt;10),HI17,0))</f>
        <v>0</v>
      </c>
      <c r="HJ38">
        <f>IF(HJ17&gt;80000000,VLOOKUP(HJ17,符文价值!$A$3:$D$158,4,0),IF(AND(HJ17&lt;80000000,HJ17&gt;10),HJ17,0))</f>
        <v>2500</v>
      </c>
      <c r="HK38">
        <f>IF(HK17&gt;80000000,VLOOKUP(HK17,符文价值!$A$3:$D$158,4,0),IF(AND(HK17&lt;80000000,HK17&gt;10),HK17,0))</f>
        <v>900</v>
      </c>
      <c r="HL38">
        <f>IF(HL17&gt;80000000,VLOOKUP(HL17,符文价值!$A$3:$D$158,4,0),IF(AND(HL17&lt;80000000,HL17&gt;10),HL17,0))</f>
        <v>0</v>
      </c>
      <c r="HM38">
        <f>IF(HM17&gt;80000000,VLOOKUP(HM17,符文价值!$A$3:$D$158,4,0),IF(AND(HM17&lt;80000000,HM17&gt;10),HM17,0))</f>
        <v>0</v>
      </c>
      <c r="HN38">
        <f>IF(HN17&gt;80000000,VLOOKUP(HN17,符文价值!$A$3:$D$158,4,0),IF(AND(HN17&lt;80000000,HN17&gt;10),HN17,0))</f>
        <v>525</v>
      </c>
      <c r="HO38">
        <f>IF(HO17&gt;80000000,VLOOKUP(HO17,符文价值!$A$3:$D$158,4,0),IF(AND(HO17&lt;80000000,HO17&gt;10),HO17,0))</f>
        <v>9000</v>
      </c>
      <c r="HP38">
        <f>IF(HP17&gt;80000000,VLOOKUP(HP17,符文价值!$A$3:$D$158,4,0),IF(AND(HP17&lt;80000000,HP17&gt;10),HP17,0))</f>
        <v>0</v>
      </c>
      <c r="HQ38">
        <f>IF(HQ17&gt;80000000,VLOOKUP(HQ17,符文价值!$A$3:$D$158,4,0),IF(AND(HQ17&lt;80000000,HQ17&gt;10),HQ17,0))</f>
        <v>0</v>
      </c>
      <c r="HR38">
        <f>IF(HR17&gt;80000000,VLOOKUP(HR17,符文价值!$A$3:$D$158,4,0),IF(AND(HR17&lt;80000000,HR17&gt;10),HR17,0))</f>
        <v>20</v>
      </c>
      <c r="HS38">
        <f>IF(HS17&gt;80000000,VLOOKUP(HS17,符文价值!$A$3:$D$158,4,0),IF(AND(HS17&lt;80000000,HS17&gt;10),HS17,0))</f>
        <v>10</v>
      </c>
      <c r="HT38">
        <f>IF(HT17&gt;80000000,VLOOKUP(HT17,符文价值!$A$3:$D$158,4,0),IF(AND(HT17&lt;80000000,HT17&gt;10),HT17,0))</f>
        <v>0</v>
      </c>
      <c r="HU38">
        <f>IF(HU17&gt;80000000,VLOOKUP(HU17,符文价值!$A$3:$D$158,4,0),IF(AND(HU17&lt;80000000,HU17&gt;10),HU17,0))</f>
        <v>0</v>
      </c>
      <c r="HV38">
        <f>IF(HV17&gt;80000000,VLOOKUP(HV17,符文价值!$A$3:$D$158,4,0),IF(AND(HV17&lt;80000000,HV17&gt;10),HV17,0))</f>
        <v>11975</v>
      </c>
      <c r="HW38">
        <f>IF(HW17&gt;80000000,VLOOKUP(HW17,符文价值!$A$3:$D$158,4,0),IF(AND(HW17&lt;80000000,HW17&gt;10),HW17,0))</f>
        <v>30</v>
      </c>
      <c r="HX38">
        <f>IF(HX17&gt;80000000,VLOOKUP(HX17,符文价值!$A$3:$D$158,4,0),IF(AND(HX17&lt;80000000,HX17&gt;10),HX17,0))</f>
        <v>0</v>
      </c>
      <c r="HY38">
        <f>IF(HY17&gt;80000000,VLOOKUP(HY17,符文价值!$A$3:$D$158,4,0),IF(AND(HY17&lt;80000000,HY17&gt;10),HY17,0))</f>
        <v>0</v>
      </c>
      <c r="HZ38">
        <f>IF(HZ17&gt;80000000,VLOOKUP(HZ17,符文价值!$A$3:$D$158,4,0),IF(AND(HZ17&lt;80000000,HZ17&gt;10),HZ17,0))</f>
        <v>9980</v>
      </c>
      <c r="IA38">
        <f>IF(IA17&gt;80000000,VLOOKUP(IA17,符文价值!$A$3:$D$158,4,0),IF(AND(IA17&lt;80000000,IA17&gt;10),IA17,0))</f>
        <v>150</v>
      </c>
      <c r="IB38">
        <f>IF(IB17&gt;80000000,VLOOKUP(IB17,符文价值!$A$3:$D$158,4,0),IF(AND(IB17&lt;80000000,IB17&gt;10),IB17,0))</f>
        <v>0</v>
      </c>
      <c r="IC38">
        <f>IF(IC17&gt;80000000,VLOOKUP(IC17,符文价值!$A$3:$D$158,4,0),IF(AND(IC17&lt;80000000,IC17&gt;10),IC17,0))</f>
        <v>0</v>
      </c>
      <c r="ID38">
        <f>IF(ID17&gt;80000000,VLOOKUP(ID17,符文价值!$A$3:$D$158,4,0),IF(AND(ID17&lt;80000000,ID17&gt;10),ID17,0))</f>
        <v>2500</v>
      </c>
      <c r="IE38">
        <f>IF(IE17&gt;80000000,VLOOKUP(IE17,符文价值!$A$3:$D$158,4,0),IF(AND(IE17&lt;80000000,IE17&gt;10),IE17,0))</f>
        <v>900</v>
      </c>
      <c r="IF38">
        <f>IF(IF17&gt;80000000,VLOOKUP(IF17,符文价值!$A$3:$D$158,4,0),IF(AND(IF17&lt;80000000,IF17&gt;10),IF17,0))</f>
        <v>0</v>
      </c>
      <c r="IG38">
        <f>IF(IG17&gt;80000000,VLOOKUP(IG17,符文价值!$A$3:$D$158,4,0),IF(AND(IG17&lt;80000000,IG17&gt;10),IG17,0))</f>
        <v>0</v>
      </c>
      <c r="IH38">
        <f>IF(IH17&gt;80000000,VLOOKUP(IH17,符文价值!$A$3:$D$158,4,0),IF(AND(IH17&lt;80000000,IH17&gt;10),IH17,0))</f>
        <v>525</v>
      </c>
      <c r="II38">
        <f>IF(II17&gt;80000000,VLOOKUP(II17,符文价值!$A$3:$D$158,4,0),IF(AND(II17&lt;80000000,II17&gt;10),II17,0))</f>
        <v>9000</v>
      </c>
      <c r="IJ38">
        <f>IF(IJ17&gt;80000000,VLOOKUP(IJ17,符文价值!$A$3:$D$158,4,0),IF(AND(IJ17&lt;80000000,IJ17&gt;10),IJ17,0))</f>
        <v>0</v>
      </c>
      <c r="IK38">
        <f>IF(IK17&gt;80000000,VLOOKUP(IK17,符文价值!$A$3:$D$158,4,0),IF(AND(IK17&lt;80000000,IK17&gt;10),IK17,0))</f>
        <v>0</v>
      </c>
      <c r="IL38">
        <f>IF(IL17&gt;80000000,VLOOKUP(IL17,符文价值!$A$3:$D$158,4,0),IF(AND(IL17&lt;80000000,IL17&gt;10),IL17,0))</f>
        <v>20</v>
      </c>
      <c r="IM38">
        <f>IF(IM17&gt;80000000,VLOOKUP(IM17,符文价值!$A$3:$D$158,4,0),IF(AND(IM17&lt;80000000,IM17&gt;10),IM17,0))</f>
        <v>10</v>
      </c>
      <c r="IN38">
        <f>IF(IN17&gt;80000000,VLOOKUP(IN17,符文价值!$A$3:$D$158,4,0),IF(AND(IN17&lt;80000000,IN17&gt;10),IN17,0))</f>
        <v>0</v>
      </c>
      <c r="IO38">
        <f>IF(IO17&gt;80000000,VLOOKUP(IO17,符文价值!$A$3:$D$158,4,0),IF(AND(IO17&lt;80000000,IO17&gt;10),IO17,0))</f>
        <v>0</v>
      </c>
      <c r="IP38">
        <f>IF(IP17&gt;80000000,VLOOKUP(IP17,符文价值!$A$3:$D$158,4,0),IF(AND(IP17&lt;80000000,IP17&gt;10),IP17,0))</f>
        <v>11975</v>
      </c>
      <c r="IQ38">
        <f>IF(IQ17&gt;80000000,VLOOKUP(IQ17,符文价值!$A$3:$D$158,4,0),IF(AND(IQ17&lt;80000000,IQ17&gt;10),IQ17,0))</f>
        <v>30</v>
      </c>
      <c r="IR38">
        <f>IF(IR17&gt;80000000,VLOOKUP(IR17,符文价值!$A$3:$D$158,4,0),IF(AND(IR17&lt;80000000,IR17&gt;10),IR17,0))</f>
        <v>0</v>
      </c>
      <c r="IS38">
        <f>IF(IS17&gt;80000000,VLOOKUP(IS17,符文价值!$A$3:$D$158,4,0),IF(AND(IS17&lt;80000000,IS17&gt;10),IS17,0))</f>
        <v>0</v>
      </c>
      <c r="IT38">
        <f>IF(IT17&gt;80000000,VLOOKUP(IT17,符文价值!$A$3:$D$158,4,0),IF(AND(IT17&lt;80000000,IT17&gt;10),IT17,0))</f>
        <v>9980</v>
      </c>
      <c r="IU38">
        <f>IF(IU17&gt;80000000,VLOOKUP(IU17,符文价值!$A$3:$D$158,4,0),IF(AND(IU17&lt;80000000,IU17&gt;10),IU17,0))</f>
        <v>150</v>
      </c>
      <c r="IV38">
        <f>IF(IV17&gt;80000000,VLOOKUP(IV17,符文价值!$A$3:$D$158,4,0),IF(AND(IV17&lt;80000000,IV17&gt;10),IV17,0))</f>
        <v>0</v>
      </c>
      <c r="IW38">
        <f>IF(IW17&gt;80000000,VLOOKUP(IW17,符文价值!$A$3:$D$158,4,0),IF(AND(IW17&lt;80000000,IW17&gt;10),IW17,0))</f>
        <v>0</v>
      </c>
      <c r="IX38">
        <f>IF(IX17&gt;80000000,VLOOKUP(IX17,符文价值!$A$3:$D$158,4,0),IF(AND(IX17&lt;80000000,IX17&gt;10),IX17,0))</f>
        <v>2500</v>
      </c>
      <c r="IY38">
        <f>IF(IY17&gt;80000000,VLOOKUP(IY17,符文价值!$A$3:$D$158,4,0),IF(AND(IY17&lt;80000000,IY17&gt;10),IY17,0))</f>
        <v>900</v>
      </c>
      <c r="IZ38">
        <f>IF(IZ17&gt;80000000,VLOOKUP(IZ17,符文价值!$A$3:$D$158,4,0),IF(AND(IZ17&lt;80000000,IZ17&gt;10),IZ17,0))</f>
        <v>0</v>
      </c>
      <c r="JA38">
        <f>IF(JA17&gt;80000000,VLOOKUP(JA17,符文价值!$A$3:$D$158,4,0),IF(AND(JA17&lt;80000000,JA17&gt;10),JA17,0))</f>
        <v>0</v>
      </c>
      <c r="JB38">
        <f>IF(JB17&gt;80000000,VLOOKUP(JB17,符文价值!$A$3:$D$158,4,0),IF(AND(JB17&lt;80000000,JB17&gt;10),JB17,0))</f>
        <v>525</v>
      </c>
      <c r="JC38">
        <f>IF(JC17&gt;80000000,VLOOKUP(JC17,符文价值!$A$3:$D$158,4,0),IF(AND(JC17&lt;80000000,JC17&gt;10),JC17,0))</f>
        <v>9000</v>
      </c>
      <c r="JD38">
        <f>IF(JD17&gt;80000000,VLOOKUP(JD17,符文价值!$A$3:$D$158,4,0),IF(AND(JD17&lt;80000000,JD17&gt;10),JD17,0))</f>
        <v>0</v>
      </c>
      <c r="JE38">
        <f>IF(JE17&gt;80000000,VLOOKUP(JE17,符文价值!$A$3:$D$158,4,0),IF(AND(JE17&lt;80000000,JE17&gt;10),JE17,0))</f>
        <v>0</v>
      </c>
      <c r="JF38">
        <f>IF(JF17&gt;80000000,VLOOKUP(JF17,符文价值!$A$3:$D$158,4,0),IF(AND(JF17&lt;80000000,JF17&gt;10),JF17,0))</f>
        <v>20</v>
      </c>
      <c r="JG38">
        <f>IF(JG17&gt;80000000,VLOOKUP(JG17,符文价值!$A$3:$D$158,4,0),IF(AND(JG17&lt;80000000,JG17&gt;10),JG17,0))</f>
        <v>10</v>
      </c>
      <c r="JH38">
        <f>IF(JH17&gt;80000000,VLOOKUP(JH17,符文价值!$A$3:$D$158,4,0),IF(AND(JH17&lt;80000000,JH17&gt;10),JH17,0))</f>
        <v>0</v>
      </c>
      <c r="JI38">
        <f>IF(JI17&gt;80000000,VLOOKUP(JI17,符文价值!$A$3:$D$158,4,0),IF(AND(JI17&lt;80000000,JI17&gt;10),JI17,0))</f>
        <v>0</v>
      </c>
      <c r="JJ38">
        <f>IF(JJ17&gt;80000000,VLOOKUP(JJ17,符文价值!$A$3:$D$158,4,0),IF(AND(JJ17&lt;80000000,JJ17&gt;10),JJ17,0))</f>
        <v>11975</v>
      </c>
      <c r="JK38">
        <f>IF(JK17&gt;80000000,VLOOKUP(JK17,符文价值!$A$3:$D$158,4,0),IF(AND(JK17&lt;80000000,JK17&gt;10),JK17,0))</f>
        <v>30</v>
      </c>
      <c r="JL38">
        <f>IF(JL17&gt;80000000,VLOOKUP(JL17,符文价值!$A$3:$D$158,4,0),IF(AND(JL17&lt;80000000,JL17&gt;10),JL17,0))</f>
        <v>0</v>
      </c>
      <c r="JM38">
        <f>IF(JM17&gt;80000000,VLOOKUP(JM17,符文价值!$A$3:$D$158,4,0),IF(AND(JM17&lt;80000000,JM17&gt;10),JM17,0))</f>
        <v>0</v>
      </c>
      <c r="JN38">
        <f>IF(JN17&gt;80000000,VLOOKUP(JN17,符文价值!$A$3:$D$158,4,0),IF(AND(JN17&lt;80000000,JN17&gt;10),JN17,0))</f>
        <v>9980</v>
      </c>
      <c r="JO38">
        <f>IF(JO17&gt;80000000,VLOOKUP(JO17,符文价值!$A$3:$D$158,4,0),IF(AND(JO17&lt;80000000,JO17&gt;10),JO17,0))</f>
        <v>150</v>
      </c>
      <c r="JP38">
        <f>IF(JP17&gt;80000000,VLOOKUP(JP17,符文价值!$A$3:$D$158,4,0),IF(AND(JP17&lt;80000000,JP17&gt;10),JP17,0))</f>
        <v>0</v>
      </c>
      <c r="JQ38">
        <f>IF(JQ17&gt;80000000,VLOOKUP(JQ17,符文价值!$A$3:$D$158,4,0),IF(AND(JQ17&lt;80000000,JQ17&gt;10),JQ17,0))</f>
        <v>0</v>
      </c>
      <c r="JR38">
        <f>IF(JR17&gt;80000000,VLOOKUP(JR17,符文价值!$A$3:$D$158,4,0),IF(AND(JR17&lt;80000000,JR17&gt;10),JR17,0))</f>
        <v>2500</v>
      </c>
      <c r="JS38">
        <f>IF(JS17&gt;80000000,VLOOKUP(JS17,符文价值!$A$3:$D$158,4,0),IF(AND(JS17&lt;80000000,JS17&gt;10),JS17,0))</f>
        <v>900</v>
      </c>
      <c r="JT38">
        <f>IF(JT17&gt;80000000,VLOOKUP(JT17,符文价值!$A$3:$D$158,4,0),IF(AND(JT17&lt;80000000,JT17&gt;10),JT17,0))</f>
        <v>0</v>
      </c>
      <c r="JU38">
        <f>IF(JU17&gt;80000000,VLOOKUP(JU17,符文价值!$A$3:$D$158,4,0),IF(AND(JU17&lt;80000000,JU17&gt;10),JU17,0))</f>
        <v>0</v>
      </c>
      <c r="JV38">
        <f>IF(JV17&gt;80000000,VLOOKUP(JV17,符文价值!$A$3:$D$158,4,0),IF(AND(JV17&lt;80000000,JV17&gt;10),JV17,0))</f>
        <v>525</v>
      </c>
      <c r="JW38">
        <f>IF(JW17&gt;80000000,VLOOKUP(JW17,符文价值!$A$3:$D$158,4,0),IF(AND(JW17&lt;80000000,JW17&gt;10),JW17,0))</f>
        <v>9000</v>
      </c>
      <c r="JX38">
        <f>IF(JX17&gt;80000000,VLOOKUP(JX17,符文价值!$A$3:$D$158,4,0),IF(AND(JX17&lt;80000000,JX17&gt;10),JX17,0))</f>
        <v>0</v>
      </c>
      <c r="JY38">
        <f>IF(JY17&gt;80000000,VLOOKUP(JY17,符文价值!$A$3:$D$158,4,0),IF(AND(JY17&lt;80000000,JY17&gt;10),JY17,0))</f>
        <v>0</v>
      </c>
      <c r="JZ38">
        <f>IF(JZ17&gt;80000000,VLOOKUP(JZ17,符文价值!$A$3:$D$158,4,0),IF(AND(JZ17&lt;80000000,JZ17&gt;10),JZ17,0))</f>
        <v>20</v>
      </c>
      <c r="KA38">
        <f>IF(KA17&gt;80000000,VLOOKUP(KA17,符文价值!$A$3:$D$158,4,0),IF(AND(KA17&lt;80000000,KA17&gt;10),KA17,0))</f>
        <v>10</v>
      </c>
      <c r="KB38">
        <f>IF(KB17&gt;80000000,VLOOKUP(KB17,符文价值!$A$3:$D$158,4,0),IF(AND(KB17&lt;80000000,KB17&gt;10),KB17,0))</f>
        <v>0</v>
      </c>
      <c r="KC38">
        <f>IF(KC17&gt;80000000,VLOOKUP(KC17,符文价值!$A$3:$D$158,4,0),IF(AND(KC17&lt;80000000,KC17&gt;10),KC17,0))</f>
        <v>0</v>
      </c>
      <c r="KD38">
        <f>IF(KD17&gt;80000000,VLOOKUP(KD17,符文价值!$A$3:$D$158,4,0),IF(AND(KD17&lt;80000000,KD17&gt;10),KD17,0))</f>
        <v>11975</v>
      </c>
      <c r="KE38">
        <f>IF(KE17&gt;80000000,VLOOKUP(KE17,符文价值!$A$3:$D$158,4,0),IF(AND(KE17&lt;80000000,KE17&gt;10),KE17,0))</f>
        <v>30</v>
      </c>
      <c r="KF38">
        <f>IF(KF17&gt;80000000,VLOOKUP(KF17,符文价值!$A$3:$D$158,4,0),IF(AND(KF17&lt;80000000,KF17&gt;10),KF17,0))</f>
        <v>0</v>
      </c>
      <c r="KG38">
        <f>IF(KG17&gt;80000000,VLOOKUP(KG17,符文价值!$A$3:$D$158,4,0),IF(AND(KG17&lt;80000000,KG17&gt;10),KG17,0))</f>
        <v>0</v>
      </c>
      <c r="KH38">
        <f>IF(KH17&gt;80000000,VLOOKUP(KH17,符文价值!$A$3:$D$158,4,0),IF(AND(KH17&lt;80000000,KH17&gt;10),KH17,0))</f>
        <v>9980</v>
      </c>
      <c r="KI38">
        <f>IF(KI17&gt;80000000,VLOOKUP(KI17,符文价值!$A$3:$D$158,4,0),IF(AND(KI17&lt;80000000,KI17&gt;10),KI17,0))</f>
        <v>150</v>
      </c>
      <c r="KJ38">
        <f>IF(KJ17&gt;80000000,VLOOKUP(KJ17,符文价值!$A$3:$D$158,4,0),IF(AND(KJ17&lt;80000000,KJ17&gt;10),KJ17,0))</f>
        <v>0</v>
      </c>
      <c r="KK38">
        <f>IF(KK17&gt;80000000,VLOOKUP(KK17,符文价值!$A$3:$D$158,4,0),IF(AND(KK17&lt;80000000,KK17&gt;10),KK17,0))</f>
        <v>0</v>
      </c>
      <c r="KL38">
        <f>IF(KL17&gt;80000000,VLOOKUP(KL17,符文价值!$A$3:$D$158,4,0),IF(AND(KL17&lt;80000000,KL17&gt;10),KL17,0))</f>
        <v>2500</v>
      </c>
      <c r="KM38">
        <f>IF(KM17&gt;80000000,VLOOKUP(KM17,符文价值!$A$3:$D$158,4,0),IF(AND(KM17&lt;80000000,KM17&gt;10),KM17,0))</f>
        <v>900</v>
      </c>
      <c r="KN38">
        <f>IF(KN17&gt;80000000,VLOOKUP(KN17,符文价值!$A$3:$D$158,4,0),IF(AND(KN17&lt;80000000,KN17&gt;10),KN17,0))</f>
        <v>0</v>
      </c>
      <c r="KO38">
        <f>IF(KO17&gt;80000000,VLOOKUP(KO17,符文价值!$A$3:$D$158,4,0),IF(AND(KO17&lt;80000000,KO17&gt;10),KO17,0))</f>
        <v>0</v>
      </c>
      <c r="KP38">
        <f>IF(KP17&gt;80000000,VLOOKUP(KP17,符文价值!$A$3:$D$158,4,0),IF(AND(KP17&lt;80000000,KP17&gt;10),KP17,0))</f>
        <v>525</v>
      </c>
      <c r="KQ38">
        <f>IF(KQ17&gt;80000000,VLOOKUP(KQ17,符文价值!$A$3:$D$158,4,0),IF(AND(KQ17&lt;80000000,KQ17&gt;10),KQ17,0))</f>
        <v>9000</v>
      </c>
      <c r="KR38">
        <f>IF(KR17&gt;80000000,VLOOKUP(KR17,符文价值!$A$3:$D$158,4,0),IF(AND(KR17&lt;80000000,KR17&gt;10),KR17,0))</f>
        <v>0</v>
      </c>
      <c r="KS38">
        <f>IF(KS17&gt;80000000,VLOOKUP(KS17,符文价值!$A$3:$D$158,4,0),IF(AND(KS17&lt;80000000,KS17&gt;10),KS17,0))</f>
        <v>0</v>
      </c>
      <c r="KT38">
        <f>IF(KT17&gt;80000000,VLOOKUP(KT17,符文价值!$A$3:$D$158,4,0),IF(AND(KT17&lt;80000000,KT17&gt;10),KT17,0))</f>
        <v>20</v>
      </c>
      <c r="KU38">
        <f>IF(KU17&gt;80000000,VLOOKUP(KU17,符文价值!$A$3:$D$158,4,0),IF(AND(KU17&lt;80000000,KU17&gt;10),KU17,0))</f>
        <v>10</v>
      </c>
      <c r="KV38">
        <f>IF(KV17&gt;80000000,VLOOKUP(KV17,符文价值!$A$3:$D$158,4,0),IF(AND(KV17&lt;80000000,KV17&gt;10),KV17,0))</f>
        <v>0</v>
      </c>
      <c r="KW38">
        <f>IF(KW17&gt;80000000,VLOOKUP(KW17,符文价值!$A$3:$D$158,4,0),IF(AND(KW17&lt;80000000,KW17&gt;10),KW17,0))</f>
        <v>0</v>
      </c>
      <c r="KX38">
        <f>IF(KX17&gt;80000000,VLOOKUP(KX17,符文价值!$A$3:$D$158,4,0),IF(AND(KX17&lt;80000000,KX17&gt;10),KX17,0))</f>
        <v>11975</v>
      </c>
      <c r="KY38">
        <f>IF(KY17&gt;80000000,VLOOKUP(KY17,符文价值!$A$3:$D$158,4,0),IF(AND(KY17&lt;80000000,KY17&gt;10),KY17,0))</f>
        <v>30</v>
      </c>
      <c r="KZ38">
        <f>IF(KZ17&gt;80000000,VLOOKUP(KZ17,符文价值!$A$3:$D$158,4,0),IF(AND(KZ17&lt;80000000,KZ17&gt;10),KZ17,0))</f>
        <v>0</v>
      </c>
      <c r="LA38">
        <f>IF(LA17&gt;80000000,VLOOKUP(LA17,符文价值!$A$3:$D$158,4,0),IF(AND(LA17&lt;80000000,LA17&gt;10),LA17,0))</f>
        <v>0</v>
      </c>
      <c r="LB38">
        <f>IF(LB17&gt;80000000,VLOOKUP(LB17,符文价值!$A$3:$D$158,4,0),IF(AND(LB17&lt;80000000,LB17&gt;10),LB17,0))</f>
        <v>9980</v>
      </c>
      <c r="LC38">
        <f>IF(LC17&gt;80000000,VLOOKUP(LC17,符文价值!$A$3:$D$158,4,0),IF(AND(LC17&lt;80000000,LC17&gt;10),LC17,0))</f>
        <v>150</v>
      </c>
      <c r="LD38">
        <f>IF(LD17&gt;80000000,VLOOKUP(LD17,符文价值!$A$3:$D$158,4,0),IF(AND(LD17&lt;80000000,LD17&gt;10),LD17,0))</f>
        <v>0</v>
      </c>
      <c r="LE38">
        <f>IF(LE17&gt;80000000,VLOOKUP(LE17,符文价值!$A$3:$D$158,4,0),IF(AND(LE17&lt;80000000,LE17&gt;10),LE17,0))</f>
        <v>0</v>
      </c>
      <c r="LF38">
        <f>IF(LF17&gt;80000000,VLOOKUP(LF17,符文价值!$A$3:$D$158,4,0),IF(AND(LF17&lt;80000000,LF17&gt;10),LF17,0))</f>
        <v>2500</v>
      </c>
      <c r="LG38">
        <f>IF(LG17&gt;80000000,VLOOKUP(LG17,符文价值!$A$3:$D$158,4,0),IF(AND(LG17&lt;80000000,LG17&gt;10),LG17,0))</f>
        <v>900</v>
      </c>
      <c r="LH38">
        <f>IF(LH17&gt;80000000,VLOOKUP(LH17,符文价值!$A$3:$D$158,4,0),IF(AND(LH17&lt;80000000,LH17&gt;10),LH17,0))</f>
        <v>0</v>
      </c>
      <c r="LI38">
        <f>IF(LI17&gt;80000000,VLOOKUP(LI17,符文价值!$A$3:$D$158,4,0),IF(AND(LI17&lt;80000000,LI17&gt;10),LI17,0))</f>
        <v>0</v>
      </c>
      <c r="LJ38">
        <f>IF(LJ17&gt;80000000,VLOOKUP(LJ17,符文价值!$A$3:$D$158,4,0),IF(AND(LJ17&lt;80000000,LJ17&gt;10),LJ17,0))</f>
        <v>525</v>
      </c>
      <c r="LK38">
        <f>IF(LK17&gt;80000000,VLOOKUP(LK17,符文价值!$A$3:$D$158,4,0),IF(AND(LK17&lt;80000000,LK17&gt;10),LK17,0))</f>
        <v>9000</v>
      </c>
      <c r="LL38">
        <f>IF(LL17&gt;80000000,VLOOKUP(LL17,符文价值!$A$3:$D$158,4,0),IF(AND(LL17&lt;80000000,LL17&gt;10),LL17,0))</f>
        <v>0</v>
      </c>
      <c r="LM38">
        <f>IF(LM17&gt;80000000,VLOOKUP(LM17,符文价值!$A$3:$D$158,4,0),IF(AND(LM17&lt;80000000,LM17&gt;10),LM17,0))</f>
        <v>0</v>
      </c>
      <c r="LN38">
        <f>IF(LN17&gt;80000000,VLOOKUP(LN17,符文价值!$A$3:$D$158,4,0),IF(AND(LN17&lt;80000000,LN17&gt;10),LN17,0))</f>
        <v>20</v>
      </c>
      <c r="LO38">
        <f>IF(LO17&gt;80000000,VLOOKUP(LO17,符文价值!$A$3:$D$158,4,0),IF(AND(LO17&lt;80000000,LO17&gt;10),LO17,0))</f>
        <v>10</v>
      </c>
      <c r="LP38">
        <f>IF(LP17&gt;80000000,VLOOKUP(LP17,符文价值!$A$3:$D$158,4,0),IF(AND(LP17&lt;80000000,LP17&gt;10),LP17,0))</f>
        <v>0</v>
      </c>
      <c r="LQ38">
        <f>IF(LQ17&gt;80000000,VLOOKUP(LQ17,符文价值!$A$3:$D$158,4,0),IF(AND(LQ17&lt;80000000,LQ17&gt;10),LQ17,0))</f>
        <v>0</v>
      </c>
      <c r="LR38">
        <f>IF(LR17&gt;80000000,VLOOKUP(LR17,符文价值!$A$3:$D$158,4,0),IF(AND(LR17&lt;80000000,LR17&gt;10),LR17,0))</f>
        <v>11975</v>
      </c>
      <c r="LS38">
        <f>IF(LS17&gt;80000000,VLOOKUP(LS17,符文价值!$A$3:$D$158,4,0),IF(AND(LS17&lt;80000000,LS17&gt;10),LS17,0))</f>
        <v>30</v>
      </c>
      <c r="LT38">
        <f>IF(LT17&gt;80000000,VLOOKUP(LT17,符文价值!$A$3:$D$158,4,0),IF(AND(LT17&lt;80000000,LT17&gt;10),LT17,0))</f>
        <v>0</v>
      </c>
      <c r="LU38">
        <f>IF(LU17&gt;80000000,VLOOKUP(LU17,符文价值!$A$3:$D$158,4,0),IF(AND(LU17&lt;80000000,LU17&gt;10),LU17,0))</f>
        <v>0</v>
      </c>
      <c r="LV38">
        <f>IF(LV17&gt;80000000,VLOOKUP(LV17,符文价值!$A$3:$D$158,4,0),IF(AND(LV17&lt;80000000,LV17&gt;10),LV17,0))</f>
        <v>9980</v>
      </c>
      <c r="LW38">
        <f>IF(LW17&gt;80000000,VLOOKUP(LW17,符文价值!$A$3:$D$158,4,0),IF(AND(LW17&lt;80000000,LW17&gt;10),LW17,0))</f>
        <v>150</v>
      </c>
      <c r="LX38">
        <f>IF(LX17&gt;80000000,VLOOKUP(LX17,符文价值!$A$3:$D$158,4,0),IF(AND(LX17&lt;80000000,LX17&gt;10),LX17,0))</f>
        <v>0</v>
      </c>
      <c r="LY38">
        <f>IF(LY17&gt;80000000,VLOOKUP(LY17,符文价值!$A$3:$D$158,4,0),IF(AND(LY17&lt;80000000,LY17&gt;10),LY17,0))</f>
        <v>0</v>
      </c>
      <c r="LZ38">
        <f>IF(LZ17&gt;80000000,VLOOKUP(LZ17,符文价值!$A$3:$D$158,4,0),IF(AND(LZ17&lt;80000000,LZ17&gt;10),LZ17,0))</f>
        <v>2500</v>
      </c>
      <c r="MA38">
        <f>IF(MA17&gt;80000000,VLOOKUP(MA17,符文价值!$A$3:$D$158,4,0),IF(AND(MA17&lt;80000000,MA17&gt;10),MA17,0))</f>
        <v>900</v>
      </c>
      <c r="MB38">
        <f>IF(MB17&gt;80000000,VLOOKUP(MB17,符文价值!$A$3:$D$158,4,0),IF(AND(MB17&lt;80000000,MB17&gt;10),MB17,0))</f>
        <v>0</v>
      </c>
      <c r="MC38">
        <f>IF(MC17&gt;80000000,VLOOKUP(MC17,符文价值!$A$3:$D$158,4,0),IF(AND(MC17&lt;80000000,MC17&gt;10),MC17,0))</f>
        <v>0</v>
      </c>
      <c r="MD38">
        <f>IF(MD17&gt;80000000,VLOOKUP(MD17,符文价值!$A$3:$D$158,4,0),IF(AND(MD17&lt;80000000,MD17&gt;10),MD17,0))</f>
        <v>525</v>
      </c>
      <c r="ME38">
        <f>IF(ME17&gt;80000000,VLOOKUP(ME17,符文价值!$A$3:$D$158,4,0),IF(AND(ME17&lt;80000000,ME17&gt;10),ME17,0))</f>
        <v>9000</v>
      </c>
      <c r="MF38">
        <f>IF(MF17&gt;80000000,VLOOKUP(MF17,符文价值!$A$3:$D$158,4,0),IF(AND(MF17&lt;80000000,MF17&gt;10),MF17,0))</f>
        <v>0</v>
      </c>
      <c r="MG38">
        <f>IF(MG17&gt;80000000,VLOOKUP(MG17,符文价值!$A$3:$D$158,4,0),IF(AND(MG17&lt;80000000,MG17&gt;10),MG17,0))</f>
        <v>0</v>
      </c>
      <c r="MH38">
        <f>IF(MH17&gt;80000000,VLOOKUP(MH17,符文价值!$A$3:$D$158,4,0),IF(AND(MH17&lt;80000000,MH17&gt;10),MH17,0))</f>
        <v>20</v>
      </c>
    </row>
    <row r="39" spans="1:346" x14ac:dyDescent="0.2">
      <c r="A39">
        <v>15</v>
      </c>
      <c r="E39">
        <f>IF(E18&gt;80000000,VLOOKUP(E18,符文价值!$A$3:$D$158,4,0),IF(AND(E18&lt;80000000,E18&gt;10),E18,0))</f>
        <v>0</v>
      </c>
      <c r="F39">
        <f>IF(F18&gt;80000000,VLOOKUP(F18,符文价值!$A$3:$D$158,4,0),IF(AND(F18&lt;80000000,F18&gt;10),F18,0))</f>
        <v>0</v>
      </c>
      <c r="G39">
        <f>IF(G18&gt;80000000,VLOOKUP(G18,符文价值!$A$3:$D$158,4,0),IF(AND(G18&lt;80000000,G18&gt;10),G18,0))</f>
        <v>10</v>
      </c>
      <c r="H39">
        <f>IF(H18&gt;80000000,VLOOKUP(H18,符文价值!$A$3:$D$158,4,0),IF(AND(H18&lt;80000000,H18&gt;10),H18,0))</f>
        <v>0</v>
      </c>
      <c r="I39">
        <f>IF(I18&gt;80000000,VLOOKUP(I18,符文价值!$A$3:$D$158,4,0),IF(AND(I18&lt;80000000,I18&gt;10),I18,0))</f>
        <v>0</v>
      </c>
      <c r="J39">
        <f>IF(J18&gt;80000000,VLOOKUP(J18,符文价值!$A$3:$D$158,4,0),IF(AND(J18&lt;80000000,J18&gt;10),J18,0))</f>
        <v>282000</v>
      </c>
      <c r="K39">
        <f>IF(K18&gt;80000000,VLOOKUP(K18,符文价值!$A$3:$D$158,4,0),IF(AND(K18&lt;80000000,K18&gt;10),K18,0))</f>
        <v>15</v>
      </c>
      <c r="L39">
        <f>IF(L18&gt;80000000,VLOOKUP(L18,符文价值!$A$3:$D$158,4,0),IF(AND(L18&lt;80000000,L18&gt;10),L18,0))</f>
        <v>0</v>
      </c>
      <c r="M39">
        <f>IF(M18&gt;80000000,VLOOKUP(M18,符文价值!$A$3:$D$158,4,0),IF(AND(M18&lt;80000000,M18&gt;10),M18,0))</f>
        <v>0</v>
      </c>
      <c r="N39">
        <f>IF(N18&gt;80000000,VLOOKUP(N18,符文价值!$A$3:$D$158,4,0),IF(AND(N18&lt;80000000,N18&gt;10),N18,0))</f>
        <v>178800</v>
      </c>
      <c r="O39">
        <f>IF(O18&gt;80000000,VLOOKUP(O18,符文价值!$A$3:$D$158,4,0),IF(AND(O18&lt;80000000,O18&gt;10),O18,0))</f>
        <v>24</v>
      </c>
      <c r="P39">
        <f>IF(P18&gt;80000000,VLOOKUP(P18,符文价值!$A$3:$D$158,4,0),IF(AND(P18&lt;80000000,P18&gt;10),P18,0))</f>
        <v>0</v>
      </c>
      <c r="Q39">
        <f>IF(Q18&gt;80000000,VLOOKUP(Q18,符文价值!$A$3:$D$158,4,0),IF(AND(Q18&lt;80000000,Q18&gt;10),Q18,0))</f>
        <v>0</v>
      </c>
      <c r="R39">
        <f>IF(R18&gt;80000000,VLOOKUP(R18,符文价值!$A$3:$D$158,4,0),IF(AND(R18&lt;80000000,R18&gt;10),R18,0))</f>
        <v>120000</v>
      </c>
      <c r="S39">
        <f>IF(S18&gt;80000000,VLOOKUP(S18,符文价值!$A$3:$D$158,4,0),IF(AND(S18&lt;80000000,S18&gt;10),S18,0))</f>
        <v>48</v>
      </c>
      <c r="T39">
        <f>IF(T18&gt;80000000,VLOOKUP(T18,符文价值!$A$3:$D$158,4,0),IF(AND(T18&lt;80000000,T18&gt;10),T18,0))</f>
        <v>0</v>
      </c>
      <c r="U39">
        <f>IF(U18&gt;80000000,VLOOKUP(U18,符文价值!$A$3:$D$158,4,0),IF(AND(U18&lt;80000000,U18&gt;10),U18,0))</f>
        <v>0</v>
      </c>
      <c r="V39">
        <f>IF(V18&gt;80000000,VLOOKUP(V18,符文价值!$A$3:$D$158,4,0),IF(AND(V18&lt;80000000,V18&gt;10),V18,0))</f>
        <v>18000</v>
      </c>
      <c r="W39">
        <f>IF(W18&gt;80000000,VLOOKUP(W18,符文价值!$A$3:$D$158,4,0),IF(AND(W18&lt;80000000,W18&gt;10),W18,0))</f>
        <v>120</v>
      </c>
      <c r="X39">
        <f>IF(X18&gt;80000000,VLOOKUP(X18,符文价值!$A$3:$D$158,4,0),IF(AND(X18&lt;80000000,X18&gt;10),X18,0))</f>
        <v>0</v>
      </c>
      <c r="Y39">
        <f>IF(Y18&gt;80000000,VLOOKUP(Y18,符文价值!$A$3:$D$158,4,0),IF(AND(Y18&lt;80000000,Y18&gt;10),Y18,0))</f>
        <v>0</v>
      </c>
      <c r="Z39">
        <f>IF(Z18&gt;80000000,VLOOKUP(Z18,符文价值!$A$3:$D$158,4,0),IF(AND(Z18&lt;80000000,Z18&gt;10),Z18,0))</f>
        <v>1200</v>
      </c>
      <c r="AA39">
        <f>IF(AA18&gt;80000000,VLOOKUP(AA18,符文价值!$A$3:$D$158,4,0),IF(AND(AA18&lt;80000000,AA18&gt;10),AA18,0))</f>
        <v>10</v>
      </c>
      <c r="AB39">
        <f>IF(AB18&gt;80000000,VLOOKUP(AB18,符文价值!$A$3:$D$158,4,0),IF(AND(AB18&lt;80000000,AB18&gt;10),AB18,0))</f>
        <v>0</v>
      </c>
      <c r="AC39">
        <f>IF(AC18&gt;80000000,VLOOKUP(AC18,符文价值!$A$3:$D$158,4,0),IF(AND(AC18&lt;80000000,AC18&gt;10),AC18,0))</f>
        <v>0</v>
      </c>
      <c r="AD39">
        <f>IF(AD18&gt;80000000,VLOOKUP(AD18,符文价值!$A$3:$D$158,4,0),IF(AND(AD18&lt;80000000,AD18&gt;10),AD18,0))</f>
        <v>11975</v>
      </c>
      <c r="AE39">
        <f>IF(AE18&gt;80000000,VLOOKUP(AE18,符文价值!$A$3:$D$158,4,0),IF(AND(AE18&lt;80000000,AE18&gt;10),AE18,0))</f>
        <v>30</v>
      </c>
      <c r="AF39">
        <f>IF(AF18&gt;80000000,VLOOKUP(AF18,符文价值!$A$3:$D$158,4,0),IF(AND(AF18&lt;80000000,AF18&gt;10),AF18,0))</f>
        <v>0</v>
      </c>
      <c r="AG39">
        <f>IF(AG18&gt;80000000,VLOOKUP(AG18,符文价值!$A$3:$D$158,4,0),IF(AND(AG18&lt;80000000,AG18&gt;10),AG18,0))</f>
        <v>0</v>
      </c>
      <c r="AH39">
        <f>IF(AH18&gt;80000000,VLOOKUP(AH18,符文价值!$A$3:$D$158,4,0),IF(AND(AH18&lt;80000000,AH18&gt;10),AH18,0))</f>
        <v>9980</v>
      </c>
      <c r="AI39">
        <f>IF(AI18&gt;80000000,VLOOKUP(AI18,符文价值!$A$3:$D$158,4,0),IF(AND(AI18&lt;80000000,AI18&gt;10),AI18,0))</f>
        <v>150</v>
      </c>
      <c r="AJ39">
        <f>IF(AJ18&gt;80000000,VLOOKUP(AJ18,符文价值!$A$3:$D$158,4,0),IF(AND(AJ18&lt;80000000,AJ18&gt;10),AJ18,0))</f>
        <v>0</v>
      </c>
      <c r="AK39">
        <f>IF(AK18&gt;80000000,VLOOKUP(AK18,符文价值!$A$3:$D$158,4,0),IF(AND(AK18&lt;80000000,AK18&gt;10),AK18,0))</f>
        <v>0</v>
      </c>
      <c r="AL39">
        <f>IF(AL18&gt;80000000,VLOOKUP(AL18,符文价值!$A$3:$D$158,4,0),IF(AND(AL18&lt;80000000,AL18&gt;10),AL18,0))</f>
        <v>2500</v>
      </c>
      <c r="AM39">
        <f>IF(AM18&gt;80000000,VLOOKUP(AM18,符文价值!$A$3:$D$158,4,0),IF(AND(AM18&lt;80000000,AM18&gt;10),AM18,0))</f>
        <v>900</v>
      </c>
      <c r="AN39">
        <f>IF(AN18&gt;80000000,VLOOKUP(AN18,符文价值!$A$3:$D$158,4,0),IF(AND(AN18&lt;80000000,AN18&gt;10),AN18,0))</f>
        <v>0</v>
      </c>
      <c r="AO39">
        <f>IF(AO18&gt;80000000,VLOOKUP(AO18,符文价值!$A$3:$D$158,4,0),IF(AND(AO18&lt;80000000,AO18&gt;10),AO18,0))</f>
        <v>0</v>
      </c>
      <c r="AP39">
        <f>IF(AP18&gt;80000000,VLOOKUP(AP18,符文价值!$A$3:$D$158,4,0),IF(AND(AP18&lt;80000000,AP18&gt;10),AP18,0))</f>
        <v>525</v>
      </c>
      <c r="AQ39">
        <f>IF(AQ18&gt;80000000,VLOOKUP(AQ18,符文价值!$A$3:$D$158,4,0),IF(AND(AQ18&lt;80000000,AQ18&gt;10),AQ18,0))</f>
        <v>9000</v>
      </c>
      <c r="AR39">
        <f>IF(AR18&gt;80000000,VLOOKUP(AR18,符文价值!$A$3:$D$158,4,0),IF(AND(AR18&lt;80000000,AR18&gt;10),AR18,0))</f>
        <v>0</v>
      </c>
      <c r="AS39">
        <f>IF(AS18&gt;80000000,VLOOKUP(AS18,符文价值!$A$3:$D$158,4,0),IF(AND(AS18&lt;80000000,AS18&gt;10),AS18,0))</f>
        <v>0</v>
      </c>
      <c r="AT39">
        <f>IF(AT18&gt;80000000,VLOOKUP(AT18,符文价值!$A$3:$D$158,4,0),IF(AND(AT18&lt;80000000,AT18&gt;10),AT18,0))</f>
        <v>20</v>
      </c>
      <c r="AU39">
        <f>IF(AU18&gt;80000000,VLOOKUP(AU18,符文价值!$A$3:$D$158,4,0),IF(AND(AU18&lt;80000000,AU18&gt;10),AU18,0))</f>
        <v>10</v>
      </c>
      <c r="AV39">
        <f>IF(AV18&gt;80000000,VLOOKUP(AV18,符文价值!$A$3:$D$158,4,0),IF(AND(AV18&lt;80000000,AV18&gt;10),AV18,0))</f>
        <v>0</v>
      </c>
      <c r="AW39">
        <f>IF(AW18&gt;80000000,VLOOKUP(AW18,符文价值!$A$3:$D$158,4,0),IF(AND(AW18&lt;80000000,AW18&gt;10),AW18,0))</f>
        <v>0</v>
      </c>
      <c r="AX39">
        <f>IF(AX18&gt;80000000,VLOOKUP(AX18,符文价值!$A$3:$D$158,4,0),IF(AND(AX18&lt;80000000,AX18&gt;10),AX18,0))</f>
        <v>11975</v>
      </c>
      <c r="AY39">
        <f>IF(AY18&gt;80000000,VLOOKUP(AY18,符文价值!$A$3:$D$158,4,0),IF(AND(AY18&lt;80000000,AY18&gt;10),AY18,0))</f>
        <v>30</v>
      </c>
      <c r="AZ39">
        <f>IF(AZ18&gt;80000000,VLOOKUP(AZ18,符文价值!$A$3:$D$158,4,0),IF(AND(AZ18&lt;80000000,AZ18&gt;10),AZ18,0))</f>
        <v>0</v>
      </c>
      <c r="BA39">
        <f>IF(BA18&gt;80000000,VLOOKUP(BA18,符文价值!$A$3:$D$158,4,0),IF(AND(BA18&lt;80000000,BA18&gt;10),BA18,0))</f>
        <v>0</v>
      </c>
      <c r="BB39">
        <f>IF(BB18&gt;80000000,VLOOKUP(BB18,符文价值!$A$3:$D$158,4,0),IF(AND(BB18&lt;80000000,BB18&gt;10),BB18,0))</f>
        <v>9980</v>
      </c>
      <c r="BC39">
        <f>IF(BC18&gt;80000000,VLOOKUP(BC18,符文价值!$A$3:$D$158,4,0),IF(AND(BC18&lt;80000000,BC18&gt;10),BC18,0))</f>
        <v>150</v>
      </c>
      <c r="BD39">
        <f>IF(BD18&gt;80000000,VLOOKUP(BD18,符文价值!$A$3:$D$158,4,0),IF(AND(BD18&lt;80000000,BD18&gt;10),BD18,0))</f>
        <v>0</v>
      </c>
      <c r="BE39">
        <f>IF(BE18&gt;80000000,VLOOKUP(BE18,符文价值!$A$3:$D$158,4,0),IF(AND(BE18&lt;80000000,BE18&gt;10),BE18,0))</f>
        <v>0</v>
      </c>
      <c r="BF39">
        <f>IF(BF18&gt;80000000,VLOOKUP(BF18,符文价值!$A$3:$D$158,4,0),IF(AND(BF18&lt;80000000,BF18&gt;10),BF18,0))</f>
        <v>2500</v>
      </c>
      <c r="BG39">
        <f>IF(BG18&gt;80000000,VLOOKUP(BG18,符文价值!$A$3:$D$158,4,0),IF(AND(BG18&lt;80000000,BG18&gt;10),BG18,0))</f>
        <v>900</v>
      </c>
      <c r="BH39">
        <f>IF(BH18&gt;80000000,VLOOKUP(BH18,符文价值!$A$3:$D$158,4,0),IF(AND(BH18&lt;80000000,BH18&gt;10),BH18,0))</f>
        <v>0</v>
      </c>
      <c r="BI39">
        <f>IF(BI18&gt;80000000,VLOOKUP(BI18,符文价值!$A$3:$D$158,4,0),IF(AND(BI18&lt;80000000,BI18&gt;10),BI18,0))</f>
        <v>0</v>
      </c>
      <c r="BJ39">
        <f>IF(BJ18&gt;80000000,VLOOKUP(BJ18,符文价值!$A$3:$D$158,4,0),IF(AND(BJ18&lt;80000000,BJ18&gt;10),BJ18,0))</f>
        <v>525</v>
      </c>
      <c r="BK39">
        <f>IF(BK18&gt;80000000,VLOOKUP(BK18,符文价值!$A$3:$D$158,4,0),IF(AND(BK18&lt;80000000,BK18&gt;10),BK18,0))</f>
        <v>9000</v>
      </c>
      <c r="BL39">
        <f>IF(BL18&gt;80000000,VLOOKUP(BL18,符文价值!$A$3:$D$158,4,0),IF(AND(BL18&lt;80000000,BL18&gt;10),BL18,0))</f>
        <v>0</v>
      </c>
      <c r="BM39">
        <f>IF(BM18&gt;80000000,VLOOKUP(BM18,符文价值!$A$3:$D$158,4,0),IF(AND(BM18&lt;80000000,BM18&gt;10),BM18,0))</f>
        <v>0</v>
      </c>
      <c r="BN39">
        <f>IF(BN18&gt;80000000,VLOOKUP(BN18,符文价值!$A$3:$D$158,4,0),IF(AND(BN18&lt;80000000,BN18&gt;10),BN18,0))</f>
        <v>20</v>
      </c>
      <c r="BO39">
        <f>IF(BO18&gt;80000000,VLOOKUP(BO18,符文价值!$A$3:$D$158,4,0),IF(AND(BO18&lt;80000000,BO18&gt;10),BO18,0))</f>
        <v>10</v>
      </c>
      <c r="BP39">
        <f>IF(BP18&gt;80000000,VLOOKUP(BP18,符文价值!$A$3:$D$158,4,0),IF(AND(BP18&lt;80000000,BP18&gt;10),BP18,0))</f>
        <v>0</v>
      </c>
      <c r="BQ39">
        <f>IF(BQ18&gt;80000000,VLOOKUP(BQ18,符文价值!$A$3:$D$158,4,0),IF(AND(BQ18&lt;80000000,BQ18&gt;10),BQ18,0))</f>
        <v>0</v>
      </c>
      <c r="BR39">
        <f>IF(BR18&gt;80000000,VLOOKUP(BR18,符文价值!$A$3:$D$158,4,0),IF(AND(BR18&lt;80000000,BR18&gt;10),BR18,0))</f>
        <v>11975</v>
      </c>
      <c r="BS39">
        <f>IF(BS18&gt;80000000,VLOOKUP(BS18,符文价值!$A$3:$D$158,4,0),IF(AND(BS18&lt;80000000,BS18&gt;10),BS18,0))</f>
        <v>30</v>
      </c>
      <c r="BT39">
        <f>IF(BT18&gt;80000000,VLOOKUP(BT18,符文价值!$A$3:$D$158,4,0),IF(AND(BT18&lt;80000000,BT18&gt;10),BT18,0))</f>
        <v>0</v>
      </c>
      <c r="BU39">
        <f>IF(BU18&gt;80000000,VLOOKUP(BU18,符文价值!$A$3:$D$158,4,0),IF(AND(BU18&lt;80000000,BU18&gt;10),BU18,0))</f>
        <v>0</v>
      </c>
      <c r="BV39">
        <f>IF(BV18&gt;80000000,VLOOKUP(BV18,符文价值!$A$3:$D$158,4,0),IF(AND(BV18&lt;80000000,BV18&gt;10),BV18,0))</f>
        <v>9980</v>
      </c>
      <c r="BW39">
        <f>IF(BW18&gt;80000000,VLOOKUP(BW18,符文价值!$A$3:$D$158,4,0),IF(AND(BW18&lt;80000000,BW18&gt;10),BW18,0))</f>
        <v>150</v>
      </c>
      <c r="BX39">
        <f>IF(BX18&gt;80000000,VLOOKUP(BX18,符文价值!$A$3:$D$158,4,0),IF(AND(BX18&lt;80000000,BX18&gt;10),BX18,0))</f>
        <v>0</v>
      </c>
      <c r="BY39">
        <f>IF(BY18&gt;80000000,VLOOKUP(BY18,符文价值!$A$3:$D$158,4,0),IF(AND(BY18&lt;80000000,BY18&gt;10),BY18,0))</f>
        <v>0</v>
      </c>
      <c r="BZ39">
        <f>IF(BZ18&gt;80000000,VLOOKUP(BZ18,符文价值!$A$3:$D$158,4,0),IF(AND(BZ18&lt;80000000,BZ18&gt;10),BZ18,0))</f>
        <v>2500</v>
      </c>
      <c r="CA39">
        <f>IF(CA18&gt;80000000,VLOOKUP(CA18,符文价值!$A$3:$D$158,4,0),IF(AND(CA18&lt;80000000,CA18&gt;10),CA18,0))</f>
        <v>900</v>
      </c>
      <c r="CB39">
        <f>IF(CB18&gt;80000000,VLOOKUP(CB18,符文价值!$A$3:$D$158,4,0),IF(AND(CB18&lt;80000000,CB18&gt;10),CB18,0))</f>
        <v>0</v>
      </c>
      <c r="CC39">
        <f>IF(CC18&gt;80000000,VLOOKUP(CC18,符文价值!$A$3:$D$158,4,0),IF(AND(CC18&lt;80000000,CC18&gt;10),CC18,0))</f>
        <v>0</v>
      </c>
      <c r="CD39">
        <f>IF(CD18&gt;80000000,VLOOKUP(CD18,符文价值!$A$3:$D$158,4,0),IF(AND(CD18&lt;80000000,CD18&gt;10),CD18,0))</f>
        <v>525</v>
      </c>
      <c r="CE39">
        <f>IF(CE18&gt;80000000,VLOOKUP(CE18,符文价值!$A$3:$D$158,4,0),IF(AND(CE18&lt;80000000,CE18&gt;10),CE18,0))</f>
        <v>9000</v>
      </c>
      <c r="CF39">
        <f>IF(CF18&gt;80000000,VLOOKUP(CF18,符文价值!$A$3:$D$158,4,0),IF(AND(CF18&lt;80000000,CF18&gt;10),CF18,0))</f>
        <v>0</v>
      </c>
      <c r="CG39">
        <f>IF(CG18&gt;80000000,VLOOKUP(CG18,符文价值!$A$3:$D$158,4,0),IF(AND(CG18&lt;80000000,CG18&gt;10),CG18,0))</f>
        <v>0</v>
      </c>
      <c r="CH39">
        <f>IF(CH18&gt;80000000,VLOOKUP(CH18,符文价值!$A$3:$D$158,4,0),IF(AND(CH18&lt;80000000,CH18&gt;10),CH18,0))</f>
        <v>20</v>
      </c>
      <c r="CI39">
        <f>IF(CI18&gt;80000000,VLOOKUP(CI18,符文价值!$A$3:$D$158,4,0),IF(AND(CI18&lt;80000000,CI18&gt;10),CI18,0))</f>
        <v>10</v>
      </c>
      <c r="CJ39">
        <f>IF(CJ18&gt;80000000,VLOOKUP(CJ18,符文价值!$A$3:$D$158,4,0),IF(AND(CJ18&lt;80000000,CJ18&gt;10),CJ18,0))</f>
        <v>0</v>
      </c>
      <c r="CK39">
        <f>IF(CK18&gt;80000000,VLOOKUP(CK18,符文价值!$A$3:$D$158,4,0),IF(AND(CK18&lt;80000000,CK18&gt;10),CK18,0))</f>
        <v>0</v>
      </c>
      <c r="CL39">
        <f>IF(CL18&gt;80000000,VLOOKUP(CL18,符文价值!$A$3:$D$158,4,0),IF(AND(CL18&lt;80000000,CL18&gt;10),CL18,0))</f>
        <v>11975</v>
      </c>
      <c r="CM39">
        <f>IF(CM18&gt;80000000,VLOOKUP(CM18,符文价值!$A$3:$D$158,4,0),IF(AND(CM18&lt;80000000,CM18&gt;10),CM18,0))</f>
        <v>30</v>
      </c>
      <c r="CN39">
        <f>IF(CN18&gt;80000000,VLOOKUP(CN18,符文价值!$A$3:$D$158,4,0),IF(AND(CN18&lt;80000000,CN18&gt;10),CN18,0))</f>
        <v>0</v>
      </c>
      <c r="CO39">
        <f>IF(CO18&gt;80000000,VLOOKUP(CO18,符文价值!$A$3:$D$158,4,0),IF(AND(CO18&lt;80000000,CO18&gt;10),CO18,0))</f>
        <v>0</v>
      </c>
      <c r="CP39">
        <f>IF(CP18&gt;80000000,VLOOKUP(CP18,符文价值!$A$3:$D$158,4,0),IF(AND(CP18&lt;80000000,CP18&gt;10),CP18,0))</f>
        <v>9980</v>
      </c>
      <c r="CQ39">
        <f>IF(CQ18&gt;80000000,VLOOKUP(CQ18,符文价值!$A$3:$D$158,4,0),IF(AND(CQ18&lt;80000000,CQ18&gt;10),CQ18,0))</f>
        <v>150</v>
      </c>
      <c r="CR39">
        <f>IF(CR18&gt;80000000,VLOOKUP(CR18,符文价值!$A$3:$D$158,4,0),IF(AND(CR18&lt;80000000,CR18&gt;10),CR18,0))</f>
        <v>0</v>
      </c>
      <c r="CS39">
        <f>IF(CS18&gt;80000000,VLOOKUP(CS18,符文价值!$A$3:$D$158,4,0),IF(AND(CS18&lt;80000000,CS18&gt;10),CS18,0))</f>
        <v>0</v>
      </c>
      <c r="CT39">
        <f>IF(CT18&gt;80000000,VLOOKUP(CT18,符文价值!$A$3:$D$158,4,0),IF(AND(CT18&lt;80000000,CT18&gt;10),CT18,0))</f>
        <v>2500</v>
      </c>
      <c r="CU39">
        <f>IF(CU18&gt;80000000,VLOOKUP(CU18,符文价值!$A$3:$D$158,4,0),IF(AND(CU18&lt;80000000,CU18&gt;10),CU18,0))</f>
        <v>900</v>
      </c>
      <c r="CV39">
        <f>IF(CV18&gt;80000000,VLOOKUP(CV18,符文价值!$A$3:$D$158,4,0),IF(AND(CV18&lt;80000000,CV18&gt;10),CV18,0))</f>
        <v>0</v>
      </c>
      <c r="CW39">
        <f>IF(CW18&gt;80000000,VLOOKUP(CW18,符文价值!$A$3:$D$158,4,0),IF(AND(CW18&lt;80000000,CW18&gt;10),CW18,0))</f>
        <v>0</v>
      </c>
      <c r="CX39">
        <f>IF(CX18&gt;80000000,VLOOKUP(CX18,符文价值!$A$3:$D$158,4,0),IF(AND(CX18&lt;80000000,CX18&gt;10),CX18,0))</f>
        <v>525</v>
      </c>
      <c r="CY39">
        <f>IF(CY18&gt;80000000,VLOOKUP(CY18,符文价值!$A$3:$D$158,4,0),IF(AND(CY18&lt;80000000,CY18&gt;10),CY18,0))</f>
        <v>9000</v>
      </c>
      <c r="CZ39">
        <f>IF(CZ18&gt;80000000,VLOOKUP(CZ18,符文价值!$A$3:$D$158,4,0),IF(AND(CZ18&lt;80000000,CZ18&gt;10),CZ18,0))</f>
        <v>0</v>
      </c>
      <c r="DA39">
        <f>IF(DA18&gt;80000000,VLOOKUP(DA18,符文价值!$A$3:$D$158,4,0),IF(AND(DA18&lt;80000000,DA18&gt;10),DA18,0))</f>
        <v>0</v>
      </c>
      <c r="DB39">
        <f>IF(DB18&gt;80000000,VLOOKUP(DB18,符文价值!$A$3:$D$158,4,0),IF(AND(DB18&lt;80000000,DB18&gt;10),DB18,0))</f>
        <v>20</v>
      </c>
      <c r="DC39">
        <f>IF(DC18&gt;80000000,VLOOKUP(DC18,符文价值!$A$3:$D$158,4,0),IF(AND(DC18&lt;80000000,DC18&gt;10),DC18,0))</f>
        <v>10</v>
      </c>
      <c r="DD39">
        <f>IF(DD18&gt;80000000,VLOOKUP(DD18,符文价值!$A$3:$D$158,4,0),IF(AND(DD18&lt;80000000,DD18&gt;10),DD18,0))</f>
        <v>0</v>
      </c>
      <c r="DE39">
        <f>IF(DE18&gt;80000000,VLOOKUP(DE18,符文价值!$A$3:$D$158,4,0),IF(AND(DE18&lt;80000000,DE18&gt;10),DE18,0))</f>
        <v>0</v>
      </c>
      <c r="DF39">
        <f>IF(DF18&gt;80000000,VLOOKUP(DF18,符文价值!$A$3:$D$158,4,0),IF(AND(DF18&lt;80000000,DF18&gt;10),DF18,0))</f>
        <v>11975</v>
      </c>
      <c r="DG39">
        <f>IF(DG18&gt;80000000,VLOOKUP(DG18,符文价值!$A$3:$D$158,4,0),IF(AND(DG18&lt;80000000,DG18&gt;10),DG18,0))</f>
        <v>30</v>
      </c>
      <c r="DH39">
        <f>IF(DH18&gt;80000000,VLOOKUP(DH18,符文价值!$A$3:$D$158,4,0),IF(AND(DH18&lt;80000000,DH18&gt;10),DH18,0))</f>
        <v>0</v>
      </c>
      <c r="DI39">
        <f>IF(DI18&gt;80000000,VLOOKUP(DI18,符文价值!$A$3:$D$158,4,0),IF(AND(DI18&lt;80000000,DI18&gt;10),DI18,0))</f>
        <v>0</v>
      </c>
      <c r="DJ39">
        <f>IF(DJ18&gt;80000000,VLOOKUP(DJ18,符文价值!$A$3:$D$158,4,0),IF(AND(DJ18&lt;80000000,DJ18&gt;10),DJ18,0))</f>
        <v>9980</v>
      </c>
      <c r="DK39">
        <f>IF(DK18&gt;80000000,VLOOKUP(DK18,符文价值!$A$3:$D$158,4,0),IF(AND(DK18&lt;80000000,DK18&gt;10),DK18,0))</f>
        <v>150</v>
      </c>
      <c r="DL39">
        <f>IF(DL18&gt;80000000,VLOOKUP(DL18,符文价值!$A$3:$D$158,4,0),IF(AND(DL18&lt;80000000,DL18&gt;10),DL18,0))</f>
        <v>0</v>
      </c>
      <c r="DM39">
        <f>IF(DM18&gt;80000000,VLOOKUP(DM18,符文价值!$A$3:$D$158,4,0),IF(AND(DM18&lt;80000000,DM18&gt;10),DM18,0))</f>
        <v>0</v>
      </c>
      <c r="DN39">
        <f>IF(DN18&gt;80000000,VLOOKUP(DN18,符文价值!$A$3:$D$158,4,0),IF(AND(DN18&lt;80000000,DN18&gt;10),DN18,0))</f>
        <v>2500</v>
      </c>
      <c r="DO39">
        <f>IF(DO18&gt;80000000,VLOOKUP(DO18,符文价值!$A$3:$D$158,4,0),IF(AND(DO18&lt;80000000,DO18&gt;10),DO18,0))</f>
        <v>900</v>
      </c>
      <c r="DP39">
        <f>IF(DP18&gt;80000000,VLOOKUP(DP18,符文价值!$A$3:$D$158,4,0),IF(AND(DP18&lt;80000000,DP18&gt;10),DP18,0))</f>
        <v>0</v>
      </c>
      <c r="DQ39">
        <f>IF(DQ18&gt;80000000,VLOOKUP(DQ18,符文价值!$A$3:$D$158,4,0),IF(AND(DQ18&lt;80000000,DQ18&gt;10),DQ18,0))</f>
        <v>0</v>
      </c>
      <c r="DR39">
        <f>IF(DR18&gt;80000000,VLOOKUP(DR18,符文价值!$A$3:$D$158,4,0),IF(AND(DR18&lt;80000000,DR18&gt;10),DR18,0))</f>
        <v>525</v>
      </c>
      <c r="DS39">
        <f>IF(DS18&gt;80000000,VLOOKUP(DS18,符文价值!$A$3:$D$158,4,0),IF(AND(DS18&lt;80000000,DS18&gt;10),DS18,0))</f>
        <v>9000</v>
      </c>
      <c r="DT39">
        <f>IF(DT18&gt;80000000,VLOOKUP(DT18,符文价值!$A$3:$D$158,4,0),IF(AND(DT18&lt;80000000,DT18&gt;10),DT18,0))</f>
        <v>0</v>
      </c>
      <c r="DU39">
        <f>IF(DU18&gt;80000000,VLOOKUP(DU18,符文价值!$A$3:$D$158,4,0),IF(AND(DU18&lt;80000000,DU18&gt;10),DU18,0))</f>
        <v>0</v>
      </c>
      <c r="DV39">
        <f>IF(DV18&gt;80000000,VLOOKUP(DV18,符文价值!$A$3:$D$158,4,0),IF(AND(DV18&lt;80000000,DV18&gt;10),DV18,0))</f>
        <v>20</v>
      </c>
      <c r="DW39">
        <f>IF(DW18&gt;80000000,VLOOKUP(DW18,符文价值!$A$3:$D$158,4,0),IF(AND(DW18&lt;80000000,DW18&gt;10),DW18,0))</f>
        <v>10</v>
      </c>
      <c r="DX39">
        <f>IF(DX18&gt;80000000,VLOOKUP(DX18,符文价值!$A$3:$D$158,4,0),IF(AND(DX18&lt;80000000,DX18&gt;10),DX18,0))</f>
        <v>0</v>
      </c>
      <c r="DY39">
        <f>IF(DY18&gt;80000000,VLOOKUP(DY18,符文价值!$A$3:$D$158,4,0),IF(AND(DY18&lt;80000000,DY18&gt;10),DY18,0))</f>
        <v>0</v>
      </c>
      <c r="DZ39">
        <f>IF(DZ18&gt;80000000,VLOOKUP(DZ18,符文价值!$A$3:$D$158,4,0),IF(AND(DZ18&lt;80000000,DZ18&gt;10),DZ18,0))</f>
        <v>11975</v>
      </c>
      <c r="EA39">
        <f>IF(EA18&gt;80000000,VLOOKUP(EA18,符文价值!$A$3:$D$158,4,0),IF(AND(EA18&lt;80000000,EA18&gt;10),EA18,0))</f>
        <v>30</v>
      </c>
      <c r="EB39">
        <f>IF(EB18&gt;80000000,VLOOKUP(EB18,符文价值!$A$3:$D$158,4,0),IF(AND(EB18&lt;80000000,EB18&gt;10),EB18,0))</f>
        <v>0</v>
      </c>
      <c r="EC39">
        <f>IF(EC18&gt;80000000,VLOOKUP(EC18,符文价值!$A$3:$D$158,4,0),IF(AND(EC18&lt;80000000,EC18&gt;10),EC18,0))</f>
        <v>0</v>
      </c>
      <c r="ED39">
        <f>IF(ED18&gt;80000000,VLOOKUP(ED18,符文价值!$A$3:$D$158,4,0),IF(AND(ED18&lt;80000000,ED18&gt;10),ED18,0))</f>
        <v>9980</v>
      </c>
      <c r="EE39">
        <f>IF(EE18&gt;80000000,VLOOKUP(EE18,符文价值!$A$3:$D$158,4,0),IF(AND(EE18&lt;80000000,EE18&gt;10),EE18,0))</f>
        <v>150</v>
      </c>
      <c r="EF39">
        <f>IF(EF18&gt;80000000,VLOOKUP(EF18,符文价值!$A$3:$D$158,4,0),IF(AND(EF18&lt;80000000,EF18&gt;10),EF18,0))</f>
        <v>0</v>
      </c>
      <c r="EG39">
        <f>IF(EG18&gt;80000000,VLOOKUP(EG18,符文价值!$A$3:$D$158,4,0),IF(AND(EG18&lt;80000000,EG18&gt;10),EG18,0))</f>
        <v>0</v>
      </c>
      <c r="EH39">
        <f>IF(EH18&gt;80000000,VLOOKUP(EH18,符文价值!$A$3:$D$158,4,0),IF(AND(EH18&lt;80000000,EH18&gt;10),EH18,0))</f>
        <v>2500</v>
      </c>
      <c r="EI39">
        <f>IF(EI18&gt;80000000,VLOOKUP(EI18,符文价值!$A$3:$D$158,4,0),IF(AND(EI18&lt;80000000,EI18&gt;10),EI18,0))</f>
        <v>900</v>
      </c>
      <c r="EJ39">
        <f>IF(EJ18&gt;80000000,VLOOKUP(EJ18,符文价值!$A$3:$D$158,4,0),IF(AND(EJ18&lt;80000000,EJ18&gt;10),EJ18,0))</f>
        <v>0</v>
      </c>
      <c r="EK39">
        <f>IF(EK18&gt;80000000,VLOOKUP(EK18,符文价值!$A$3:$D$158,4,0),IF(AND(EK18&lt;80000000,EK18&gt;10),EK18,0))</f>
        <v>0</v>
      </c>
      <c r="EL39">
        <f>IF(EL18&gt;80000000,VLOOKUP(EL18,符文价值!$A$3:$D$158,4,0),IF(AND(EL18&lt;80000000,EL18&gt;10),EL18,0))</f>
        <v>525</v>
      </c>
      <c r="EM39">
        <f>IF(EM18&gt;80000000,VLOOKUP(EM18,符文价值!$A$3:$D$158,4,0),IF(AND(EM18&lt;80000000,EM18&gt;10),EM18,0))</f>
        <v>9000</v>
      </c>
      <c r="EN39">
        <f>IF(EN18&gt;80000000,VLOOKUP(EN18,符文价值!$A$3:$D$158,4,0),IF(AND(EN18&lt;80000000,EN18&gt;10),EN18,0))</f>
        <v>0</v>
      </c>
      <c r="EO39">
        <f>IF(EO18&gt;80000000,VLOOKUP(EO18,符文价值!$A$3:$D$158,4,0),IF(AND(EO18&lt;80000000,EO18&gt;10),EO18,0))</f>
        <v>0</v>
      </c>
      <c r="EP39">
        <f>IF(EP18&gt;80000000,VLOOKUP(EP18,符文价值!$A$3:$D$158,4,0),IF(AND(EP18&lt;80000000,EP18&gt;10),EP18,0))</f>
        <v>20</v>
      </c>
      <c r="EQ39">
        <f>IF(EQ18&gt;80000000,VLOOKUP(EQ18,符文价值!$A$3:$D$158,4,0),IF(AND(EQ18&lt;80000000,EQ18&gt;10),EQ18,0))</f>
        <v>10</v>
      </c>
      <c r="ER39">
        <f>IF(ER18&gt;80000000,VLOOKUP(ER18,符文价值!$A$3:$D$158,4,0),IF(AND(ER18&lt;80000000,ER18&gt;10),ER18,0))</f>
        <v>0</v>
      </c>
      <c r="ES39">
        <f>IF(ES18&gt;80000000,VLOOKUP(ES18,符文价值!$A$3:$D$158,4,0),IF(AND(ES18&lt;80000000,ES18&gt;10),ES18,0))</f>
        <v>0</v>
      </c>
      <c r="ET39">
        <f>IF(ET18&gt;80000000,VLOOKUP(ET18,符文价值!$A$3:$D$158,4,0),IF(AND(ET18&lt;80000000,ET18&gt;10),ET18,0))</f>
        <v>11975</v>
      </c>
      <c r="EU39">
        <f>IF(EU18&gt;80000000,VLOOKUP(EU18,符文价值!$A$3:$D$158,4,0),IF(AND(EU18&lt;80000000,EU18&gt;10),EU18,0))</f>
        <v>30</v>
      </c>
      <c r="EV39">
        <f>IF(EV18&gt;80000000,VLOOKUP(EV18,符文价值!$A$3:$D$158,4,0),IF(AND(EV18&lt;80000000,EV18&gt;10),EV18,0))</f>
        <v>0</v>
      </c>
      <c r="EW39">
        <f>IF(EW18&gt;80000000,VLOOKUP(EW18,符文价值!$A$3:$D$158,4,0),IF(AND(EW18&lt;80000000,EW18&gt;10),EW18,0))</f>
        <v>0</v>
      </c>
      <c r="EX39">
        <f>IF(EX18&gt;80000000,VLOOKUP(EX18,符文价值!$A$3:$D$158,4,0),IF(AND(EX18&lt;80000000,EX18&gt;10),EX18,0))</f>
        <v>9980</v>
      </c>
      <c r="EY39">
        <f>IF(EY18&gt;80000000,VLOOKUP(EY18,符文价值!$A$3:$D$158,4,0),IF(AND(EY18&lt;80000000,EY18&gt;10),EY18,0))</f>
        <v>150</v>
      </c>
      <c r="EZ39">
        <f>IF(EZ18&gt;80000000,VLOOKUP(EZ18,符文价值!$A$3:$D$158,4,0),IF(AND(EZ18&lt;80000000,EZ18&gt;10),EZ18,0))</f>
        <v>0</v>
      </c>
      <c r="FA39">
        <f>IF(FA18&gt;80000000,VLOOKUP(FA18,符文价值!$A$3:$D$158,4,0),IF(AND(FA18&lt;80000000,FA18&gt;10),FA18,0))</f>
        <v>0</v>
      </c>
      <c r="FB39">
        <f>IF(FB18&gt;80000000,VLOOKUP(FB18,符文价值!$A$3:$D$158,4,0),IF(AND(FB18&lt;80000000,FB18&gt;10),FB18,0))</f>
        <v>2500</v>
      </c>
      <c r="FC39">
        <f>IF(FC18&gt;80000000,VLOOKUP(FC18,符文价值!$A$3:$D$158,4,0),IF(AND(FC18&lt;80000000,FC18&gt;10),FC18,0))</f>
        <v>900</v>
      </c>
      <c r="FD39">
        <f>IF(FD18&gt;80000000,VLOOKUP(FD18,符文价值!$A$3:$D$158,4,0),IF(AND(FD18&lt;80000000,FD18&gt;10),FD18,0))</f>
        <v>0</v>
      </c>
      <c r="FE39">
        <f>IF(FE18&gt;80000000,VLOOKUP(FE18,符文价值!$A$3:$D$158,4,0),IF(AND(FE18&lt;80000000,FE18&gt;10),FE18,0))</f>
        <v>0</v>
      </c>
      <c r="FF39">
        <f>IF(FF18&gt;80000000,VLOOKUP(FF18,符文价值!$A$3:$D$158,4,0),IF(AND(FF18&lt;80000000,FF18&gt;10),FF18,0))</f>
        <v>525</v>
      </c>
      <c r="FG39">
        <f>IF(FG18&gt;80000000,VLOOKUP(FG18,符文价值!$A$3:$D$158,4,0),IF(AND(FG18&lt;80000000,FG18&gt;10),FG18,0))</f>
        <v>9000</v>
      </c>
      <c r="FH39">
        <f>IF(FH18&gt;80000000,VLOOKUP(FH18,符文价值!$A$3:$D$158,4,0),IF(AND(FH18&lt;80000000,FH18&gt;10),FH18,0))</f>
        <v>0</v>
      </c>
      <c r="FI39">
        <f>IF(FI18&gt;80000000,VLOOKUP(FI18,符文价值!$A$3:$D$158,4,0),IF(AND(FI18&lt;80000000,FI18&gt;10),FI18,0))</f>
        <v>0</v>
      </c>
      <c r="FJ39">
        <f>IF(FJ18&gt;80000000,VLOOKUP(FJ18,符文价值!$A$3:$D$158,4,0),IF(AND(FJ18&lt;80000000,FJ18&gt;10),FJ18,0))</f>
        <v>20</v>
      </c>
      <c r="FK39">
        <f>IF(FK18&gt;80000000,VLOOKUP(FK18,符文价值!$A$3:$D$158,4,0),IF(AND(FK18&lt;80000000,FK18&gt;10),FK18,0))</f>
        <v>10</v>
      </c>
      <c r="FL39">
        <f>IF(FL18&gt;80000000,VLOOKUP(FL18,符文价值!$A$3:$D$158,4,0),IF(AND(FL18&lt;80000000,FL18&gt;10),FL18,0))</f>
        <v>0</v>
      </c>
      <c r="FM39">
        <f>IF(FM18&gt;80000000,VLOOKUP(FM18,符文价值!$A$3:$D$158,4,0),IF(AND(FM18&lt;80000000,FM18&gt;10),FM18,0))</f>
        <v>0</v>
      </c>
      <c r="FN39">
        <f>IF(FN18&gt;80000000,VLOOKUP(FN18,符文价值!$A$3:$D$158,4,0),IF(AND(FN18&lt;80000000,FN18&gt;10),FN18,0))</f>
        <v>11975</v>
      </c>
      <c r="FO39">
        <f>IF(FO18&gt;80000000,VLOOKUP(FO18,符文价值!$A$3:$D$158,4,0),IF(AND(FO18&lt;80000000,FO18&gt;10),FO18,0))</f>
        <v>30</v>
      </c>
      <c r="FP39">
        <f>IF(FP18&gt;80000000,VLOOKUP(FP18,符文价值!$A$3:$D$158,4,0),IF(AND(FP18&lt;80000000,FP18&gt;10),FP18,0))</f>
        <v>0</v>
      </c>
      <c r="FQ39">
        <f>IF(FQ18&gt;80000000,VLOOKUP(FQ18,符文价值!$A$3:$D$158,4,0),IF(AND(FQ18&lt;80000000,FQ18&gt;10),FQ18,0))</f>
        <v>0</v>
      </c>
      <c r="FR39">
        <f>IF(FR18&gt;80000000,VLOOKUP(FR18,符文价值!$A$3:$D$158,4,0),IF(AND(FR18&lt;80000000,FR18&gt;10),FR18,0))</f>
        <v>9980</v>
      </c>
      <c r="FS39">
        <f>IF(FS18&gt;80000000,VLOOKUP(FS18,符文价值!$A$3:$D$158,4,0),IF(AND(FS18&lt;80000000,FS18&gt;10),FS18,0))</f>
        <v>150</v>
      </c>
      <c r="FT39">
        <f>IF(FT18&gt;80000000,VLOOKUP(FT18,符文价值!$A$3:$D$158,4,0),IF(AND(FT18&lt;80000000,FT18&gt;10),FT18,0))</f>
        <v>0</v>
      </c>
      <c r="FU39">
        <f>IF(FU18&gt;80000000,VLOOKUP(FU18,符文价值!$A$3:$D$158,4,0),IF(AND(FU18&lt;80000000,FU18&gt;10),FU18,0))</f>
        <v>0</v>
      </c>
      <c r="FV39">
        <f>IF(FV18&gt;80000000,VLOOKUP(FV18,符文价值!$A$3:$D$158,4,0),IF(AND(FV18&lt;80000000,FV18&gt;10),FV18,0))</f>
        <v>2500</v>
      </c>
      <c r="FW39">
        <f>IF(FW18&gt;80000000,VLOOKUP(FW18,符文价值!$A$3:$D$158,4,0),IF(AND(FW18&lt;80000000,FW18&gt;10),FW18,0))</f>
        <v>900</v>
      </c>
      <c r="FX39">
        <f>IF(FX18&gt;80000000,VLOOKUP(FX18,符文价值!$A$3:$D$158,4,0),IF(AND(FX18&lt;80000000,FX18&gt;10),FX18,0))</f>
        <v>0</v>
      </c>
      <c r="FY39">
        <f>IF(FY18&gt;80000000,VLOOKUP(FY18,符文价值!$A$3:$D$158,4,0),IF(AND(FY18&lt;80000000,FY18&gt;10),FY18,0))</f>
        <v>0</v>
      </c>
      <c r="FZ39">
        <f>IF(FZ18&gt;80000000,VLOOKUP(FZ18,符文价值!$A$3:$D$158,4,0),IF(AND(FZ18&lt;80000000,FZ18&gt;10),FZ18,0))</f>
        <v>525</v>
      </c>
      <c r="GA39">
        <f>IF(GA18&gt;80000000,VLOOKUP(GA18,符文价值!$A$3:$D$158,4,0),IF(AND(GA18&lt;80000000,GA18&gt;10),GA18,0))</f>
        <v>9000</v>
      </c>
      <c r="GB39">
        <f>IF(GB18&gt;80000000,VLOOKUP(GB18,符文价值!$A$3:$D$158,4,0),IF(AND(GB18&lt;80000000,GB18&gt;10),GB18,0))</f>
        <v>0</v>
      </c>
      <c r="GC39">
        <f>IF(GC18&gt;80000000,VLOOKUP(GC18,符文价值!$A$3:$D$158,4,0),IF(AND(GC18&lt;80000000,GC18&gt;10),GC18,0))</f>
        <v>0</v>
      </c>
      <c r="GD39">
        <f>IF(GD18&gt;80000000,VLOOKUP(GD18,符文价值!$A$3:$D$158,4,0),IF(AND(GD18&lt;80000000,GD18&gt;10),GD18,0))</f>
        <v>20</v>
      </c>
      <c r="GE39">
        <f>IF(GE18&gt;80000000,VLOOKUP(GE18,符文价值!$A$3:$D$158,4,0),IF(AND(GE18&lt;80000000,GE18&gt;10),GE18,0))</f>
        <v>10</v>
      </c>
      <c r="GF39">
        <f>IF(GF18&gt;80000000,VLOOKUP(GF18,符文价值!$A$3:$D$158,4,0),IF(AND(GF18&lt;80000000,GF18&gt;10),GF18,0))</f>
        <v>0</v>
      </c>
      <c r="GG39">
        <f>IF(GG18&gt;80000000,VLOOKUP(GG18,符文价值!$A$3:$D$158,4,0),IF(AND(GG18&lt;80000000,GG18&gt;10),GG18,0))</f>
        <v>0</v>
      </c>
      <c r="GH39">
        <f>IF(GH18&gt;80000000,VLOOKUP(GH18,符文价值!$A$3:$D$158,4,0),IF(AND(GH18&lt;80000000,GH18&gt;10),GH18,0))</f>
        <v>11975</v>
      </c>
      <c r="GI39">
        <f>IF(GI18&gt;80000000,VLOOKUP(GI18,符文价值!$A$3:$D$158,4,0),IF(AND(GI18&lt;80000000,GI18&gt;10),GI18,0))</f>
        <v>30</v>
      </c>
      <c r="GJ39">
        <f>IF(GJ18&gt;80000000,VLOOKUP(GJ18,符文价值!$A$3:$D$158,4,0),IF(AND(GJ18&lt;80000000,GJ18&gt;10),GJ18,0))</f>
        <v>0</v>
      </c>
      <c r="GK39">
        <f>IF(GK18&gt;80000000,VLOOKUP(GK18,符文价值!$A$3:$D$158,4,0),IF(AND(GK18&lt;80000000,GK18&gt;10),GK18,0))</f>
        <v>0</v>
      </c>
      <c r="GL39">
        <f>IF(GL18&gt;80000000,VLOOKUP(GL18,符文价值!$A$3:$D$158,4,0),IF(AND(GL18&lt;80000000,GL18&gt;10),GL18,0))</f>
        <v>9980</v>
      </c>
      <c r="GM39">
        <f>IF(GM18&gt;80000000,VLOOKUP(GM18,符文价值!$A$3:$D$158,4,0),IF(AND(GM18&lt;80000000,GM18&gt;10),GM18,0))</f>
        <v>150</v>
      </c>
      <c r="GN39">
        <f>IF(GN18&gt;80000000,VLOOKUP(GN18,符文价值!$A$3:$D$158,4,0),IF(AND(GN18&lt;80000000,GN18&gt;10),GN18,0))</f>
        <v>0</v>
      </c>
      <c r="GO39">
        <f>IF(GO18&gt;80000000,VLOOKUP(GO18,符文价值!$A$3:$D$158,4,0),IF(AND(GO18&lt;80000000,GO18&gt;10),GO18,0))</f>
        <v>0</v>
      </c>
      <c r="GP39">
        <f>IF(GP18&gt;80000000,VLOOKUP(GP18,符文价值!$A$3:$D$158,4,0),IF(AND(GP18&lt;80000000,GP18&gt;10),GP18,0))</f>
        <v>2500</v>
      </c>
      <c r="GQ39">
        <f>IF(GQ18&gt;80000000,VLOOKUP(GQ18,符文价值!$A$3:$D$158,4,0),IF(AND(GQ18&lt;80000000,GQ18&gt;10),GQ18,0))</f>
        <v>900</v>
      </c>
      <c r="GR39">
        <f>IF(GR18&gt;80000000,VLOOKUP(GR18,符文价值!$A$3:$D$158,4,0),IF(AND(GR18&lt;80000000,GR18&gt;10),GR18,0))</f>
        <v>0</v>
      </c>
      <c r="GS39">
        <f>IF(GS18&gt;80000000,VLOOKUP(GS18,符文价值!$A$3:$D$158,4,0),IF(AND(GS18&lt;80000000,GS18&gt;10),GS18,0))</f>
        <v>0</v>
      </c>
      <c r="GT39">
        <f>IF(GT18&gt;80000000,VLOOKUP(GT18,符文价值!$A$3:$D$158,4,0),IF(AND(GT18&lt;80000000,GT18&gt;10),GT18,0))</f>
        <v>525</v>
      </c>
      <c r="GU39">
        <f>IF(GU18&gt;80000000,VLOOKUP(GU18,符文价值!$A$3:$D$158,4,0),IF(AND(GU18&lt;80000000,GU18&gt;10),GU18,0))</f>
        <v>9000</v>
      </c>
      <c r="GV39">
        <f>IF(GV18&gt;80000000,VLOOKUP(GV18,符文价值!$A$3:$D$158,4,0),IF(AND(GV18&lt;80000000,GV18&gt;10),GV18,0))</f>
        <v>0</v>
      </c>
      <c r="GW39">
        <f>IF(GW18&gt;80000000,VLOOKUP(GW18,符文价值!$A$3:$D$158,4,0),IF(AND(GW18&lt;80000000,GW18&gt;10),GW18,0))</f>
        <v>0</v>
      </c>
      <c r="GX39">
        <f>IF(GX18&gt;80000000,VLOOKUP(GX18,符文价值!$A$3:$D$158,4,0),IF(AND(GX18&lt;80000000,GX18&gt;10),GX18,0))</f>
        <v>20</v>
      </c>
      <c r="GY39">
        <f>IF(GY18&gt;80000000,VLOOKUP(GY18,符文价值!$A$3:$D$158,4,0),IF(AND(GY18&lt;80000000,GY18&gt;10),GY18,0))</f>
        <v>10</v>
      </c>
      <c r="GZ39">
        <f>IF(GZ18&gt;80000000,VLOOKUP(GZ18,符文价值!$A$3:$D$158,4,0),IF(AND(GZ18&lt;80000000,GZ18&gt;10),GZ18,0))</f>
        <v>0</v>
      </c>
      <c r="HA39">
        <f>IF(HA18&gt;80000000,VLOOKUP(HA18,符文价值!$A$3:$D$158,4,0),IF(AND(HA18&lt;80000000,HA18&gt;10),HA18,0))</f>
        <v>0</v>
      </c>
      <c r="HB39">
        <f>IF(HB18&gt;80000000,VLOOKUP(HB18,符文价值!$A$3:$D$158,4,0),IF(AND(HB18&lt;80000000,HB18&gt;10),HB18,0))</f>
        <v>11975</v>
      </c>
      <c r="HC39">
        <f>IF(HC18&gt;80000000,VLOOKUP(HC18,符文价值!$A$3:$D$158,4,0),IF(AND(HC18&lt;80000000,HC18&gt;10),HC18,0))</f>
        <v>30</v>
      </c>
      <c r="HD39">
        <f>IF(HD18&gt;80000000,VLOOKUP(HD18,符文价值!$A$3:$D$158,4,0),IF(AND(HD18&lt;80000000,HD18&gt;10),HD18,0))</f>
        <v>0</v>
      </c>
      <c r="HE39">
        <f>IF(HE18&gt;80000000,VLOOKUP(HE18,符文价值!$A$3:$D$158,4,0),IF(AND(HE18&lt;80000000,HE18&gt;10),HE18,0))</f>
        <v>0</v>
      </c>
      <c r="HF39">
        <f>IF(HF18&gt;80000000,VLOOKUP(HF18,符文价值!$A$3:$D$158,4,0),IF(AND(HF18&lt;80000000,HF18&gt;10),HF18,0))</f>
        <v>9980</v>
      </c>
      <c r="HG39">
        <f>IF(HG18&gt;80000000,VLOOKUP(HG18,符文价值!$A$3:$D$158,4,0),IF(AND(HG18&lt;80000000,HG18&gt;10),HG18,0))</f>
        <v>150</v>
      </c>
      <c r="HH39">
        <f>IF(HH18&gt;80000000,VLOOKUP(HH18,符文价值!$A$3:$D$158,4,0),IF(AND(HH18&lt;80000000,HH18&gt;10),HH18,0))</f>
        <v>0</v>
      </c>
      <c r="HI39">
        <f>IF(HI18&gt;80000000,VLOOKUP(HI18,符文价值!$A$3:$D$158,4,0),IF(AND(HI18&lt;80000000,HI18&gt;10),HI18,0))</f>
        <v>0</v>
      </c>
      <c r="HJ39">
        <f>IF(HJ18&gt;80000000,VLOOKUP(HJ18,符文价值!$A$3:$D$158,4,0),IF(AND(HJ18&lt;80000000,HJ18&gt;10),HJ18,0))</f>
        <v>2500</v>
      </c>
      <c r="HK39">
        <f>IF(HK18&gt;80000000,VLOOKUP(HK18,符文价值!$A$3:$D$158,4,0),IF(AND(HK18&lt;80000000,HK18&gt;10),HK18,0))</f>
        <v>900</v>
      </c>
      <c r="HL39">
        <f>IF(HL18&gt;80000000,VLOOKUP(HL18,符文价值!$A$3:$D$158,4,0),IF(AND(HL18&lt;80000000,HL18&gt;10),HL18,0))</f>
        <v>0</v>
      </c>
      <c r="HM39">
        <f>IF(HM18&gt;80000000,VLOOKUP(HM18,符文价值!$A$3:$D$158,4,0),IF(AND(HM18&lt;80000000,HM18&gt;10),HM18,0))</f>
        <v>0</v>
      </c>
      <c r="HN39">
        <f>IF(HN18&gt;80000000,VLOOKUP(HN18,符文价值!$A$3:$D$158,4,0),IF(AND(HN18&lt;80000000,HN18&gt;10),HN18,0))</f>
        <v>525</v>
      </c>
      <c r="HO39">
        <f>IF(HO18&gt;80000000,VLOOKUP(HO18,符文价值!$A$3:$D$158,4,0),IF(AND(HO18&lt;80000000,HO18&gt;10),HO18,0))</f>
        <v>9000</v>
      </c>
      <c r="HP39">
        <f>IF(HP18&gt;80000000,VLOOKUP(HP18,符文价值!$A$3:$D$158,4,0),IF(AND(HP18&lt;80000000,HP18&gt;10),HP18,0))</f>
        <v>0</v>
      </c>
      <c r="HQ39">
        <f>IF(HQ18&gt;80000000,VLOOKUP(HQ18,符文价值!$A$3:$D$158,4,0),IF(AND(HQ18&lt;80000000,HQ18&gt;10),HQ18,0))</f>
        <v>0</v>
      </c>
      <c r="HR39">
        <f>IF(HR18&gt;80000000,VLOOKUP(HR18,符文价值!$A$3:$D$158,4,0),IF(AND(HR18&lt;80000000,HR18&gt;10),HR18,0))</f>
        <v>20</v>
      </c>
      <c r="HS39">
        <f>IF(HS18&gt;80000000,VLOOKUP(HS18,符文价值!$A$3:$D$158,4,0),IF(AND(HS18&lt;80000000,HS18&gt;10),HS18,0))</f>
        <v>10</v>
      </c>
      <c r="HT39">
        <f>IF(HT18&gt;80000000,VLOOKUP(HT18,符文价值!$A$3:$D$158,4,0),IF(AND(HT18&lt;80000000,HT18&gt;10),HT18,0))</f>
        <v>0</v>
      </c>
      <c r="HU39">
        <f>IF(HU18&gt;80000000,VLOOKUP(HU18,符文价值!$A$3:$D$158,4,0),IF(AND(HU18&lt;80000000,HU18&gt;10),HU18,0))</f>
        <v>0</v>
      </c>
      <c r="HV39">
        <f>IF(HV18&gt;80000000,VLOOKUP(HV18,符文价值!$A$3:$D$158,4,0),IF(AND(HV18&lt;80000000,HV18&gt;10),HV18,0))</f>
        <v>11975</v>
      </c>
      <c r="HW39">
        <f>IF(HW18&gt;80000000,VLOOKUP(HW18,符文价值!$A$3:$D$158,4,0),IF(AND(HW18&lt;80000000,HW18&gt;10),HW18,0))</f>
        <v>30</v>
      </c>
      <c r="HX39">
        <f>IF(HX18&gt;80000000,VLOOKUP(HX18,符文价值!$A$3:$D$158,4,0),IF(AND(HX18&lt;80000000,HX18&gt;10),HX18,0))</f>
        <v>0</v>
      </c>
      <c r="HY39">
        <f>IF(HY18&gt;80000000,VLOOKUP(HY18,符文价值!$A$3:$D$158,4,0),IF(AND(HY18&lt;80000000,HY18&gt;10),HY18,0))</f>
        <v>0</v>
      </c>
      <c r="HZ39">
        <f>IF(HZ18&gt;80000000,VLOOKUP(HZ18,符文价值!$A$3:$D$158,4,0),IF(AND(HZ18&lt;80000000,HZ18&gt;10),HZ18,0))</f>
        <v>9980</v>
      </c>
      <c r="IA39">
        <f>IF(IA18&gt;80000000,VLOOKUP(IA18,符文价值!$A$3:$D$158,4,0),IF(AND(IA18&lt;80000000,IA18&gt;10),IA18,0))</f>
        <v>150</v>
      </c>
      <c r="IB39">
        <f>IF(IB18&gt;80000000,VLOOKUP(IB18,符文价值!$A$3:$D$158,4,0),IF(AND(IB18&lt;80000000,IB18&gt;10),IB18,0))</f>
        <v>0</v>
      </c>
      <c r="IC39">
        <f>IF(IC18&gt;80000000,VLOOKUP(IC18,符文价值!$A$3:$D$158,4,0),IF(AND(IC18&lt;80000000,IC18&gt;10),IC18,0))</f>
        <v>0</v>
      </c>
      <c r="ID39">
        <f>IF(ID18&gt;80000000,VLOOKUP(ID18,符文价值!$A$3:$D$158,4,0),IF(AND(ID18&lt;80000000,ID18&gt;10),ID18,0))</f>
        <v>2500</v>
      </c>
      <c r="IE39">
        <f>IF(IE18&gt;80000000,VLOOKUP(IE18,符文价值!$A$3:$D$158,4,0),IF(AND(IE18&lt;80000000,IE18&gt;10),IE18,0))</f>
        <v>900</v>
      </c>
      <c r="IF39">
        <f>IF(IF18&gt;80000000,VLOOKUP(IF18,符文价值!$A$3:$D$158,4,0),IF(AND(IF18&lt;80000000,IF18&gt;10),IF18,0))</f>
        <v>0</v>
      </c>
      <c r="IG39">
        <f>IF(IG18&gt;80000000,VLOOKUP(IG18,符文价值!$A$3:$D$158,4,0),IF(AND(IG18&lt;80000000,IG18&gt;10),IG18,0))</f>
        <v>0</v>
      </c>
      <c r="IH39">
        <f>IF(IH18&gt;80000000,VLOOKUP(IH18,符文价值!$A$3:$D$158,4,0),IF(AND(IH18&lt;80000000,IH18&gt;10),IH18,0))</f>
        <v>525</v>
      </c>
      <c r="II39">
        <f>IF(II18&gt;80000000,VLOOKUP(II18,符文价值!$A$3:$D$158,4,0),IF(AND(II18&lt;80000000,II18&gt;10),II18,0))</f>
        <v>9000</v>
      </c>
      <c r="IJ39">
        <f>IF(IJ18&gt;80000000,VLOOKUP(IJ18,符文价值!$A$3:$D$158,4,0),IF(AND(IJ18&lt;80000000,IJ18&gt;10),IJ18,0))</f>
        <v>0</v>
      </c>
      <c r="IK39">
        <f>IF(IK18&gt;80000000,VLOOKUP(IK18,符文价值!$A$3:$D$158,4,0),IF(AND(IK18&lt;80000000,IK18&gt;10),IK18,0))</f>
        <v>0</v>
      </c>
      <c r="IL39">
        <f>IF(IL18&gt;80000000,VLOOKUP(IL18,符文价值!$A$3:$D$158,4,0),IF(AND(IL18&lt;80000000,IL18&gt;10),IL18,0))</f>
        <v>20</v>
      </c>
      <c r="IM39">
        <f>IF(IM18&gt;80000000,VLOOKUP(IM18,符文价值!$A$3:$D$158,4,0),IF(AND(IM18&lt;80000000,IM18&gt;10),IM18,0))</f>
        <v>10</v>
      </c>
      <c r="IN39">
        <f>IF(IN18&gt;80000000,VLOOKUP(IN18,符文价值!$A$3:$D$158,4,0),IF(AND(IN18&lt;80000000,IN18&gt;10),IN18,0))</f>
        <v>0</v>
      </c>
      <c r="IO39">
        <f>IF(IO18&gt;80000000,VLOOKUP(IO18,符文价值!$A$3:$D$158,4,0),IF(AND(IO18&lt;80000000,IO18&gt;10),IO18,0))</f>
        <v>0</v>
      </c>
      <c r="IP39">
        <f>IF(IP18&gt;80000000,VLOOKUP(IP18,符文价值!$A$3:$D$158,4,0),IF(AND(IP18&lt;80000000,IP18&gt;10),IP18,0))</f>
        <v>11975</v>
      </c>
      <c r="IQ39">
        <f>IF(IQ18&gt;80000000,VLOOKUP(IQ18,符文价值!$A$3:$D$158,4,0),IF(AND(IQ18&lt;80000000,IQ18&gt;10),IQ18,0))</f>
        <v>30</v>
      </c>
      <c r="IR39">
        <f>IF(IR18&gt;80000000,VLOOKUP(IR18,符文价值!$A$3:$D$158,4,0),IF(AND(IR18&lt;80000000,IR18&gt;10),IR18,0))</f>
        <v>0</v>
      </c>
      <c r="IS39">
        <f>IF(IS18&gt;80000000,VLOOKUP(IS18,符文价值!$A$3:$D$158,4,0),IF(AND(IS18&lt;80000000,IS18&gt;10),IS18,0))</f>
        <v>0</v>
      </c>
      <c r="IT39">
        <f>IF(IT18&gt;80000000,VLOOKUP(IT18,符文价值!$A$3:$D$158,4,0),IF(AND(IT18&lt;80000000,IT18&gt;10),IT18,0))</f>
        <v>9980</v>
      </c>
      <c r="IU39">
        <f>IF(IU18&gt;80000000,VLOOKUP(IU18,符文价值!$A$3:$D$158,4,0),IF(AND(IU18&lt;80000000,IU18&gt;10),IU18,0))</f>
        <v>150</v>
      </c>
      <c r="IV39">
        <f>IF(IV18&gt;80000000,VLOOKUP(IV18,符文价值!$A$3:$D$158,4,0),IF(AND(IV18&lt;80000000,IV18&gt;10),IV18,0))</f>
        <v>0</v>
      </c>
      <c r="IW39">
        <f>IF(IW18&gt;80000000,VLOOKUP(IW18,符文价值!$A$3:$D$158,4,0),IF(AND(IW18&lt;80000000,IW18&gt;10),IW18,0))</f>
        <v>0</v>
      </c>
      <c r="IX39">
        <f>IF(IX18&gt;80000000,VLOOKUP(IX18,符文价值!$A$3:$D$158,4,0),IF(AND(IX18&lt;80000000,IX18&gt;10),IX18,0))</f>
        <v>2500</v>
      </c>
      <c r="IY39">
        <f>IF(IY18&gt;80000000,VLOOKUP(IY18,符文价值!$A$3:$D$158,4,0),IF(AND(IY18&lt;80000000,IY18&gt;10),IY18,0))</f>
        <v>900</v>
      </c>
      <c r="IZ39">
        <f>IF(IZ18&gt;80000000,VLOOKUP(IZ18,符文价值!$A$3:$D$158,4,0),IF(AND(IZ18&lt;80000000,IZ18&gt;10),IZ18,0))</f>
        <v>0</v>
      </c>
      <c r="JA39">
        <f>IF(JA18&gt;80000000,VLOOKUP(JA18,符文价值!$A$3:$D$158,4,0),IF(AND(JA18&lt;80000000,JA18&gt;10),JA18,0))</f>
        <v>0</v>
      </c>
      <c r="JB39">
        <f>IF(JB18&gt;80000000,VLOOKUP(JB18,符文价值!$A$3:$D$158,4,0),IF(AND(JB18&lt;80000000,JB18&gt;10),JB18,0))</f>
        <v>525</v>
      </c>
      <c r="JC39">
        <f>IF(JC18&gt;80000000,VLOOKUP(JC18,符文价值!$A$3:$D$158,4,0),IF(AND(JC18&lt;80000000,JC18&gt;10),JC18,0))</f>
        <v>9000</v>
      </c>
      <c r="JD39">
        <f>IF(JD18&gt;80000000,VLOOKUP(JD18,符文价值!$A$3:$D$158,4,0),IF(AND(JD18&lt;80000000,JD18&gt;10),JD18,0))</f>
        <v>0</v>
      </c>
      <c r="JE39">
        <f>IF(JE18&gt;80000000,VLOOKUP(JE18,符文价值!$A$3:$D$158,4,0),IF(AND(JE18&lt;80000000,JE18&gt;10),JE18,0))</f>
        <v>0</v>
      </c>
      <c r="JF39">
        <f>IF(JF18&gt;80000000,VLOOKUP(JF18,符文价值!$A$3:$D$158,4,0),IF(AND(JF18&lt;80000000,JF18&gt;10),JF18,0))</f>
        <v>20</v>
      </c>
      <c r="JG39">
        <f>IF(JG18&gt;80000000,VLOOKUP(JG18,符文价值!$A$3:$D$158,4,0),IF(AND(JG18&lt;80000000,JG18&gt;10),JG18,0))</f>
        <v>10</v>
      </c>
      <c r="JH39">
        <f>IF(JH18&gt;80000000,VLOOKUP(JH18,符文价值!$A$3:$D$158,4,0),IF(AND(JH18&lt;80000000,JH18&gt;10),JH18,0))</f>
        <v>0</v>
      </c>
      <c r="JI39">
        <f>IF(JI18&gt;80000000,VLOOKUP(JI18,符文价值!$A$3:$D$158,4,0),IF(AND(JI18&lt;80000000,JI18&gt;10),JI18,0))</f>
        <v>0</v>
      </c>
      <c r="JJ39">
        <f>IF(JJ18&gt;80000000,VLOOKUP(JJ18,符文价值!$A$3:$D$158,4,0),IF(AND(JJ18&lt;80000000,JJ18&gt;10),JJ18,0))</f>
        <v>11975</v>
      </c>
      <c r="JK39">
        <f>IF(JK18&gt;80000000,VLOOKUP(JK18,符文价值!$A$3:$D$158,4,0),IF(AND(JK18&lt;80000000,JK18&gt;10),JK18,0))</f>
        <v>30</v>
      </c>
      <c r="JL39">
        <f>IF(JL18&gt;80000000,VLOOKUP(JL18,符文价值!$A$3:$D$158,4,0),IF(AND(JL18&lt;80000000,JL18&gt;10),JL18,0))</f>
        <v>0</v>
      </c>
      <c r="JM39">
        <f>IF(JM18&gt;80000000,VLOOKUP(JM18,符文价值!$A$3:$D$158,4,0),IF(AND(JM18&lt;80000000,JM18&gt;10),JM18,0))</f>
        <v>0</v>
      </c>
      <c r="JN39">
        <f>IF(JN18&gt;80000000,VLOOKUP(JN18,符文价值!$A$3:$D$158,4,0),IF(AND(JN18&lt;80000000,JN18&gt;10),JN18,0))</f>
        <v>9980</v>
      </c>
      <c r="JO39">
        <f>IF(JO18&gt;80000000,VLOOKUP(JO18,符文价值!$A$3:$D$158,4,0),IF(AND(JO18&lt;80000000,JO18&gt;10),JO18,0))</f>
        <v>150</v>
      </c>
      <c r="JP39">
        <f>IF(JP18&gt;80000000,VLOOKUP(JP18,符文价值!$A$3:$D$158,4,0),IF(AND(JP18&lt;80000000,JP18&gt;10),JP18,0))</f>
        <v>0</v>
      </c>
      <c r="JQ39">
        <f>IF(JQ18&gt;80000000,VLOOKUP(JQ18,符文价值!$A$3:$D$158,4,0),IF(AND(JQ18&lt;80000000,JQ18&gt;10),JQ18,0))</f>
        <v>0</v>
      </c>
      <c r="JR39">
        <f>IF(JR18&gt;80000000,VLOOKUP(JR18,符文价值!$A$3:$D$158,4,0),IF(AND(JR18&lt;80000000,JR18&gt;10),JR18,0))</f>
        <v>2500</v>
      </c>
      <c r="JS39">
        <f>IF(JS18&gt;80000000,VLOOKUP(JS18,符文价值!$A$3:$D$158,4,0),IF(AND(JS18&lt;80000000,JS18&gt;10),JS18,0))</f>
        <v>900</v>
      </c>
      <c r="JT39">
        <f>IF(JT18&gt;80000000,VLOOKUP(JT18,符文价值!$A$3:$D$158,4,0),IF(AND(JT18&lt;80000000,JT18&gt;10),JT18,0))</f>
        <v>0</v>
      </c>
      <c r="JU39">
        <f>IF(JU18&gt;80000000,VLOOKUP(JU18,符文价值!$A$3:$D$158,4,0),IF(AND(JU18&lt;80000000,JU18&gt;10),JU18,0))</f>
        <v>0</v>
      </c>
      <c r="JV39">
        <f>IF(JV18&gt;80000000,VLOOKUP(JV18,符文价值!$A$3:$D$158,4,0),IF(AND(JV18&lt;80000000,JV18&gt;10),JV18,0))</f>
        <v>525</v>
      </c>
      <c r="JW39">
        <f>IF(JW18&gt;80000000,VLOOKUP(JW18,符文价值!$A$3:$D$158,4,0),IF(AND(JW18&lt;80000000,JW18&gt;10),JW18,0))</f>
        <v>9000</v>
      </c>
      <c r="JX39">
        <f>IF(JX18&gt;80000000,VLOOKUP(JX18,符文价值!$A$3:$D$158,4,0),IF(AND(JX18&lt;80000000,JX18&gt;10),JX18,0))</f>
        <v>0</v>
      </c>
      <c r="JY39">
        <f>IF(JY18&gt;80000000,VLOOKUP(JY18,符文价值!$A$3:$D$158,4,0),IF(AND(JY18&lt;80000000,JY18&gt;10),JY18,0))</f>
        <v>0</v>
      </c>
      <c r="JZ39">
        <f>IF(JZ18&gt;80000000,VLOOKUP(JZ18,符文价值!$A$3:$D$158,4,0),IF(AND(JZ18&lt;80000000,JZ18&gt;10),JZ18,0))</f>
        <v>20</v>
      </c>
      <c r="KA39">
        <f>IF(KA18&gt;80000000,VLOOKUP(KA18,符文价值!$A$3:$D$158,4,0),IF(AND(KA18&lt;80000000,KA18&gt;10),KA18,0))</f>
        <v>10</v>
      </c>
      <c r="KB39">
        <f>IF(KB18&gt;80000000,VLOOKUP(KB18,符文价值!$A$3:$D$158,4,0),IF(AND(KB18&lt;80000000,KB18&gt;10),KB18,0))</f>
        <v>0</v>
      </c>
      <c r="KC39">
        <f>IF(KC18&gt;80000000,VLOOKUP(KC18,符文价值!$A$3:$D$158,4,0),IF(AND(KC18&lt;80000000,KC18&gt;10),KC18,0))</f>
        <v>0</v>
      </c>
      <c r="KD39">
        <f>IF(KD18&gt;80000000,VLOOKUP(KD18,符文价值!$A$3:$D$158,4,0),IF(AND(KD18&lt;80000000,KD18&gt;10),KD18,0))</f>
        <v>11975</v>
      </c>
      <c r="KE39">
        <f>IF(KE18&gt;80000000,VLOOKUP(KE18,符文价值!$A$3:$D$158,4,0),IF(AND(KE18&lt;80000000,KE18&gt;10),KE18,0))</f>
        <v>30</v>
      </c>
      <c r="KF39">
        <f>IF(KF18&gt;80000000,VLOOKUP(KF18,符文价值!$A$3:$D$158,4,0),IF(AND(KF18&lt;80000000,KF18&gt;10),KF18,0))</f>
        <v>0</v>
      </c>
      <c r="KG39">
        <f>IF(KG18&gt;80000000,VLOOKUP(KG18,符文价值!$A$3:$D$158,4,0),IF(AND(KG18&lt;80000000,KG18&gt;10),KG18,0))</f>
        <v>0</v>
      </c>
      <c r="KH39">
        <f>IF(KH18&gt;80000000,VLOOKUP(KH18,符文价值!$A$3:$D$158,4,0),IF(AND(KH18&lt;80000000,KH18&gt;10),KH18,0))</f>
        <v>9980</v>
      </c>
      <c r="KI39">
        <f>IF(KI18&gt;80000000,VLOOKUP(KI18,符文价值!$A$3:$D$158,4,0),IF(AND(KI18&lt;80000000,KI18&gt;10),KI18,0))</f>
        <v>150</v>
      </c>
      <c r="KJ39">
        <f>IF(KJ18&gt;80000000,VLOOKUP(KJ18,符文价值!$A$3:$D$158,4,0),IF(AND(KJ18&lt;80000000,KJ18&gt;10),KJ18,0))</f>
        <v>0</v>
      </c>
      <c r="KK39">
        <f>IF(KK18&gt;80000000,VLOOKUP(KK18,符文价值!$A$3:$D$158,4,0),IF(AND(KK18&lt;80000000,KK18&gt;10),KK18,0))</f>
        <v>0</v>
      </c>
      <c r="KL39">
        <f>IF(KL18&gt;80000000,VLOOKUP(KL18,符文价值!$A$3:$D$158,4,0),IF(AND(KL18&lt;80000000,KL18&gt;10),KL18,0))</f>
        <v>2500</v>
      </c>
      <c r="KM39">
        <f>IF(KM18&gt;80000000,VLOOKUP(KM18,符文价值!$A$3:$D$158,4,0),IF(AND(KM18&lt;80000000,KM18&gt;10),KM18,0))</f>
        <v>900</v>
      </c>
      <c r="KN39">
        <f>IF(KN18&gt;80000000,VLOOKUP(KN18,符文价值!$A$3:$D$158,4,0),IF(AND(KN18&lt;80000000,KN18&gt;10),KN18,0))</f>
        <v>0</v>
      </c>
      <c r="KO39">
        <f>IF(KO18&gt;80000000,VLOOKUP(KO18,符文价值!$A$3:$D$158,4,0),IF(AND(KO18&lt;80000000,KO18&gt;10),KO18,0))</f>
        <v>0</v>
      </c>
      <c r="KP39">
        <f>IF(KP18&gt;80000000,VLOOKUP(KP18,符文价值!$A$3:$D$158,4,0),IF(AND(KP18&lt;80000000,KP18&gt;10),KP18,0))</f>
        <v>525</v>
      </c>
      <c r="KQ39">
        <f>IF(KQ18&gt;80000000,VLOOKUP(KQ18,符文价值!$A$3:$D$158,4,0),IF(AND(KQ18&lt;80000000,KQ18&gt;10),KQ18,0))</f>
        <v>9000</v>
      </c>
      <c r="KR39">
        <f>IF(KR18&gt;80000000,VLOOKUP(KR18,符文价值!$A$3:$D$158,4,0),IF(AND(KR18&lt;80000000,KR18&gt;10),KR18,0))</f>
        <v>0</v>
      </c>
      <c r="KS39">
        <f>IF(KS18&gt;80000000,VLOOKUP(KS18,符文价值!$A$3:$D$158,4,0),IF(AND(KS18&lt;80000000,KS18&gt;10),KS18,0))</f>
        <v>0</v>
      </c>
      <c r="KT39">
        <f>IF(KT18&gt;80000000,VLOOKUP(KT18,符文价值!$A$3:$D$158,4,0),IF(AND(KT18&lt;80000000,KT18&gt;10),KT18,0))</f>
        <v>20</v>
      </c>
      <c r="KU39">
        <f>IF(KU18&gt;80000000,VLOOKUP(KU18,符文价值!$A$3:$D$158,4,0),IF(AND(KU18&lt;80000000,KU18&gt;10),KU18,0))</f>
        <v>10</v>
      </c>
      <c r="KV39">
        <f>IF(KV18&gt;80000000,VLOOKUP(KV18,符文价值!$A$3:$D$158,4,0),IF(AND(KV18&lt;80000000,KV18&gt;10),KV18,0))</f>
        <v>0</v>
      </c>
      <c r="KW39">
        <f>IF(KW18&gt;80000000,VLOOKUP(KW18,符文价值!$A$3:$D$158,4,0),IF(AND(KW18&lt;80000000,KW18&gt;10),KW18,0))</f>
        <v>0</v>
      </c>
      <c r="KX39">
        <f>IF(KX18&gt;80000000,VLOOKUP(KX18,符文价值!$A$3:$D$158,4,0),IF(AND(KX18&lt;80000000,KX18&gt;10),KX18,0))</f>
        <v>11975</v>
      </c>
      <c r="KY39">
        <f>IF(KY18&gt;80000000,VLOOKUP(KY18,符文价值!$A$3:$D$158,4,0),IF(AND(KY18&lt;80000000,KY18&gt;10),KY18,0))</f>
        <v>30</v>
      </c>
      <c r="KZ39">
        <f>IF(KZ18&gt;80000000,VLOOKUP(KZ18,符文价值!$A$3:$D$158,4,0),IF(AND(KZ18&lt;80000000,KZ18&gt;10),KZ18,0))</f>
        <v>0</v>
      </c>
      <c r="LA39">
        <f>IF(LA18&gt;80000000,VLOOKUP(LA18,符文价值!$A$3:$D$158,4,0),IF(AND(LA18&lt;80000000,LA18&gt;10),LA18,0))</f>
        <v>0</v>
      </c>
      <c r="LB39">
        <f>IF(LB18&gt;80000000,VLOOKUP(LB18,符文价值!$A$3:$D$158,4,0),IF(AND(LB18&lt;80000000,LB18&gt;10),LB18,0))</f>
        <v>9980</v>
      </c>
      <c r="LC39">
        <f>IF(LC18&gt;80000000,VLOOKUP(LC18,符文价值!$A$3:$D$158,4,0),IF(AND(LC18&lt;80000000,LC18&gt;10),LC18,0))</f>
        <v>150</v>
      </c>
      <c r="LD39">
        <f>IF(LD18&gt;80000000,VLOOKUP(LD18,符文价值!$A$3:$D$158,4,0),IF(AND(LD18&lt;80000000,LD18&gt;10),LD18,0))</f>
        <v>0</v>
      </c>
      <c r="LE39">
        <f>IF(LE18&gt;80000000,VLOOKUP(LE18,符文价值!$A$3:$D$158,4,0),IF(AND(LE18&lt;80000000,LE18&gt;10),LE18,0))</f>
        <v>0</v>
      </c>
      <c r="LF39">
        <f>IF(LF18&gt;80000000,VLOOKUP(LF18,符文价值!$A$3:$D$158,4,0),IF(AND(LF18&lt;80000000,LF18&gt;10),LF18,0))</f>
        <v>2500</v>
      </c>
      <c r="LG39">
        <f>IF(LG18&gt;80000000,VLOOKUP(LG18,符文价值!$A$3:$D$158,4,0),IF(AND(LG18&lt;80000000,LG18&gt;10),LG18,0))</f>
        <v>900</v>
      </c>
      <c r="LH39">
        <f>IF(LH18&gt;80000000,VLOOKUP(LH18,符文价值!$A$3:$D$158,4,0),IF(AND(LH18&lt;80000000,LH18&gt;10),LH18,0))</f>
        <v>0</v>
      </c>
      <c r="LI39">
        <f>IF(LI18&gt;80000000,VLOOKUP(LI18,符文价值!$A$3:$D$158,4,0),IF(AND(LI18&lt;80000000,LI18&gt;10),LI18,0))</f>
        <v>0</v>
      </c>
      <c r="LJ39">
        <f>IF(LJ18&gt;80000000,VLOOKUP(LJ18,符文价值!$A$3:$D$158,4,0),IF(AND(LJ18&lt;80000000,LJ18&gt;10),LJ18,0))</f>
        <v>525</v>
      </c>
      <c r="LK39">
        <f>IF(LK18&gt;80000000,VLOOKUP(LK18,符文价值!$A$3:$D$158,4,0),IF(AND(LK18&lt;80000000,LK18&gt;10),LK18,0))</f>
        <v>9000</v>
      </c>
      <c r="LL39">
        <f>IF(LL18&gt;80000000,VLOOKUP(LL18,符文价值!$A$3:$D$158,4,0),IF(AND(LL18&lt;80000000,LL18&gt;10),LL18,0))</f>
        <v>0</v>
      </c>
      <c r="LM39">
        <f>IF(LM18&gt;80000000,VLOOKUP(LM18,符文价值!$A$3:$D$158,4,0),IF(AND(LM18&lt;80000000,LM18&gt;10),LM18,0))</f>
        <v>0</v>
      </c>
      <c r="LN39">
        <f>IF(LN18&gt;80000000,VLOOKUP(LN18,符文价值!$A$3:$D$158,4,0),IF(AND(LN18&lt;80000000,LN18&gt;10),LN18,0))</f>
        <v>20</v>
      </c>
      <c r="LO39">
        <f>IF(LO18&gt;80000000,VLOOKUP(LO18,符文价值!$A$3:$D$158,4,0),IF(AND(LO18&lt;80000000,LO18&gt;10),LO18,0))</f>
        <v>10</v>
      </c>
      <c r="LP39">
        <f>IF(LP18&gt;80000000,VLOOKUP(LP18,符文价值!$A$3:$D$158,4,0),IF(AND(LP18&lt;80000000,LP18&gt;10),LP18,0))</f>
        <v>0</v>
      </c>
      <c r="LQ39">
        <f>IF(LQ18&gt;80000000,VLOOKUP(LQ18,符文价值!$A$3:$D$158,4,0),IF(AND(LQ18&lt;80000000,LQ18&gt;10),LQ18,0))</f>
        <v>0</v>
      </c>
      <c r="LR39">
        <f>IF(LR18&gt;80000000,VLOOKUP(LR18,符文价值!$A$3:$D$158,4,0),IF(AND(LR18&lt;80000000,LR18&gt;10),LR18,0))</f>
        <v>11975</v>
      </c>
      <c r="LS39">
        <f>IF(LS18&gt;80000000,VLOOKUP(LS18,符文价值!$A$3:$D$158,4,0),IF(AND(LS18&lt;80000000,LS18&gt;10),LS18,0))</f>
        <v>30</v>
      </c>
      <c r="LT39">
        <f>IF(LT18&gt;80000000,VLOOKUP(LT18,符文价值!$A$3:$D$158,4,0),IF(AND(LT18&lt;80000000,LT18&gt;10),LT18,0))</f>
        <v>0</v>
      </c>
      <c r="LU39">
        <f>IF(LU18&gt;80000000,VLOOKUP(LU18,符文价值!$A$3:$D$158,4,0),IF(AND(LU18&lt;80000000,LU18&gt;10),LU18,0))</f>
        <v>0</v>
      </c>
      <c r="LV39">
        <f>IF(LV18&gt;80000000,VLOOKUP(LV18,符文价值!$A$3:$D$158,4,0),IF(AND(LV18&lt;80000000,LV18&gt;10),LV18,0))</f>
        <v>9980</v>
      </c>
      <c r="LW39">
        <f>IF(LW18&gt;80000000,VLOOKUP(LW18,符文价值!$A$3:$D$158,4,0),IF(AND(LW18&lt;80000000,LW18&gt;10),LW18,0))</f>
        <v>150</v>
      </c>
      <c r="LX39">
        <f>IF(LX18&gt;80000000,VLOOKUP(LX18,符文价值!$A$3:$D$158,4,0),IF(AND(LX18&lt;80000000,LX18&gt;10),LX18,0))</f>
        <v>0</v>
      </c>
      <c r="LY39">
        <f>IF(LY18&gt;80000000,VLOOKUP(LY18,符文价值!$A$3:$D$158,4,0),IF(AND(LY18&lt;80000000,LY18&gt;10),LY18,0))</f>
        <v>0</v>
      </c>
      <c r="LZ39">
        <f>IF(LZ18&gt;80000000,VLOOKUP(LZ18,符文价值!$A$3:$D$158,4,0),IF(AND(LZ18&lt;80000000,LZ18&gt;10),LZ18,0))</f>
        <v>2500</v>
      </c>
      <c r="MA39">
        <f>IF(MA18&gt;80000000,VLOOKUP(MA18,符文价值!$A$3:$D$158,4,0),IF(AND(MA18&lt;80000000,MA18&gt;10),MA18,0))</f>
        <v>900</v>
      </c>
      <c r="MB39">
        <f>IF(MB18&gt;80000000,VLOOKUP(MB18,符文价值!$A$3:$D$158,4,0),IF(AND(MB18&lt;80000000,MB18&gt;10),MB18,0))</f>
        <v>0</v>
      </c>
      <c r="MC39">
        <f>IF(MC18&gt;80000000,VLOOKUP(MC18,符文价值!$A$3:$D$158,4,0),IF(AND(MC18&lt;80000000,MC18&gt;10),MC18,0))</f>
        <v>0</v>
      </c>
      <c r="MD39">
        <f>IF(MD18&gt;80000000,VLOOKUP(MD18,符文价值!$A$3:$D$158,4,0),IF(AND(MD18&lt;80000000,MD18&gt;10),MD18,0))</f>
        <v>525</v>
      </c>
      <c r="ME39">
        <f>IF(ME18&gt;80000000,VLOOKUP(ME18,符文价值!$A$3:$D$158,4,0),IF(AND(ME18&lt;80000000,ME18&gt;10),ME18,0))</f>
        <v>9000</v>
      </c>
      <c r="MF39">
        <f>IF(MF18&gt;80000000,VLOOKUP(MF18,符文价值!$A$3:$D$158,4,0),IF(AND(MF18&lt;80000000,MF18&gt;10),MF18,0))</f>
        <v>0</v>
      </c>
      <c r="MG39">
        <f>IF(MG18&gt;80000000,VLOOKUP(MG18,符文价值!$A$3:$D$158,4,0),IF(AND(MG18&lt;80000000,MG18&gt;10),MG18,0))</f>
        <v>0</v>
      </c>
      <c r="MH39">
        <f>IF(MH18&gt;80000000,VLOOKUP(MH18,符文价值!$A$3:$D$158,4,0),IF(AND(MH18&lt;80000000,MH18&gt;10),MH18,0))</f>
        <v>20</v>
      </c>
    </row>
    <row r="40" spans="1:346" x14ac:dyDescent="0.2">
      <c r="A40">
        <v>16</v>
      </c>
      <c r="E40">
        <f>IF(E19&gt;80000000,VLOOKUP(E19,符文价值!$A$3:$D$158,4,0),IF(AND(E19&lt;80000000,E19&gt;10),E19,0))</f>
        <v>0</v>
      </c>
      <c r="F40">
        <f>IF(F19&gt;80000000,VLOOKUP(F19,符文价值!$A$3:$D$158,4,0),IF(AND(F19&lt;80000000,F19&gt;10),F19,0))</f>
        <v>0</v>
      </c>
      <c r="G40">
        <f>IF(G19&gt;80000000,VLOOKUP(G19,符文价值!$A$3:$D$158,4,0),IF(AND(G19&lt;80000000,G19&gt;10),G19,0))</f>
        <v>10</v>
      </c>
      <c r="H40">
        <f>IF(H19&gt;80000000,VLOOKUP(H19,符文价值!$A$3:$D$158,4,0),IF(AND(H19&lt;80000000,H19&gt;10),H19,0))</f>
        <v>0</v>
      </c>
      <c r="I40">
        <f>IF(I19&gt;80000000,VLOOKUP(I19,符文价值!$A$3:$D$158,4,0),IF(AND(I19&lt;80000000,I19&gt;10),I19,0))</f>
        <v>0</v>
      </c>
      <c r="J40">
        <f>IF(J19&gt;80000000,VLOOKUP(J19,符文价值!$A$3:$D$158,4,0),IF(AND(J19&lt;80000000,J19&gt;10),J19,0))</f>
        <v>282000</v>
      </c>
      <c r="K40">
        <f>IF(K19&gt;80000000,VLOOKUP(K19,符文价值!$A$3:$D$158,4,0),IF(AND(K19&lt;80000000,K19&gt;10),K19,0))</f>
        <v>15</v>
      </c>
      <c r="L40">
        <f>IF(L19&gt;80000000,VLOOKUP(L19,符文价值!$A$3:$D$158,4,0),IF(AND(L19&lt;80000000,L19&gt;10),L19,0))</f>
        <v>0</v>
      </c>
      <c r="M40">
        <f>IF(M19&gt;80000000,VLOOKUP(M19,符文价值!$A$3:$D$158,4,0),IF(AND(M19&lt;80000000,M19&gt;10),M19,0))</f>
        <v>0</v>
      </c>
      <c r="N40">
        <f>IF(N19&gt;80000000,VLOOKUP(N19,符文价值!$A$3:$D$158,4,0),IF(AND(N19&lt;80000000,N19&gt;10),N19,0))</f>
        <v>178800</v>
      </c>
      <c r="O40">
        <f>IF(O19&gt;80000000,VLOOKUP(O19,符文价值!$A$3:$D$158,4,0),IF(AND(O19&lt;80000000,O19&gt;10),O19,0))</f>
        <v>24</v>
      </c>
      <c r="P40">
        <f>IF(P19&gt;80000000,VLOOKUP(P19,符文价值!$A$3:$D$158,4,0),IF(AND(P19&lt;80000000,P19&gt;10),P19,0))</f>
        <v>0</v>
      </c>
      <c r="Q40">
        <f>IF(Q19&gt;80000000,VLOOKUP(Q19,符文价值!$A$3:$D$158,4,0),IF(AND(Q19&lt;80000000,Q19&gt;10),Q19,0))</f>
        <v>0</v>
      </c>
      <c r="R40">
        <f>IF(R19&gt;80000000,VLOOKUP(R19,符文价值!$A$3:$D$158,4,0),IF(AND(R19&lt;80000000,R19&gt;10),R19,0))</f>
        <v>120000</v>
      </c>
      <c r="S40">
        <f>IF(S19&gt;80000000,VLOOKUP(S19,符文价值!$A$3:$D$158,4,0),IF(AND(S19&lt;80000000,S19&gt;10),S19,0))</f>
        <v>48</v>
      </c>
      <c r="T40">
        <f>IF(T19&gt;80000000,VLOOKUP(T19,符文价值!$A$3:$D$158,4,0),IF(AND(T19&lt;80000000,T19&gt;10),T19,0))</f>
        <v>0</v>
      </c>
      <c r="U40">
        <f>IF(U19&gt;80000000,VLOOKUP(U19,符文价值!$A$3:$D$158,4,0),IF(AND(U19&lt;80000000,U19&gt;10),U19,0))</f>
        <v>0</v>
      </c>
      <c r="V40">
        <f>IF(V19&gt;80000000,VLOOKUP(V19,符文价值!$A$3:$D$158,4,0),IF(AND(V19&lt;80000000,V19&gt;10),V19,0))</f>
        <v>18000</v>
      </c>
      <c r="W40">
        <f>IF(W19&gt;80000000,VLOOKUP(W19,符文价值!$A$3:$D$158,4,0),IF(AND(W19&lt;80000000,W19&gt;10),W19,0))</f>
        <v>120</v>
      </c>
      <c r="X40">
        <f>IF(X19&gt;80000000,VLOOKUP(X19,符文价值!$A$3:$D$158,4,0),IF(AND(X19&lt;80000000,X19&gt;10),X19,0))</f>
        <v>0</v>
      </c>
      <c r="Y40">
        <f>IF(Y19&gt;80000000,VLOOKUP(Y19,符文价值!$A$3:$D$158,4,0),IF(AND(Y19&lt;80000000,Y19&gt;10),Y19,0))</f>
        <v>0</v>
      </c>
      <c r="Z40">
        <f>IF(Z19&gt;80000000,VLOOKUP(Z19,符文价值!$A$3:$D$158,4,0),IF(AND(Z19&lt;80000000,Z19&gt;10),Z19,0))</f>
        <v>1200</v>
      </c>
      <c r="AA40">
        <f>IF(AA19&gt;80000000,VLOOKUP(AA19,符文价值!$A$3:$D$158,4,0),IF(AND(AA19&lt;80000000,AA19&gt;10),AA19,0))</f>
        <v>10</v>
      </c>
      <c r="AB40">
        <f>IF(AB19&gt;80000000,VLOOKUP(AB19,符文价值!$A$3:$D$158,4,0),IF(AND(AB19&lt;80000000,AB19&gt;10),AB19,0))</f>
        <v>0</v>
      </c>
      <c r="AC40">
        <f>IF(AC19&gt;80000000,VLOOKUP(AC19,符文价值!$A$3:$D$158,4,0),IF(AND(AC19&lt;80000000,AC19&gt;10),AC19,0))</f>
        <v>0</v>
      </c>
      <c r="AD40">
        <f>IF(AD19&gt;80000000,VLOOKUP(AD19,符文价值!$A$3:$D$158,4,0),IF(AND(AD19&lt;80000000,AD19&gt;10),AD19,0))</f>
        <v>11975</v>
      </c>
      <c r="AE40">
        <f>IF(AE19&gt;80000000,VLOOKUP(AE19,符文价值!$A$3:$D$158,4,0),IF(AND(AE19&lt;80000000,AE19&gt;10),AE19,0))</f>
        <v>30</v>
      </c>
      <c r="AF40">
        <f>IF(AF19&gt;80000000,VLOOKUP(AF19,符文价值!$A$3:$D$158,4,0),IF(AND(AF19&lt;80000000,AF19&gt;10),AF19,0))</f>
        <v>0</v>
      </c>
      <c r="AG40">
        <f>IF(AG19&gt;80000000,VLOOKUP(AG19,符文价值!$A$3:$D$158,4,0),IF(AND(AG19&lt;80000000,AG19&gt;10),AG19,0))</f>
        <v>0</v>
      </c>
      <c r="AH40">
        <f>IF(AH19&gt;80000000,VLOOKUP(AH19,符文价值!$A$3:$D$158,4,0),IF(AND(AH19&lt;80000000,AH19&gt;10),AH19,0))</f>
        <v>9980</v>
      </c>
      <c r="AI40">
        <f>IF(AI19&gt;80000000,VLOOKUP(AI19,符文价值!$A$3:$D$158,4,0),IF(AND(AI19&lt;80000000,AI19&gt;10),AI19,0))</f>
        <v>150</v>
      </c>
      <c r="AJ40">
        <f>IF(AJ19&gt;80000000,VLOOKUP(AJ19,符文价值!$A$3:$D$158,4,0),IF(AND(AJ19&lt;80000000,AJ19&gt;10),AJ19,0))</f>
        <v>0</v>
      </c>
      <c r="AK40">
        <f>IF(AK19&gt;80000000,VLOOKUP(AK19,符文价值!$A$3:$D$158,4,0),IF(AND(AK19&lt;80000000,AK19&gt;10),AK19,0))</f>
        <v>0</v>
      </c>
      <c r="AL40">
        <f>IF(AL19&gt;80000000,VLOOKUP(AL19,符文价值!$A$3:$D$158,4,0),IF(AND(AL19&lt;80000000,AL19&gt;10),AL19,0))</f>
        <v>2500</v>
      </c>
      <c r="AM40">
        <f>IF(AM19&gt;80000000,VLOOKUP(AM19,符文价值!$A$3:$D$158,4,0),IF(AND(AM19&lt;80000000,AM19&gt;10),AM19,0))</f>
        <v>900</v>
      </c>
      <c r="AN40">
        <f>IF(AN19&gt;80000000,VLOOKUP(AN19,符文价值!$A$3:$D$158,4,0),IF(AND(AN19&lt;80000000,AN19&gt;10),AN19,0))</f>
        <v>0</v>
      </c>
      <c r="AO40">
        <f>IF(AO19&gt;80000000,VLOOKUP(AO19,符文价值!$A$3:$D$158,4,0),IF(AND(AO19&lt;80000000,AO19&gt;10),AO19,0))</f>
        <v>0</v>
      </c>
      <c r="AP40">
        <f>IF(AP19&gt;80000000,VLOOKUP(AP19,符文价值!$A$3:$D$158,4,0),IF(AND(AP19&lt;80000000,AP19&gt;10),AP19,0))</f>
        <v>525</v>
      </c>
      <c r="AQ40">
        <f>IF(AQ19&gt;80000000,VLOOKUP(AQ19,符文价值!$A$3:$D$158,4,0),IF(AND(AQ19&lt;80000000,AQ19&gt;10),AQ19,0))</f>
        <v>9000</v>
      </c>
      <c r="AR40">
        <f>IF(AR19&gt;80000000,VLOOKUP(AR19,符文价值!$A$3:$D$158,4,0),IF(AND(AR19&lt;80000000,AR19&gt;10),AR19,0))</f>
        <v>0</v>
      </c>
      <c r="AS40">
        <f>IF(AS19&gt;80000000,VLOOKUP(AS19,符文价值!$A$3:$D$158,4,0),IF(AND(AS19&lt;80000000,AS19&gt;10),AS19,0))</f>
        <v>0</v>
      </c>
      <c r="AT40">
        <f>IF(AT19&gt;80000000,VLOOKUP(AT19,符文价值!$A$3:$D$158,4,0),IF(AND(AT19&lt;80000000,AT19&gt;10),AT19,0))</f>
        <v>20</v>
      </c>
      <c r="AU40">
        <f>IF(AU19&gt;80000000,VLOOKUP(AU19,符文价值!$A$3:$D$158,4,0),IF(AND(AU19&lt;80000000,AU19&gt;10),AU19,0))</f>
        <v>10</v>
      </c>
      <c r="AV40">
        <f>IF(AV19&gt;80000000,VLOOKUP(AV19,符文价值!$A$3:$D$158,4,0),IF(AND(AV19&lt;80000000,AV19&gt;10),AV19,0))</f>
        <v>0</v>
      </c>
      <c r="AW40">
        <f>IF(AW19&gt;80000000,VLOOKUP(AW19,符文价值!$A$3:$D$158,4,0),IF(AND(AW19&lt;80000000,AW19&gt;10),AW19,0))</f>
        <v>0</v>
      </c>
      <c r="AX40">
        <f>IF(AX19&gt;80000000,VLOOKUP(AX19,符文价值!$A$3:$D$158,4,0),IF(AND(AX19&lt;80000000,AX19&gt;10),AX19,0))</f>
        <v>11975</v>
      </c>
      <c r="AY40">
        <f>IF(AY19&gt;80000000,VLOOKUP(AY19,符文价值!$A$3:$D$158,4,0),IF(AND(AY19&lt;80000000,AY19&gt;10),AY19,0))</f>
        <v>30</v>
      </c>
      <c r="AZ40">
        <f>IF(AZ19&gt;80000000,VLOOKUP(AZ19,符文价值!$A$3:$D$158,4,0),IF(AND(AZ19&lt;80000000,AZ19&gt;10),AZ19,0))</f>
        <v>0</v>
      </c>
      <c r="BA40">
        <f>IF(BA19&gt;80000000,VLOOKUP(BA19,符文价值!$A$3:$D$158,4,0),IF(AND(BA19&lt;80000000,BA19&gt;10),BA19,0))</f>
        <v>0</v>
      </c>
      <c r="BB40">
        <f>IF(BB19&gt;80000000,VLOOKUP(BB19,符文价值!$A$3:$D$158,4,0),IF(AND(BB19&lt;80000000,BB19&gt;10),BB19,0))</f>
        <v>9980</v>
      </c>
      <c r="BC40">
        <f>IF(BC19&gt;80000000,VLOOKUP(BC19,符文价值!$A$3:$D$158,4,0),IF(AND(BC19&lt;80000000,BC19&gt;10),BC19,0))</f>
        <v>150</v>
      </c>
      <c r="BD40">
        <f>IF(BD19&gt;80000000,VLOOKUP(BD19,符文价值!$A$3:$D$158,4,0),IF(AND(BD19&lt;80000000,BD19&gt;10),BD19,0))</f>
        <v>0</v>
      </c>
      <c r="BE40">
        <f>IF(BE19&gt;80000000,VLOOKUP(BE19,符文价值!$A$3:$D$158,4,0),IF(AND(BE19&lt;80000000,BE19&gt;10),BE19,0))</f>
        <v>0</v>
      </c>
      <c r="BF40">
        <f>IF(BF19&gt;80000000,VLOOKUP(BF19,符文价值!$A$3:$D$158,4,0),IF(AND(BF19&lt;80000000,BF19&gt;10),BF19,0))</f>
        <v>2500</v>
      </c>
      <c r="BG40">
        <f>IF(BG19&gt;80000000,VLOOKUP(BG19,符文价值!$A$3:$D$158,4,0),IF(AND(BG19&lt;80000000,BG19&gt;10),BG19,0))</f>
        <v>900</v>
      </c>
      <c r="BH40">
        <f>IF(BH19&gt;80000000,VLOOKUP(BH19,符文价值!$A$3:$D$158,4,0),IF(AND(BH19&lt;80000000,BH19&gt;10),BH19,0))</f>
        <v>0</v>
      </c>
      <c r="BI40">
        <f>IF(BI19&gt;80000000,VLOOKUP(BI19,符文价值!$A$3:$D$158,4,0),IF(AND(BI19&lt;80000000,BI19&gt;10),BI19,0))</f>
        <v>0</v>
      </c>
      <c r="BJ40">
        <f>IF(BJ19&gt;80000000,VLOOKUP(BJ19,符文价值!$A$3:$D$158,4,0),IF(AND(BJ19&lt;80000000,BJ19&gt;10),BJ19,0))</f>
        <v>525</v>
      </c>
      <c r="BK40">
        <f>IF(BK19&gt;80000000,VLOOKUP(BK19,符文价值!$A$3:$D$158,4,0),IF(AND(BK19&lt;80000000,BK19&gt;10),BK19,0))</f>
        <v>9000</v>
      </c>
      <c r="BL40">
        <f>IF(BL19&gt;80000000,VLOOKUP(BL19,符文价值!$A$3:$D$158,4,0),IF(AND(BL19&lt;80000000,BL19&gt;10),BL19,0))</f>
        <v>0</v>
      </c>
      <c r="BM40">
        <f>IF(BM19&gt;80000000,VLOOKUP(BM19,符文价值!$A$3:$D$158,4,0),IF(AND(BM19&lt;80000000,BM19&gt;10),BM19,0))</f>
        <v>0</v>
      </c>
      <c r="BN40">
        <f>IF(BN19&gt;80000000,VLOOKUP(BN19,符文价值!$A$3:$D$158,4,0),IF(AND(BN19&lt;80000000,BN19&gt;10),BN19,0))</f>
        <v>20</v>
      </c>
      <c r="BO40">
        <f>IF(BO19&gt;80000000,VLOOKUP(BO19,符文价值!$A$3:$D$158,4,0),IF(AND(BO19&lt;80000000,BO19&gt;10),BO19,0))</f>
        <v>10</v>
      </c>
      <c r="BP40">
        <f>IF(BP19&gt;80000000,VLOOKUP(BP19,符文价值!$A$3:$D$158,4,0),IF(AND(BP19&lt;80000000,BP19&gt;10),BP19,0))</f>
        <v>0</v>
      </c>
      <c r="BQ40">
        <f>IF(BQ19&gt;80000000,VLOOKUP(BQ19,符文价值!$A$3:$D$158,4,0),IF(AND(BQ19&lt;80000000,BQ19&gt;10),BQ19,0))</f>
        <v>0</v>
      </c>
      <c r="BR40">
        <f>IF(BR19&gt;80000000,VLOOKUP(BR19,符文价值!$A$3:$D$158,4,0),IF(AND(BR19&lt;80000000,BR19&gt;10),BR19,0))</f>
        <v>11975</v>
      </c>
      <c r="BS40">
        <f>IF(BS19&gt;80000000,VLOOKUP(BS19,符文价值!$A$3:$D$158,4,0),IF(AND(BS19&lt;80000000,BS19&gt;10),BS19,0))</f>
        <v>30</v>
      </c>
      <c r="BT40">
        <f>IF(BT19&gt;80000000,VLOOKUP(BT19,符文价值!$A$3:$D$158,4,0),IF(AND(BT19&lt;80000000,BT19&gt;10),BT19,0))</f>
        <v>0</v>
      </c>
      <c r="BU40">
        <f>IF(BU19&gt;80000000,VLOOKUP(BU19,符文价值!$A$3:$D$158,4,0),IF(AND(BU19&lt;80000000,BU19&gt;10),BU19,0))</f>
        <v>0</v>
      </c>
      <c r="BV40">
        <f>IF(BV19&gt;80000000,VLOOKUP(BV19,符文价值!$A$3:$D$158,4,0),IF(AND(BV19&lt;80000000,BV19&gt;10),BV19,0))</f>
        <v>9980</v>
      </c>
      <c r="BW40">
        <f>IF(BW19&gt;80000000,VLOOKUP(BW19,符文价值!$A$3:$D$158,4,0),IF(AND(BW19&lt;80000000,BW19&gt;10),BW19,0))</f>
        <v>150</v>
      </c>
      <c r="BX40">
        <f>IF(BX19&gt;80000000,VLOOKUP(BX19,符文价值!$A$3:$D$158,4,0),IF(AND(BX19&lt;80000000,BX19&gt;10),BX19,0))</f>
        <v>0</v>
      </c>
      <c r="BY40">
        <f>IF(BY19&gt;80000000,VLOOKUP(BY19,符文价值!$A$3:$D$158,4,0),IF(AND(BY19&lt;80000000,BY19&gt;10),BY19,0))</f>
        <v>0</v>
      </c>
      <c r="BZ40">
        <f>IF(BZ19&gt;80000000,VLOOKUP(BZ19,符文价值!$A$3:$D$158,4,0),IF(AND(BZ19&lt;80000000,BZ19&gt;10),BZ19,0))</f>
        <v>2500</v>
      </c>
      <c r="CA40">
        <f>IF(CA19&gt;80000000,VLOOKUP(CA19,符文价值!$A$3:$D$158,4,0),IF(AND(CA19&lt;80000000,CA19&gt;10),CA19,0))</f>
        <v>900</v>
      </c>
      <c r="CB40">
        <f>IF(CB19&gt;80000000,VLOOKUP(CB19,符文价值!$A$3:$D$158,4,0),IF(AND(CB19&lt;80000000,CB19&gt;10),CB19,0))</f>
        <v>0</v>
      </c>
      <c r="CC40">
        <f>IF(CC19&gt;80000000,VLOOKUP(CC19,符文价值!$A$3:$D$158,4,0),IF(AND(CC19&lt;80000000,CC19&gt;10),CC19,0))</f>
        <v>0</v>
      </c>
      <c r="CD40">
        <f>IF(CD19&gt;80000000,VLOOKUP(CD19,符文价值!$A$3:$D$158,4,0),IF(AND(CD19&lt;80000000,CD19&gt;10),CD19,0))</f>
        <v>525</v>
      </c>
      <c r="CE40">
        <f>IF(CE19&gt;80000000,VLOOKUP(CE19,符文价值!$A$3:$D$158,4,0),IF(AND(CE19&lt;80000000,CE19&gt;10),CE19,0))</f>
        <v>9000</v>
      </c>
      <c r="CF40">
        <f>IF(CF19&gt;80000000,VLOOKUP(CF19,符文价值!$A$3:$D$158,4,0),IF(AND(CF19&lt;80000000,CF19&gt;10),CF19,0))</f>
        <v>0</v>
      </c>
      <c r="CG40">
        <f>IF(CG19&gt;80000000,VLOOKUP(CG19,符文价值!$A$3:$D$158,4,0),IF(AND(CG19&lt;80000000,CG19&gt;10),CG19,0))</f>
        <v>0</v>
      </c>
      <c r="CH40">
        <f>IF(CH19&gt;80000000,VLOOKUP(CH19,符文价值!$A$3:$D$158,4,0),IF(AND(CH19&lt;80000000,CH19&gt;10),CH19,0))</f>
        <v>20</v>
      </c>
      <c r="CI40">
        <f>IF(CI19&gt;80000000,VLOOKUP(CI19,符文价值!$A$3:$D$158,4,0),IF(AND(CI19&lt;80000000,CI19&gt;10),CI19,0))</f>
        <v>10</v>
      </c>
      <c r="CJ40">
        <f>IF(CJ19&gt;80000000,VLOOKUP(CJ19,符文价值!$A$3:$D$158,4,0),IF(AND(CJ19&lt;80000000,CJ19&gt;10),CJ19,0))</f>
        <v>0</v>
      </c>
      <c r="CK40">
        <f>IF(CK19&gt;80000000,VLOOKUP(CK19,符文价值!$A$3:$D$158,4,0),IF(AND(CK19&lt;80000000,CK19&gt;10),CK19,0))</f>
        <v>0</v>
      </c>
      <c r="CL40">
        <f>IF(CL19&gt;80000000,VLOOKUP(CL19,符文价值!$A$3:$D$158,4,0),IF(AND(CL19&lt;80000000,CL19&gt;10),CL19,0))</f>
        <v>11975</v>
      </c>
      <c r="CM40">
        <f>IF(CM19&gt;80000000,VLOOKUP(CM19,符文价值!$A$3:$D$158,4,0),IF(AND(CM19&lt;80000000,CM19&gt;10),CM19,0))</f>
        <v>30</v>
      </c>
      <c r="CN40">
        <f>IF(CN19&gt;80000000,VLOOKUP(CN19,符文价值!$A$3:$D$158,4,0),IF(AND(CN19&lt;80000000,CN19&gt;10),CN19,0))</f>
        <v>0</v>
      </c>
      <c r="CO40">
        <f>IF(CO19&gt;80000000,VLOOKUP(CO19,符文价值!$A$3:$D$158,4,0),IF(AND(CO19&lt;80000000,CO19&gt;10),CO19,0))</f>
        <v>0</v>
      </c>
      <c r="CP40">
        <f>IF(CP19&gt;80000000,VLOOKUP(CP19,符文价值!$A$3:$D$158,4,0),IF(AND(CP19&lt;80000000,CP19&gt;10),CP19,0))</f>
        <v>9980</v>
      </c>
      <c r="CQ40">
        <f>IF(CQ19&gt;80000000,VLOOKUP(CQ19,符文价值!$A$3:$D$158,4,0),IF(AND(CQ19&lt;80000000,CQ19&gt;10),CQ19,0))</f>
        <v>150</v>
      </c>
      <c r="CR40">
        <f>IF(CR19&gt;80000000,VLOOKUP(CR19,符文价值!$A$3:$D$158,4,0),IF(AND(CR19&lt;80000000,CR19&gt;10),CR19,0))</f>
        <v>0</v>
      </c>
      <c r="CS40">
        <f>IF(CS19&gt;80000000,VLOOKUP(CS19,符文价值!$A$3:$D$158,4,0),IF(AND(CS19&lt;80000000,CS19&gt;10),CS19,0))</f>
        <v>0</v>
      </c>
      <c r="CT40">
        <f>IF(CT19&gt;80000000,VLOOKUP(CT19,符文价值!$A$3:$D$158,4,0),IF(AND(CT19&lt;80000000,CT19&gt;10),CT19,0))</f>
        <v>2500</v>
      </c>
      <c r="CU40">
        <f>IF(CU19&gt;80000000,VLOOKUP(CU19,符文价值!$A$3:$D$158,4,0),IF(AND(CU19&lt;80000000,CU19&gt;10),CU19,0))</f>
        <v>900</v>
      </c>
      <c r="CV40">
        <f>IF(CV19&gt;80000000,VLOOKUP(CV19,符文价值!$A$3:$D$158,4,0),IF(AND(CV19&lt;80000000,CV19&gt;10),CV19,0))</f>
        <v>0</v>
      </c>
      <c r="CW40">
        <f>IF(CW19&gt;80000000,VLOOKUP(CW19,符文价值!$A$3:$D$158,4,0),IF(AND(CW19&lt;80000000,CW19&gt;10),CW19,0))</f>
        <v>0</v>
      </c>
      <c r="CX40">
        <f>IF(CX19&gt;80000000,VLOOKUP(CX19,符文价值!$A$3:$D$158,4,0),IF(AND(CX19&lt;80000000,CX19&gt;10),CX19,0))</f>
        <v>525</v>
      </c>
      <c r="CY40">
        <f>IF(CY19&gt;80000000,VLOOKUP(CY19,符文价值!$A$3:$D$158,4,0),IF(AND(CY19&lt;80000000,CY19&gt;10),CY19,0))</f>
        <v>9000</v>
      </c>
      <c r="CZ40">
        <f>IF(CZ19&gt;80000000,VLOOKUP(CZ19,符文价值!$A$3:$D$158,4,0),IF(AND(CZ19&lt;80000000,CZ19&gt;10),CZ19,0))</f>
        <v>0</v>
      </c>
      <c r="DA40">
        <f>IF(DA19&gt;80000000,VLOOKUP(DA19,符文价值!$A$3:$D$158,4,0),IF(AND(DA19&lt;80000000,DA19&gt;10),DA19,0))</f>
        <v>0</v>
      </c>
      <c r="DB40">
        <f>IF(DB19&gt;80000000,VLOOKUP(DB19,符文价值!$A$3:$D$158,4,0),IF(AND(DB19&lt;80000000,DB19&gt;10),DB19,0))</f>
        <v>20</v>
      </c>
      <c r="DC40">
        <f>IF(DC19&gt;80000000,VLOOKUP(DC19,符文价值!$A$3:$D$158,4,0),IF(AND(DC19&lt;80000000,DC19&gt;10),DC19,0))</f>
        <v>10</v>
      </c>
      <c r="DD40">
        <f>IF(DD19&gt;80000000,VLOOKUP(DD19,符文价值!$A$3:$D$158,4,0),IF(AND(DD19&lt;80000000,DD19&gt;10),DD19,0))</f>
        <v>0</v>
      </c>
      <c r="DE40">
        <f>IF(DE19&gt;80000000,VLOOKUP(DE19,符文价值!$A$3:$D$158,4,0),IF(AND(DE19&lt;80000000,DE19&gt;10),DE19,0))</f>
        <v>0</v>
      </c>
      <c r="DF40">
        <f>IF(DF19&gt;80000000,VLOOKUP(DF19,符文价值!$A$3:$D$158,4,0),IF(AND(DF19&lt;80000000,DF19&gt;10),DF19,0))</f>
        <v>11975</v>
      </c>
      <c r="DG40">
        <f>IF(DG19&gt;80000000,VLOOKUP(DG19,符文价值!$A$3:$D$158,4,0),IF(AND(DG19&lt;80000000,DG19&gt;10),DG19,0))</f>
        <v>30</v>
      </c>
      <c r="DH40">
        <f>IF(DH19&gt;80000000,VLOOKUP(DH19,符文价值!$A$3:$D$158,4,0),IF(AND(DH19&lt;80000000,DH19&gt;10),DH19,0))</f>
        <v>0</v>
      </c>
      <c r="DI40">
        <f>IF(DI19&gt;80000000,VLOOKUP(DI19,符文价值!$A$3:$D$158,4,0),IF(AND(DI19&lt;80000000,DI19&gt;10),DI19,0))</f>
        <v>0</v>
      </c>
      <c r="DJ40">
        <f>IF(DJ19&gt;80000000,VLOOKUP(DJ19,符文价值!$A$3:$D$158,4,0),IF(AND(DJ19&lt;80000000,DJ19&gt;10),DJ19,0))</f>
        <v>9980</v>
      </c>
      <c r="DK40">
        <f>IF(DK19&gt;80000000,VLOOKUP(DK19,符文价值!$A$3:$D$158,4,0),IF(AND(DK19&lt;80000000,DK19&gt;10),DK19,0))</f>
        <v>150</v>
      </c>
      <c r="DL40">
        <f>IF(DL19&gt;80000000,VLOOKUP(DL19,符文价值!$A$3:$D$158,4,0),IF(AND(DL19&lt;80000000,DL19&gt;10),DL19,0))</f>
        <v>0</v>
      </c>
      <c r="DM40">
        <f>IF(DM19&gt;80000000,VLOOKUP(DM19,符文价值!$A$3:$D$158,4,0),IF(AND(DM19&lt;80000000,DM19&gt;10),DM19,0))</f>
        <v>0</v>
      </c>
      <c r="DN40">
        <f>IF(DN19&gt;80000000,VLOOKUP(DN19,符文价值!$A$3:$D$158,4,0),IF(AND(DN19&lt;80000000,DN19&gt;10),DN19,0))</f>
        <v>2500</v>
      </c>
      <c r="DO40">
        <f>IF(DO19&gt;80000000,VLOOKUP(DO19,符文价值!$A$3:$D$158,4,0),IF(AND(DO19&lt;80000000,DO19&gt;10),DO19,0))</f>
        <v>900</v>
      </c>
      <c r="DP40">
        <f>IF(DP19&gt;80000000,VLOOKUP(DP19,符文价值!$A$3:$D$158,4,0),IF(AND(DP19&lt;80000000,DP19&gt;10),DP19,0))</f>
        <v>0</v>
      </c>
      <c r="DQ40">
        <f>IF(DQ19&gt;80000000,VLOOKUP(DQ19,符文价值!$A$3:$D$158,4,0),IF(AND(DQ19&lt;80000000,DQ19&gt;10),DQ19,0))</f>
        <v>0</v>
      </c>
      <c r="DR40">
        <f>IF(DR19&gt;80000000,VLOOKUP(DR19,符文价值!$A$3:$D$158,4,0),IF(AND(DR19&lt;80000000,DR19&gt;10),DR19,0))</f>
        <v>525</v>
      </c>
      <c r="DS40">
        <f>IF(DS19&gt;80000000,VLOOKUP(DS19,符文价值!$A$3:$D$158,4,0),IF(AND(DS19&lt;80000000,DS19&gt;10),DS19,0))</f>
        <v>9000</v>
      </c>
      <c r="DT40">
        <f>IF(DT19&gt;80000000,VLOOKUP(DT19,符文价值!$A$3:$D$158,4,0),IF(AND(DT19&lt;80000000,DT19&gt;10),DT19,0))</f>
        <v>0</v>
      </c>
      <c r="DU40">
        <f>IF(DU19&gt;80000000,VLOOKUP(DU19,符文价值!$A$3:$D$158,4,0),IF(AND(DU19&lt;80000000,DU19&gt;10),DU19,0))</f>
        <v>0</v>
      </c>
      <c r="DV40">
        <f>IF(DV19&gt;80000000,VLOOKUP(DV19,符文价值!$A$3:$D$158,4,0),IF(AND(DV19&lt;80000000,DV19&gt;10),DV19,0))</f>
        <v>20</v>
      </c>
      <c r="DW40">
        <f>IF(DW19&gt;80000000,VLOOKUP(DW19,符文价值!$A$3:$D$158,4,0),IF(AND(DW19&lt;80000000,DW19&gt;10),DW19,0))</f>
        <v>10</v>
      </c>
      <c r="DX40">
        <f>IF(DX19&gt;80000000,VLOOKUP(DX19,符文价值!$A$3:$D$158,4,0),IF(AND(DX19&lt;80000000,DX19&gt;10),DX19,0))</f>
        <v>0</v>
      </c>
      <c r="DY40">
        <f>IF(DY19&gt;80000000,VLOOKUP(DY19,符文价值!$A$3:$D$158,4,0),IF(AND(DY19&lt;80000000,DY19&gt;10),DY19,0))</f>
        <v>0</v>
      </c>
      <c r="DZ40">
        <f>IF(DZ19&gt;80000000,VLOOKUP(DZ19,符文价值!$A$3:$D$158,4,0),IF(AND(DZ19&lt;80000000,DZ19&gt;10),DZ19,0))</f>
        <v>11975</v>
      </c>
      <c r="EA40">
        <f>IF(EA19&gt;80000000,VLOOKUP(EA19,符文价值!$A$3:$D$158,4,0),IF(AND(EA19&lt;80000000,EA19&gt;10),EA19,0))</f>
        <v>30</v>
      </c>
      <c r="EB40">
        <f>IF(EB19&gt;80000000,VLOOKUP(EB19,符文价值!$A$3:$D$158,4,0),IF(AND(EB19&lt;80000000,EB19&gt;10),EB19,0))</f>
        <v>0</v>
      </c>
      <c r="EC40">
        <f>IF(EC19&gt;80000000,VLOOKUP(EC19,符文价值!$A$3:$D$158,4,0),IF(AND(EC19&lt;80000000,EC19&gt;10),EC19,0))</f>
        <v>0</v>
      </c>
      <c r="ED40">
        <f>IF(ED19&gt;80000000,VLOOKUP(ED19,符文价值!$A$3:$D$158,4,0),IF(AND(ED19&lt;80000000,ED19&gt;10),ED19,0))</f>
        <v>9980</v>
      </c>
      <c r="EE40">
        <f>IF(EE19&gt;80000000,VLOOKUP(EE19,符文价值!$A$3:$D$158,4,0),IF(AND(EE19&lt;80000000,EE19&gt;10),EE19,0))</f>
        <v>150</v>
      </c>
      <c r="EF40">
        <f>IF(EF19&gt;80000000,VLOOKUP(EF19,符文价值!$A$3:$D$158,4,0),IF(AND(EF19&lt;80000000,EF19&gt;10),EF19,0))</f>
        <v>0</v>
      </c>
      <c r="EG40">
        <f>IF(EG19&gt;80000000,VLOOKUP(EG19,符文价值!$A$3:$D$158,4,0),IF(AND(EG19&lt;80000000,EG19&gt;10),EG19,0))</f>
        <v>0</v>
      </c>
      <c r="EH40">
        <f>IF(EH19&gt;80000000,VLOOKUP(EH19,符文价值!$A$3:$D$158,4,0),IF(AND(EH19&lt;80000000,EH19&gt;10),EH19,0))</f>
        <v>2500</v>
      </c>
      <c r="EI40">
        <f>IF(EI19&gt;80000000,VLOOKUP(EI19,符文价值!$A$3:$D$158,4,0),IF(AND(EI19&lt;80000000,EI19&gt;10),EI19,0))</f>
        <v>900</v>
      </c>
      <c r="EJ40">
        <f>IF(EJ19&gt;80000000,VLOOKUP(EJ19,符文价值!$A$3:$D$158,4,0),IF(AND(EJ19&lt;80000000,EJ19&gt;10),EJ19,0))</f>
        <v>0</v>
      </c>
      <c r="EK40">
        <f>IF(EK19&gt;80000000,VLOOKUP(EK19,符文价值!$A$3:$D$158,4,0),IF(AND(EK19&lt;80000000,EK19&gt;10),EK19,0))</f>
        <v>0</v>
      </c>
      <c r="EL40">
        <f>IF(EL19&gt;80000000,VLOOKUP(EL19,符文价值!$A$3:$D$158,4,0),IF(AND(EL19&lt;80000000,EL19&gt;10),EL19,0))</f>
        <v>525</v>
      </c>
      <c r="EM40">
        <f>IF(EM19&gt;80000000,VLOOKUP(EM19,符文价值!$A$3:$D$158,4,0),IF(AND(EM19&lt;80000000,EM19&gt;10),EM19,0))</f>
        <v>9000</v>
      </c>
      <c r="EN40">
        <f>IF(EN19&gt;80000000,VLOOKUP(EN19,符文价值!$A$3:$D$158,4,0),IF(AND(EN19&lt;80000000,EN19&gt;10),EN19,0))</f>
        <v>0</v>
      </c>
      <c r="EO40">
        <f>IF(EO19&gt;80000000,VLOOKUP(EO19,符文价值!$A$3:$D$158,4,0),IF(AND(EO19&lt;80000000,EO19&gt;10),EO19,0))</f>
        <v>0</v>
      </c>
      <c r="EP40">
        <f>IF(EP19&gt;80000000,VLOOKUP(EP19,符文价值!$A$3:$D$158,4,0),IF(AND(EP19&lt;80000000,EP19&gt;10),EP19,0))</f>
        <v>20</v>
      </c>
      <c r="EQ40">
        <f>IF(EQ19&gt;80000000,VLOOKUP(EQ19,符文价值!$A$3:$D$158,4,0),IF(AND(EQ19&lt;80000000,EQ19&gt;10),EQ19,0))</f>
        <v>10</v>
      </c>
      <c r="ER40">
        <f>IF(ER19&gt;80000000,VLOOKUP(ER19,符文价值!$A$3:$D$158,4,0),IF(AND(ER19&lt;80000000,ER19&gt;10),ER19,0))</f>
        <v>0</v>
      </c>
      <c r="ES40">
        <f>IF(ES19&gt;80000000,VLOOKUP(ES19,符文价值!$A$3:$D$158,4,0),IF(AND(ES19&lt;80000000,ES19&gt;10),ES19,0))</f>
        <v>0</v>
      </c>
      <c r="ET40">
        <f>IF(ET19&gt;80000000,VLOOKUP(ET19,符文价值!$A$3:$D$158,4,0),IF(AND(ET19&lt;80000000,ET19&gt;10),ET19,0))</f>
        <v>11975</v>
      </c>
      <c r="EU40">
        <f>IF(EU19&gt;80000000,VLOOKUP(EU19,符文价值!$A$3:$D$158,4,0),IF(AND(EU19&lt;80000000,EU19&gt;10),EU19,0))</f>
        <v>30</v>
      </c>
      <c r="EV40">
        <f>IF(EV19&gt;80000000,VLOOKUP(EV19,符文价值!$A$3:$D$158,4,0),IF(AND(EV19&lt;80000000,EV19&gt;10),EV19,0))</f>
        <v>0</v>
      </c>
      <c r="EW40">
        <f>IF(EW19&gt;80000000,VLOOKUP(EW19,符文价值!$A$3:$D$158,4,0),IF(AND(EW19&lt;80000000,EW19&gt;10),EW19,0))</f>
        <v>0</v>
      </c>
      <c r="EX40">
        <f>IF(EX19&gt;80000000,VLOOKUP(EX19,符文价值!$A$3:$D$158,4,0),IF(AND(EX19&lt;80000000,EX19&gt;10),EX19,0))</f>
        <v>9980</v>
      </c>
      <c r="EY40">
        <f>IF(EY19&gt;80000000,VLOOKUP(EY19,符文价值!$A$3:$D$158,4,0),IF(AND(EY19&lt;80000000,EY19&gt;10),EY19,0))</f>
        <v>150</v>
      </c>
      <c r="EZ40">
        <f>IF(EZ19&gt;80000000,VLOOKUP(EZ19,符文价值!$A$3:$D$158,4,0),IF(AND(EZ19&lt;80000000,EZ19&gt;10),EZ19,0))</f>
        <v>0</v>
      </c>
      <c r="FA40">
        <f>IF(FA19&gt;80000000,VLOOKUP(FA19,符文价值!$A$3:$D$158,4,0),IF(AND(FA19&lt;80000000,FA19&gt;10),FA19,0))</f>
        <v>0</v>
      </c>
      <c r="FB40">
        <f>IF(FB19&gt;80000000,VLOOKUP(FB19,符文价值!$A$3:$D$158,4,0),IF(AND(FB19&lt;80000000,FB19&gt;10),FB19,0))</f>
        <v>2500</v>
      </c>
      <c r="FC40">
        <f>IF(FC19&gt;80000000,VLOOKUP(FC19,符文价值!$A$3:$D$158,4,0),IF(AND(FC19&lt;80000000,FC19&gt;10),FC19,0))</f>
        <v>900</v>
      </c>
      <c r="FD40">
        <f>IF(FD19&gt;80000000,VLOOKUP(FD19,符文价值!$A$3:$D$158,4,0),IF(AND(FD19&lt;80000000,FD19&gt;10),FD19,0))</f>
        <v>0</v>
      </c>
      <c r="FE40">
        <f>IF(FE19&gt;80000000,VLOOKUP(FE19,符文价值!$A$3:$D$158,4,0),IF(AND(FE19&lt;80000000,FE19&gt;10),FE19,0))</f>
        <v>0</v>
      </c>
      <c r="FF40">
        <f>IF(FF19&gt;80000000,VLOOKUP(FF19,符文价值!$A$3:$D$158,4,0),IF(AND(FF19&lt;80000000,FF19&gt;10),FF19,0))</f>
        <v>525</v>
      </c>
      <c r="FG40">
        <f>IF(FG19&gt;80000000,VLOOKUP(FG19,符文价值!$A$3:$D$158,4,0),IF(AND(FG19&lt;80000000,FG19&gt;10),FG19,0))</f>
        <v>9000</v>
      </c>
      <c r="FH40">
        <f>IF(FH19&gt;80000000,VLOOKUP(FH19,符文价值!$A$3:$D$158,4,0),IF(AND(FH19&lt;80000000,FH19&gt;10),FH19,0))</f>
        <v>0</v>
      </c>
      <c r="FI40">
        <f>IF(FI19&gt;80000000,VLOOKUP(FI19,符文价值!$A$3:$D$158,4,0),IF(AND(FI19&lt;80000000,FI19&gt;10),FI19,0))</f>
        <v>0</v>
      </c>
      <c r="FJ40">
        <f>IF(FJ19&gt;80000000,VLOOKUP(FJ19,符文价值!$A$3:$D$158,4,0),IF(AND(FJ19&lt;80000000,FJ19&gt;10),FJ19,0))</f>
        <v>20</v>
      </c>
      <c r="FK40">
        <f>IF(FK19&gt;80000000,VLOOKUP(FK19,符文价值!$A$3:$D$158,4,0),IF(AND(FK19&lt;80000000,FK19&gt;10),FK19,0))</f>
        <v>10</v>
      </c>
      <c r="FL40">
        <f>IF(FL19&gt;80000000,VLOOKUP(FL19,符文价值!$A$3:$D$158,4,0),IF(AND(FL19&lt;80000000,FL19&gt;10),FL19,0))</f>
        <v>0</v>
      </c>
      <c r="FM40">
        <f>IF(FM19&gt;80000000,VLOOKUP(FM19,符文价值!$A$3:$D$158,4,0),IF(AND(FM19&lt;80000000,FM19&gt;10),FM19,0))</f>
        <v>0</v>
      </c>
      <c r="FN40">
        <f>IF(FN19&gt;80000000,VLOOKUP(FN19,符文价值!$A$3:$D$158,4,0),IF(AND(FN19&lt;80000000,FN19&gt;10),FN19,0))</f>
        <v>11975</v>
      </c>
      <c r="FO40">
        <f>IF(FO19&gt;80000000,VLOOKUP(FO19,符文价值!$A$3:$D$158,4,0),IF(AND(FO19&lt;80000000,FO19&gt;10),FO19,0))</f>
        <v>30</v>
      </c>
      <c r="FP40">
        <f>IF(FP19&gt;80000000,VLOOKUP(FP19,符文价值!$A$3:$D$158,4,0),IF(AND(FP19&lt;80000000,FP19&gt;10),FP19,0))</f>
        <v>0</v>
      </c>
      <c r="FQ40">
        <f>IF(FQ19&gt;80000000,VLOOKUP(FQ19,符文价值!$A$3:$D$158,4,0),IF(AND(FQ19&lt;80000000,FQ19&gt;10),FQ19,0))</f>
        <v>0</v>
      </c>
      <c r="FR40">
        <f>IF(FR19&gt;80000000,VLOOKUP(FR19,符文价值!$A$3:$D$158,4,0),IF(AND(FR19&lt;80000000,FR19&gt;10),FR19,0))</f>
        <v>9980</v>
      </c>
      <c r="FS40">
        <f>IF(FS19&gt;80000000,VLOOKUP(FS19,符文价值!$A$3:$D$158,4,0),IF(AND(FS19&lt;80000000,FS19&gt;10),FS19,0))</f>
        <v>150</v>
      </c>
      <c r="FT40">
        <f>IF(FT19&gt;80000000,VLOOKUP(FT19,符文价值!$A$3:$D$158,4,0),IF(AND(FT19&lt;80000000,FT19&gt;10),FT19,0))</f>
        <v>0</v>
      </c>
      <c r="FU40">
        <f>IF(FU19&gt;80000000,VLOOKUP(FU19,符文价值!$A$3:$D$158,4,0),IF(AND(FU19&lt;80000000,FU19&gt;10),FU19,0))</f>
        <v>0</v>
      </c>
      <c r="FV40">
        <f>IF(FV19&gt;80000000,VLOOKUP(FV19,符文价值!$A$3:$D$158,4,0),IF(AND(FV19&lt;80000000,FV19&gt;10),FV19,0))</f>
        <v>2500</v>
      </c>
      <c r="FW40">
        <f>IF(FW19&gt;80000000,VLOOKUP(FW19,符文价值!$A$3:$D$158,4,0),IF(AND(FW19&lt;80000000,FW19&gt;10),FW19,0))</f>
        <v>900</v>
      </c>
      <c r="FX40">
        <f>IF(FX19&gt;80000000,VLOOKUP(FX19,符文价值!$A$3:$D$158,4,0),IF(AND(FX19&lt;80000000,FX19&gt;10),FX19,0))</f>
        <v>0</v>
      </c>
      <c r="FY40">
        <f>IF(FY19&gt;80000000,VLOOKUP(FY19,符文价值!$A$3:$D$158,4,0),IF(AND(FY19&lt;80000000,FY19&gt;10),FY19,0))</f>
        <v>0</v>
      </c>
      <c r="FZ40">
        <f>IF(FZ19&gt;80000000,VLOOKUP(FZ19,符文价值!$A$3:$D$158,4,0),IF(AND(FZ19&lt;80000000,FZ19&gt;10),FZ19,0))</f>
        <v>525</v>
      </c>
      <c r="GA40">
        <f>IF(GA19&gt;80000000,VLOOKUP(GA19,符文价值!$A$3:$D$158,4,0),IF(AND(GA19&lt;80000000,GA19&gt;10),GA19,0))</f>
        <v>9000</v>
      </c>
      <c r="GB40">
        <f>IF(GB19&gt;80000000,VLOOKUP(GB19,符文价值!$A$3:$D$158,4,0),IF(AND(GB19&lt;80000000,GB19&gt;10),GB19,0))</f>
        <v>0</v>
      </c>
      <c r="GC40">
        <f>IF(GC19&gt;80000000,VLOOKUP(GC19,符文价值!$A$3:$D$158,4,0),IF(AND(GC19&lt;80000000,GC19&gt;10),GC19,0))</f>
        <v>0</v>
      </c>
      <c r="GD40">
        <f>IF(GD19&gt;80000000,VLOOKUP(GD19,符文价值!$A$3:$D$158,4,0),IF(AND(GD19&lt;80000000,GD19&gt;10),GD19,0))</f>
        <v>20</v>
      </c>
      <c r="GE40">
        <f>IF(GE19&gt;80000000,VLOOKUP(GE19,符文价值!$A$3:$D$158,4,0),IF(AND(GE19&lt;80000000,GE19&gt;10),GE19,0))</f>
        <v>10</v>
      </c>
      <c r="GF40">
        <f>IF(GF19&gt;80000000,VLOOKUP(GF19,符文价值!$A$3:$D$158,4,0),IF(AND(GF19&lt;80000000,GF19&gt;10),GF19,0))</f>
        <v>0</v>
      </c>
      <c r="GG40">
        <f>IF(GG19&gt;80000000,VLOOKUP(GG19,符文价值!$A$3:$D$158,4,0),IF(AND(GG19&lt;80000000,GG19&gt;10),GG19,0))</f>
        <v>0</v>
      </c>
      <c r="GH40">
        <f>IF(GH19&gt;80000000,VLOOKUP(GH19,符文价值!$A$3:$D$158,4,0),IF(AND(GH19&lt;80000000,GH19&gt;10),GH19,0))</f>
        <v>11975</v>
      </c>
      <c r="GI40">
        <f>IF(GI19&gt;80000000,VLOOKUP(GI19,符文价值!$A$3:$D$158,4,0),IF(AND(GI19&lt;80000000,GI19&gt;10),GI19,0))</f>
        <v>30</v>
      </c>
      <c r="GJ40">
        <f>IF(GJ19&gt;80000000,VLOOKUP(GJ19,符文价值!$A$3:$D$158,4,0),IF(AND(GJ19&lt;80000000,GJ19&gt;10),GJ19,0))</f>
        <v>0</v>
      </c>
      <c r="GK40">
        <f>IF(GK19&gt;80000000,VLOOKUP(GK19,符文价值!$A$3:$D$158,4,0),IF(AND(GK19&lt;80000000,GK19&gt;10),GK19,0))</f>
        <v>0</v>
      </c>
      <c r="GL40">
        <f>IF(GL19&gt;80000000,VLOOKUP(GL19,符文价值!$A$3:$D$158,4,0),IF(AND(GL19&lt;80000000,GL19&gt;10),GL19,0))</f>
        <v>9980</v>
      </c>
      <c r="GM40">
        <f>IF(GM19&gt;80000000,VLOOKUP(GM19,符文价值!$A$3:$D$158,4,0),IF(AND(GM19&lt;80000000,GM19&gt;10),GM19,0))</f>
        <v>150</v>
      </c>
      <c r="GN40">
        <f>IF(GN19&gt;80000000,VLOOKUP(GN19,符文价值!$A$3:$D$158,4,0),IF(AND(GN19&lt;80000000,GN19&gt;10),GN19,0))</f>
        <v>0</v>
      </c>
      <c r="GO40">
        <f>IF(GO19&gt;80000000,VLOOKUP(GO19,符文价值!$A$3:$D$158,4,0),IF(AND(GO19&lt;80000000,GO19&gt;10),GO19,0))</f>
        <v>0</v>
      </c>
      <c r="GP40">
        <f>IF(GP19&gt;80000000,VLOOKUP(GP19,符文价值!$A$3:$D$158,4,0),IF(AND(GP19&lt;80000000,GP19&gt;10),GP19,0))</f>
        <v>2500</v>
      </c>
      <c r="GQ40">
        <f>IF(GQ19&gt;80000000,VLOOKUP(GQ19,符文价值!$A$3:$D$158,4,0),IF(AND(GQ19&lt;80000000,GQ19&gt;10),GQ19,0))</f>
        <v>900</v>
      </c>
      <c r="GR40">
        <f>IF(GR19&gt;80000000,VLOOKUP(GR19,符文价值!$A$3:$D$158,4,0),IF(AND(GR19&lt;80000000,GR19&gt;10),GR19,0))</f>
        <v>0</v>
      </c>
      <c r="GS40">
        <f>IF(GS19&gt;80000000,VLOOKUP(GS19,符文价值!$A$3:$D$158,4,0),IF(AND(GS19&lt;80000000,GS19&gt;10),GS19,0))</f>
        <v>0</v>
      </c>
      <c r="GT40">
        <f>IF(GT19&gt;80000000,VLOOKUP(GT19,符文价值!$A$3:$D$158,4,0),IF(AND(GT19&lt;80000000,GT19&gt;10),GT19,0))</f>
        <v>525</v>
      </c>
      <c r="GU40">
        <f>IF(GU19&gt;80000000,VLOOKUP(GU19,符文价值!$A$3:$D$158,4,0),IF(AND(GU19&lt;80000000,GU19&gt;10),GU19,0))</f>
        <v>9000</v>
      </c>
      <c r="GV40">
        <f>IF(GV19&gt;80000000,VLOOKUP(GV19,符文价值!$A$3:$D$158,4,0),IF(AND(GV19&lt;80000000,GV19&gt;10),GV19,0))</f>
        <v>0</v>
      </c>
      <c r="GW40">
        <f>IF(GW19&gt;80000000,VLOOKUP(GW19,符文价值!$A$3:$D$158,4,0),IF(AND(GW19&lt;80000000,GW19&gt;10),GW19,0))</f>
        <v>0</v>
      </c>
      <c r="GX40">
        <f>IF(GX19&gt;80000000,VLOOKUP(GX19,符文价值!$A$3:$D$158,4,0),IF(AND(GX19&lt;80000000,GX19&gt;10),GX19,0))</f>
        <v>20</v>
      </c>
      <c r="GY40">
        <f>IF(GY19&gt;80000000,VLOOKUP(GY19,符文价值!$A$3:$D$158,4,0),IF(AND(GY19&lt;80000000,GY19&gt;10),GY19,0))</f>
        <v>10</v>
      </c>
      <c r="GZ40">
        <f>IF(GZ19&gt;80000000,VLOOKUP(GZ19,符文价值!$A$3:$D$158,4,0),IF(AND(GZ19&lt;80000000,GZ19&gt;10),GZ19,0))</f>
        <v>0</v>
      </c>
      <c r="HA40">
        <f>IF(HA19&gt;80000000,VLOOKUP(HA19,符文价值!$A$3:$D$158,4,0),IF(AND(HA19&lt;80000000,HA19&gt;10),HA19,0))</f>
        <v>0</v>
      </c>
      <c r="HB40">
        <f>IF(HB19&gt;80000000,VLOOKUP(HB19,符文价值!$A$3:$D$158,4,0),IF(AND(HB19&lt;80000000,HB19&gt;10),HB19,0))</f>
        <v>11975</v>
      </c>
      <c r="HC40">
        <f>IF(HC19&gt;80000000,VLOOKUP(HC19,符文价值!$A$3:$D$158,4,0),IF(AND(HC19&lt;80000000,HC19&gt;10),HC19,0))</f>
        <v>30</v>
      </c>
      <c r="HD40">
        <f>IF(HD19&gt;80000000,VLOOKUP(HD19,符文价值!$A$3:$D$158,4,0),IF(AND(HD19&lt;80000000,HD19&gt;10),HD19,0))</f>
        <v>0</v>
      </c>
      <c r="HE40">
        <f>IF(HE19&gt;80000000,VLOOKUP(HE19,符文价值!$A$3:$D$158,4,0),IF(AND(HE19&lt;80000000,HE19&gt;10),HE19,0))</f>
        <v>0</v>
      </c>
      <c r="HF40">
        <f>IF(HF19&gt;80000000,VLOOKUP(HF19,符文价值!$A$3:$D$158,4,0),IF(AND(HF19&lt;80000000,HF19&gt;10),HF19,0))</f>
        <v>9980</v>
      </c>
      <c r="HG40">
        <f>IF(HG19&gt;80000000,VLOOKUP(HG19,符文价值!$A$3:$D$158,4,0),IF(AND(HG19&lt;80000000,HG19&gt;10),HG19,0))</f>
        <v>150</v>
      </c>
      <c r="HH40">
        <f>IF(HH19&gt;80000000,VLOOKUP(HH19,符文价值!$A$3:$D$158,4,0),IF(AND(HH19&lt;80000000,HH19&gt;10),HH19,0))</f>
        <v>0</v>
      </c>
      <c r="HI40">
        <f>IF(HI19&gt;80000000,VLOOKUP(HI19,符文价值!$A$3:$D$158,4,0),IF(AND(HI19&lt;80000000,HI19&gt;10),HI19,0))</f>
        <v>0</v>
      </c>
      <c r="HJ40">
        <f>IF(HJ19&gt;80000000,VLOOKUP(HJ19,符文价值!$A$3:$D$158,4,0),IF(AND(HJ19&lt;80000000,HJ19&gt;10),HJ19,0))</f>
        <v>2500</v>
      </c>
      <c r="HK40">
        <f>IF(HK19&gt;80000000,VLOOKUP(HK19,符文价值!$A$3:$D$158,4,0),IF(AND(HK19&lt;80000000,HK19&gt;10),HK19,0))</f>
        <v>900</v>
      </c>
      <c r="HL40">
        <f>IF(HL19&gt;80000000,VLOOKUP(HL19,符文价值!$A$3:$D$158,4,0),IF(AND(HL19&lt;80000000,HL19&gt;10),HL19,0))</f>
        <v>0</v>
      </c>
      <c r="HM40">
        <f>IF(HM19&gt;80000000,VLOOKUP(HM19,符文价值!$A$3:$D$158,4,0),IF(AND(HM19&lt;80000000,HM19&gt;10),HM19,0))</f>
        <v>0</v>
      </c>
      <c r="HN40">
        <f>IF(HN19&gt;80000000,VLOOKUP(HN19,符文价值!$A$3:$D$158,4,0),IF(AND(HN19&lt;80000000,HN19&gt;10),HN19,0))</f>
        <v>525</v>
      </c>
      <c r="HO40">
        <f>IF(HO19&gt;80000000,VLOOKUP(HO19,符文价值!$A$3:$D$158,4,0),IF(AND(HO19&lt;80000000,HO19&gt;10),HO19,0))</f>
        <v>9000</v>
      </c>
      <c r="HP40">
        <f>IF(HP19&gt;80000000,VLOOKUP(HP19,符文价值!$A$3:$D$158,4,0),IF(AND(HP19&lt;80000000,HP19&gt;10),HP19,0))</f>
        <v>0</v>
      </c>
      <c r="HQ40">
        <f>IF(HQ19&gt;80000000,VLOOKUP(HQ19,符文价值!$A$3:$D$158,4,0),IF(AND(HQ19&lt;80000000,HQ19&gt;10),HQ19,0))</f>
        <v>0</v>
      </c>
      <c r="HR40">
        <f>IF(HR19&gt;80000000,VLOOKUP(HR19,符文价值!$A$3:$D$158,4,0),IF(AND(HR19&lt;80000000,HR19&gt;10),HR19,0))</f>
        <v>20</v>
      </c>
      <c r="HS40">
        <f>IF(HS19&gt;80000000,VLOOKUP(HS19,符文价值!$A$3:$D$158,4,0),IF(AND(HS19&lt;80000000,HS19&gt;10),HS19,0))</f>
        <v>10</v>
      </c>
      <c r="HT40">
        <f>IF(HT19&gt;80000000,VLOOKUP(HT19,符文价值!$A$3:$D$158,4,0),IF(AND(HT19&lt;80000000,HT19&gt;10),HT19,0))</f>
        <v>0</v>
      </c>
      <c r="HU40">
        <f>IF(HU19&gt;80000000,VLOOKUP(HU19,符文价值!$A$3:$D$158,4,0),IF(AND(HU19&lt;80000000,HU19&gt;10),HU19,0))</f>
        <v>0</v>
      </c>
      <c r="HV40">
        <f>IF(HV19&gt;80000000,VLOOKUP(HV19,符文价值!$A$3:$D$158,4,0),IF(AND(HV19&lt;80000000,HV19&gt;10),HV19,0))</f>
        <v>11975</v>
      </c>
      <c r="HW40">
        <f>IF(HW19&gt;80000000,VLOOKUP(HW19,符文价值!$A$3:$D$158,4,0),IF(AND(HW19&lt;80000000,HW19&gt;10),HW19,0))</f>
        <v>30</v>
      </c>
      <c r="HX40">
        <f>IF(HX19&gt;80000000,VLOOKUP(HX19,符文价值!$A$3:$D$158,4,0),IF(AND(HX19&lt;80000000,HX19&gt;10),HX19,0))</f>
        <v>0</v>
      </c>
      <c r="HY40">
        <f>IF(HY19&gt;80000000,VLOOKUP(HY19,符文价值!$A$3:$D$158,4,0),IF(AND(HY19&lt;80000000,HY19&gt;10),HY19,0))</f>
        <v>0</v>
      </c>
      <c r="HZ40">
        <f>IF(HZ19&gt;80000000,VLOOKUP(HZ19,符文价值!$A$3:$D$158,4,0),IF(AND(HZ19&lt;80000000,HZ19&gt;10),HZ19,0))</f>
        <v>9980</v>
      </c>
      <c r="IA40">
        <f>IF(IA19&gt;80000000,VLOOKUP(IA19,符文价值!$A$3:$D$158,4,0),IF(AND(IA19&lt;80000000,IA19&gt;10),IA19,0))</f>
        <v>150</v>
      </c>
      <c r="IB40">
        <f>IF(IB19&gt;80000000,VLOOKUP(IB19,符文价值!$A$3:$D$158,4,0),IF(AND(IB19&lt;80000000,IB19&gt;10),IB19,0))</f>
        <v>0</v>
      </c>
      <c r="IC40">
        <f>IF(IC19&gt;80000000,VLOOKUP(IC19,符文价值!$A$3:$D$158,4,0),IF(AND(IC19&lt;80000000,IC19&gt;10),IC19,0))</f>
        <v>0</v>
      </c>
      <c r="ID40">
        <f>IF(ID19&gt;80000000,VLOOKUP(ID19,符文价值!$A$3:$D$158,4,0),IF(AND(ID19&lt;80000000,ID19&gt;10),ID19,0))</f>
        <v>2500</v>
      </c>
      <c r="IE40">
        <f>IF(IE19&gt;80000000,VLOOKUP(IE19,符文价值!$A$3:$D$158,4,0),IF(AND(IE19&lt;80000000,IE19&gt;10),IE19,0))</f>
        <v>900</v>
      </c>
      <c r="IF40">
        <f>IF(IF19&gt;80000000,VLOOKUP(IF19,符文价值!$A$3:$D$158,4,0),IF(AND(IF19&lt;80000000,IF19&gt;10),IF19,0))</f>
        <v>0</v>
      </c>
      <c r="IG40">
        <f>IF(IG19&gt;80000000,VLOOKUP(IG19,符文价值!$A$3:$D$158,4,0),IF(AND(IG19&lt;80000000,IG19&gt;10),IG19,0))</f>
        <v>0</v>
      </c>
      <c r="IH40">
        <f>IF(IH19&gt;80000000,VLOOKUP(IH19,符文价值!$A$3:$D$158,4,0),IF(AND(IH19&lt;80000000,IH19&gt;10),IH19,0))</f>
        <v>525</v>
      </c>
      <c r="II40">
        <f>IF(II19&gt;80000000,VLOOKUP(II19,符文价值!$A$3:$D$158,4,0),IF(AND(II19&lt;80000000,II19&gt;10),II19,0))</f>
        <v>9000</v>
      </c>
      <c r="IJ40">
        <f>IF(IJ19&gt;80000000,VLOOKUP(IJ19,符文价值!$A$3:$D$158,4,0),IF(AND(IJ19&lt;80000000,IJ19&gt;10),IJ19,0))</f>
        <v>0</v>
      </c>
      <c r="IK40">
        <f>IF(IK19&gt;80000000,VLOOKUP(IK19,符文价值!$A$3:$D$158,4,0),IF(AND(IK19&lt;80000000,IK19&gt;10),IK19,0))</f>
        <v>0</v>
      </c>
      <c r="IL40">
        <f>IF(IL19&gt;80000000,VLOOKUP(IL19,符文价值!$A$3:$D$158,4,0),IF(AND(IL19&lt;80000000,IL19&gt;10),IL19,0))</f>
        <v>20</v>
      </c>
      <c r="IM40">
        <f>IF(IM19&gt;80000000,VLOOKUP(IM19,符文价值!$A$3:$D$158,4,0),IF(AND(IM19&lt;80000000,IM19&gt;10),IM19,0))</f>
        <v>10</v>
      </c>
      <c r="IN40">
        <f>IF(IN19&gt;80000000,VLOOKUP(IN19,符文价值!$A$3:$D$158,4,0),IF(AND(IN19&lt;80000000,IN19&gt;10),IN19,0))</f>
        <v>0</v>
      </c>
      <c r="IO40">
        <f>IF(IO19&gt;80000000,VLOOKUP(IO19,符文价值!$A$3:$D$158,4,0),IF(AND(IO19&lt;80000000,IO19&gt;10),IO19,0))</f>
        <v>0</v>
      </c>
      <c r="IP40">
        <f>IF(IP19&gt;80000000,VLOOKUP(IP19,符文价值!$A$3:$D$158,4,0),IF(AND(IP19&lt;80000000,IP19&gt;10),IP19,0))</f>
        <v>11975</v>
      </c>
      <c r="IQ40">
        <f>IF(IQ19&gt;80000000,VLOOKUP(IQ19,符文价值!$A$3:$D$158,4,0),IF(AND(IQ19&lt;80000000,IQ19&gt;10),IQ19,0))</f>
        <v>30</v>
      </c>
      <c r="IR40">
        <f>IF(IR19&gt;80000000,VLOOKUP(IR19,符文价值!$A$3:$D$158,4,0),IF(AND(IR19&lt;80000000,IR19&gt;10),IR19,0))</f>
        <v>0</v>
      </c>
      <c r="IS40">
        <f>IF(IS19&gt;80000000,VLOOKUP(IS19,符文价值!$A$3:$D$158,4,0),IF(AND(IS19&lt;80000000,IS19&gt;10),IS19,0))</f>
        <v>0</v>
      </c>
      <c r="IT40">
        <f>IF(IT19&gt;80000000,VLOOKUP(IT19,符文价值!$A$3:$D$158,4,0),IF(AND(IT19&lt;80000000,IT19&gt;10),IT19,0))</f>
        <v>9980</v>
      </c>
      <c r="IU40">
        <f>IF(IU19&gt;80000000,VLOOKUP(IU19,符文价值!$A$3:$D$158,4,0),IF(AND(IU19&lt;80000000,IU19&gt;10),IU19,0))</f>
        <v>150</v>
      </c>
      <c r="IV40">
        <f>IF(IV19&gt;80000000,VLOOKUP(IV19,符文价值!$A$3:$D$158,4,0),IF(AND(IV19&lt;80000000,IV19&gt;10),IV19,0))</f>
        <v>0</v>
      </c>
      <c r="IW40">
        <f>IF(IW19&gt;80000000,VLOOKUP(IW19,符文价值!$A$3:$D$158,4,0),IF(AND(IW19&lt;80000000,IW19&gt;10),IW19,0))</f>
        <v>0</v>
      </c>
      <c r="IX40">
        <f>IF(IX19&gt;80000000,VLOOKUP(IX19,符文价值!$A$3:$D$158,4,0),IF(AND(IX19&lt;80000000,IX19&gt;10),IX19,0))</f>
        <v>2500</v>
      </c>
      <c r="IY40">
        <f>IF(IY19&gt;80000000,VLOOKUP(IY19,符文价值!$A$3:$D$158,4,0),IF(AND(IY19&lt;80000000,IY19&gt;10),IY19,0))</f>
        <v>900</v>
      </c>
      <c r="IZ40">
        <f>IF(IZ19&gt;80000000,VLOOKUP(IZ19,符文价值!$A$3:$D$158,4,0),IF(AND(IZ19&lt;80000000,IZ19&gt;10),IZ19,0))</f>
        <v>0</v>
      </c>
      <c r="JA40">
        <f>IF(JA19&gt;80000000,VLOOKUP(JA19,符文价值!$A$3:$D$158,4,0),IF(AND(JA19&lt;80000000,JA19&gt;10),JA19,0))</f>
        <v>0</v>
      </c>
      <c r="JB40">
        <f>IF(JB19&gt;80000000,VLOOKUP(JB19,符文价值!$A$3:$D$158,4,0),IF(AND(JB19&lt;80000000,JB19&gt;10),JB19,0))</f>
        <v>525</v>
      </c>
      <c r="JC40">
        <f>IF(JC19&gt;80000000,VLOOKUP(JC19,符文价值!$A$3:$D$158,4,0),IF(AND(JC19&lt;80000000,JC19&gt;10),JC19,0))</f>
        <v>9000</v>
      </c>
      <c r="JD40">
        <f>IF(JD19&gt;80000000,VLOOKUP(JD19,符文价值!$A$3:$D$158,4,0),IF(AND(JD19&lt;80000000,JD19&gt;10),JD19,0))</f>
        <v>0</v>
      </c>
      <c r="JE40">
        <f>IF(JE19&gt;80000000,VLOOKUP(JE19,符文价值!$A$3:$D$158,4,0),IF(AND(JE19&lt;80000000,JE19&gt;10),JE19,0))</f>
        <v>0</v>
      </c>
      <c r="JF40">
        <f>IF(JF19&gt;80000000,VLOOKUP(JF19,符文价值!$A$3:$D$158,4,0),IF(AND(JF19&lt;80000000,JF19&gt;10),JF19,0))</f>
        <v>20</v>
      </c>
      <c r="JG40">
        <f>IF(JG19&gt;80000000,VLOOKUP(JG19,符文价值!$A$3:$D$158,4,0),IF(AND(JG19&lt;80000000,JG19&gt;10),JG19,0))</f>
        <v>10</v>
      </c>
      <c r="JH40">
        <f>IF(JH19&gt;80000000,VLOOKUP(JH19,符文价值!$A$3:$D$158,4,0),IF(AND(JH19&lt;80000000,JH19&gt;10),JH19,0))</f>
        <v>0</v>
      </c>
      <c r="JI40">
        <f>IF(JI19&gt;80000000,VLOOKUP(JI19,符文价值!$A$3:$D$158,4,0),IF(AND(JI19&lt;80000000,JI19&gt;10),JI19,0))</f>
        <v>0</v>
      </c>
      <c r="JJ40">
        <f>IF(JJ19&gt;80000000,VLOOKUP(JJ19,符文价值!$A$3:$D$158,4,0),IF(AND(JJ19&lt;80000000,JJ19&gt;10),JJ19,0))</f>
        <v>11975</v>
      </c>
      <c r="JK40">
        <f>IF(JK19&gt;80000000,VLOOKUP(JK19,符文价值!$A$3:$D$158,4,0),IF(AND(JK19&lt;80000000,JK19&gt;10),JK19,0))</f>
        <v>30</v>
      </c>
      <c r="JL40">
        <f>IF(JL19&gt;80000000,VLOOKUP(JL19,符文价值!$A$3:$D$158,4,0),IF(AND(JL19&lt;80000000,JL19&gt;10),JL19,0))</f>
        <v>0</v>
      </c>
      <c r="JM40">
        <f>IF(JM19&gt;80000000,VLOOKUP(JM19,符文价值!$A$3:$D$158,4,0),IF(AND(JM19&lt;80000000,JM19&gt;10),JM19,0))</f>
        <v>0</v>
      </c>
      <c r="JN40">
        <f>IF(JN19&gt;80000000,VLOOKUP(JN19,符文价值!$A$3:$D$158,4,0),IF(AND(JN19&lt;80000000,JN19&gt;10),JN19,0))</f>
        <v>9980</v>
      </c>
      <c r="JO40">
        <f>IF(JO19&gt;80000000,VLOOKUP(JO19,符文价值!$A$3:$D$158,4,0),IF(AND(JO19&lt;80000000,JO19&gt;10),JO19,0))</f>
        <v>150</v>
      </c>
      <c r="JP40">
        <f>IF(JP19&gt;80000000,VLOOKUP(JP19,符文价值!$A$3:$D$158,4,0),IF(AND(JP19&lt;80000000,JP19&gt;10),JP19,0))</f>
        <v>0</v>
      </c>
      <c r="JQ40">
        <f>IF(JQ19&gt;80000000,VLOOKUP(JQ19,符文价值!$A$3:$D$158,4,0),IF(AND(JQ19&lt;80000000,JQ19&gt;10),JQ19,0))</f>
        <v>0</v>
      </c>
      <c r="JR40">
        <f>IF(JR19&gt;80000000,VLOOKUP(JR19,符文价值!$A$3:$D$158,4,0),IF(AND(JR19&lt;80000000,JR19&gt;10),JR19,0))</f>
        <v>2500</v>
      </c>
      <c r="JS40">
        <f>IF(JS19&gt;80000000,VLOOKUP(JS19,符文价值!$A$3:$D$158,4,0),IF(AND(JS19&lt;80000000,JS19&gt;10),JS19,0))</f>
        <v>900</v>
      </c>
      <c r="JT40">
        <f>IF(JT19&gt;80000000,VLOOKUP(JT19,符文价值!$A$3:$D$158,4,0),IF(AND(JT19&lt;80000000,JT19&gt;10),JT19,0))</f>
        <v>0</v>
      </c>
      <c r="JU40">
        <f>IF(JU19&gt;80000000,VLOOKUP(JU19,符文价值!$A$3:$D$158,4,0),IF(AND(JU19&lt;80000000,JU19&gt;10),JU19,0))</f>
        <v>0</v>
      </c>
      <c r="JV40">
        <f>IF(JV19&gt;80000000,VLOOKUP(JV19,符文价值!$A$3:$D$158,4,0),IF(AND(JV19&lt;80000000,JV19&gt;10),JV19,0))</f>
        <v>525</v>
      </c>
      <c r="JW40">
        <f>IF(JW19&gt;80000000,VLOOKUP(JW19,符文价值!$A$3:$D$158,4,0),IF(AND(JW19&lt;80000000,JW19&gt;10),JW19,0))</f>
        <v>9000</v>
      </c>
      <c r="JX40">
        <f>IF(JX19&gt;80000000,VLOOKUP(JX19,符文价值!$A$3:$D$158,4,0),IF(AND(JX19&lt;80000000,JX19&gt;10),JX19,0))</f>
        <v>0</v>
      </c>
      <c r="JY40">
        <f>IF(JY19&gt;80000000,VLOOKUP(JY19,符文价值!$A$3:$D$158,4,0),IF(AND(JY19&lt;80000000,JY19&gt;10),JY19,0))</f>
        <v>0</v>
      </c>
      <c r="JZ40">
        <f>IF(JZ19&gt;80000000,VLOOKUP(JZ19,符文价值!$A$3:$D$158,4,0),IF(AND(JZ19&lt;80000000,JZ19&gt;10),JZ19,0))</f>
        <v>20</v>
      </c>
      <c r="KA40">
        <f>IF(KA19&gt;80000000,VLOOKUP(KA19,符文价值!$A$3:$D$158,4,0),IF(AND(KA19&lt;80000000,KA19&gt;10),KA19,0))</f>
        <v>10</v>
      </c>
      <c r="KB40">
        <f>IF(KB19&gt;80000000,VLOOKUP(KB19,符文价值!$A$3:$D$158,4,0),IF(AND(KB19&lt;80000000,KB19&gt;10),KB19,0))</f>
        <v>0</v>
      </c>
      <c r="KC40">
        <f>IF(KC19&gt;80000000,VLOOKUP(KC19,符文价值!$A$3:$D$158,4,0),IF(AND(KC19&lt;80000000,KC19&gt;10),KC19,0))</f>
        <v>0</v>
      </c>
      <c r="KD40">
        <f>IF(KD19&gt;80000000,VLOOKUP(KD19,符文价值!$A$3:$D$158,4,0),IF(AND(KD19&lt;80000000,KD19&gt;10),KD19,0))</f>
        <v>11975</v>
      </c>
      <c r="KE40">
        <f>IF(KE19&gt;80000000,VLOOKUP(KE19,符文价值!$A$3:$D$158,4,0),IF(AND(KE19&lt;80000000,KE19&gt;10),KE19,0))</f>
        <v>30</v>
      </c>
      <c r="KF40">
        <f>IF(KF19&gt;80000000,VLOOKUP(KF19,符文价值!$A$3:$D$158,4,0),IF(AND(KF19&lt;80000000,KF19&gt;10),KF19,0))</f>
        <v>0</v>
      </c>
      <c r="KG40">
        <f>IF(KG19&gt;80000000,VLOOKUP(KG19,符文价值!$A$3:$D$158,4,0),IF(AND(KG19&lt;80000000,KG19&gt;10),KG19,0))</f>
        <v>0</v>
      </c>
      <c r="KH40">
        <f>IF(KH19&gt;80000000,VLOOKUP(KH19,符文价值!$A$3:$D$158,4,0),IF(AND(KH19&lt;80000000,KH19&gt;10),KH19,0))</f>
        <v>9980</v>
      </c>
      <c r="KI40">
        <f>IF(KI19&gt;80000000,VLOOKUP(KI19,符文价值!$A$3:$D$158,4,0),IF(AND(KI19&lt;80000000,KI19&gt;10),KI19,0))</f>
        <v>150</v>
      </c>
      <c r="KJ40">
        <f>IF(KJ19&gt;80000000,VLOOKUP(KJ19,符文价值!$A$3:$D$158,4,0),IF(AND(KJ19&lt;80000000,KJ19&gt;10),KJ19,0))</f>
        <v>0</v>
      </c>
      <c r="KK40">
        <f>IF(KK19&gt;80000000,VLOOKUP(KK19,符文价值!$A$3:$D$158,4,0),IF(AND(KK19&lt;80000000,KK19&gt;10),KK19,0))</f>
        <v>0</v>
      </c>
      <c r="KL40">
        <f>IF(KL19&gt;80000000,VLOOKUP(KL19,符文价值!$A$3:$D$158,4,0),IF(AND(KL19&lt;80000000,KL19&gt;10),KL19,0))</f>
        <v>2500</v>
      </c>
      <c r="KM40">
        <f>IF(KM19&gt;80000000,VLOOKUP(KM19,符文价值!$A$3:$D$158,4,0),IF(AND(KM19&lt;80000000,KM19&gt;10),KM19,0))</f>
        <v>900</v>
      </c>
      <c r="KN40">
        <f>IF(KN19&gt;80000000,VLOOKUP(KN19,符文价值!$A$3:$D$158,4,0),IF(AND(KN19&lt;80000000,KN19&gt;10),KN19,0))</f>
        <v>0</v>
      </c>
      <c r="KO40">
        <f>IF(KO19&gt;80000000,VLOOKUP(KO19,符文价值!$A$3:$D$158,4,0),IF(AND(KO19&lt;80000000,KO19&gt;10),KO19,0))</f>
        <v>0</v>
      </c>
      <c r="KP40">
        <f>IF(KP19&gt;80000000,VLOOKUP(KP19,符文价值!$A$3:$D$158,4,0),IF(AND(KP19&lt;80000000,KP19&gt;10),KP19,0))</f>
        <v>525</v>
      </c>
      <c r="KQ40">
        <f>IF(KQ19&gt;80000000,VLOOKUP(KQ19,符文价值!$A$3:$D$158,4,0),IF(AND(KQ19&lt;80000000,KQ19&gt;10),KQ19,0))</f>
        <v>9000</v>
      </c>
      <c r="KR40">
        <f>IF(KR19&gt;80000000,VLOOKUP(KR19,符文价值!$A$3:$D$158,4,0),IF(AND(KR19&lt;80000000,KR19&gt;10),KR19,0))</f>
        <v>0</v>
      </c>
      <c r="KS40">
        <f>IF(KS19&gt;80000000,VLOOKUP(KS19,符文价值!$A$3:$D$158,4,0),IF(AND(KS19&lt;80000000,KS19&gt;10),KS19,0))</f>
        <v>0</v>
      </c>
      <c r="KT40">
        <f>IF(KT19&gt;80000000,VLOOKUP(KT19,符文价值!$A$3:$D$158,4,0),IF(AND(KT19&lt;80000000,KT19&gt;10),KT19,0))</f>
        <v>20</v>
      </c>
      <c r="KU40">
        <f>IF(KU19&gt;80000000,VLOOKUP(KU19,符文价值!$A$3:$D$158,4,0),IF(AND(KU19&lt;80000000,KU19&gt;10),KU19,0))</f>
        <v>10</v>
      </c>
      <c r="KV40">
        <f>IF(KV19&gt;80000000,VLOOKUP(KV19,符文价值!$A$3:$D$158,4,0),IF(AND(KV19&lt;80000000,KV19&gt;10),KV19,0))</f>
        <v>0</v>
      </c>
      <c r="KW40">
        <f>IF(KW19&gt;80000000,VLOOKUP(KW19,符文价值!$A$3:$D$158,4,0),IF(AND(KW19&lt;80000000,KW19&gt;10),KW19,0))</f>
        <v>0</v>
      </c>
      <c r="KX40">
        <f>IF(KX19&gt;80000000,VLOOKUP(KX19,符文价值!$A$3:$D$158,4,0),IF(AND(KX19&lt;80000000,KX19&gt;10),KX19,0))</f>
        <v>11975</v>
      </c>
      <c r="KY40">
        <f>IF(KY19&gt;80000000,VLOOKUP(KY19,符文价值!$A$3:$D$158,4,0),IF(AND(KY19&lt;80000000,KY19&gt;10),KY19,0))</f>
        <v>30</v>
      </c>
      <c r="KZ40">
        <f>IF(KZ19&gt;80000000,VLOOKUP(KZ19,符文价值!$A$3:$D$158,4,0),IF(AND(KZ19&lt;80000000,KZ19&gt;10),KZ19,0))</f>
        <v>0</v>
      </c>
      <c r="LA40">
        <f>IF(LA19&gt;80000000,VLOOKUP(LA19,符文价值!$A$3:$D$158,4,0),IF(AND(LA19&lt;80000000,LA19&gt;10),LA19,0))</f>
        <v>0</v>
      </c>
      <c r="LB40">
        <f>IF(LB19&gt;80000000,VLOOKUP(LB19,符文价值!$A$3:$D$158,4,0),IF(AND(LB19&lt;80000000,LB19&gt;10),LB19,0))</f>
        <v>9980</v>
      </c>
      <c r="LC40">
        <f>IF(LC19&gt;80000000,VLOOKUP(LC19,符文价值!$A$3:$D$158,4,0),IF(AND(LC19&lt;80000000,LC19&gt;10),LC19,0))</f>
        <v>150</v>
      </c>
      <c r="LD40">
        <f>IF(LD19&gt;80000000,VLOOKUP(LD19,符文价值!$A$3:$D$158,4,0),IF(AND(LD19&lt;80000000,LD19&gt;10),LD19,0))</f>
        <v>0</v>
      </c>
      <c r="LE40">
        <f>IF(LE19&gt;80000000,VLOOKUP(LE19,符文价值!$A$3:$D$158,4,0),IF(AND(LE19&lt;80000000,LE19&gt;10),LE19,0))</f>
        <v>0</v>
      </c>
      <c r="LF40">
        <f>IF(LF19&gt;80000000,VLOOKUP(LF19,符文价值!$A$3:$D$158,4,0),IF(AND(LF19&lt;80000000,LF19&gt;10),LF19,0))</f>
        <v>2500</v>
      </c>
      <c r="LG40">
        <f>IF(LG19&gt;80000000,VLOOKUP(LG19,符文价值!$A$3:$D$158,4,0),IF(AND(LG19&lt;80000000,LG19&gt;10),LG19,0))</f>
        <v>900</v>
      </c>
      <c r="LH40">
        <f>IF(LH19&gt;80000000,VLOOKUP(LH19,符文价值!$A$3:$D$158,4,0),IF(AND(LH19&lt;80000000,LH19&gt;10),LH19,0))</f>
        <v>0</v>
      </c>
      <c r="LI40">
        <f>IF(LI19&gt;80000000,VLOOKUP(LI19,符文价值!$A$3:$D$158,4,0),IF(AND(LI19&lt;80000000,LI19&gt;10),LI19,0))</f>
        <v>0</v>
      </c>
      <c r="LJ40">
        <f>IF(LJ19&gt;80000000,VLOOKUP(LJ19,符文价值!$A$3:$D$158,4,0),IF(AND(LJ19&lt;80000000,LJ19&gt;10),LJ19,0))</f>
        <v>525</v>
      </c>
      <c r="LK40">
        <f>IF(LK19&gt;80000000,VLOOKUP(LK19,符文价值!$A$3:$D$158,4,0),IF(AND(LK19&lt;80000000,LK19&gt;10),LK19,0))</f>
        <v>9000</v>
      </c>
      <c r="LL40">
        <f>IF(LL19&gt;80000000,VLOOKUP(LL19,符文价值!$A$3:$D$158,4,0),IF(AND(LL19&lt;80000000,LL19&gt;10),LL19,0))</f>
        <v>0</v>
      </c>
      <c r="LM40">
        <f>IF(LM19&gt;80000000,VLOOKUP(LM19,符文价值!$A$3:$D$158,4,0),IF(AND(LM19&lt;80000000,LM19&gt;10),LM19,0))</f>
        <v>0</v>
      </c>
      <c r="LN40">
        <f>IF(LN19&gt;80000000,VLOOKUP(LN19,符文价值!$A$3:$D$158,4,0),IF(AND(LN19&lt;80000000,LN19&gt;10),LN19,0))</f>
        <v>20</v>
      </c>
      <c r="LO40">
        <f>IF(LO19&gt;80000000,VLOOKUP(LO19,符文价值!$A$3:$D$158,4,0),IF(AND(LO19&lt;80000000,LO19&gt;10),LO19,0))</f>
        <v>10</v>
      </c>
      <c r="LP40">
        <f>IF(LP19&gt;80000000,VLOOKUP(LP19,符文价值!$A$3:$D$158,4,0),IF(AND(LP19&lt;80000000,LP19&gt;10),LP19,0))</f>
        <v>0</v>
      </c>
      <c r="LQ40">
        <f>IF(LQ19&gt;80000000,VLOOKUP(LQ19,符文价值!$A$3:$D$158,4,0),IF(AND(LQ19&lt;80000000,LQ19&gt;10),LQ19,0))</f>
        <v>0</v>
      </c>
      <c r="LR40">
        <f>IF(LR19&gt;80000000,VLOOKUP(LR19,符文价值!$A$3:$D$158,4,0),IF(AND(LR19&lt;80000000,LR19&gt;10),LR19,0))</f>
        <v>11975</v>
      </c>
      <c r="LS40">
        <f>IF(LS19&gt;80000000,VLOOKUP(LS19,符文价值!$A$3:$D$158,4,0),IF(AND(LS19&lt;80000000,LS19&gt;10),LS19,0))</f>
        <v>30</v>
      </c>
      <c r="LT40">
        <f>IF(LT19&gt;80000000,VLOOKUP(LT19,符文价值!$A$3:$D$158,4,0),IF(AND(LT19&lt;80000000,LT19&gt;10),LT19,0))</f>
        <v>0</v>
      </c>
      <c r="LU40">
        <f>IF(LU19&gt;80000000,VLOOKUP(LU19,符文价值!$A$3:$D$158,4,0),IF(AND(LU19&lt;80000000,LU19&gt;10),LU19,0))</f>
        <v>0</v>
      </c>
      <c r="LV40">
        <f>IF(LV19&gt;80000000,VLOOKUP(LV19,符文价值!$A$3:$D$158,4,0),IF(AND(LV19&lt;80000000,LV19&gt;10),LV19,0))</f>
        <v>9980</v>
      </c>
      <c r="LW40">
        <f>IF(LW19&gt;80000000,VLOOKUP(LW19,符文价值!$A$3:$D$158,4,0),IF(AND(LW19&lt;80000000,LW19&gt;10),LW19,0))</f>
        <v>150</v>
      </c>
      <c r="LX40">
        <f>IF(LX19&gt;80000000,VLOOKUP(LX19,符文价值!$A$3:$D$158,4,0),IF(AND(LX19&lt;80000000,LX19&gt;10),LX19,0))</f>
        <v>0</v>
      </c>
      <c r="LY40">
        <f>IF(LY19&gt;80000000,VLOOKUP(LY19,符文价值!$A$3:$D$158,4,0),IF(AND(LY19&lt;80000000,LY19&gt;10),LY19,0))</f>
        <v>0</v>
      </c>
      <c r="LZ40">
        <f>IF(LZ19&gt;80000000,VLOOKUP(LZ19,符文价值!$A$3:$D$158,4,0),IF(AND(LZ19&lt;80000000,LZ19&gt;10),LZ19,0))</f>
        <v>2500</v>
      </c>
      <c r="MA40">
        <f>IF(MA19&gt;80000000,VLOOKUP(MA19,符文价值!$A$3:$D$158,4,0),IF(AND(MA19&lt;80000000,MA19&gt;10),MA19,0))</f>
        <v>900</v>
      </c>
      <c r="MB40">
        <f>IF(MB19&gt;80000000,VLOOKUP(MB19,符文价值!$A$3:$D$158,4,0),IF(AND(MB19&lt;80000000,MB19&gt;10),MB19,0))</f>
        <v>0</v>
      </c>
      <c r="MC40">
        <f>IF(MC19&gt;80000000,VLOOKUP(MC19,符文价值!$A$3:$D$158,4,0),IF(AND(MC19&lt;80000000,MC19&gt;10),MC19,0))</f>
        <v>0</v>
      </c>
      <c r="MD40">
        <f>IF(MD19&gt;80000000,VLOOKUP(MD19,符文价值!$A$3:$D$158,4,0),IF(AND(MD19&lt;80000000,MD19&gt;10),MD19,0))</f>
        <v>525</v>
      </c>
      <c r="ME40">
        <f>IF(ME19&gt;80000000,VLOOKUP(ME19,符文价值!$A$3:$D$158,4,0),IF(AND(ME19&lt;80000000,ME19&gt;10),ME19,0))</f>
        <v>9000</v>
      </c>
      <c r="MF40">
        <f>IF(MF19&gt;80000000,VLOOKUP(MF19,符文价值!$A$3:$D$158,4,0),IF(AND(MF19&lt;80000000,MF19&gt;10),MF19,0))</f>
        <v>0</v>
      </c>
      <c r="MG40">
        <f>IF(MG19&gt;80000000,VLOOKUP(MG19,符文价值!$A$3:$D$158,4,0),IF(AND(MG19&lt;80000000,MG19&gt;10),MG19,0))</f>
        <v>0</v>
      </c>
      <c r="MH40">
        <f>IF(MH19&gt;80000000,VLOOKUP(MH19,符文价值!$A$3:$D$158,4,0),IF(AND(MH19&lt;80000000,MH19&gt;10),MH19,0))</f>
        <v>20</v>
      </c>
    </row>
    <row r="41" spans="1:346" x14ac:dyDescent="0.2">
      <c r="A41">
        <v>17</v>
      </c>
      <c r="E41">
        <f>IF(E20&gt;80000000,VLOOKUP(E20,符文价值!$A$3:$D$158,4,0),IF(AND(E20&lt;80000000,E20&gt;10),E20,0))</f>
        <v>0</v>
      </c>
      <c r="F41">
        <f>IF(F20&gt;80000000,VLOOKUP(F20,符文价值!$A$3:$D$158,4,0),IF(AND(F20&lt;80000000,F20&gt;10),F20,0))</f>
        <v>0</v>
      </c>
      <c r="G41">
        <f>IF(G20&gt;80000000,VLOOKUP(G20,符文价值!$A$3:$D$158,4,0),IF(AND(G20&lt;80000000,G20&gt;10),G20,0))</f>
        <v>10</v>
      </c>
      <c r="H41">
        <f>IF(H20&gt;80000000,VLOOKUP(H20,符文价值!$A$3:$D$158,4,0),IF(AND(H20&lt;80000000,H20&gt;10),H20,0))</f>
        <v>0</v>
      </c>
      <c r="I41">
        <f>IF(I20&gt;80000000,VLOOKUP(I20,符文价值!$A$3:$D$158,4,0),IF(AND(I20&lt;80000000,I20&gt;10),I20,0))</f>
        <v>0</v>
      </c>
      <c r="J41">
        <f>IF(J20&gt;80000000,VLOOKUP(J20,符文价值!$A$3:$D$158,4,0),IF(AND(J20&lt;80000000,J20&gt;10),J20,0))</f>
        <v>282000</v>
      </c>
      <c r="K41">
        <f>IF(K20&gt;80000000,VLOOKUP(K20,符文价值!$A$3:$D$158,4,0),IF(AND(K20&lt;80000000,K20&gt;10),K20,0))</f>
        <v>15</v>
      </c>
      <c r="L41">
        <f>IF(L20&gt;80000000,VLOOKUP(L20,符文价值!$A$3:$D$158,4,0),IF(AND(L20&lt;80000000,L20&gt;10),L20,0))</f>
        <v>0</v>
      </c>
      <c r="M41">
        <f>IF(M20&gt;80000000,VLOOKUP(M20,符文价值!$A$3:$D$158,4,0),IF(AND(M20&lt;80000000,M20&gt;10),M20,0))</f>
        <v>0</v>
      </c>
      <c r="N41">
        <f>IF(N20&gt;80000000,VLOOKUP(N20,符文价值!$A$3:$D$158,4,0),IF(AND(N20&lt;80000000,N20&gt;10),N20,0))</f>
        <v>178800</v>
      </c>
      <c r="O41">
        <f>IF(O20&gt;80000000,VLOOKUP(O20,符文价值!$A$3:$D$158,4,0),IF(AND(O20&lt;80000000,O20&gt;10),O20,0))</f>
        <v>24</v>
      </c>
      <c r="P41">
        <f>IF(P20&gt;80000000,VLOOKUP(P20,符文价值!$A$3:$D$158,4,0),IF(AND(P20&lt;80000000,P20&gt;10),P20,0))</f>
        <v>0</v>
      </c>
      <c r="Q41">
        <f>IF(Q20&gt;80000000,VLOOKUP(Q20,符文价值!$A$3:$D$158,4,0),IF(AND(Q20&lt;80000000,Q20&gt;10),Q20,0))</f>
        <v>0</v>
      </c>
      <c r="R41">
        <f>IF(R20&gt;80000000,VLOOKUP(R20,符文价值!$A$3:$D$158,4,0),IF(AND(R20&lt;80000000,R20&gt;10),R20,0))</f>
        <v>120000</v>
      </c>
      <c r="S41">
        <f>IF(S20&gt;80000000,VLOOKUP(S20,符文价值!$A$3:$D$158,4,0),IF(AND(S20&lt;80000000,S20&gt;10),S20,0))</f>
        <v>48</v>
      </c>
      <c r="T41">
        <f>IF(T20&gt;80000000,VLOOKUP(T20,符文价值!$A$3:$D$158,4,0),IF(AND(T20&lt;80000000,T20&gt;10),T20,0))</f>
        <v>0</v>
      </c>
      <c r="U41">
        <f>IF(U20&gt;80000000,VLOOKUP(U20,符文价值!$A$3:$D$158,4,0),IF(AND(U20&lt;80000000,U20&gt;10),U20,0))</f>
        <v>0</v>
      </c>
      <c r="V41">
        <f>IF(V20&gt;80000000,VLOOKUP(V20,符文价值!$A$3:$D$158,4,0),IF(AND(V20&lt;80000000,V20&gt;10),V20,0))</f>
        <v>18000</v>
      </c>
      <c r="W41">
        <f>IF(W20&gt;80000000,VLOOKUP(W20,符文价值!$A$3:$D$158,4,0),IF(AND(W20&lt;80000000,W20&gt;10),W20,0))</f>
        <v>120</v>
      </c>
      <c r="X41">
        <f>IF(X20&gt;80000000,VLOOKUP(X20,符文价值!$A$3:$D$158,4,0),IF(AND(X20&lt;80000000,X20&gt;10),X20,0))</f>
        <v>0</v>
      </c>
      <c r="Y41">
        <f>IF(Y20&gt;80000000,VLOOKUP(Y20,符文价值!$A$3:$D$158,4,0),IF(AND(Y20&lt;80000000,Y20&gt;10),Y20,0))</f>
        <v>0</v>
      </c>
      <c r="Z41">
        <f>IF(Z20&gt;80000000,VLOOKUP(Z20,符文价值!$A$3:$D$158,4,0),IF(AND(Z20&lt;80000000,Z20&gt;10),Z20,0))</f>
        <v>1200</v>
      </c>
      <c r="AA41">
        <f>IF(AA20&gt;80000000,VLOOKUP(AA20,符文价值!$A$3:$D$158,4,0),IF(AND(AA20&lt;80000000,AA20&gt;10),AA20,0))</f>
        <v>10</v>
      </c>
      <c r="AB41">
        <f>IF(AB20&gt;80000000,VLOOKUP(AB20,符文价值!$A$3:$D$158,4,0),IF(AND(AB20&lt;80000000,AB20&gt;10),AB20,0))</f>
        <v>0</v>
      </c>
      <c r="AC41">
        <f>IF(AC20&gt;80000000,VLOOKUP(AC20,符文价值!$A$3:$D$158,4,0),IF(AND(AC20&lt;80000000,AC20&gt;10),AC20,0))</f>
        <v>0</v>
      </c>
      <c r="AD41">
        <f>IF(AD20&gt;80000000,VLOOKUP(AD20,符文价值!$A$3:$D$158,4,0),IF(AND(AD20&lt;80000000,AD20&gt;10),AD20,0))</f>
        <v>11975</v>
      </c>
      <c r="AE41">
        <f>IF(AE20&gt;80000000,VLOOKUP(AE20,符文价值!$A$3:$D$158,4,0),IF(AND(AE20&lt;80000000,AE20&gt;10),AE20,0))</f>
        <v>30</v>
      </c>
      <c r="AF41">
        <f>IF(AF20&gt;80000000,VLOOKUP(AF20,符文价值!$A$3:$D$158,4,0),IF(AND(AF20&lt;80000000,AF20&gt;10),AF20,0))</f>
        <v>0</v>
      </c>
      <c r="AG41">
        <f>IF(AG20&gt;80000000,VLOOKUP(AG20,符文价值!$A$3:$D$158,4,0),IF(AND(AG20&lt;80000000,AG20&gt;10),AG20,0))</f>
        <v>0</v>
      </c>
      <c r="AH41">
        <f>IF(AH20&gt;80000000,VLOOKUP(AH20,符文价值!$A$3:$D$158,4,0),IF(AND(AH20&lt;80000000,AH20&gt;10),AH20,0))</f>
        <v>9980</v>
      </c>
      <c r="AI41">
        <f>IF(AI20&gt;80000000,VLOOKUP(AI20,符文价值!$A$3:$D$158,4,0),IF(AND(AI20&lt;80000000,AI20&gt;10),AI20,0))</f>
        <v>150</v>
      </c>
      <c r="AJ41">
        <f>IF(AJ20&gt;80000000,VLOOKUP(AJ20,符文价值!$A$3:$D$158,4,0),IF(AND(AJ20&lt;80000000,AJ20&gt;10),AJ20,0))</f>
        <v>0</v>
      </c>
      <c r="AK41">
        <f>IF(AK20&gt;80000000,VLOOKUP(AK20,符文价值!$A$3:$D$158,4,0),IF(AND(AK20&lt;80000000,AK20&gt;10),AK20,0))</f>
        <v>0</v>
      </c>
      <c r="AL41">
        <f>IF(AL20&gt;80000000,VLOOKUP(AL20,符文价值!$A$3:$D$158,4,0),IF(AND(AL20&lt;80000000,AL20&gt;10),AL20,0))</f>
        <v>2500</v>
      </c>
      <c r="AM41">
        <f>IF(AM20&gt;80000000,VLOOKUP(AM20,符文价值!$A$3:$D$158,4,0),IF(AND(AM20&lt;80000000,AM20&gt;10),AM20,0))</f>
        <v>900</v>
      </c>
      <c r="AN41">
        <f>IF(AN20&gt;80000000,VLOOKUP(AN20,符文价值!$A$3:$D$158,4,0),IF(AND(AN20&lt;80000000,AN20&gt;10),AN20,0))</f>
        <v>0</v>
      </c>
      <c r="AO41">
        <f>IF(AO20&gt;80000000,VLOOKUP(AO20,符文价值!$A$3:$D$158,4,0),IF(AND(AO20&lt;80000000,AO20&gt;10),AO20,0))</f>
        <v>0</v>
      </c>
      <c r="AP41">
        <f>IF(AP20&gt;80000000,VLOOKUP(AP20,符文价值!$A$3:$D$158,4,0),IF(AND(AP20&lt;80000000,AP20&gt;10),AP20,0))</f>
        <v>525</v>
      </c>
      <c r="AQ41">
        <f>IF(AQ20&gt;80000000,VLOOKUP(AQ20,符文价值!$A$3:$D$158,4,0),IF(AND(AQ20&lt;80000000,AQ20&gt;10),AQ20,0))</f>
        <v>9000</v>
      </c>
      <c r="AR41">
        <f>IF(AR20&gt;80000000,VLOOKUP(AR20,符文价值!$A$3:$D$158,4,0),IF(AND(AR20&lt;80000000,AR20&gt;10),AR20,0))</f>
        <v>0</v>
      </c>
      <c r="AS41">
        <f>IF(AS20&gt;80000000,VLOOKUP(AS20,符文价值!$A$3:$D$158,4,0),IF(AND(AS20&lt;80000000,AS20&gt;10),AS20,0))</f>
        <v>0</v>
      </c>
      <c r="AT41">
        <f>IF(AT20&gt;80000000,VLOOKUP(AT20,符文价值!$A$3:$D$158,4,0),IF(AND(AT20&lt;80000000,AT20&gt;10),AT20,0))</f>
        <v>20</v>
      </c>
      <c r="AU41">
        <f>IF(AU20&gt;80000000,VLOOKUP(AU20,符文价值!$A$3:$D$158,4,0),IF(AND(AU20&lt;80000000,AU20&gt;10),AU20,0))</f>
        <v>10</v>
      </c>
      <c r="AV41">
        <f>IF(AV20&gt;80000000,VLOOKUP(AV20,符文价值!$A$3:$D$158,4,0),IF(AND(AV20&lt;80000000,AV20&gt;10),AV20,0))</f>
        <v>0</v>
      </c>
      <c r="AW41">
        <f>IF(AW20&gt;80000000,VLOOKUP(AW20,符文价值!$A$3:$D$158,4,0),IF(AND(AW20&lt;80000000,AW20&gt;10),AW20,0))</f>
        <v>0</v>
      </c>
      <c r="AX41">
        <f>IF(AX20&gt;80000000,VLOOKUP(AX20,符文价值!$A$3:$D$158,4,0),IF(AND(AX20&lt;80000000,AX20&gt;10),AX20,0))</f>
        <v>11975</v>
      </c>
      <c r="AY41">
        <f>IF(AY20&gt;80000000,VLOOKUP(AY20,符文价值!$A$3:$D$158,4,0),IF(AND(AY20&lt;80000000,AY20&gt;10),AY20,0))</f>
        <v>30</v>
      </c>
      <c r="AZ41">
        <f>IF(AZ20&gt;80000000,VLOOKUP(AZ20,符文价值!$A$3:$D$158,4,0),IF(AND(AZ20&lt;80000000,AZ20&gt;10),AZ20,0))</f>
        <v>0</v>
      </c>
      <c r="BA41">
        <f>IF(BA20&gt;80000000,VLOOKUP(BA20,符文价值!$A$3:$D$158,4,0),IF(AND(BA20&lt;80000000,BA20&gt;10),BA20,0))</f>
        <v>0</v>
      </c>
      <c r="BB41">
        <f>IF(BB20&gt;80000000,VLOOKUP(BB20,符文价值!$A$3:$D$158,4,0),IF(AND(BB20&lt;80000000,BB20&gt;10),BB20,0))</f>
        <v>9980</v>
      </c>
      <c r="BC41">
        <f>IF(BC20&gt;80000000,VLOOKUP(BC20,符文价值!$A$3:$D$158,4,0),IF(AND(BC20&lt;80000000,BC20&gt;10),BC20,0))</f>
        <v>150</v>
      </c>
      <c r="BD41">
        <f>IF(BD20&gt;80000000,VLOOKUP(BD20,符文价值!$A$3:$D$158,4,0),IF(AND(BD20&lt;80000000,BD20&gt;10),BD20,0))</f>
        <v>0</v>
      </c>
      <c r="BE41">
        <f>IF(BE20&gt;80000000,VLOOKUP(BE20,符文价值!$A$3:$D$158,4,0),IF(AND(BE20&lt;80000000,BE20&gt;10),BE20,0))</f>
        <v>0</v>
      </c>
      <c r="BF41">
        <f>IF(BF20&gt;80000000,VLOOKUP(BF20,符文价值!$A$3:$D$158,4,0),IF(AND(BF20&lt;80000000,BF20&gt;10),BF20,0))</f>
        <v>2500</v>
      </c>
      <c r="BG41">
        <f>IF(BG20&gt;80000000,VLOOKUP(BG20,符文价值!$A$3:$D$158,4,0),IF(AND(BG20&lt;80000000,BG20&gt;10),BG20,0))</f>
        <v>900</v>
      </c>
      <c r="BH41">
        <f>IF(BH20&gt;80000000,VLOOKUP(BH20,符文价值!$A$3:$D$158,4,0),IF(AND(BH20&lt;80000000,BH20&gt;10),BH20,0))</f>
        <v>0</v>
      </c>
      <c r="BI41">
        <f>IF(BI20&gt;80000000,VLOOKUP(BI20,符文价值!$A$3:$D$158,4,0),IF(AND(BI20&lt;80000000,BI20&gt;10),BI20,0))</f>
        <v>0</v>
      </c>
      <c r="BJ41">
        <f>IF(BJ20&gt;80000000,VLOOKUP(BJ20,符文价值!$A$3:$D$158,4,0),IF(AND(BJ20&lt;80000000,BJ20&gt;10),BJ20,0))</f>
        <v>525</v>
      </c>
      <c r="BK41">
        <f>IF(BK20&gt;80000000,VLOOKUP(BK20,符文价值!$A$3:$D$158,4,0),IF(AND(BK20&lt;80000000,BK20&gt;10),BK20,0))</f>
        <v>9000</v>
      </c>
      <c r="BL41">
        <f>IF(BL20&gt;80000000,VLOOKUP(BL20,符文价值!$A$3:$D$158,4,0),IF(AND(BL20&lt;80000000,BL20&gt;10),BL20,0))</f>
        <v>0</v>
      </c>
      <c r="BM41">
        <f>IF(BM20&gt;80000000,VLOOKUP(BM20,符文价值!$A$3:$D$158,4,0),IF(AND(BM20&lt;80000000,BM20&gt;10),BM20,0))</f>
        <v>0</v>
      </c>
      <c r="BN41">
        <f>IF(BN20&gt;80000000,VLOOKUP(BN20,符文价值!$A$3:$D$158,4,0),IF(AND(BN20&lt;80000000,BN20&gt;10),BN20,0))</f>
        <v>20</v>
      </c>
      <c r="BO41">
        <f>IF(BO20&gt;80000000,VLOOKUP(BO20,符文价值!$A$3:$D$158,4,0),IF(AND(BO20&lt;80000000,BO20&gt;10),BO20,0))</f>
        <v>10</v>
      </c>
      <c r="BP41">
        <f>IF(BP20&gt;80000000,VLOOKUP(BP20,符文价值!$A$3:$D$158,4,0),IF(AND(BP20&lt;80000000,BP20&gt;10),BP20,0))</f>
        <v>0</v>
      </c>
      <c r="BQ41">
        <f>IF(BQ20&gt;80000000,VLOOKUP(BQ20,符文价值!$A$3:$D$158,4,0),IF(AND(BQ20&lt;80000000,BQ20&gt;10),BQ20,0))</f>
        <v>0</v>
      </c>
      <c r="BR41">
        <f>IF(BR20&gt;80000000,VLOOKUP(BR20,符文价值!$A$3:$D$158,4,0),IF(AND(BR20&lt;80000000,BR20&gt;10),BR20,0))</f>
        <v>11975</v>
      </c>
      <c r="BS41">
        <f>IF(BS20&gt;80000000,VLOOKUP(BS20,符文价值!$A$3:$D$158,4,0),IF(AND(BS20&lt;80000000,BS20&gt;10),BS20,0))</f>
        <v>30</v>
      </c>
      <c r="BT41">
        <f>IF(BT20&gt;80000000,VLOOKUP(BT20,符文价值!$A$3:$D$158,4,0),IF(AND(BT20&lt;80000000,BT20&gt;10),BT20,0))</f>
        <v>0</v>
      </c>
      <c r="BU41">
        <f>IF(BU20&gt;80000000,VLOOKUP(BU20,符文价值!$A$3:$D$158,4,0),IF(AND(BU20&lt;80000000,BU20&gt;10),BU20,0))</f>
        <v>0</v>
      </c>
      <c r="BV41">
        <f>IF(BV20&gt;80000000,VLOOKUP(BV20,符文价值!$A$3:$D$158,4,0),IF(AND(BV20&lt;80000000,BV20&gt;10),BV20,0))</f>
        <v>9980</v>
      </c>
      <c r="BW41">
        <f>IF(BW20&gt;80000000,VLOOKUP(BW20,符文价值!$A$3:$D$158,4,0),IF(AND(BW20&lt;80000000,BW20&gt;10),BW20,0))</f>
        <v>150</v>
      </c>
      <c r="BX41">
        <f>IF(BX20&gt;80000000,VLOOKUP(BX20,符文价值!$A$3:$D$158,4,0),IF(AND(BX20&lt;80000000,BX20&gt;10),BX20,0))</f>
        <v>0</v>
      </c>
      <c r="BY41">
        <f>IF(BY20&gt;80000000,VLOOKUP(BY20,符文价值!$A$3:$D$158,4,0),IF(AND(BY20&lt;80000000,BY20&gt;10),BY20,0))</f>
        <v>0</v>
      </c>
      <c r="BZ41">
        <f>IF(BZ20&gt;80000000,VLOOKUP(BZ20,符文价值!$A$3:$D$158,4,0),IF(AND(BZ20&lt;80000000,BZ20&gt;10),BZ20,0))</f>
        <v>2500</v>
      </c>
      <c r="CA41">
        <f>IF(CA20&gt;80000000,VLOOKUP(CA20,符文价值!$A$3:$D$158,4,0),IF(AND(CA20&lt;80000000,CA20&gt;10),CA20,0))</f>
        <v>900</v>
      </c>
      <c r="CB41">
        <f>IF(CB20&gt;80000000,VLOOKUP(CB20,符文价值!$A$3:$D$158,4,0),IF(AND(CB20&lt;80000000,CB20&gt;10),CB20,0))</f>
        <v>0</v>
      </c>
      <c r="CC41">
        <f>IF(CC20&gt;80000000,VLOOKUP(CC20,符文价值!$A$3:$D$158,4,0),IF(AND(CC20&lt;80000000,CC20&gt;10),CC20,0))</f>
        <v>0</v>
      </c>
      <c r="CD41">
        <f>IF(CD20&gt;80000000,VLOOKUP(CD20,符文价值!$A$3:$D$158,4,0),IF(AND(CD20&lt;80000000,CD20&gt;10),CD20,0))</f>
        <v>525</v>
      </c>
      <c r="CE41">
        <f>IF(CE20&gt;80000000,VLOOKUP(CE20,符文价值!$A$3:$D$158,4,0),IF(AND(CE20&lt;80000000,CE20&gt;10),CE20,0))</f>
        <v>9000</v>
      </c>
      <c r="CF41">
        <f>IF(CF20&gt;80000000,VLOOKUP(CF20,符文价值!$A$3:$D$158,4,0),IF(AND(CF20&lt;80000000,CF20&gt;10),CF20,0))</f>
        <v>0</v>
      </c>
      <c r="CG41">
        <f>IF(CG20&gt;80000000,VLOOKUP(CG20,符文价值!$A$3:$D$158,4,0),IF(AND(CG20&lt;80000000,CG20&gt;10),CG20,0))</f>
        <v>0</v>
      </c>
      <c r="CH41">
        <f>IF(CH20&gt;80000000,VLOOKUP(CH20,符文价值!$A$3:$D$158,4,0),IF(AND(CH20&lt;80000000,CH20&gt;10),CH20,0))</f>
        <v>20</v>
      </c>
      <c r="CI41">
        <f>IF(CI20&gt;80000000,VLOOKUP(CI20,符文价值!$A$3:$D$158,4,0),IF(AND(CI20&lt;80000000,CI20&gt;10),CI20,0))</f>
        <v>10</v>
      </c>
      <c r="CJ41">
        <f>IF(CJ20&gt;80000000,VLOOKUP(CJ20,符文价值!$A$3:$D$158,4,0),IF(AND(CJ20&lt;80000000,CJ20&gt;10),CJ20,0))</f>
        <v>0</v>
      </c>
      <c r="CK41">
        <f>IF(CK20&gt;80000000,VLOOKUP(CK20,符文价值!$A$3:$D$158,4,0),IF(AND(CK20&lt;80000000,CK20&gt;10),CK20,0))</f>
        <v>0</v>
      </c>
      <c r="CL41">
        <f>IF(CL20&gt;80000000,VLOOKUP(CL20,符文价值!$A$3:$D$158,4,0),IF(AND(CL20&lt;80000000,CL20&gt;10),CL20,0))</f>
        <v>11975</v>
      </c>
      <c r="CM41">
        <f>IF(CM20&gt;80000000,VLOOKUP(CM20,符文价值!$A$3:$D$158,4,0),IF(AND(CM20&lt;80000000,CM20&gt;10),CM20,0))</f>
        <v>30</v>
      </c>
      <c r="CN41">
        <f>IF(CN20&gt;80000000,VLOOKUP(CN20,符文价值!$A$3:$D$158,4,0),IF(AND(CN20&lt;80000000,CN20&gt;10),CN20,0))</f>
        <v>0</v>
      </c>
      <c r="CO41">
        <f>IF(CO20&gt;80000000,VLOOKUP(CO20,符文价值!$A$3:$D$158,4,0),IF(AND(CO20&lt;80000000,CO20&gt;10),CO20,0))</f>
        <v>0</v>
      </c>
      <c r="CP41">
        <f>IF(CP20&gt;80000000,VLOOKUP(CP20,符文价值!$A$3:$D$158,4,0),IF(AND(CP20&lt;80000000,CP20&gt;10),CP20,0))</f>
        <v>9980</v>
      </c>
      <c r="CQ41">
        <f>IF(CQ20&gt;80000000,VLOOKUP(CQ20,符文价值!$A$3:$D$158,4,0),IF(AND(CQ20&lt;80000000,CQ20&gt;10),CQ20,0))</f>
        <v>150</v>
      </c>
      <c r="CR41">
        <f>IF(CR20&gt;80000000,VLOOKUP(CR20,符文价值!$A$3:$D$158,4,0),IF(AND(CR20&lt;80000000,CR20&gt;10),CR20,0))</f>
        <v>0</v>
      </c>
      <c r="CS41">
        <f>IF(CS20&gt;80000000,VLOOKUP(CS20,符文价值!$A$3:$D$158,4,0),IF(AND(CS20&lt;80000000,CS20&gt;10),CS20,0))</f>
        <v>0</v>
      </c>
      <c r="CT41">
        <f>IF(CT20&gt;80000000,VLOOKUP(CT20,符文价值!$A$3:$D$158,4,0),IF(AND(CT20&lt;80000000,CT20&gt;10),CT20,0))</f>
        <v>2500</v>
      </c>
      <c r="CU41">
        <f>IF(CU20&gt;80000000,VLOOKUP(CU20,符文价值!$A$3:$D$158,4,0),IF(AND(CU20&lt;80000000,CU20&gt;10),CU20,0))</f>
        <v>900</v>
      </c>
      <c r="CV41">
        <f>IF(CV20&gt;80000000,VLOOKUP(CV20,符文价值!$A$3:$D$158,4,0),IF(AND(CV20&lt;80000000,CV20&gt;10),CV20,0))</f>
        <v>0</v>
      </c>
      <c r="CW41">
        <f>IF(CW20&gt;80000000,VLOOKUP(CW20,符文价值!$A$3:$D$158,4,0),IF(AND(CW20&lt;80000000,CW20&gt;10),CW20,0))</f>
        <v>0</v>
      </c>
      <c r="CX41">
        <f>IF(CX20&gt;80000000,VLOOKUP(CX20,符文价值!$A$3:$D$158,4,0),IF(AND(CX20&lt;80000000,CX20&gt;10),CX20,0))</f>
        <v>525</v>
      </c>
      <c r="CY41">
        <f>IF(CY20&gt;80000000,VLOOKUP(CY20,符文价值!$A$3:$D$158,4,0),IF(AND(CY20&lt;80000000,CY20&gt;10),CY20,0))</f>
        <v>9000</v>
      </c>
      <c r="CZ41">
        <f>IF(CZ20&gt;80000000,VLOOKUP(CZ20,符文价值!$A$3:$D$158,4,0),IF(AND(CZ20&lt;80000000,CZ20&gt;10),CZ20,0))</f>
        <v>0</v>
      </c>
      <c r="DA41">
        <f>IF(DA20&gt;80000000,VLOOKUP(DA20,符文价值!$A$3:$D$158,4,0),IF(AND(DA20&lt;80000000,DA20&gt;10),DA20,0))</f>
        <v>0</v>
      </c>
      <c r="DB41">
        <f>IF(DB20&gt;80000000,VLOOKUP(DB20,符文价值!$A$3:$D$158,4,0),IF(AND(DB20&lt;80000000,DB20&gt;10),DB20,0))</f>
        <v>20</v>
      </c>
      <c r="DC41">
        <f>IF(DC20&gt;80000000,VLOOKUP(DC20,符文价值!$A$3:$D$158,4,0),IF(AND(DC20&lt;80000000,DC20&gt;10),DC20,0))</f>
        <v>10</v>
      </c>
      <c r="DD41">
        <f>IF(DD20&gt;80000000,VLOOKUP(DD20,符文价值!$A$3:$D$158,4,0),IF(AND(DD20&lt;80000000,DD20&gt;10),DD20,0))</f>
        <v>0</v>
      </c>
      <c r="DE41">
        <f>IF(DE20&gt;80000000,VLOOKUP(DE20,符文价值!$A$3:$D$158,4,0),IF(AND(DE20&lt;80000000,DE20&gt;10),DE20,0))</f>
        <v>0</v>
      </c>
      <c r="DF41">
        <f>IF(DF20&gt;80000000,VLOOKUP(DF20,符文价值!$A$3:$D$158,4,0),IF(AND(DF20&lt;80000000,DF20&gt;10),DF20,0))</f>
        <v>11975</v>
      </c>
      <c r="DG41">
        <f>IF(DG20&gt;80000000,VLOOKUP(DG20,符文价值!$A$3:$D$158,4,0),IF(AND(DG20&lt;80000000,DG20&gt;10),DG20,0))</f>
        <v>30</v>
      </c>
      <c r="DH41">
        <f>IF(DH20&gt;80000000,VLOOKUP(DH20,符文价值!$A$3:$D$158,4,0),IF(AND(DH20&lt;80000000,DH20&gt;10),DH20,0))</f>
        <v>0</v>
      </c>
      <c r="DI41">
        <f>IF(DI20&gt;80000000,VLOOKUP(DI20,符文价值!$A$3:$D$158,4,0),IF(AND(DI20&lt;80000000,DI20&gt;10),DI20,0))</f>
        <v>0</v>
      </c>
      <c r="DJ41">
        <f>IF(DJ20&gt;80000000,VLOOKUP(DJ20,符文价值!$A$3:$D$158,4,0),IF(AND(DJ20&lt;80000000,DJ20&gt;10),DJ20,0))</f>
        <v>9980</v>
      </c>
      <c r="DK41">
        <f>IF(DK20&gt;80000000,VLOOKUP(DK20,符文价值!$A$3:$D$158,4,0),IF(AND(DK20&lt;80000000,DK20&gt;10),DK20,0))</f>
        <v>150</v>
      </c>
      <c r="DL41">
        <f>IF(DL20&gt;80000000,VLOOKUP(DL20,符文价值!$A$3:$D$158,4,0),IF(AND(DL20&lt;80000000,DL20&gt;10),DL20,0))</f>
        <v>0</v>
      </c>
      <c r="DM41">
        <f>IF(DM20&gt;80000000,VLOOKUP(DM20,符文价值!$A$3:$D$158,4,0),IF(AND(DM20&lt;80000000,DM20&gt;10),DM20,0))</f>
        <v>0</v>
      </c>
      <c r="DN41">
        <f>IF(DN20&gt;80000000,VLOOKUP(DN20,符文价值!$A$3:$D$158,4,0),IF(AND(DN20&lt;80000000,DN20&gt;10),DN20,0))</f>
        <v>2500</v>
      </c>
      <c r="DO41">
        <f>IF(DO20&gt;80000000,VLOOKUP(DO20,符文价值!$A$3:$D$158,4,0),IF(AND(DO20&lt;80000000,DO20&gt;10),DO20,0))</f>
        <v>900</v>
      </c>
      <c r="DP41">
        <f>IF(DP20&gt;80000000,VLOOKUP(DP20,符文价值!$A$3:$D$158,4,0),IF(AND(DP20&lt;80000000,DP20&gt;10),DP20,0))</f>
        <v>0</v>
      </c>
      <c r="DQ41">
        <f>IF(DQ20&gt;80000000,VLOOKUP(DQ20,符文价值!$A$3:$D$158,4,0),IF(AND(DQ20&lt;80000000,DQ20&gt;10),DQ20,0))</f>
        <v>0</v>
      </c>
      <c r="DR41">
        <f>IF(DR20&gt;80000000,VLOOKUP(DR20,符文价值!$A$3:$D$158,4,0),IF(AND(DR20&lt;80000000,DR20&gt;10),DR20,0))</f>
        <v>525</v>
      </c>
      <c r="DS41">
        <f>IF(DS20&gt;80000000,VLOOKUP(DS20,符文价值!$A$3:$D$158,4,0),IF(AND(DS20&lt;80000000,DS20&gt;10),DS20,0))</f>
        <v>9000</v>
      </c>
      <c r="DT41">
        <f>IF(DT20&gt;80000000,VLOOKUP(DT20,符文价值!$A$3:$D$158,4,0),IF(AND(DT20&lt;80000000,DT20&gt;10),DT20,0))</f>
        <v>0</v>
      </c>
      <c r="DU41">
        <f>IF(DU20&gt;80000000,VLOOKUP(DU20,符文价值!$A$3:$D$158,4,0),IF(AND(DU20&lt;80000000,DU20&gt;10),DU20,0))</f>
        <v>0</v>
      </c>
      <c r="DV41">
        <f>IF(DV20&gt;80000000,VLOOKUP(DV20,符文价值!$A$3:$D$158,4,0),IF(AND(DV20&lt;80000000,DV20&gt;10),DV20,0))</f>
        <v>20</v>
      </c>
      <c r="DW41">
        <f>IF(DW20&gt;80000000,VLOOKUP(DW20,符文价值!$A$3:$D$158,4,0),IF(AND(DW20&lt;80000000,DW20&gt;10),DW20,0))</f>
        <v>10</v>
      </c>
      <c r="DX41">
        <f>IF(DX20&gt;80000000,VLOOKUP(DX20,符文价值!$A$3:$D$158,4,0),IF(AND(DX20&lt;80000000,DX20&gt;10),DX20,0))</f>
        <v>0</v>
      </c>
      <c r="DY41">
        <f>IF(DY20&gt;80000000,VLOOKUP(DY20,符文价值!$A$3:$D$158,4,0),IF(AND(DY20&lt;80000000,DY20&gt;10),DY20,0))</f>
        <v>0</v>
      </c>
      <c r="DZ41">
        <f>IF(DZ20&gt;80000000,VLOOKUP(DZ20,符文价值!$A$3:$D$158,4,0),IF(AND(DZ20&lt;80000000,DZ20&gt;10),DZ20,0))</f>
        <v>11975</v>
      </c>
      <c r="EA41">
        <f>IF(EA20&gt;80000000,VLOOKUP(EA20,符文价值!$A$3:$D$158,4,0),IF(AND(EA20&lt;80000000,EA20&gt;10),EA20,0))</f>
        <v>30</v>
      </c>
      <c r="EB41">
        <f>IF(EB20&gt;80000000,VLOOKUP(EB20,符文价值!$A$3:$D$158,4,0),IF(AND(EB20&lt;80000000,EB20&gt;10),EB20,0))</f>
        <v>0</v>
      </c>
      <c r="EC41">
        <f>IF(EC20&gt;80000000,VLOOKUP(EC20,符文价值!$A$3:$D$158,4,0),IF(AND(EC20&lt;80000000,EC20&gt;10),EC20,0))</f>
        <v>0</v>
      </c>
      <c r="ED41">
        <f>IF(ED20&gt;80000000,VLOOKUP(ED20,符文价值!$A$3:$D$158,4,0),IF(AND(ED20&lt;80000000,ED20&gt;10),ED20,0))</f>
        <v>9980</v>
      </c>
      <c r="EE41">
        <f>IF(EE20&gt;80000000,VLOOKUP(EE20,符文价值!$A$3:$D$158,4,0),IF(AND(EE20&lt;80000000,EE20&gt;10),EE20,0))</f>
        <v>150</v>
      </c>
      <c r="EF41">
        <f>IF(EF20&gt;80000000,VLOOKUP(EF20,符文价值!$A$3:$D$158,4,0),IF(AND(EF20&lt;80000000,EF20&gt;10),EF20,0))</f>
        <v>0</v>
      </c>
      <c r="EG41">
        <f>IF(EG20&gt;80000000,VLOOKUP(EG20,符文价值!$A$3:$D$158,4,0),IF(AND(EG20&lt;80000000,EG20&gt;10),EG20,0))</f>
        <v>0</v>
      </c>
      <c r="EH41">
        <f>IF(EH20&gt;80000000,VLOOKUP(EH20,符文价值!$A$3:$D$158,4,0),IF(AND(EH20&lt;80000000,EH20&gt;10),EH20,0))</f>
        <v>2500</v>
      </c>
      <c r="EI41">
        <f>IF(EI20&gt;80000000,VLOOKUP(EI20,符文价值!$A$3:$D$158,4,0),IF(AND(EI20&lt;80000000,EI20&gt;10),EI20,0))</f>
        <v>900</v>
      </c>
      <c r="EJ41">
        <f>IF(EJ20&gt;80000000,VLOOKUP(EJ20,符文价值!$A$3:$D$158,4,0),IF(AND(EJ20&lt;80000000,EJ20&gt;10),EJ20,0))</f>
        <v>0</v>
      </c>
      <c r="EK41">
        <f>IF(EK20&gt;80000000,VLOOKUP(EK20,符文价值!$A$3:$D$158,4,0),IF(AND(EK20&lt;80000000,EK20&gt;10),EK20,0))</f>
        <v>0</v>
      </c>
      <c r="EL41">
        <f>IF(EL20&gt;80000000,VLOOKUP(EL20,符文价值!$A$3:$D$158,4,0),IF(AND(EL20&lt;80000000,EL20&gt;10),EL20,0))</f>
        <v>525</v>
      </c>
      <c r="EM41">
        <f>IF(EM20&gt;80000000,VLOOKUP(EM20,符文价值!$A$3:$D$158,4,0),IF(AND(EM20&lt;80000000,EM20&gt;10),EM20,0))</f>
        <v>9000</v>
      </c>
      <c r="EN41">
        <f>IF(EN20&gt;80000000,VLOOKUP(EN20,符文价值!$A$3:$D$158,4,0),IF(AND(EN20&lt;80000000,EN20&gt;10),EN20,0))</f>
        <v>0</v>
      </c>
      <c r="EO41">
        <f>IF(EO20&gt;80000000,VLOOKUP(EO20,符文价值!$A$3:$D$158,4,0),IF(AND(EO20&lt;80000000,EO20&gt;10),EO20,0))</f>
        <v>0</v>
      </c>
      <c r="EP41">
        <f>IF(EP20&gt;80000000,VLOOKUP(EP20,符文价值!$A$3:$D$158,4,0),IF(AND(EP20&lt;80000000,EP20&gt;10),EP20,0))</f>
        <v>20</v>
      </c>
      <c r="EQ41">
        <f>IF(EQ20&gt;80000000,VLOOKUP(EQ20,符文价值!$A$3:$D$158,4,0),IF(AND(EQ20&lt;80000000,EQ20&gt;10),EQ20,0))</f>
        <v>10</v>
      </c>
      <c r="ER41">
        <f>IF(ER20&gt;80000000,VLOOKUP(ER20,符文价值!$A$3:$D$158,4,0),IF(AND(ER20&lt;80000000,ER20&gt;10),ER20,0))</f>
        <v>0</v>
      </c>
      <c r="ES41">
        <f>IF(ES20&gt;80000000,VLOOKUP(ES20,符文价值!$A$3:$D$158,4,0),IF(AND(ES20&lt;80000000,ES20&gt;10),ES20,0))</f>
        <v>0</v>
      </c>
      <c r="ET41">
        <f>IF(ET20&gt;80000000,VLOOKUP(ET20,符文价值!$A$3:$D$158,4,0),IF(AND(ET20&lt;80000000,ET20&gt;10),ET20,0))</f>
        <v>11975</v>
      </c>
      <c r="EU41">
        <f>IF(EU20&gt;80000000,VLOOKUP(EU20,符文价值!$A$3:$D$158,4,0),IF(AND(EU20&lt;80000000,EU20&gt;10),EU20,0))</f>
        <v>30</v>
      </c>
      <c r="EV41">
        <f>IF(EV20&gt;80000000,VLOOKUP(EV20,符文价值!$A$3:$D$158,4,0),IF(AND(EV20&lt;80000000,EV20&gt;10),EV20,0))</f>
        <v>0</v>
      </c>
      <c r="EW41">
        <f>IF(EW20&gt;80000000,VLOOKUP(EW20,符文价值!$A$3:$D$158,4,0),IF(AND(EW20&lt;80000000,EW20&gt;10),EW20,0))</f>
        <v>0</v>
      </c>
      <c r="EX41">
        <f>IF(EX20&gt;80000000,VLOOKUP(EX20,符文价值!$A$3:$D$158,4,0),IF(AND(EX20&lt;80000000,EX20&gt;10),EX20,0))</f>
        <v>9980</v>
      </c>
      <c r="EY41">
        <f>IF(EY20&gt;80000000,VLOOKUP(EY20,符文价值!$A$3:$D$158,4,0),IF(AND(EY20&lt;80000000,EY20&gt;10),EY20,0))</f>
        <v>150</v>
      </c>
      <c r="EZ41">
        <f>IF(EZ20&gt;80000000,VLOOKUP(EZ20,符文价值!$A$3:$D$158,4,0),IF(AND(EZ20&lt;80000000,EZ20&gt;10),EZ20,0))</f>
        <v>0</v>
      </c>
      <c r="FA41">
        <f>IF(FA20&gt;80000000,VLOOKUP(FA20,符文价值!$A$3:$D$158,4,0),IF(AND(FA20&lt;80000000,FA20&gt;10),FA20,0))</f>
        <v>0</v>
      </c>
      <c r="FB41">
        <f>IF(FB20&gt;80000000,VLOOKUP(FB20,符文价值!$A$3:$D$158,4,0),IF(AND(FB20&lt;80000000,FB20&gt;10),FB20,0))</f>
        <v>2500</v>
      </c>
      <c r="FC41">
        <f>IF(FC20&gt;80000000,VLOOKUP(FC20,符文价值!$A$3:$D$158,4,0),IF(AND(FC20&lt;80000000,FC20&gt;10),FC20,0))</f>
        <v>900</v>
      </c>
      <c r="FD41">
        <f>IF(FD20&gt;80000000,VLOOKUP(FD20,符文价值!$A$3:$D$158,4,0),IF(AND(FD20&lt;80000000,FD20&gt;10),FD20,0))</f>
        <v>0</v>
      </c>
      <c r="FE41">
        <f>IF(FE20&gt;80000000,VLOOKUP(FE20,符文价值!$A$3:$D$158,4,0),IF(AND(FE20&lt;80000000,FE20&gt;10),FE20,0))</f>
        <v>0</v>
      </c>
      <c r="FF41">
        <f>IF(FF20&gt;80000000,VLOOKUP(FF20,符文价值!$A$3:$D$158,4,0),IF(AND(FF20&lt;80000000,FF20&gt;10),FF20,0))</f>
        <v>525</v>
      </c>
      <c r="FG41">
        <f>IF(FG20&gt;80000000,VLOOKUP(FG20,符文价值!$A$3:$D$158,4,0),IF(AND(FG20&lt;80000000,FG20&gt;10),FG20,0))</f>
        <v>9000</v>
      </c>
      <c r="FH41">
        <f>IF(FH20&gt;80000000,VLOOKUP(FH20,符文价值!$A$3:$D$158,4,0),IF(AND(FH20&lt;80000000,FH20&gt;10),FH20,0))</f>
        <v>0</v>
      </c>
      <c r="FI41">
        <f>IF(FI20&gt;80000000,VLOOKUP(FI20,符文价值!$A$3:$D$158,4,0),IF(AND(FI20&lt;80000000,FI20&gt;10),FI20,0))</f>
        <v>0</v>
      </c>
      <c r="FJ41">
        <f>IF(FJ20&gt;80000000,VLOOKUP(FJ20,符文价值!$A$3:$D$158,4,0),IF(AND(FJ20&lt;80000000,FJ20&gt;10),FJ20,0))</f>
        <v>20</v>
      </c>
      <c r="FK41">
        <f>IF(FK20&gt;80000000,VLOOKUP(FK20,符文价值!$A$3:$D$158,4,0),IF(AND(FK20&lt;80000000,FK20&gt;10),FK20,0))</f>
        <v>10</v>
      </c>
      <c r="FL41">
        <f>IF(FL20&gt;80000000,VLOOKUP(FL20,符文价值!$A$3:$D$158,4,0),IF(AND(FL20&lt;80000000,FL20&gt;10),FL20,0))</f>
        <v>0</v>
      </c>
      <c r="FM41">
        <f>IF(FM20&gt;80000000,VLOOKUP(FM20,符文价值!$A$3:$D$158,4,0),IF(AND(FM20&lt;80000000,FM20&gt;10),FM20,0))</f>
        <v>0</v>
      </c>
      <c r="FN41">
        <f>IF(FN20&gt;80000000,VLOOKUP(FN20,符文价值!$A$3:$D$158,4,0),IF(AND(FN20&lt;80000000,FN20&gt;10),FN20,0))</f>
        <v>11975</v>
      </c>
      <c r="FO41">
        <f>IF(FO20&gt;80000000,VLOOKUP(FO20,符文价值!$A$3:$D$158,4,0),IF(AND(FO20&lt;80000000,FO20&gt;10),FO20,0))</f>
        <v>30</v>
      </c>
      <c r="FP41">
        <f>IF(FP20&gt;80000000,VLOOKUP(FP20,符文价值!$A$3:$D$158,4,0),IF(AND(FP20&lt;80000000,FP20&gt;10),FP20,0))</f>
        <v>0</v>
      </c>
      <c r="FQ41">
        <f>IF(FQ20&gt;80000000,VLOOKUP(FQ20,符文价值!$A$3:$D$158,4,0),IF(AND(FQ20&lt;80000000,FQ20&gt;10),FQ20,0))</f>
        <v>0</v>
      </c>
      <c r="FR41">
        <f>IF(FR20&gt;80000000,VLOOKUP(FR20,符文价值!$A$3:$D$158,4,0),IF(AND(FR20&lt;80000000,FR20&gt;10),FR20,0))</f>
        <v>9980</v>
      </c>
      <c r="FS41">
        <f>IF(FS20&gt;80000000,VLOOKUP(FS20,符文价值!$A$3:$D$158,4,0),IF(AND(FS20&lt;80000000,FS20&gt;10),FS20,0))</f>
        <v>150</v>
      </c>
      <c r="FT41">
        <f>IF(FT20&gt;80000000,VLOOKUP(FT20,符文价值!$A$3:$D$158,4,0),IF(AND(FT20&lt;80000000,FT20&gt;10),FT20,0))</f>
        <v>0</v>
      </c>
      <c r="FU41">
        <f>IF(FU20&gt;80000000,VLOOKUP(FU20,符文价值!$A$3:$D$158,4,0),IF(AND(FU20&lt;80000000,FU20&gt;10),FU20,0))</f>
        <v>0</v>
      </c>
      <c r="FV41">
        <f>IF(FV20&gt;80000000,VLOOKUP(FV20,符文价值!$A$3:$D$158,4,0),IF(AND(FV20&lt;80000000,FV20&gt;10),FV20,0))</f>
        <v>2500</v>
      </c>
      <c r="FW41">
        <f>IF(FW20&gt;80000000,VLOOKUP(FW20,符文价值!$A$3:$D$158,4,0),IF(AND(FW20&lt;80000000,FW20&gt;10),FW20,0))</f>
        <v>900</v>
      </c>
      <c r="FX41">
        <f>IF(FX20&gt;80000000,VLOOKUP(FX20,符文价值!$A$3:$D$158,4,0),IF(AND(FX20&lt;80000000,FX20&gt;10),FX20,0))</f>
        <v>0</v>
      </c>
      <c r="FY41">
        <f>IF(FY20&gt;80000000,VLOOKUP(FY20,符文价值!$A$3:$D$158,4,0),IF(AND(FY20&lt;80000000,FY20&gt;10),FY20,0))</f>
        <v>0</v>
      </c>
      <c r="FZ41">
        <f>IF(FZ20&gt;80000000,VLOOKUP(FZ20,符文价值!$A$3:$D$158,4,0),IF(AND(FZ20&lt;80000000,FZ20&gt;10),FZ20,0))</f>
        <v>525</v>
      </c>
      <c r="GA41">
        <f>IF(GA20&gt;80000000,VLOOKUP(GA20,符文价值!$A$3:$D$158,4,0),IF(AND(GA20&lt;80000000,GA20&gt;10),GA20,0))</f>
        <v>9000</v>
      </c>
      <c r="GB41">
        <f>IF(GB20&gt;80000000,VLOOKUP(GB20,符文价值!$A$3:$D$158,4,0),IF(AND(GB20&lt;80000000,GB20&gt;10),GB20,0))</f>
        <v>0</v>
      </c>
      <c r="GC41">
        <f>IF(GC20&gt;80000000,VLOOKUP(GC20,符文价值!$A$3:$D$158,4,0),IF(AND(GC20&lt;80000000,GC20&gt;10),GC20,0))</f>
        <v>0</v>
      </c>
      <c r="GD41">
        <f>IF(GD20&gt;80000000,VLOOKUP(GD20,符文价值!$A$3:$D$158,4,0),IF(AND(GD20&lt;80000000,GD20&gt;10),GD20,0))</f>
        <v>20</v>
      </c>
      <c r="GE41">
        <f>IF(GE20&gt;80000000,VLOOKUP(GE20,符文价值!$A$3:$D$158,4,0),IF(AND(GE20&lt;80000000,GE20&gt;10),GE20,0))</f>
        <v>10</v>
      </c>
      <c r="GF41">
        <f>IF(GF20&gt;80000000,VLOOKUP(GF20,符文价值!$A$3:$D$158,4,0),IF(AND(GF20&lt;80000000,GF20&gt;10),GF20,0))</f>
        <v>0</v>
      </c>
      <c r="GG41">
        <f>IF(GG20&gt;80000000,VLOOKUP(GG20,符文价值!$A$3:$D$158,4,0),IF(AND(GG20&lt;80000000,GG20&gt;10),GG20,0))</f>
        <v>0</v>
      </c>
      <c r="GH41">
        <f>IF(GH20&gt;80000000,VLOOKUP(GH20,符文价值!$A$3:$D$158,4,0),IF(AND(GH20&lt;80000000,GH20&gt;10),GH20,0))</f>
        <v>11975</v>
      </c>
      <c r="GI41">
        <f>IF(GI20&gt;80000000,VLOOKUP(GI20,符文价值!$A$3:$D$158,4,0),IF(AND(GI20&lt;80000000,GI20&gt;10),GI20,0))</f>
        <v>30</v>
      </c>
      <c r="GJ41">
        <f>IF(GJ20&gt;80000000,VLOOKUP(GJ20,符文价值!$A$3:$D$158,4,0),IF(AND(GJ20&lt;80000000,GJ20&gt;10),GJ20,0))</f>
        <v>0</v>
      </c>
      <c r="GK41">
        <f>IF(GK20&gt;80000000,VLOOKUP(GK20,符文价值!$A$3:$D$158,4,0),IF(AND(GK20&lt;80000000,GK20&gt;10),GK20,0))</f>
        <v>0</v>
      </c>
      <c r="GL41">
        <f>IF(GL20&gt;80000000,VLOOKUP(GL20,符文价值!$A$3:$D$158,4,0),IF(AND(GL20&lt;80000000,GL20&gt;10),GL20,0))</f>
        <v>9980</v>
      </c>
      <c r="GM41">
        <f>IF(GM20&gt;80000000,VLOOKUP(GM20,符文价值!$A$3:$D$158,4,0),IF(AND(GM20&lt;80000000,GM20&gt;10),GM20,0))</f>
        <v>150</v>
      </c>
      <c r="GN41">
        <f>IF(GN20&gt;80000000,VLOOKUP(GN20,符文价值!$A$3:$D$158,4,0),IF(AND(GN20&lt;80000000,GN20&gt;10),GN20,0))</f>
        <v>0</v>
      </c>
      <c r="GO41">
        <f>IF(GO20&gt;80000000,VLOOKUP(GO20,符文价值!$A$3:$D$158,4,0),IF(AND(GO20&lt;80000000,GO20&gt;10),GO20,0))</f>
        <v>0</v>
      </c>
      <c r="GP41">
        <f>IF(GP20&gt;80000000,VLOOKUP(GP20,符文价值!$A$3:$D$158,4,0),IF(AND(GP20&lt;80000000,GP20&gt;10),GP20,0))</f>
        <v>2500</v>
      </c>
      <c r="GQ41">
        <f>IF(GQ20&gt;80000000,VLOOKUP(GQ20,符文价值!$A$3:$D$158,4,0),IF(AND(GQ20&lt;80000000,GQ20&gt;10),GQ20,0))</f>
        <v>900</v>
      </c>
      <c r="GR41">
        <f>IF(GR20&gt;80000000,VLOOKUP(GR20,符文价值!$A$3:$D$158,4,0),IF(AND(GR20&lt;80000000,GR20&gt;10),GR20,0))</f>
        <v>0</v>
      </c>
      <c r="GS41">
        <f>IF(GS20&gt;80000000,VLOOKUP(GS20,符文价值!$A$3:$D$158,4,0),IF(AND(GS20&lt;80000000,GS20&gt;10),GS20,0))</f>
        <v>0</v>
      </c>
      <c r="GT41">
        <f>IF(GT20&gt;80000000,VLOOKUP(GT20,符文价值!$A$3:$D$158,4,0),IF(AND(GT20&lt;80000000,GT20&gt;10),GT20,0))</f>
        <v>525</v>
      </c>
      <c r="GU41">
        <f>IF(GU20&gt;80000000,VLOOKUP(GU20,符文价值!$A$3:$D$158,4,0),IF(AND(GU20&lt;80000000,GU20&gt;10),GU20,0))</f>
        <v>9000</v>
      </c>
      <c r="GV41">
        <f>IF(GV20&gt;80000000,VLOOKUP(GV20,符文价值!$A$3:$D$158,4,0),IF(AND(GV20&lt;80000000,GV20&gt;10),GV20,0))</f>
        <v>0</v>
      </c>
      <c r="GW41">
        <f>IF(GW20&gt;80000000,VLOOKUP(GW20,符文价值!$A$3:$D$158,4,0),IF(AND(GW20&lt;80000000,GW20&gt;10),GW20,0))</f>
        <v>0</v>
      </c>
      <c r="GX41">
        <f>IF(GX20&gt;80000000,VLOOKUP(GX20,符文价值!$A$3:$D$158,4,0),IF(AND(GX20&lt;80000000,GX20&gt;10),GX20,0))</f>
        <v>20</v>
      </c>
      <c r="GY41">
        <f>IF(GY20&gt;80000000,VLOOKUP(GY20,符文价值!$A$3:$D$158,4,0),IF(AND(GY20&lt;80000000,GY20&gt;10),GY20,0))</f>
        <v>10</v>
      </c>
      <c r="GZ41">
        <f>IF(GZ20&gt;80000000,VLOOKUP(GZ20,符文价值!$A$3:$D$158,4,0),IF(AND(GZ20&lt;80000000,GZ20&gt;10),GZ20,0))</f>
        <v>0</v>
      </c>
      <c r="HA41">
        <f>IF(HA20&gt;80000000,VLOOKUP(HA20,符文价值!$A$3:$D$158,4,0),IF(AND(HA20&lt;80000000,HA20&gt;10),HA20,0))</f>
        <v>0</v>
      </c>
      <c r="HB41">
        <f>IF(HB20&gt;80000000,VLOOKUP(HB20,符文价值!$A$3:$D$158,4,0),IF(AND(HB20&lt;80000000,HB20&gt;10),HB20,0))</f>
        <v>11975</v>
      </c>
      <c r="HC41">
        <f>IF(HC20&gt;80000000,VLOOKUP(HC20,符文价值!$A$3:$D$158,4,0),IF(AND(HC20&lt;80000000,HC20&gt;10),HC20,0))</f>
        <v>30</v>
      </c>
      <c r="HD41">
        <f>IF(HD20&gt;80000000,VLOOKUP(HD20,符文价值!$A$3:$D$158,4,0),IF(AND(HD20&lt;80000000,HD20&gt;10),HD20,0))</f>
        <v>0</v>
      </c>
      <c r="HE41">
        <f>IF(HE20&gt;80000000,VLOOKUP(HE20,符文价值!$A$3:$D$158,4,0),IF(AND(HE20&lt;80000000,HE20&gt;10),HE20,0))</f>
        <v>0</v>
      </c>
      <c r="HF41">
        <f>IF(HF20&gt;80000000,VLOOKUP(HF20,符文价值!$A$3:$D$158,4,0),IF(AND(HF20&lt;80000000,HF20&gt;10),HF20,0))</f>
        <v>9980</v>
      </c>
      <c r="HG41">
        <f>IF(HG20&gt;80000000,VLOOKUP(HG20,符文价值!$A$3:$D$158,4,0),IF(AND(HG20&lt;80000000,HG20&gt;10),HG20,0))</f>
        <v>150</v>
      </c>
      <c r="HH41">
        <f>IF(HH20&gt;80000000,VLOOKUP(HH20,符文价值!$A$3:$D$158,4,0),IF(AND(HH20&lt;80000000,HH20&gt;10),HH20,0))</f>
        <v>0</v>
      </c>
      <c r="HI41">
        <f>IF(HI20&gt;80000000,VLOOKUP(HI20,符文价值!$A$3:$D$158,4,0),IF(AND(HI20&lt;80000000,HI20&gt;10),HI20,0))</f>
        <v>0</v>
      </c>
      <c r="HJ41">
        <f>IF(HJ20&gt;80000000,VLOOKUP(HJ20,符文价值!$A$3:$D$158,4,0),IF(AND(HJ20&lt;80000000,HJ20&gt;10),HJ20,0))</f>
        <v>2500</v>
      </c>
      <c r="HK41">
        <f>IF(HK20&gt;80000000,VLOOKUP(HK20,符文价值!$A$3:$D$158,4,0),IF(AND(HK20&lt;80000000,HK20&gt;10),HK20,0))</f>
        <v>900</v>
      </c>
      <c r="HL41">
        <f>IF(HL20&gt;80000000,VLOOKUP(HL20,符文价值!$A$3:$D$158,4,0),IF(AND(HL20&lt;80000000,HL20&gt;10),HL20,0))</f>
        <v>0</v>
      </c>
      <c r="HM41">
        <f>IF(HM20&gt;80000000,VLOOKUP(HM20,符文价值!$A$3:$D$158,4,0),IF(AND(HM20&lt;80000000,HM20&gt;10),HM20,0))</f>
        <v>0</v>
      </c>
      <c r="HN41">
        <f>IF(HN20&gt;80000000,VLOOKUP(HN20,符文价值!$A$3:$D$158,4,0),IF(AND(HN20&lt;80000000,HN20&gt;10),HN20,0))</f>
        <v>525</v>
      </c>
      <c r="HO41">
        <f>IF(HO20&gt;80000000,VLOOKUP(HO20,符文价值!$A$3:$D$158,4,0),IF(AND(HO20&lt;80000000,HO20&gt;10),HO20,0))</f>
        <v>9000</v>
      </c>
      <c r="HP41">
        <f>IF(HP20&gt;80000000,VLOOKUP(HP20,符文价值!$A$3:$D$158,4,0),IF(AND(HP20&lt;80000000,HP20&gt;10),HP20,0))</f>
        <v>0</v>
      </c>
      <c r="HQ41">
        <f>IF(HQ20&gt;80000000,VLOOKUP(HQ20,符文价值!$A$3:$D$158,4,0),IF(AND(HQ20&lt;80000000,HQ20&gt;10),HQ20,0))</f>
        <v>0</v>
      </c>
      <c r="HR41">
        <f>IF(HR20&gt;80000000,VLOOKUP(HR20,符文价值!$A$3:$D$158,4,0),IF(AND(HR20&lt;80000000,HR20&gt;10),HR20,0))</f>
        <v>20</v>
      </c>
      <c r="HS41">
        <f>IF(HS20&gt;80000000,VLOOKUP(HS20,符文价值!$A$3:$D$158,4,0),IF(AND(HS20&lt;80000000,HS20&gt;10),HS20,0))</f>
        <v>10</v>
      </c>
      <c r="HT41">
        <f>IF(HT20&gt;80000000,VLOOKUP(HT20,符文价值!$A$3:$D$158,4,0),IF(AND(HT20&lt;80000000,HT20&gt;10),HT20,0))</f>
        <v>0</v>
      </c>
      <c r="HU41">
        <f>IF(HU20&gt;80000000,VLOOKUP(HU20,符文价值!$A$3:$D$158,4,0),IF(AND(HU20&lt;80000000,HU20&gt;10),HU20,0))</f>
        <v>0</v>
      </c>
      <c r="HV41">
        <f>IF(HV20&gt;80000000,VLOOKUP(HV20,符文价值!$A$3:$D$158,4,0),IF(AND(HV20&lt;80000000,HV20&gt;10),HV20,0))</f>
        <v>11975</v>
      </c>
      <c r="HW41">
        <f>IF(HW20&gt;80000000,VLOOKUP(HW20,符文价值!$A$3:$D$158,4,0),IF(AND(HW20&lt;80000000,HW20&gt;10),HW20,0))</f>
        <v>30</v>
      </c>
      <c r="HX41">
        <f>IF(HX20&gt;80000000,VLOOKUP(HX20,符文价值!$A$3:$D$158,4,0),IF(AND(HX20&lt;80000000,HX20&gt;10),HX20,0))</f>
        <v>0</v>
      </c>
      <c r="HY41">
        <f>IF(HY20&gt;80000000,VLOOKUP(HY20,符文价值!$A$3:$D$158,4,0),IF(AND(HY20&lt;80000000,HY20&gt;10),HY20,0))</f>
        <v>0</v>
      </c>
      <c r="HZ41">
        <f>IF(HZ20&gt;80000000,VLOOKUP(HZ20,符文价值!$A$3:$D$158,4,0),IF(AND(HZ20&lt;80000000,HZ20&gt;10),HZ20,0))</f>
        <v>9980</v>
      </c>
      <c r="IA41">
        <f>IF(IA20&gt;80000000,VLOOKUP(IA20,符文价值!$A$3:$D$158,4,0),IF(AND(IA20&lt;80000000,IA20&gt;10),IA20,0))</f>
        <v>150</v>
      </c>
      <c r="IB41">
        <f>IF(IB20&gt;80000000,VLOOKUP(IB20,符文价值!$A$3:$D$158,4,0),IF(AND(IB20&lt;80000000,IB20&gt;10),IB20,0))</f>
        <v>0</v>
      </c>
      <c r="IC41">
        <f>IF(IC20&gt;80000000,VLOOKUP(IC20,符文价值!$A$3:$D$158,4,0),IF(AND(IC20&lt;80000000,IC20&gt;10),IC20,0))</f>
        <v>0</v>
      </c>
      <c r="ID41">
        <f>IF(ID20&gt;80000000,VLOOKUP(ID20,符文价值!$A$3:$D$158,4,0),IF(AND(ID20&lt;80000000,ID20&gt;10),ID20,0))</f>
        <v>2500</v>
      </c>
      <c r="IE41">
        <f>IF(IE20&gt;80000000,VLOOKUP(IE20,符文价值!$A$3:$D$158,4,0),IF(AND(IE20&lt;80000000,IE20&gt;10),IE20,0))</f>
        <v>900</v>
      </c>
      <c r="IF41">
        <f>IF(IF20&gt;80000000,VLOOKUP(IF20,符文价值!$A$3:$D$158,4,0),IF(AND(IF20&lt;80000000,IF20&gt;10),IF20,0))</f>
        <v>0</v>
      </c>
      <c r="IG41">
        <f>IF(IG20&gt;80000000,VLOOKUP(IG20,符文价值!$A$3:$D$158,4,0),IF(AND(IG20&lt;80000000,IG20&gt;10),IG20,0))</f>
        <v>0</v>
      </c>
      <c r="IH41">
        <f>IF(IH20&gt;80000000,VLOOKUP(IH20,符文价值!$A$3:$D$158,4,0),IF(AND(IH20&lt;80000000,IH20&gt;10),IH20,0))</f>
        <v>525</v>
      </c>
      <c r="II41">
        <f>IF(II20&gt;80000000,VLOOKUP(II20,符文价值!$A$3:$D$158,4,0),IF(AND(II20&lt;80000000,II20&gt;10),II20,0))</f>
        <v>9000</v>
      </c>
      <c r="IJ41">
        <f>IF(IJ20&gt;80000000,VLOOKUP(IJ20,符文价值!$A$3:$D$158,4,0),IF(AND(IJ20&lt;80000000,IJ20&gt;10),IJ20,0))</f>
        <v>0</v>
      </c>
      <c r="IK41">
        <f>IF(IK20&gt;80000000,VLOOKUP(IK20,符文价值!$A$3:$D$158,4,0),IF(AND(IK20&lt;80000000,IK20&gt;10),IK20,0))</f>
        <v>0</v>
      </c>
      <c r="IL41">
        <f>IF(IL20&gt;80000000,VLOOKUP(IL20,符文价值!$A$3:$D$158,4,0),IF(AND(IL20&lt;80000000,IL20&gt;10),IL20,0))</f>
        <v>20</v>
      </c>
      <c r="IM41">
        <f>IF(IM20&gt;80000000,VLOOKUP(IM20,符文价值!$A$3:$D$158,4,0),IF(AND(IM20&lt;80000000,IM20&gt;10),IM20,0))</f>
        <v>10</v>
      </c>
      <c r="IN41">
        <f>IF(IN20&gt;80000000,VLOOKUP(IN20,符文价值!$A$3:$D$158,4,0),IF(AND(IN20&lt;80000000,IN20&gt;10),IN20,0))</f>
        <v>0</v>
      </c>
      <c r="IO41">
        <f>IF(IO20&gt;80000000,VLOOKUP(IO20,符文价值!$A$3:$D$158,4,0),IF(AND(IO20&lt;80000000,IO20&gt;10),IO20,0))</f>
        <v>0</v>
      </c>
      <c r="IP41">
        <f>IF(IP20&gt;80000000,VLOOKUP(IP20,符文价值!$A$3:$D$158,4,0),IF(AND(IP20&lt;80000000,IP20&gt;10),IP20,0))</f>
        <v>11975</v>
      </c>
      <c r="IQ41">
        <f>IF(IQ20&gt;80000000,VLOOKUP(IQ20,符文价值!$A$3:$D$158,4,0),IF(AND(IQ20&lt;80000000,IQ20&gt;10),IQ20,0))</f>
        <v>30</v>
      </c>
      <c r="IR41">
        <f>IF(IR20&gt;80000000,VLOOKUP(IR20,符文价值!$A$3:$D$158,4,0),IF(AND(IR20&lt;80000000,IR20&gt;10),IR20,0))</f>
        <v>0</v>
      </c>
      <c r="IS41">
        <f>IF(IS20&gt;80000000,VLOOKUP(IS20,符文价值!$A$3:$D$158,4,0),IF(AND(IS20&lt;80000000,IS20&gt;10),IS20,0))</f>
        <v>0</v>
      </c>
      <c r="IT41">
        <f>IF(IT20&gt;80000000,VLOOKUP(IT20,符文价值!$A$3:$D$158,4,0),IF(AND(IT20&lt;80000000,IT20&gt;10),IT20,0))</f>
        <v>9980</v>
      </c>
      <c r="IU41">
        <f>IF(IU20&gt;80000000,VLOOKUP(IU20,符文价值!$A$3:$D$158,4,0),IF(AND(IU20&lt;80000000,IU20&gt;10),IU20,0))</f>
        <v>150</v>
      </c>
      <c r="IV41">
        <f>IF(IV20&gt;80000000,VLOOKUP(IV20,符文价值!$A$3:$D$158,4,0),IF(AND(IV20&lt;80000000,IV20&gt;10),IV20,0))</f>
        <v>0</v>
      </c>
      <c r="IW41">
        <f>IF(IW20&gt;80000000,VLOOKUP(IW20,符文价值!$A$3:$D$158,4,0),IF(AND(IW20&lt;80000000,IW20&gt;10),IW20,0))</f>
        <v>0</v>
      </c>
      <c r="IX41">
        <f>IF(IX20&gt;80000000,VLOOKUP(IX20,符文价值!$A$3:$D$158,4,0),IF(AND(IX20&lt;80000000,IX20&gt;10),IX20,0))</f>
        <v>2500</v>
      </c>
      <c r="IY41">
        <f>IF(IY20&gt;80000000,VLOOKUP(IY20,符文价值!$A$3:$D$158,4,0),IF(AND(IY20&lt;80000000,IY20&gt;10),IY20,0))</f>
        <v>900</v>
      </c>
      <c r="IZ41">
        <f>IF(IZ20&gt;80000000,VLOOKUP(IZ20,符文价值!$A$3:$D$158,4,0),IF(AND(IZ20&lt;80000000,IZ20&gt;10),IZ20,0))</f>
        <v>0</v>
      </c>
      <c r="JA41">
        <f>IF(JA20&gt;80000000,VLOOKUP(JA20,符文价值!$A$3:$D$158,4,0),IF(AND(JA20&lt;80000000,JA20&gt;10),JA20,0))</f>
        <v>0</v>
      </c>
      <c r="JB41">
        <f>IF(JB20&gt;80000000,VLOOKUP(JB20,符文价值!$A$3:$D$158,4,0),IF(AND(JB20&lt;80000000,JB20&gt;10),JB20,0))</f>
        <v>525</v>
      </c>
      <c r="JC41">
        <f>IF(JC20&gt;80000000,VLOOKUP(JC20,符文价值!$A$3:$D$158,4,0),IF(AND(JC20&lt;80000000,JC20&gt;10),JC20,0))</f>
        <v>9000</v>
      </c>
      <c r="JD41">
        <f>IF(JD20&gt;80000000,VLOOKUP(JD20,符文价值!$A$3:$D$158,4,0),IF(AND(JD20&lt;80000000,JD20&gt;10),JD20,0))</f>
        <v>0</v>
      </c>
      <c r="JE41">
        <f>IF(JE20&gt;80000000,VLOOKUP(JE20,符文价值!$A$3:$D$158,4,0),IF(AND(JE20&lt;80000000,JE20&gt;10),JE20,0))</f>
        <v>0</v>
      </c>
      <c r="JF41">
        <f>IF(JF20&gt;80000000,VLOOKUP(JF20,符文价值!$A$3:$D$158,4,0),IF(AND(JF20&lt;80000000,JF20&gt;10),JF20,0))</f>
        <v>20</v>
      </c>
      <c r="JG41">
        <f>IF(JG20&gt;80000000,VLOOKUP(JG20,符文价值!$A$3:$D$158,4,0),IF(AND(JG20&lt;80000000,JG20&gt;10),JG20,0))</f>
        <v>10</v>
      </c>
      <c r="JH41">
        <f>IF(JH20&gt;80000000,VLOOKUP(JH20,符文价值!$A$3:$D$158,4,0),IF(AND(JH20&lt;80000000,JH20&gt;10),JH20,0))</f>
        <v>0</v>
      </c>
      <c r="JI41">
        <f>IF(JI20&gt;80000000,VLOOKUP(JI20,符文价值!$A$3:$D$158,4,0),IF(AND(JI20&lt;80000000,JI20&gt;10),JI20,0))</f>
        <v>0</v>
      </c>
      <c r="JJ41">
        <f>IF(JJ20&gt;80000000,VLOOKUP(JJ20,符文价值!$A$3:$D$158,4,0),IF(AND(JJ20&lt;80000000,JJ20&gt;10),JJ20,0))</f>
        <v>11975</v>
      </c>
      <c r="JK41">
        <f>IF(JK20&gt;80000000,VLOOKUP(JK20,符文价值!$A$3:$D$158,4,0),IF(AND(JK20&lt;80000000,JK20&gt;10),JK20,0))</f>
        <v>30</v>
      </c>
      <c r="JL41">
        <f>IF(JL20&gt;80000000,VLOOKUP(JL20,符文价值!$A$3:$D$158,4,0),IF(AND(JL20&lt;80000000,JL20&gt;10),JL20,0))</f>
        <v>0</v>
      </c>
      <c r="JM41">
        <f>IF(JM20&gt;80000000,VLOOKUP(JM20,符文价值!$A$3:$D$158,4,0),IF(AND(JM20&lt;80000000,JM20&gt;10),JM20,0))</f>
        <v>0</v>
      </c>
      <c r="JN41">
        <f>IF(JN20&gt;80000000,VLOOKUP(JN20,符文价值!$A$3:$D$158,4,0),IF(AND(JN20&lt;80000000,JN20&gt;10),JN20,0))</f>
        <v>9980</v>
      </c>
      <c r="JO41">
        <f>IF(JO20&gt;80000000,VLOOKUP(JO20,符文价值!$A$3:$D$158,4,0),IF(AND(JO20&lt;80000000,JO20&gt;10),JO20,0))</f>
        <v>150</v>
      </c>
      <c r="JP41">
        <f>IF(JP20&gt;80000000,VLOOKUP(JP20,符文价值!$A$3:$D$158,4,0),IF(AND(JP20&lt;80000000,JP20&gt;10),JP20,0))</f>
        <v>0</v>
      </c>
      <c r="JQ41">
        <f>IF(JQ20&gt;80000000,VLOOKUP(JQ20,符文价值!$A$3:$D$158,4,0),IF(AND(JQ20&lt;80000000,JQ20&gt;10),JQ20,0))</f>
        <v>0</v>
      </c>
      <c r="JR41">
        <f>IF(JR20&gt;80000000,VLOOKUP(JR20,符文价值!$A$3:$D$158,4,0),IF(AND(JR20&lt;80000000,JR20&gt;10),JR20,0))</f>
        <v>2500</v>
      </c>
      <c r="JS41">
        <f>IF(JS20&gt;80000000,VLOOKUP(JS20,符文价值!$A$3:$D$158,4,0),IF(AND(JS20&lt;80000000,JS20&gt;10),JS20,0))</f>
        <v>900</v>
      </c>
      <c r="JT41">
        <f>IF(JT20&gt;80000000,VLOOKUP(JT20,符文价值!$A$3:$D$158,4,0),IF(AND(JT20&lt;80000000,JT20&gt;10),JT20,0))</f>
        <v>0</v>
      </c>
      <c r="JU41">
        <f>IF(JU20&gt;80000000,VLOOKUP(JU20,符文价值!$A$3:$D$158,4,0),IF(AND(JU20&lt;80000000,JU20&gt;10),JU20,0))</f>
        <v>0</v>
      </c>
      <c r="JV41">
        <f>IF(JV20&gt;80000000,VLOOKUP(JV20,符文价值!$A$3:$D$158,4,0),IF(AND(JV20&lt;80000000,JV20&gt;10),JV20,0))</f>
        <v>525</v>
      </c>
      <c r="JW41">
        <f>IF(JW20&gt;80000000,VLOOKUP(JW20,符文价值!$A$3:$D$158,4,0),IF(AND(JW20&lt;80000000,JW20&gt;10),JW20,0))</f>
        <v>9000</v>
      </c>
      <c r="JX41">
        <f>IF(JX20&gt;80000000,VLOOKUP(JX20,符文价值!$A$3:$D$158,4,0),IF(AND(JX20&lt;80000000,JX20&gt;10),JX20,0))</f>
        <v>0</v>
      </c>
      <c r="JY41">
        <f>IF(JY20&gt;80000000,VLOOKUP(JY20,符文价值!$A$3:$D$158,4,0),IF(AND(JY20&lt;80000000,JY20&gt;10),JY20,0))</f>
        <v>0</v>
      </c>
      <c r="JZ41">
        <f>IF(JZ20&gt;80000000,VLOOKUP(JZ20,符文价值!$A$3:$D$158,4,0),IF(AND(JZ20&lt;80000000,JZ20&gt;10),JZ20,0))</f>
        <v>20</v>
      </c>
      <c r="KA41">
        <f>IF(KA20&gt;80000000,VLOOKUP(KA20,符文价值!$A$3:$D$158,4,0),IF(AND(KA20&lt;80000000,KA20&gt;10),KA20,0))</f>
        <v>10</v>
      </c>
      <c r="KB41">
        <f>IF(KB20&gt;80000000,VLOOKUP(KB20,符文价值!$A$3:$D$158,4,0),IF(AND(KB20&lt;80000000,KB20&gt;10),KB20,0))</f>
        <v>0</v>
      </c>
      <c r="KC41">
        <f>IF(KC20&gt;80000000,VLOOKUP(KC20,符文价值!$A$3:$D$158,4,0),IF(AND(KC20&lt;80000000,KC20&gt;10),KC20,0))</f>
        <v>0</v>
      </c>
      <c r="KD41">
        <f>IF(KD20&gt;80000000,VLOOKUP(KD20,符文价值!$A$3:$D$158,4,0),IF(AND(KD20&lt;80000000,KD20&gt;10),KD20,0))</f>
        <v>11975</v>
      </c>
      <c r="KE41">
        <f>IF(KE20&gt;80000000,VLOOKUP(KE20,符文价值!$A$3:$D$158,4,0),IF(AND(KE20&lt;80000000,KE20&gt;10),KE20,0))</f>
        <v>30</v>
      </c>
      <c r="KF41">
        <f>IF(KF20&gt;80000000,VLOOKUP(KF20,符文价值!$A$3:$D$158,4,0),IF(AND(KF20&lt;80000000,KF20&gt;10),KF20,0))</f>
        <v>0</v>
      </c>
      <c r="KG41">
        <f>IF(KG20&gt;80000000,VLOOKUP(KG20,符文价值!$A$3:$D$158,4,0),IF(AND(KG20&lt;80000000,KG20&gt;10),KG20,0))</f>
        <v>0</v>
      </c>
      <c r="KH41">
        <f>IF(KH20&gt;80000000,VLOOKUP(KH20,符文价值!$A$3:$D$158,4,0),IF(AND(KH20&lt;80000000,KH20&gt;10),KH20,0))</f>
        <v>9980</v>
      </c>
      <c r="KI41">
        <f>IF(KI20&gt;80000000,VLOOKUP(KI20,符文价值!$A$3:$D$158,4,0),IF(AND(KI20&lt;80000000,KI20&gt;10),KI20,0))</f>
        <v>150</v>
      </c>
      <c r="KJ41">
        <f>IF(KJ20&gt;80000000,VLOOKUP(KJ20,符文价值!$A$3:$D$158,4,0),IF(AND(KJ20&lt;80000000,KJ20&gt;10),KJ20,0))</f>
        <v>0</v>
      </c>
      <c r="KK41">
        <f>IF(KK20&gt;80000000,VLOOKUP(KK20,符文价值!$A$3:$D$158,4,0),IF(AND(KK20&lt;80000000,KK20&gt;10),KK20,0))</f>
        <v>0</v>
      </c>
      <c r="KL41">
        <f>IF(KL20&gt;80000000,VLOOKUP(KL20,符文价值!$A$3:$D$158,4,0),IF(AND(KL20&lt;80000000,KL20&gt;10),KL20,0))</f>
        <v>2500</v>
      </c>
      <c r="KM41">
        <f>IF(KM20&gt;80000000,VLOOKUP(KM20,符文价值!$A$3:$D$158,4,0),IF(AND(KM20&lt;80000000,KM20&gt;10),KM20,0))</f>
        <v>900</v>
      </c>
      <c r="KN41">
        <f>IF(KN20&gt;80000000,VLOOKUP(KN20,符文价值!$A$3:$D$158,4,0),IF(AND(KN20&lt;80000000,KN20&gt;10),KN20,0))</f>
        <v>0</v>
      </c>
      <c r="KO41">
        <f>IF(KO20&gt;80000000,VLOOKUP(KO20,符文价值!$A$3:$D$158,4,0),IF(AND(KO20&lt;80000000,KO20&gt;10),KO20,0))</f>
        <v>0</v>
      </c>
      <c r="KP41">
        <f>IF(KP20&gt;80000000,VLOOKUP(KP20,符文价值!$A$3:$D$158,4,0),IF(AND(KP20&lt;80000000,KP20&gt;10),KP20,0))</f>
        <v>525</v>
      </c>
      <c r="KQ41">
        <f>IF(KQ20&gt;80000000,VLOOKUP(KQ20,符文价值!$A$3:$D$158,4,0),IF(AND(KQ20&lt;80000000,KQ20&gt;10),KQ20,0))</f>
        <v>9000</v>
      </c>
      <c r="KR41">
        <f>IF(KR20&gt;80000000,VLOOKUP(KR20,符文价值!$A$3:$D$158,4,0),IF(AND(KR20&lt;80000000,KR20&gt;10),KR20,0))</f>
        <v>0</v>
      </c>
      <c r="KS41">
        <f>IF(KS20&gt;80000000,VLOOKUP(KS20,符文价值!$A$3:$D$158,4,0),IF(AND(KS20&lt;80000000,KS20&gt;10),KS20,0))</f>
        <v>0</v>
      </c>
      <c r="KT41">
        <f>IF(KT20&gt;80000000,VLOOKUP(KT20,符文价值!$A$3:$D$158,4,0),IF(AND(KT20&lt;80000000,KT20&gt;10),KT20,0))</f>
        <v>20</v>
      </c>
      <c r="KU41">
        <f>IF(KU20&gt;80000000,VLOOKUP(KU20,符文价值!$A$3:$D$158,4,0),IF(AND(KU20&lt;80000000,KU20&gt;10),KU20,0))</f>
        <v>10</v>
      </c>
      <c r="KV41">
        <f>IF(KV20&gt;80000000,VLOOKUP(KV20,符文价值!$A$3:$D$158,4,0),IF(AND(KV20&lt;80000000,KV20&gt;10),KV20,0))</f>
        <v>0</v>
      </c>
      <c r="KW41">
        <f>IF(KW20&gt;80000000,VLOOKUP(KW20,符文价值!$A$3:$D$158,4,0),IF(AND(KW20&lt;80000000,KW20&gt;10),KW20,0))</f>
        <v>0</v>
      </c>
      <c r="KX41">
        <f>IF(KX20&gt;80000000,VLOOKUP(KX20,符文价值!$A$3:$D$158,4,0),IF(AND(KX20&lt;80000000,KX20&gt;10),KX20,0))</f>
        <v>11975</v>
      </c>
      <c r="KY41">
        <f>IF(KY20&gt;80000000,VLOOKUP(KY20,符文价值!$A$3:$D$158,4,0),IF(AND(KY20&lt;80000000,KY20&gt;10),KY20,0))</f>
        <v>30</v>
      </c>
      <c r="KZ41">
        <f>IF(KZ20&gt;80000000,VLOOKUP(KZ20,符文价值!$A$3:$D$158,4,0),IF(AND(KZ20&lt;80000000,KZ20&gt;10),KZ20,0))</f>
        <v>0</v>
      </c>
      <c r="LA41">
        <f>IF(LA20&gt;80000000,VLOOKUP(LA20,符文价值!$A$3:$D$158,4,0),IF(AND(LA20&lt;80000000,LA20&gt;10),LA20,0))</f>
        <v>0</v>
      </c>
      <c r="LB41">
        <f>IF(LB20&gt;80000000,VLOOKUP(LB20,符文价值!$A$3:$D$158,4,0),IF(AND(LB20&lt;80000000,LB20&gt;10),LB20,0))</f>
        <v>9980</v>
      </c>
      <c r="LC41">
        <f>IF(LC20&gt;80000000,VLOOKUP(LC20,符文价值!$A$3:$D$158,4,0),IF(AND(LC20&lt;80000000,LC20&gt;10),LC20,0))</f>
        <v>150</v>
      </c>
      <c r="LD41">
        <f>IF(LD20&gt;80000000,VLOOKUP(LD20,符文价值!$A$3:$D$158,4,0),IF(AND(LD20&lt;80000000,LD20&gt;10),LD20,0))</f>
        <v>0</v>
      </c>
      <c r="LE41">
        <f>IF(LE20&gt;80000000,VLOOKUP(LE20,符文价值!$A$3:$D$158,4,0),IF(AND(LE20&lt;80000000,LE20&gt;10),LE20,0))</f>
        <v>0</v>
      </c>
      <c r="LF41">
        <f>IF(LF20&gt;80000000,VLOOKUP(LF20,符文价值!$A$3:$D$158,4,0),IF(AND(LF20&lt;80000000,LF20&gt;10),LF20,0))</f>
        <v>2500</v>
      </c>
      <c r="LG41">
        <f>IF(LG20&gt;80000000,VLOOKUP(LG20,符文价值!$A$3:$D$158,4,0),IF(AND(LG20&lt;80000000,LG20&gt;10),LG20,0))</f>
        <v>900</v>
      </c>
      <c r="LH41">
        <f>IF(LH20&gt;80000000,VLOOKUP(LH20,符文价值!$A$3:$D$158,4,0),IF(AND(LH20&lt;80000000,LH20&gt;10),LH20,0))</f>
        <v>0</v>
      </c>
      <c r="LI41">
        <f>IF(LI20&gt;80000000,VLOOKUP(LI20,符文价值!$A$3:$D$158,4,0),IF(AND(LI20&lt;80000000,LI20&gt;10),LI20,0))</f>
        <v>0</v>
      </c>
      <c r="LJ41">
        <f>IF(LJ20&gt;80000000,VLOOKUP(LJ20,符文价值!$A$3:$D$158,4,0),IF(AND(LJ20&lt;80000000,LJ20&gt;10),LJ20,0))</f>
        <v>525</v>
      </c>
      <c r="LK41">
        <f>IF(LK20&gt;80000000,VLOOKUP(LK20,符文价值!$A$3:$D$158,4,0),IF(AND(LK20&lt;80000000,LK20&gt;10),LK20,0))</f>
        <v>9000</v>
      </c>
      <c r="LL41">
        <f>IF(LL20&gt;80000000,VLOOKUP(LL20,符文价值!$A$3:$D$158,4,0),IF(AND(LL20&lt;80000000,LL20&gt;10),LL20,0))</f>
        <v>0</v>
      </c>
      <c r="LM41">
        <f>IF(LM20&gt;80000000,VLOOKUP(LM20,符文价值!$A$3:$D$158,4,0),IF(AND(LM20&lt;80000000,LM20&gt;10),LM20,0))</f>
        <v>0</v>
      </c>
      <c r="LN41">
        <f>IF(LN20&gt;80000000,VLOOKUP(LN20,符文价值!$A$3:$D$158,4,0),IF(AND(LN20&lt;80000000,LN20&gt;10),LN20,0))</f>
        <v>20</v>
      </c>
      <c r="LO41">
        <f>IF(LO20&gt;80000000,VLOOKUP(LO20,符文价值!$A$3:$D$158,4,0),IF(AND(LO20&lt;80000000,LO20&gt;10),LO20,0))</f>
        <v>10</v>
      </c>
      <c r="LP41">
        <f>IF(LP20&gt;80000000,VLOOKUP(LP20,符文价值!$A$3:$D$158,4,0),IF(AND(LP20&lt;80000000,LP20&gt;10),LP20,0))</f>
        <v>0</v>
      </c>
      <c r="LQ41">
        <f>IF(LQ20&gt;80000000,VLOOKUP(LQ20,符文价值!$A$3:$D$158,4,0),IF(AND(LQ20&lt;80000000,LQ20&gt;10),LQ20,0))</f>
        <v>0</v>
      </c>
      <c r="LR41">
        <f>IF(LR20&gt;80000000,VLOOKUP(LR20,符文价值!$A$3:$D$158,4,0),IF(AND(LR20&lt;80000000,LR20&gt;10),LR20,0))</f>
        <v>11975</v>
      </c>
      <c r="LS41">
        <f>IF(LS20&gt;80000000,VLOOKUP(LS20,符文价值!$A$3:$D$158,4,0),IF(AND(LS20&lt;80000000,LS20&gt;10),LS20,0))</f>
        <v>30</v>
      </c>
      <c r="LT41">
        <f>IF(LT20&gt;80000000,VLOOKUP(LT20,符文价值!$A$3:$D$158,4,0),IF(AND(LT20&lt;80000000,LT20&gt;10),LT20,0))</f>
        <v>0</v>
      </c>
      <c r="LU41">
        <f>IF(LU20&gt;80000000,VLOOKUP(LU20,符文价值!$A$3:$D$158,4,0),IF(AND(LU20&lt;80000000,LU20&gt;10),LU20,0))</f>
        <v>0</v>
      </c>
      <c r="LV41">
        <f>IF(LV20&gt;80000000,VLOOKUP(LV20,符文价值!$A$3:$D$158,4,0),IF(AND(LV20&lt;80000000,LV20&gt;10),LV20,0))</f>
        <v>9980</v>
      </c>
      <c r="LW41">
        <f>IF(LW20&gt;80000000,VLOOKUP(LW20,符文价值!$A$3:$D$158,4,0),IF(AND(LW20&lt;80000000,LW20&gt;10),LW20,0))</f>
        <v>150</v>
      </c>
      <c r="LX41">
        <f>IF(LX20&gt;80000000,VLOOKUP(LX20,符文价值!$A$3:$D$158,4,0),IF(AND(LX20&lt;80000000,LX20&gt;10),LX20,0))</f>
        <v>0</v>
      </c>
      <c r="LY41">
        <f>IF(LY20&gt;80000000,VLOOKUP(LY20,符文价值!$A$3:$D$158,4,0),IF(AND(LY20&lt;80000000,LY20&gt;10),LY20,0))</f>
        <v>0</v>
      </c>
      <c r="LZ41">
        <f>IF(LZ20&gt;80000000,VLOOKUP(LZ20,符文价值!$A$3:$D$158,4,0),IF(AND(LZ20&lt;80000000,LZ20&gt;10),LZ20,0))</f>
        <v>2500</v>
      </c>
      <c r="MA41">
        <f>IF(MA20&gt;80000000,VLOOKUP(MA20,符文价值!$A$3:$D$158,4,0),IF(AND(MA20&lt;80000000,MA20&gt;10),MA20,0))</f>
        <v>900</v>
      </c>
      <c r="MB41">
        <f>IF(MB20&gt;80000000,VLOOKUP(MB20,符文价值!$A$3:$D$158,4,0),IF(AND(MB20&lt;80000000,MB20&gt;10),MB20,0))</f>
        <v>0</v>
      </c>
      <c r="MC41">
        <f>IF(MC20&gt;80000000,VLOOKUP(MC20,符文价值!$A$3:$D$158,4,0),IF(AND(MC20&lt;80000000,MC20&gt;10),MC20,0))</f>
        <v>0</v>
      </c>
      <c r="MD41">
        <f>IF(MD20&gt;80000000,VLOOKUP(MD20,符文价值!$A$3:$D$158,4,0),IF(AND(MD20&lt;80000000,MD20&gt;10),MD20,0))</f>
        <v>525</v>
      </c>
      <c r="ME41">
        <f>IF(ME20&gt;80000000,VLOOKUP(ME20,符文价值!$A$3:$D$158,4,0),IF(AND(ME20&lt;80000000,ME20&gt;10),ME20,0))</f>
        <v>9000</v>
      </c>
      <c r="MF41">
        <f>IF(MF20&gt;80000000,VLOOKUP(MF20,符文价值!$A$3:$D$158,4,0),IF(AND(MF20&lt;80000000,MF20&gt;10),MF20,0))</f>
        <v>0</v>
      </c>
      <c r="MG41">
        <f>IF(MG20&gt;80000000,VLOOKUP(MG20,符文价值!$A$3:$D$158,4,0),IF(AND(MG20&lt;80000000,MG20&gt;10),MG20,0))</f>
        <v>0</v>
      </c>
      <c r="MH41">
        <f>IF(MH20&gt;80000000,VLOOKUP(MH20,符文价值!$A$3:$D$158,4,0),IF(AND(MH20&lt;80000000,MH20&gt;10),MH20,0))</f>
        <v>20</v>
      </c>
    </row>
    <row r="42" spans="1:346" x14ac:dyDescent="0.2">
      <c r="A42">
        <v>18</v>
      </c>
      <c r="E42">
        <f>IF(E21&gt;80000000,VLOOKUP(E21,符文价值!$A$3:$D$158,4,0),IF(AND(E21&lt;80000000,E21&gt;10),E21,0))</f>
        <v>0</v>
      </c>
      <c r="F42">
        <f>IF(F21&gt;80000000,VLOOKUP(F21,符文价值!$A$3:$D$158,4,0),IF(AND(F21&lt;80000000,F21&gt;10),F21,0))</f>
        <v>0</v>
      </c>
      <c r="G42">
        <f>IF(G21&gt;80000000,VLOOKUP(G21,符文价值!$A$3:$D$158,4,0),IF(AND(G21&lt;80000000,G21&gt;10),G21,0))</f>
        <v>10</v>
      </c>
      <c r="H42">
        <f>IF(H21&gt;80000000,VLOOKUP(H21,符文价值!$A$3:$D$158,4,0),IF(AND(H21&lt;80000000,H21&gt;10),H21,0))</f>
        <v>0</v>
      </c>
      <c r="I42">
        <f>IF(I21&gt;80000000,VLOOKUP(I21,符文价值!$A$3:$D$158,4,0),IF(AND(I21&lt;80000000,I21&gt;10),I21,0))</f>
        <v>0</v>
      </c>
      <c r="J42">
        <f>IF(J21&gt;80000000,VLOOKUP(J21,符文价值!$A$3:$D$158,4,0),IF(AND(J21&lt;80000000,J21&gt;10),J21,0))</f>
        <v>278400</v>
      </c>
      <c r="K42">
        <f>IF(K21&gt;80000000,VLOOKUP(K21,符文价值!$A$3:$D$158,4,0),IF(AND(K21&lt;80000000,K21&gt;10),K21,0))</f>
        <v>15</v>
      </c>
      <c r="L42">
        <f>IF(L21&gt;80000000,VLOOKUP(L21,符文价值!$A$3:$D$158,4,0),IF(AND(L21&lt;80000000,L21&gt;10),L21,0))</f>
        <v>0</v>
      </c>
      <c r="M42">
        <f>IF(M21&gt;80000000,VLOOKUP(M21,符文价值!$A$3:$D$158,4,0),IF(AND(M21&lt;80000000,M21&gt;10),M21,0))</f>
        <v>0</v>
      </c>
      <c r="N42">
        <f>IF(N21&gt;80000000,VLOOKUP(N21,符文价值!$A$3:$D$158,4,0),IF(AND(N21&lt;80000000,N21&gt;10),N21,0))</f>
        <v>178560</v>
      </c>
      <c r="O42">
        <f>IF(O21&gt;80000000,VLOOKUP(O21,符文价值!$A$3:$D$158,4,0),IF(AND(O21&lt;80000000,O21&gt;10),O21,0))</f>
        <v>24</v>
      </c>
      <c r="P42">
        <f>IF(P21&gt;80000000,VLOOKUP(P21,符文价值!$A$3:$D$158,4,0),IF(AND(P21&lt;80000000,P21&gt;10),P21,0))</f>
        <v>0</v>
      </c>
      <c r="Q42">
        <f>IF(Q21&gt;80000000,VLOOKUP(Q21,符文价值!$A$3:$D$158,4,0),IF(AND(Q21&lt;80000000,Q21&gt;10),Q21,0))</f>
        <v>0</v>
      </c>
      <c r="R42">
        <f>IF(R21&gt;80000000,VLOOKUP(R21,符文价值!$A$3:$D$158,4,0),IF(AND(R21&lt;80000000,R21&gt;10),R21,0))</f>
        <v>120000</v>
      </c>
      <c r="S42">
        <f>IF(S21&gt;80000000,VLOOKUP(S21,符文价值!$A$3:$D$158,4,0),IF(AND(S21&lt;80000000,S21&gt;10),S21,0))</f>
        <v>48</v>
      </c>
      <c r="T42">
        <f>IF(T21&gt;80000000,VLOOKUP(T21,符文价值!$A$3:$D$158,4,0),IF(AND(T21&lt;80000000,T21&gt;10),T21,0))</f>
        <v>0</v>
      </c>
      <c r="U42">
        <f>IF(U21&gt;80000000,VLOOKUP(U21,符文价值!$A$3:$D$158,4,0),IF(AND(U21&lt;80000000,U21&gt;10),U21,0))</f>
        <v>0</v>
      </c>
      <c r="V42">
        <f>IF(V21&gt;80000000,VLOOKUP(V21,符文价值!$A$3:$D$158,4,0),IF(AND(V21&lt;80000000,V21&gt;10),V21,0))</f>
        <v>21600</v>
      </c>
      <c r="W42">
        <f>IF(W21&gt;80000000,VLOOKUP(W21,符文价值!$A$3:$D$158,4,0),IF(AND(W21&lt;80000000,W21&gt;10),W21,0))</f>
        <v>120</v>
      </c>
      <c r="X42">
        <f>IF(X21&gt;80000000,VLOOKUP(X21,符文价值!$A$3:$D$158,4,0),IF(AND(X21&lt;80000000,X21&gt;10),X21,0))</f>
        <v>0</v>
      </c>
      <c r="Y42">
        <f>IF(Y21&gt;80000000,VLOOKUP(Y21,符文价值!$A$3:$D$158,4,0),IF(AND(Y21&lt;80000000,Y21&gt;10),Y21,0))</f>
        <v>0</v>
      </c>
      <c r="Z42">
        <f>IF(Z21&gt;80000000,VLOOKUP(Z21,符文价值!$A$3:$D$158,4,0),IF(AND(Z21&lt;80000000,Z21&gt;10),Z21,0))</f>
        <v>1440</v>
      </c>
      <c r="AA42">
        <f>IF(AA21&gt;80000000,VLOOKUP(AA21,符文价值!$A$3:$D$158,4,0),IF(AND(AA21&lt;80000000,AA21&gt;10),AA21,0))</f>
        <v>10</v>
      </c>
      <c r="AB42">
        <f>IF(AB21&gt;80000000,VLOOKUP(AB21,符文价值!$A$3:$D$158,4,0),IF(AND(AB21&lt;80000000,AB21&gt;10),AB21,0))</f>
        <v>0</v>
      </c>
      <c r="AC42">
        <f>IF(AC21&gt;80000000,VLOOKUP(AC21,符文价值!$A$3:$D$158,4,0),IF(AND(AC21&lt;80000000,AC21&gt;10),AC21,0))</f>
        <v>0</v>
      </c>
      <c r="AD42">
        <f>IF(AD21&gt;80000000,VLOOKUP(AD21,符文价值!$A$3:$D$158,4,0),IF(AND(AD21&lt;80000000,AD21&gt;10),AD21,0))</f>
        <v>11975</v>
      </c>
      <c r="AE42">
        <f>IF(AE21&gt;80000000,VLOOKUP(AE21,符文价值!$A$3:$D$158,4,0),IF(AND(AE21&lt;80000000,AE21&gt;10),AE21,0))</f>
        <v>30</v>
      </c>
      <c r="AF42">
        <f>IF(AF21&gt;80000000,VLOOKUP(AF21,符文价值!$A$3:$D$158,4,0),IF(AND(AF21&lt;80000000,AF21&gt;10),AF21,0))</f>
        <v>0</v>
      </c>
      <c r="AG42">
        <f>IF(AG21&gt;80000000,VLOOKUP(AG21,符文价值!$A$3:$D$158,4,0),IF(AND(AG21&lt;80000000,AG21&gt;10),AG21,0))</f>
        <v>0</v>
      </c>
      <c r="AH42">
        <f>IF(AH21&gt;80000000,VLOOKUP(AH21,符文价值!$A$3:$D$158,4,0),IF(AND(AH21&lt;80000000,AH21&gt;10),AH21,0))</f>
        <v>9980</v>
      </c>
      <c r="AI42">
        <f>IF(AI21&gt;80000000,VLOOKUP(AI21,符文价值!$A$3:$D$158,4,0),IF(AND(AI21&lt;80000000,AI21&gt;10),AI21,0))</f>
        <v>150</v>
      </c>
      <c r="AJ42">
        <f>IF(AJ21&gt;80000000,VLOOKUP(AJ21,符文价值!$A$3:$D$158,4,0),IF(AND(AJ21&lt;80000000,AJ21&gt;10),AJ21,0))</f>
        <v>0</v>
      </c>
      <c r="AK42">
        <f>IF(AK21&gt;80000000,VLOOKUP(AK21,符文价值!$A$3:$D$158,4,0),IF(AND(AK21&lt;80000000,AK21&gt;10),AK21,0))</f>
        <v>0</v>
      </c>
      <c r="AL42">
        <f>IF(AL21&gt;80000000,VLOOKUP(AL21,符文价值!$A$3:$D$158,4,0),IF(AND(AL21&lt;80000000,AL21&gt;10),AL21,0))</f>
        <v>2500</v>
      </c>
      <c r="AM42">
        <f>IF(AM21&gt;80000000,VLOOKUP(AM21,符文价值!$A$3:$D$158,4,0),IF(AND(AM21&lt;80000000,AM21&gt;10),AM21,0))</f>
        <v>900</v>
      </c>
      <c r="AN42">
        <f>IF(AN21&gt;80000000,VLOOKUP(AN21,符文价值!$A$3:$D$158,4,0),IF(AND(AN21&lt;80000000,AN21&gt;10),AN21,0))</f>
        <v>0</v>
      </c>
      <c r="AO42">
        <f>IF(AO21&gt;80000000,VLOOKUP(AO21,符文价值!$A$3:$D$158,4,0),IF(AND(AO21&lt;80000000,AO21&gt;10),AO21,0))</f>
        <v>0</v>
      </c>
      <c r="AP42">
        <f>IF(AP21&gt;80000000,VLOOKUP(AP21,符文价值!$A$3:$D$158,4,0),IF(AND(AP21&lt;80000000,AP21&gt;10),AP21,0))</f>
        <v>525</v>
      </c>
      <c r="AQ42">
        <f>IF(AQ21&gt;80000000,VLOOKUP(AQ21,符文价值!$A$3:$D$158,4,0),IF(AND(AQ21&lt;80000000,AQ21&gt;10),AQ21,0))</f>
        <v>9000</v>
      </c>
      <c r="AR42">
        <f>IF(AR21&gt;80000000,VLOOKUP(AR21,符文价值!$A$3:$D$158,4,0),IF(AND(AR21&lt;80000000,AR21&gt;10),AR21,0))</f>
        <v>0</v>
      </c>
      <c r="AS42">
        <f>IF(AS21&gt;80000000,VLOOKUP(AS21,符文价值!$A$3:$D$158,4,0),IF(AND(AS21&lt;80000000,AS21&gt;10),AS21,0))</f>
        <v>0</v>
      </c>
      <c r="AT42">
        <f>IF(AT21&gt;80000000,VLOOKUP(AT21,符文价值!$A$3:$D$158,4,0),IF(AND(AT21&lt;80000000,AT21&gt;10),AT21,0))</f>
        <v>20</v>
      </c>
      <c r="AU42">
        <f>IF(AU21&gt;80000000,VLOOKUP(AU21,符文价值!$A$3:$D$158,4,0),IF(AND(AU21&lt;80000000,AU21&gt;10),AU21,0))</f>
        <v>10</v>
      </c>
      <c r="AV42">
        <f>IF(AV21&gt;80000000,VLOOKUP(AV21,符文价值!$A$3:$D$158,4,0),IF(AND(AV21&lt;80000000,AV21&gt;10),AV21,0))</f>
        <v>0</v>
      </c>
      <c r="AW42">
        <f>IF(AW21&gt;80000000,VLOOKUP(AW21,符文价值!$A$3:$D$158,4,0),IF(AND(AW21&lt;80000000,AW21&gt;10),AW21,0))</f>
        <v>0</v>
      </c>
      <c r="AX42">
        <f>IF(AX21&gt;80000000,VLOOKUP(AX21,符文价值!$A$3:$D$158,4,0),IF(AND(AX21&lt;80000000,AX21&gt;10),AX21,0))</f>
        <v>11975</v>
      </c>
      <c r="AY42">
        <f>IF(AY21&gt;80000000,VLOOKUP(AY21,符文价值!$A$3:$D$158,4,0),IF(AND(AY21&lt;80000000,AY21&gt;10),AY21,0))</f>
        <v>30</v>
      </c>
      <c r="AZ42">
        <f>IF(AZ21&gt;80000000,VLOOKUP(AZ21,符文价值!$A$3:$D$158,4,0),IF(AND(AZ21&lt;80000000,AZ21&gt;10),AZ21,0))</f>
        <v>0</v>
      </c>
      <c r="BA42">
        <f>IF(BA21&gt;80000000,VLOOKUP(BA21,符文价值!$A$3:$D$158,4,0),IF(AND(BA21&lt;80000000,BA21&gt;10),BA21,0))</f>
        <v>0</v>
      </c>
      <c r="BB42">
        <f>IF(BB21&gt;80000000,VLOOKUP(BB21,符文价值!$A$3:$D$158,4,0),IF(AND(BB21&lt;80000000,BB21&gt;10),BB21,0))</f>
        <v>9980</v>
      </c>
      <c r="BC42">
        <f>IF(BC21&gt;80000000,VLOOKUP(BC21,符文价值!$A$3:$D$158,4,0),IF(AND(BC21&lt;80000000,BC21&gt;10),BC21,0))</f>
        <v>150</v>
      </c>
      <c r="BD42">
        <f>IF(BD21&gt;80000000,VLOOKUP(BD21,符文价值!$A$3:$D$158,4,0),IF(AND(BD21&lt;80000000,BD21&gt;10),BD21,0))</f>
        <v>0</v>
      </c>
      <c r="BE42">
        <f>IF(BE21&gt;80000000,VLOOKUP(BE21,符文价值!$A$3:$D$158,4,0),IF(AND(BE21&lt;80000000,BE21&gt;10),BE21,0))</f>
        <v>0</v>
      </c>
      <c r="BF42">
        <f>IF(BF21&gt;80000000,VLOOKUP(BF21,符文价值!$A$3:$D$158,4,0),IF(AND(BF21&lt;80000000,BF21&gt;10),BF21,0))</f>
        <v>2500</v>
      </c>
      <c r="BG42">
        <f>IF(BG21&gt;80000000,VLOOKUP(BG21,符文价值!$A$3:$D$158,4,0),IF(AND(BG21&lt;80000000,BG21&gt;10),BG21,0))</f>
        <v>900</v>
      </c>
      <c r="BH42">
        <f>IF(BH21&gt;80000000,VLOOKUP(BH21,符文价值!$A$3:$D$158,4,0),IF(AND(BH21&lt;80000000,BH21&gt;10),BH21,0))</f>
        <v>0</v>
      </c>
      <c r="BI42">
        <f>IF(BI21&gt;80000000,VLOOKUP(BI21,符文价值!$A$3:$D$158,4,0),IF(AND(BI21&lt;80000000,BI21&gt;10),BI21,0))</f>
        <v>0</v>
      </c>
      <c r="BJ42">
        <f>IF(BJ21&gt;80000000,VLOOKUP(BJ21,符文价值!$A$3:$D$158,4,0),IF(AND(BJ21&lt;80000000,BJ21&gt;10),BJ21,0))</f>
        <v>525</v>
      </c>
      <c r="BK42">
        <f>IF(BK21&gt;80000000,VLOOKUP(BK21,符文价值!$A$3:$D$158,4,0),IF(AND(BK21&lt;80000000,BK21&gt;10),BK21,0))</f>
        <v>9000</v>
      </c>
      <c r="BL42">
        <f>IF(BL21&gt;80000000,VLOOKUP(BL21,符文价值!$A$3:$D$158,4,0),IF(AND(BL21&lt;80000000,BL21&gt;10),BL21,0))</f>
        <v>0</v>
      </c>
      <c r="BM42">
        <f>IF(BM21&gt;80000000,VLOOKUP(BM21,符文价值!$A$3:$D$158,4,0),IF(AND(BM21&lt;80000000,BM21&gt;10),BM21,0))</f>
        <v>0</v>
      </c>
      <c r="BN42">
        <f>IF(BN21&gt;80000000,VLOOKUP(BN21,符文价值!$A$3:$D$158,4,0),IF(AND(BN21&lt;80000000,BN21&gt;10),BN21,0))</f>
        <v>20</v>
      </c>
      <c r="BO42">
        <f>IF(BO21&gt;80000000,VLOOKUP(BO21,符文价值!$A$3:$D$158,4,0),IF(AND(BO21&lt;80000000,BO21&gt;10),BO21,0))</f>
        <v>10</v>
      </c>
      <c r="BP42">
        <f>IF(BP21&gt;80000000,VLOOKUP(BP21,符文价值!$A$3:$D$158,4,0),IF(AND(BP21&lt;80000000,BP21&gt;10),BP21,0))</f>
        <v>0</v>
      </c>
      <c r="BQ42">
        <f>IF(BQ21&gt;80000000,VLOOKUP(BQ21,符文价值!$A$3:$D$158,4,0),IF(AND(BQ21&lt;80000000,BQ21&gt;10),BQ21,0))</f>
        <v>0</v>
      </c>
      <c r="BR42">
        <f>IF(BR21&gt;80000000,VLOOKUP(BR21,符文价值!$A$3:$D$158,4,0),IF(AND(BR21&lt;80000000,BR21&gt;10),BR21,0))</f>
        <v>11975</v>
      </c>
      <c r="BS42">
        <f>IF(BS21&gt;80000000,VLOOKUP(BS21,符文价值!$A$3:$D$158,4,0),IF(AND(BS21&lt;80000000,BS21&gt;10),BS21,0))</f>
        <v>30</v>
      </c>
      <c r="BT42">
        <f>IF(BT21&gt;80000000,VLOOKUP(BT21,符文价值!$A$3:$D$158,4,0),IF(AND(BT21&lt;80000000,BT21&gt;10),BT21,0))</f>
        <v>0</v>
      </c>
      <c r="BU42">
        <f>IF(BU21&gt;80000000,VLOOKUP(BU21,符文价值!$A$3:$D$158,4,0),IF(AND(BU21&lt;80000000,BU21&gt;10),BU21,0))</f>
        <v>0</v>
      </c>
      <c r="BV42">
        <f>IF(BV21&gt;80000000,VLOOKUP(BV21,符文价值!$A$3:$D$158,4,0),IF(AND(BV21&lt;80000000,BV21&gt;10),BV21,0))</f>
        <v>9980</v>
      </c>
      <c r="BW42">
        <f>IF(BW21&gt;80000000,VLOOKUP(BW21,符文价值!$A$3:$D$158,4,0),IF(AND(BW21&lt;80000000,BW21&gt;10),BW21,0))</f>
        <v>150</v>
      </c>
      <c r="BX42">
        <f>IF(BX21&gt;80000000,VLOOKUP(BX21,符文价值!$A$3:$D$158,4,0),IF(AND(BX21&lt;80000000,BX21&gt;10),BX21,0))</f>
        <v>0</v>
      </c>
      <c r="BY42">
        <f>IF(BY21&gt;80000000,VLOOKUP(BY21,符文价值!$A$3:$D$158,4,0),IF(AND(BY21&lt;80000000,BY21&gt;10),BY21,0))</f>
        <v>0</v>
      </c>
      <c r="BZ42">
        <f>IF(BZ21&gt;80000000,VLOOKUP(BZ21,符文价值!$A$3:$D$158,4,0),IF(AND(BZ21&lt;80000000,BZ21&gt;10),BZ21,0))</f>
        <v>2500</v>
      </c>
      <c r="CA42">
        <f>IF(CA21&gt;80000000,VLOOKUP(CA21,符文价值!$A$3:$D$158,4,0),IF(AND(CA21&lt;80000000,CA21&gt;10),CA21,0))</f>
        <v>900</v>
      </c>
      <c r="CB42">
        <f>IF(CB21&gt;80000000,VLOOKUP(CB21,符文价值!$A$3:$D$158,4,0),IF(AND(CB21&lt;80000000,CB21&gt;10),CB21,0))</f>
        <v>0</v>
      </c>
      <c r="CC42">
        <f>IF(CC21&gt;80000000,VLOOKUP(CC21,符文价值!$A$3:$D$158,4,0),IF(AND(CC21&lt;80000000,CC21&gt;10),CC21,0))</f>
        <v>0</v>
      </c>
      <c r="CD42">
        <f>IF(CD21&gt;80000000,VLOOKUP(CD21,符文价值!$A$3:$D$158,4,0),IF(AND(CD21&lt;80000000,CD21&gt;10),CD21,0))</f>
        <v>525</v>
      </c>
      <c r="CE42">
        <f>IF(CE21&gt;80000000,VLOOKUP(CE21,符文价值!$A$3:$D$158,4,0),IF(AND(CE21&lt;80000000,CE21&gt;10),CE21,0))</f>
        <v>9000</v>
      </c>
      <c r="CF42">
        <f>IF(CF21&gt;80000000,VLOOKUP(CF21,符文价值!$A$3:$D$158,4,0),IF(AND(CF21&lt;80000000,CF21&gt;10),CF21,0))</f>
        <v>0</v>
      </c>
      <c r="CG42">
        <f>IF(CG21&gt;80000000,VLOOKUP(CG21,符文价值!$A$3:$D$158,4,0),IF(AND(CG21&lt;80000000,CG21&gt;10),CG21,0))</f>
        <v>0</v>
      </c>
      <c r="CH42">
        <f>IF(CH21&gt;80000000,VLOOKUP(CH21,符文价值!$A$3:$D$158,4,0),IF(AND(CH21&lt;80000000,CH21&gt;10),CH21,0))</f>
        <v>20</v>
      </c>
      <c r="CI42">
        <f>IF(CI21&gt;80000000,VLOOKUP(CI21,符文价值!$A$3:$D$158,4,0),IF(AND(CI21&lt;80000000,CI21&gt;10),CI21,0))</f>
        <v>10</v>
      </c>
      <c r="CJ42">
        <f>IF(CJ21&gt;80000000,VLOOKUP(CJ21,符文价值!$A$3:$D$158,4,0),IF(AND(CJ21&lt;80000000,CJ21&gt;10),CJ21,0))</f>
        <v>0</v>
      </c>
      <c r="CK42">
        <f>IF(CK21&gt;80000000,VLOOKUP(CK21,符文价值!$A$3:$D$158,4,0),IF(AND(CK21&lt;80000000,CK21&gt;10),CK21,0))</f>
        <v>0</v>
      </c>
      <c r="CL42">
        <f>IF(CL21&gt;80000000,VLOOKUP(CL21,符文价值!$A$3:$D$158,4,0),IF(AND(CL21&lt;80000000,CL21&gt;10),CL21,0))</f>
        <v>11975</v>
      </c>
      <c r="CM42">
        <f>IF(CM21&gt;80000000,VLOOKUP(CM21,符文价值!$A$3:$D$158,4,0),IF(AND(CM21&lt;80000000,CM21&gt;10),CM21,0))</f>
        <v>30</v>
      </c>
      <c r="CN42">
        <f>IF(CN21&gt;80000000,VLOOKUP(CN21,符文价值!$A$3:$D$158,4,0),IF(AND(CN21&lt;80000000,CN21&gt;10),CN21,0))</f>
        <v>0</v>
      </c>
      <c r="CO42">
        <f>IF(CO21&gt;80000000,VLOOKUP(CO21,符文价值!$A$3:$D$158,4,0),IF(AND(CO21&lt;80000000,CO21&gt;10),CO21,0))</f>
        <v>0</v>
      </c>
      <c r="CP42">
        <f>IF(CP21&gt;80000000,VLOOKUP(CP21,符文价值!$A$3:$D$158,4,0),IF(AND(CP21&lt;80000000,CP21&gt;10),CP21,0))</f>
        <v>9980</v>
      </c>
      <c r="CQ42">
        <f>IF(CQ21&gt;80000000,VLOOKUP(CQ21,符文价值!$A$3:$D$158,4,0),IF(AND(CQ21&lt;80000000,CQ21&gt;10),CQ21,0))</f>
        <v>150</v>
      </c>
      <c r="CR42">
        <f>IF(CR21&gt;80000000,VLOOKUP(CR21,符文价值!$A$3:$D$158,4,0),IF(AND(CR21&lt;80000000,CR21&gt;10),CR21,0))</f>
        <v>0</v>
      </c>
      <c r="CS42">
        <f>IF(CS21&gt;80000000,VLOOKUP(CS21,符文价值!$A$3:$D$158,4,0),IF(AND(CS21&lt;80000000,CS21&gt;10),CS21,0))</f>
        <v>0</v>
      </c>
      <c r="CT42">
        <f>IF(CT21&gt;80000000,VLOOKUP(CT21,符文价值!$A$3:$D$158,4,0),IF(AND(CT21&lt;80000000,CT21&gt;10),CT21,0))</f>
        <v>2500</v>
      </c>
      <c r="CU42">
        <f>IF(CU21&gt;80000000,VLOOKUP(CU21,符文价值!$A$3:$D$158,4,0),IF(AND(CU21&lt;80000000,CU21&gt;10),CU21,0))</f>
        <v>900</v>
      </c>
      <c r="CV42">
        <f>IF(CV21&gt;80000000,VLOOKUP(CV21,符文价值!$A$3:$D$158,4,0),IF(AND(CV21&lt;80000000,CV21&gt;10),CV21,0))</f>
        <v>0</v>
      </c>
      <c r="CW42">
        <f>IF(CW21&gt;80000000,VLOOKUP(CW21,符文价值!$A$3:$D$158,4,0),IF(AND(CW21&lt;80000000,CW21&gt;10),CW21,0))</f>
        <v>0</v>
      </c>
      <c r="CX42">
        <f>IF(CX21&gt;80000000,VLOOKUP(CX21,符文价值!$A$3:$D$158,4,0),IF(AND(CX21&lt;80000000,CX21&gt;10),CX21,0))</f>
        <v>525</v>
      </c>
      <c r="CY42">
        <f>IF(CY21&gt;80000000,VLOOKUP(CY21,符文价值!$A$3:$D$158,4,0),IF(AND(CY21&lt;80000000,CY21&gt;10),CY21,0))</f>
        <v>9000</v>
      </c>
      <c r="CZ42">
        <f>IF(CZ21&gt;80000000,VLOOKUP(CZ21,符文价值!$A$3:$D$158,4,0),IF(AND(CZ21&lt;80000000,CZ21&gt;10),CZ21,0))</f>
        <v>0</v>
      </c>
      <c r="DA42">
        <f>IF(DA21&gt;80000000,VLOOKUP(DA21,符文价值!$A$3:$D$158,4,0),IF(AND(DA21&lt;80000000,DA21&gt;10),DA21,0))</f>
        <v>0</v>
      </c>
      <c r="DB42">
        <f>IF(DB21&gt;80000000,VLOOKUP(DB21,符文价值!$A$3:$D$158,4,0),IF(AND(DB21&lt;80000000,DB21&gt;10),DB21,0))</f>
        <v>20</v>
      </c>
      <c r="DC42">
        <f>IF(DC21&gt;80000000,VLOOKUP(DC21,符文价值!$A$3:$D$158,4,0),IF(AND(DC21&lt;80000000,DC21&gt;10),DC21,0))</f>
        <v>10</v>
      </c>
      <c r="DD42">
        <f>IF(DD21&gt;80000000,VLOOKUP(DD21,符文价值!$A$3:$D$158,4,0),IF(AND(DD21&lt;80000000,DD21&gt;10),DD21,0))</f>
        <v>0</v>
      </c>
      <c r="DE42">
        <f>IF(DE21&gt;80000000,VLOOKUP(DE21,符文价值!$A$3:$D$158,4,0),IF(AND(DE21&lt;80000000,DE21&gt;10),DE21,0))</f>
        <v>0</v>
      </c>
      <c r="DF42">
        <f>IF(DF21&gt;80000000,VLOOKUP(DF21,符文价值!$A$3:$D$158,4,0),IF(AND(DF21&lt;80000000,DF21&gt;10),DF21,0))</f>
        <v>11975</v>
      </c>
      <c r="DG42">
        <f>IF(DG21&gt;80000000,VLOOKUP(DG21,符文价值!$A$3:$D$158,4,0),IF(AND(DG21&lt;80000000,DG21&gt;10),DG21,0))</f>
        <v>30</v>
      </c>
      <c r="DH42">
        <f>IF(DH21&gt;80000000,VLOOKUP(DH21,符文价值!$A$3:$D$158,4,0),IF(AND(DH21&lt;80000000,DH21&gt;10),DH21,0))</f>
        <v>0</v>
      </c>
      <c r="DI42">
        <f>IF(DI21&gt;80000000,VLOOKUP(DI21,符文价值!$A$3:$D$158,4,0),IF(AND(DI21&lt;80000000,DI21&gt;10),DI21,0))</f>
        <v>0</v>
      </c>
      <c r="DJ42">
        <f>IF(DJ21&gt;80000000,VLOOKUP(DJ21,符文价值!$A$3:$D$158,4,0),IF(AND(DJ21&lt;80000000,DJ21&gt;10),DJ21,0))</f>
        <v>9980</v>
      </c>
      <c r="DK42">
        <f>IF(DK21&gt;80000000,VLOOKUP(DK21,符文价值!$A$3:$D$158,4,0),IF(AND(DK21&lt;80000000,DK21&gt;10),DK21,0))</f>
        <v>150</v>
      </c>
      <c r="DL42">
        <f>IF(DL21&gt;80000000,VLOOKUP(DL21,符文价值!$A$3:$D$158,4,0),IF(AND(DL21&lt;80000000,DL21&gt;10),DL21,0))</f>
        <v>0</v>
      </c>
      <c r="DM42">
        <f>IF(DM21&gt;80000000,VLOOKUP(DM21,符文价值!$A$3:$D$158,4,0),IF(AND(DM21&lt;80000000,DM21&gt;10),DM21,0))</f>
        <v>0</v>
      </c>
      <c r="DN42">
        <f>IF(DN21&gt;80000000,VLOOKUP(DN21,符文价值!$A$3:$D$158,4,0),IF(AND(DN21&lt;80000000,DN21&gt;10),DN21,0))</f>
        <v>2500</v>
      </c>
      <c r="DO42">
        <f>IF(DO21&gt;80000000,VLOOKUP(DO21,符文价值!$A$3:$D$158,4,0),IF(AND(DO21&lt;80000000,DO21&gt;10),DO21,0))</f>
        <v>900</v>
      </c>
      <c r="DP42">
        <f>IF(DP21&gt;80000000,VLOOKUP(DP21,符文价值!$A$3:$D$158,4,0),IF(AND(DP21&lt;80000000,DP21&gt;10),DP21,0))</f>
        <v>0</v>
      </c>
      <c r="DQ42">
        <f>IF(DQ21&gt;80000000,VLOOKUP(DQ21,符文价值!$A$3:$D$158,4,0),IF(AND(DQ21&lt;80000000,DQ21&gt;10),DQ21,0))</f>
        <v>0</v>
      </c>
      <c r="DR42">
        <f>IF(DR21&gt;80000000,VLOOKUP(DR21,符文价值!$A$3:$D$158,4,0),IF(AND(DR21&lt;80000000,DR21&gt;10),DR21,0))</f>
        <v>525</v>
      </c>
      <c r="DS42">
        <f>IF(DS21&gt;80000000,VLOOKUP(DS21,符文价值!$A$3:$D$158,4,0),IF(AND(DS21&lt;80000000,DS21&gt;10),DS21,0))</f>
        <v>9000</v>
      </c>
      <c r="DT42">
        <f>IF(DT21&gt;80000000,VLOOKUP(DT21,符文价值!$A$3:$D$158,4,0),IF(AND(DT21&lt;80000000,DT21&gt;10),DT21,0))</f>
        <v>0</v>
      </c>
      <c r="DU42">
        <f>IF(DU21&gt;80000000,VLOOKUP(DU21,符文价值!$A$3:$D$158,4,0),IF(AND(DU21&lt;80000000,DU21&gt;10),DU21,0))</f>
        <v>0</v>
      </c>
      <c r="DV42">
        <f>IF(DV21&gt;80000000,VLOOKUP(DV21,符文价值!$A$3:$D$158,4,0),IF(AND(DV21&lt;80000000,DV21&gt;10),DV21,0))</f>
        <v>20</v>
      </c>
      <c r="DW42">
        <f>IF(DW21&gt;80000000,VLOOKUP(DW21,符文价值!$A$3:$D$158,4,0),IF(AND(DW21&lt;80000000,DW21&gt;10),DW21,0))</f>
        <v>10</v>
      </c>
      <c r="DX42">
        <f>IF(DX21&gt;80000000,VLOOKUP(DX21,符文价值!$A$3:$D$158,4,0),IF(AND(DX21&lt;80000000,DX21&gt;10),DX21,0))</f>
        <v>0</v>
      </c>
      <c r="DY42">
        <f>IF(DY21&gt;80000000,VLOOKUP(DY21,符文价值!$A$3:$D$158,4,0),IF(AND(DY21&lt;80000000,DY21&gt;10),DY21,0))</f>
        <v>0</v>
      </c>
      <c r="DZ42">
        <f>IF(DZ21&gt;80000000,VLOOKUP(DZ21,符文价值!$A$3:$D$158,4,0),IF(AND(DZ21&lt;80000000,DZ21&gt;10),DZ21,0))</f>
        <v>11975</v>
      </c>
      <c r="EA42">
        <f>IF(EA21&gt;80000000,VLOOKUP(EA21,符文价值!$A$3:$D$158,4,0),IF(AND(EA21&lt;80000000,EA21&gt;10),EA21,0))</f>
        <v>30</v>
      </c>
      <c r="EB42">
        <f>IF(EB21&gt;80000000,VLOOKUP(EB21,符文价值!$A$3:$D$158,4,0),IF(AND(EB21&lt;80000000,EB21&gt;10),EB21,0))</f>
        <v>0</v>
      </c>
      <c r="EC42">
        <f>IF(EC21&gt;80000000,VLOOKUP(EC21,符文价值!$A$3:$D$158,4,0),IF(AND(EC21&lt;80000000,EC21&gt;10),EC21,0))</f>
        <v>0</v>
      </c>
      <c r="ED42">
        <f>IF(ED21&gt;80000000,VLOOKUP(ED21,符文价值!$A$3:$D$158,4,0),IF(AND(ED21&lt;80000000,ED21&gt;10),ED21,0))</f>
        <v>9980</v>
      </c>
      <c r="EE42">
        <f>IF(EE21&gt;80000000,VLOOKUP(EE21,符文价值!$A$3:$D$158,4,0),IF(AND(EE21&lt;80000000,EE21&gt;10),EE21,0))</f>
        <v>150</v>
      </c>
      <c r="EF42">
        <f>IF(EF21&gt;80000000,VLOOKUP(EF21,符文价值!$A$3:$D$158,4,0),IF(AND(EF21&lt;80000000,EF21&gt;10),EF21,0))</f>
        <v>0</v>
      </c>
      <c r="EG42">
        <f>IF(EG21&gt;80000000,VLOOKUP(EG21,符文价值!$A$3:$D$158,4,0),IF(AND(EG21&lt;80000000,EG21&gt;10),EG21,0))</f>
        <v>0</v>
      </c>
      <c r="EH42">
        <f>IF(EH21&gt;80000000,VLOOKUP(EH21,符文价值!$A$3:$D$158,4,0),IF(AND(EH21&lt;80000000,EH21&gt;10),EH21,0))</f>
        <v>2500</v>
      </c>
      <c r="EI42">
        <f>IF(EI21&gt;80000000,VLOOKUP(EI21,符文价值!$A$3:$D$158,4,0),IF(AND(EI21&lt;80000000,EI21&gt;10),EI21,0))</f>
        <v>900</v>
      </c>
      <c r="EJ42">
        <f>IF(EJ21&gt;80000000,VLOOKUP(EJ21,符文价值!$A$3:$D$158,4,0),IF(AND(EJ21&lt;80000000,EJ21&gt;10),EJ21,0))</f>
        <v>0</v>
      </c>
      <c r="EK42">
        <f>IF(EK21&gt;80000000,VLOOKUP(EK21,符文价值!$A$3:$D$158,4,0),IF(AND(EK21&lt;80000000,EK21&gt;10),EK21,0))</f>
        <v>0</v>
      </c>
      <c r="EL42">
        <f>IF(EL21&gt;80000000,VLOOKUP(EL21,符文价值!$A$3:$D$158,4,0),IF(AND(EL21&lt;80000000,EL21&gt;10),EL21,0))</f>
        <v>525</v>
      </c>
      <c r="EM42">
        <f>IF(EM21&gt;80000000,VLOOKUP(EM21,符文价值!$A$3:$D$158,4,0),IF(AND(EM21&lt;80000000,EM21&gt;10),EM21,0))</f>
        <v>9000</v>
      </c>
      <c r="EN42">
        <f>IF(EN21&gt;80000000,VLOOKUP(EN21,符文价值!$A$3:$D$158,4,0),IF(AND(EN21&lt;80000000,EN21&gt;10),EN21,0))</f>
        <v>0</v>
      </c>
      <c r="EO42">
        <f>IF(EO21&gt;80000000,VLOOKUP(EO21,符文价值!$A$3:$D$158,4,0),IF(AND(EO21&lt;80000000,EO21&gt;10),EO21,0))</f>
        <v>0</v>
      </c>
      <c r="EP42">
        <f>IF(EP21&gt;80000000,VLOOKUP(EP21,符文价值!$A$3:$D$158,4,0),IF(AND(EP21&lt;80000000,EP21&gt;10),EP21,0))</f>
        <v>20</v>
      </c>
      <c r="EQ42">
        <f>IF(EQ21&gt;80000000,VLOOKUP(EQ21,符文价值!$A$3:$D$158,4,0),IF(AND(EQ21&lt;80000000,EQ21&gt;10),EQ21,0))</f>
        <v>10</v>
      </c>
      <c r="ER42">
        <f>IF(ER21&gt;80000000,VLOOKUP(ER21,符文价值!$A$3:$D$158,4,0),IF(AND(ER21&lt;80000000,ER21&gt;10),ER21,0))</f>
        <v>0</v>
      </c>
      <c r="ES42">
        <f>IF(ES21&gt;80000000,VLOOKUP(ES21,符文价值!$A$3:$D$158,4,0),IF(AND(ES21&lt;80000000,ES21&gt;10),ES21,0))</f>
        <v>0</v>
      </c>
      <c r="ET42">
        <f>IF(ET21&gt;80000000,VLOOKUP(ET21,符文价值!$A$3:$D$158,4,0),IF(AND(ET21&lt;80000000,ET21&gt;10),ET21,0))</f>
        <v>11975</v>
      </c>
      <c r="EU42">
        <f>IF(EU21&gt;80000000,VLOOKUP(EU21,符文价值!$A$3:$D$158,4,0),IF(AND(EU21&lt;80000000,EU21&gt;10),EU21,0))</f>
        <v>30</v>
      </c>
      <c r="EV42">
        <f>IF(EV21&gt;80000000,VLOOKUP(EV21,符文价值!$A$3:$D$158,4,0),IF(AND(EV21&lt;80000000,EV21&gt;10),EV21,0))</f>
        <v>0</v>
      </c>
      <c r="EW42">
        <f>IF(EW21&gt;80000000,VLOOKUP(EW21,符文价值!$A$3:$D$158,4,0),IF(AND(EW21&lt;80000000,EW21&gt;10),EW21,0))</f>
        <v>0</v>
      </c>
      <c r="EX42">
        <f>IF(EX21&gt;80000000,VLOOKUP(EX21,符文价值!$A$3:$D$158,4,0),IF(AND(EX21&lt;80000000,EX21&gt;10),EX21,0))</f>
        <v>9980</v>
      </c>
      <c r="EY42">
        <f>IF(EY21&gt;80000000,VLOOKUP(EY21,符文价值!$A$3:$D$158,4,0),IF(AND(EY21&lt;80000000,EY21&gt;10),EY21,0))</f>
        <v>150</v>
      </c>
      <c r="EZ42">
        <f>IF(EZ21&gt;80000000,VLOOKUP(EZ21,符文价值!$A$3:$D$158,4,0),IF(AND(EZ21&lt;80000000,EZ21&gt;10),EZ21,0))</f>
        <v>0</v>
      </c>
      <c r="FA42">
        <f>IF(FA21&gt;80000000,VLOOKUP(FA21,符文价值!$A$3:$D$158,4,0),IF(AND(FA21&lt;80000000,FA21&gt;10),FA21,0))</f>
        <v>0</v>
      </c>
      <c r="FB42">
        <f>IF(FB21&gt;80000000,VLOOKUP(FB21,符文价值!$A$3:$D$158,4,0),IF(AND(FB21&lt;80000000,FB21&gt;10),FB21,0))</f>
        <v>2500</v>
      </c>
      <c r="FC42">
        <f>IF(FC21&gt;80000000,VLOOKUP(FC21,符文价值!$A$3:$D$158,4,0),IF(AND(FC21&lt;80000000,FC21&gt;10),FC21,0))</f>
        <v>900</v>
      </c>
      <c r="FD42">
        <f>IF(FD21&gt;80000000,VLOOKUP(FD21,符文价值!$A$3:$D$158,4,0),IF(AND(FD21&lt;80000000,FD21&gt;10),FD21,0))</f>
        <v>0</v>
      </c>
      <c r="FE42">
        <f>IF(FE21&gt;80000000,VLOOKUP(FE21,符文价值!$A$3:$D$158,4,0),IF(AND(FE21&lt;80000000,FE21&gt;10),FE21,0))</f>
        <v>0</v>
      </c>
      <c r="FF42">
        <f>IF(FF21&gt;80000000,VLOOKUP(FF21,符文价值!$A$3:$D$158,4,0),IF(AND(FF21&lt;80000000,FF21&gt;10),FF21,0))</f>
        <v>525</v>
      </c>
      <c r="FG42">
        <f>IF(FG21&gt;80000000,VLOOKUP(FG21,符文价值!$A$3:$D$158,4,0),IF(AND(FG21&lt;80000000,FG21&gt;10),FG21,0))</f>
        <v>9000</v>
      </c>
      <c r="FH42">
        <f>IF(FH21&gt;80000000,VLOOKUP(FH21,符文价值!$A$3:$D$158,4,0),IF(AND(FH21&lt;80000000,FH21&gt;10),FH21,0))</f>
        <v>0</v>
      </c>
      <c r="FI42">
        <f>IF(FI21&gt;80000000,VLOOKUP(FI21,符文价值!$A$3:$D$158,4,0),IF(AND(FI21&lt;80000000,FI21&gt;10),FI21,0))</f>
        <v>0</v>
      </c>
      <c r="FJ42">
        <f>IF(FJ21&gt;80000000,VLOOKUP(FJ21,符文价值!$A$3:$D$158,4,0),IF(AND(FJ21&lt;80000000,FJ21&gt;10),FJ21,0))</f>
        <v>20</v>
      </c>
      <c r="FK42">
        <f>IF(FK21&gt;80000000,VLOOKUP(FK21,符文价值!$A$3:$D$158,4,0),IF(AND(FK21&lt;80000000,FK21&gt;10),FK21,0))</f>
        <v>10</v>
      </c>
      <c r="FL42">
        <f>IF(FL21&gt;80000000,VLOOKUP(FL21,符文价值!$A$3:$D$158,4,0),IF(AND(FL21&lt;80000000,FL21&gt;10),FL21,0))</f>
        <v>0</v>
      </c>
      <c r="FM42">
        <f>IF(FM21&gt;80000000,VLOOKUP(FM21,符文价值!$A$3:$D$158,4,0),IF(AND(FM21&lt;80000000,FM21&gt;10),FM21,0))</f>
        <v>0</v>
      </c>
      <c r="FN42">
        <f>IF(FN21&gt;80000000,VLOOKUP(FN21,符文价值!$A$3:$D$158,4,0),IF(AND(FN21&lt;80000000,FN21&gt;10),FN21,0))</f>
        <v>11975</v>
      </c>
      <c r="FO42">
        <f>IF(FO21&gt;80000000,VLOOKUP(FO21,符文价值!$A$3:$D$158,4,0),IF(AND(FO21&lt;80000000,FO21&gt;10),FO21,0))</f>
        <v>30</v>
      </c>
      <c r="FP42">
        <f>IF(FP21&gt;80000000,VLOOKUP(FP21,符文价值!$A$3:$D$158,4,0),IF(AND(FP21&lt;80000000,FP21&gt;10),FP21,0))</f>
        <v>0</v>
      </c>
      <c r="FQ42">
        <f>IF(FQ21&gt;80000000,VLOOKUP(FQ21,符文价值!$A$3:$D$158,4,0),IF(AND(FQ21&lt;80000000,FQ21&gt;10),FQ21,0))</f>
        <v>0</v>
      </c>
      <c r="FR42">
        <f>IF(FR21&gt;80000000,VLOOKUP(FR21,符文价值!$A$3:$D$158,4,0),IF(AND(FR21&lt;80000000,FR21&gt;10),FR21,0))</f>
        <v>9980</v>
      </c>
      <c r="FS42">
        <f>IF(FS21&gt;80000000,VLOOKUP(FS21,符文价值!$A$3:$D$158,4,0),IF(AND(FS21&lt;80000000,FS21&gt;10),FS21,0))</f>
        <v>150</v>
      </c>
      <c r="FT42">
        <f>IF(FT21&gt;80000000,VLOOKUP(FT21,符文价值!$A$3:$D$158,4,0),IF(AND(FT21&lt;80000000,FT21&gt;10),FT21,0))</f>
        <v>0</v>
      </c>
      <c r="FU42">
        <f>IF(FU21&gt;80000000,VLOOKUP(FU21,符文价值!$A$3:$D$158,4,0),IF(AND(FU21&lt;80000000,FU21&gt;10),FU21,0))</f>
        <v>0</v>
      </c>
      <c r="FV42">
        <f>IF(FV21&gt;80000000,VLOOKUP(FV21,符文价值!$A$3:$D$158,4,0),IF(AND(FV21&lt;80000000,FV21&gt;10),FV21,0))</f>
        <v>2500</v>
      </c>
      <c r="FW42">
        <f>IF(FW21&gt;80000000,VLOOKUP(FW21,符文价值!$A$3:$D$158,4,0),IF(AND(FW21&lt;80000000,FW21&gt;10),FW21,0))</f>
        <v>900</v>
      </c>
      <c r="FX42">
        <f>IF(FX21&gt;80000000,VLOOKUP(FX21,符文价值!$A$3:$D$158,4,0),IF(AND(FX21&lt;80000000,FX21&gt;10),FX21,0))</f>
        <v>0</v>
      </c>
      <c r="FY42">
        <f>IF(FY21&gt;80000000,VLOOKUP(FY21,符文价值!$A$3:$D$158,4,0),IF(AND(FY21&lt;80000000,FY21&gt;10),FY21,0))</f>
        <v>0</v>
      </c>
      <c r="FZ42">
        <f>IF(FZ21&gt;80000000,VLOOKUP(FZ21,符文价值!$A$3:$D$158,4,0),IF(AND(FZ21&lt;80000000,FZ21&gt;10),FZ21,0))</f>
        <v>525</v>
      </c>
      <c r="GA42">
        <f>IF(GA21&gt;80000000,VLOOKUP(GA21,符文价值!$A$3:$D$158,4,0),IF(AND(GA21&lt;80000000,GA21&gt;10),GA21,0))</f>
        <v>9000</v>
      </c>
      <c r="GB42">
        <f>IF(GB21&gt;80000000,VLOOKUP(GB21,符文价值!$A$3:$D$158,4,0),IF(AND(GB21&lt;80000000,GB21&gt;10),GB21,0))</f>
        <v>0</v>
      </c>
      <c r="GC42">
        <f>IF(GC21&gt;80000000,VLOOKUP(GC21,符文价值!$A$3:$D$158,4,0),IF(AND(GC21&lt;80000000,GC21&gt;10),GC21,0))</f>
        <v>0</v>
      </c>
      <c r="GD42">
        <f>IF(GD21&gt;80000000,VLOOKUP(GD21,符文价值!$A$3:$D$158,4,0),IF(AND(GD21&lt;80000000,GD21&gt;10),GD21,0))</f>
        <v>20</v>
      </c>
      <c r="GE42">
        <f>IF(GE21&gt;80000000,VLOOKUP(GE21,符文价值!$A$3:$D$158,4,0),IF(AND(GE21&lt;80000000,GE21&gt;10),GE21,0))</f>
        <v>10</v>
      </c>
      <c r="GF42">
        <f>IF(GF21&gt;80000000,VLOOKUP(GF21,符文价值!$A$3:$D$158,4,0),IF(AND(GF21&lt;80000000,GF21&gt;10),GF21,0))</f>
        <v>0</v>
      </c>
      <c r="GG42">
        <f>IF(GG21&gt;80000000,VLOOKUP(GG21,符文价值!$A$3:$D$158,4,0),IF(AND(GG21&lt;80000000,GG21&gt;10),GG21,0))</f>
        <v>0</v>
      </c>
      <c r="GH42">
        <f>IF(GH21&gt;80000000,VLOOKUP(GH21,符文价值!$A$3:$D$158,4,0),IF(AND(GH21&lt;80000000,GH21&gt;10),GH21,0))</f>
        <v>11975</v>
      </c>
      <c r="GI42">
        <f>IF(GI21&gt;80000000,VLOOKUP(GI21,符文价值!$A$3:$D$158,4,0),IF(AND(GI21&lt;80000000,GI21&gt;10),GI21,0))</f>
        <v>30</v>
      </c>
      <c r="GJ42">
        <f>IF(GJ21&gt;80000000,VLOOKUP(GJ21,符文价值!$A$3:$D$158,4,0),IF(AND(GJ21&lt;80000000,GJ21&gt;10),GJ21,0))</f>
        <v>0</v>
      </c>
      <c r="GK42">
        <f>IF(GK21&gt;80000000,VLOOKUP(GK21,符文价值!$A$3:$D$158,4,0),IF(AND(GK21&lt;80000000,GK21&gt;10),GK21,0))</f>
        <v>0</v>
      </c>
      <c r="GL42">
        <f>IF(GL21&gt;80000000,VLOOKUP(GL21,符文价值!$A$3:$D$158,4,0),IF(AND(GL21&lt;80000000,GL21&gt;10),GL21,0))</f>
        <v>9980</v>
      </c>
      <c r="GM42">
        <f>IF(GM21&gt;80000000,VLOOKUP(GM21,符文价值!$A$3:$D$158,4,0),IF(AND(GM21&lt;80000000,GM21&gt;10),GM21,0))</f>
        <v>150</v>
      </c>
      <c r="GN42">
        <f>IF(GN21&gt;80000000,VLOOKUP(GN21,符文价值!$A$3:$D$158,4,0),IF(AND(GN21&lt;80000000,GN21&gt;10),GN21,0))</f>
        <v>0</v>
      </c>
      <c r="GO42">
        <f>IF(GO21&gt;80000000,VLOOKUP(GO21,符文价值!$A$3:$D$158,4,0),IF(AND(GO21&lt;80000000,GO21&gt;10),GO21,0))</f>
        <v>0</v>
      </c>
      <c r="GP42">
        <f>IF(GP21&gt;80000000,VLOOKUP(GP21,符文价值!$A$3:$D$158,4,0),IF(AND(GP21&lt;80000000,GP21&gt;10),GP21,0))</f>
        <v>2500</v>
      </c>
      <c r="GQ42">
        <f>IF(GQ21&gt;80000000,VLOOKUP(GQ21,符文价值!$A$3:$D$158,4,0),IF(AND(GQ21&lt;80000000,GQ21&gt;10),GQ21,0))</f>
        <v>900</v>
      </c>
      <c r="GR42">
        <f>IF(GR21&gt;80000000,VLOOKUP(GR21,符文价值!$A$3:$D$158,4,0),IF(AND(GR21&lt;80000000,GR21&gt;10),GR21,0))</f>
        <v>0</v>
      </c>
      <c r="GS42">
        <f>IF(GS21&gt;80000000,VLOOKUP(GS21,符文价值!$A$3:$D$158,4,0),IF(AND(GS21&lt;80000000,GS21&gt;10),GS21,0))</f>
        <v>0</v>
      </c>
      <c r="GT42">
        <f>IF(GT21&gt;80000000,VLOOKUP(GT21,符文价值!$A$3:$D$158,4,0),IF(AND(GT21&lt;80000000,GT21&gt;10),GT21,0))</f>
        <v>525</v>
      </c>
      <c r="GU42">
        <f>IF(GU21&gt;80000000,VLOOKUP(GU21,符文价值!$A$3:$D$158,4,0),IF(AND(GU21&lt;80000000,GU21&gt;10),GU21,0))</f>
        <v>9000</v>
      </c>
      <c r="GV42">
        <f>IF(GV21&gt;80000000,VLOOKUP(GV21,符文价值!$A$3:$D$158,4,0),IF(AND(GV21&lt;80000000,GV21&gt;10),GV21,0))</f>
        <v>0</v>
      </c>
      <c r="GW42">
        <f>IF(GW21&gt;80000000,VLOOKUP(GW21,符文价值!$A$3:$D$158,4,0),IF(AND(GW21&lt;80000000,GW21&gt;10),GW21,0))</f>
        <v>0</v>
      </c>
      <c r="GX42">
        <f>IF(GX21&gt;80000000,VLOOKUP(GX21,符文价值!$A$3:$D$158,4,0),IF(AND(GX21&lt;80000000,GX21&gt;10),GX21,0))</f>
        <v>20</v>
      </c>
      <c r="GY42">
        <f>IF(GY21&gt;80000000,VLOOKUP(GY21,符文价值!$A$3:$D$158,4,0),IF(AND(GY21&lt;80000000,GY21&gt;10),GY21,0))</f>
        <v>10</v>
      </c>
      <c r="GZ42">
        <f>IF(GZ21&gt;80000000,VLOOKUP(GZ21,符文价值!$A$3:$D$158,4,0),IF(AND(GZ21&lt;80000000,GZ21&gt;10),GZ21,0))</f>
        <v>0</v>
      </c>
      <c r="HA42">
        <f>IF(HA21&gt;80000000,VLOOKUP(HA21,符文价值!$A$3:$D$158,4,0),IF(AND(HA21&lt;80000000,HA21&gt;10),HA21,0))</f>
        <v>0</v>
      </c>
      <c r="HB42">
        <f>IF(HB21&gt;80000000,VLOOKUP(HB21,符文价值!$A$3:$D$158,4,0),IF(AND(HB21&lt;80000000,HB21&gt;10),HB21,0))</f>
        <v>11975</v>
      </c>
      <c r="HC42">
        <f>IF(HC21&gt;80000000,VLOOKUP(HC21,符文价值!$A$3:$D$158,4,0),IF(AND(HC21&lt;80000000,HC21&gt;10),HC21,0))</f>
        <v>30</v>
      </c>
      <c r="HD42">
        <f>IF(HD21&gt;80000000,VLOOKUP(HD21,符文价值!$A$3:$D$158,4,0),IF(AND(HD21&lt;80000000,HD21&gt;10),HD21,0))</f>
        <v>0</v>
      </c>
      <c r="HE42">
        <f>IF(HE21&gt;80000000,VLOOKUP(HE21,符文价值!$A$3:$D$158,4,0),IF(AND(HE21&lt;80000000,HE21&gt;10),HE21,0))</f>
        <v>0</v>
      </c>
      <c r="HF42">
        <f>IF(HF21&gt;80000000,VLOOKUP(HF21,符文价值!$A$3:$D$158,4,0),IF(AND(HF21&lt;80000000,HF21&gt;10),HF21,0))</f>
        <v>9980</v>
      </c>
      <c r="HG42">
        <f>IF(HG21&gt;80000000,VLOOKUP(HG21,符文价值!$A$3:$D$158,4,0),IF(AND(HG21&lt;80000000,HG21&gt;10),HG21,0))</f>
        <v>150</v>
      </c>
      <c r="HH42">
        <f>IF(HH21&gt;80000000,VLOOKUP(HH21,符文价值!$A$3:$D$158,4,0),IF(AND(HH21&lt;80000000,HH21&gt;10),HH21,0))</f>
        <v>0</v>
      </c>
      <c r="HI42">
        <f>IF(HI21&gt;80000000,VLOOKUP(HI21,符文价值!$A$3:$D$158,4,0),IF(AND(HI21&lt;80000000,HI21&gt;10),HI21,0))</f>
        <v>0</v>
      </c>
      <c r="HJ42">
        <f>IF(HJ21&gt;80000000,VLOOKUP(HJ21,符文价值!$A$3:$D$158,4,0),IF(AND(HJ21&lt;80000000,HJ21&gt;10),HJ21,0))</f>
        <v>2500</v>
      </c>
      <c r="HK42">
        <f>IF(HK21&gt;80000000,VLOOKUP(HK21,符文价值!$A$3:$D$158,4,0),IF(AND(HK21&lt;80000000,HK21&gt;10),HK21,0))</f>
        <v>900</v>
      </c>
      <c r="HL42">
        <f>IF(HL21&gt;80000000,VLOOKUP(HL21,符文价值!$A$3:$D$158,4,0),IF(AND(HL21&lt;80000000,HL21&gt;10),HL21,0))</f>
        <v>0</v>
      </c>
      <c r="HM42">
        <f>IF(HM21&gt;80000000,VLOOKUP(HM21,符文价值!$A$3:$D$158,4,0),IF(AND(HM21&lt;80000000,HM21&gt;10),HM21,0))</f>
        <v>0</v>
      </c>
      <c r="HN42">
        <f>IF(HN21&gt;80000000,VLOOKUP(HN21,符文价值!$A$3:$D$158,4,0),IF(AND(HN21&lt;80000000,HN21&gt;10),HN21,0))</f>
        <v>525</v>
      </c>
      <c r="HO42">
        <f>IF(HO21&gt;80000000,VLOOKUP(HO21,符文价值!$A$3:$D$158,4,0),IF(AND(HO21&lt;80000000,HO21&gt;10),HO21,0))</f>
        <v>9000</v>
      </c>
      <c r="HP42">
        <f>IF(HP21&gt;80000000,VLOOKUP(HP21,符文价值!$A$3:$D$158,4,0),IF(AND(HP21&lt;80000000,HP21&gt;10),HP21,0))</f>
        <v>0</v>
      </c>
      <c r="HQ42">
        <f>IF(HQ21&gt;80000000,VLOOKUP(HQ21,符文价值!$A$3:$D$158,4,0),IF(AND(HQ21&lt;80000000,HQ21&gt;10),HQ21,0))</f>
        <v>0</v>
      </c>
      <c r="HR42">
        <f>IF(HR21&gt;80000000,VLOOKUP(HR21,符文价值!$A$3:$D$158,4,0),IF(AND(HR21&lt;80000000,HR21&gt;10),HR21,0))</f>
        <v>20</v>
      </c>
      <c r="HS42">
        <f>IF(HS21&gt;80000000,VLOOKUP(HS21,符文价值!$A$3:$D$158,4,0),IF(AND(HS21&lt;80000000,HS21&gt;10),HS21,0))</f>
        <v>10</v>
      </c>
      <c r="HT42">
        <f>IF(HT21&gt;80000000,VLOOKUP(HT21,符文价值!$A$3:$D$158,4,0),IF(AND(HT21&lt;80000000,HT21&gt;10),HT21,0))</f>
        <v>0</v>
      </c>
      <c r="HU42">
        <f>IF(HU21&gt;80000000,VLOOKUP(HU21,符文价值!$A$3:$D$158,4,0),IF(AND(HU21&lt;80000000,HU21&gt;10),HU21,0))</f>
        <v>0</v>
      </c>
      <c r="HV42">
        <f>IF(HV21&gt;80000000,VLOOKUP(HV21,符文价值!$A$3:$D$158,4,0),IF(AND(HV21&lt;80000000,HV21&gt;10),HV21,0))</f>
        <v>11975</v>
      </c>
      <c r="HW42">
        <f>IF(HW21&gt;80000000,VLOOKUP(HW21,符文价值!$A$3:$D$158,4,0),IF(AND(HW21&lt;80000000,HW21&gt;10),HW21,0))</f>
        <v>30</v>
      </c>
      <c r="HX42">
        <f>IF(HX21&gt;80000000,VLOOKUP(HX21,符文价值!$A$3:$D$158,4,0),IF(AND(HX21&lt;80000000,HX21&gt;10),HX21,0))</f>
        <v>0</v>
      </c>
      <c r="HY42">
        <f>IF(HY21&gt;80000000,VLOOKUP(HY21,符文价值!$A$3:$D$158,4,0),IF(AND(HY21&lt;80000000,HY21&gt;10),HY21,0))</f>
        <v>0</v>
      </c>
      <c r="HZ42">
        <f>IF(HZ21&gt;80000000,VLOOKUP(HZ21,符文价值!$A$3:$D$158,4,0),IF(AND(HZ21&lt;80000000,HZ21&gt;10),HZ21,0))</f>
        <v>9980</v>
      </c>
      <c r="IA42">
        <f>IF(IA21&gt;80000000,VLOOKUP(IA21,符文价值!$A$3:$D$158,4,0),IF(AND(IA21&lt;80000000,IA21&gt;10),IA21,0))</f>
        <v>150</v>
      </c>
      <c r="IB42">
        <f>IF(IB21&gt;80000000,VLOOKUP(IB21,符文价值!$A$3:$D$158,4,0),IF(AND(IB21&lt;80000000,IB21&gt;10),IB21,0))</f>
        <v>0</v>
      </c>
      <c r="IC42">
        <f>IF(IC21&gt;80000000,VLOOKUP(IC21,符文价值!$A$3:$D$158,4,0),IF(AND(IC21&lt;80000000,IC21&gt;10),IC21,0))</f>
        <v>0</v>
      </c>
      <c r="ID42">
        <f>IF(ID21&gt;80000000,VLOOKUP(ID21,符文价值!$A$3:$D$158,4,0),IF(AND(ID21&lt;80000000,ID21&gt;10),ID21,0))</f>
        <v>2500</v>
      </c>
      <c r="IE42">
        <f>IF(IE21&gt;80000000,VLOOKUP(IE21,符文价值!$A$3:$D$158,4,0),IF(AND(IE21&lt;80000000,IE21&gt;10),IE21,0))</f>
        <v>900</v>
      </c>
      <c r="IF42">
        <f>IF(IF21&gt;80000000,VLOOKUP(IF21,符文价值!$A$3:$D$158,4,0),IF(AND(IF21&lt;80000000,IF21&gt;10),IF21,0))</f>
        <v>0</v>
      </c>
      <c r="IG42">
        <f>IF(IG21&gt;80000000,VLOOKUP(IG21,符文价值!$A$3:$D$158,4,0),IF(AND(IG21&lt;80000000,IG21&gt;10),IG21,0))</f>
        <v>0</v>
      </c>
      <c r="IH42">
        <f>IF(IH21&gt;80000000,VLOOKUP(IH21,符文价值!$A$3:$D$158,4,0),IF(AND(IH21&lt;80000000,IH21&gt;10),IH21,0))</f>
        <v>525</v>
      </c>
      <c r="II42">
        <f>IF(II21&gt;80000000,VLOOKUP(II21,符文价值!$A$3:$D$158,4,0),IF(AND(II21&lt;80000000,II21&gt;10),II21,0))</f>
        <v>9000</v>
      </c>
      <c r="IJ42">
        <f>IF(IJ21&gt;80000000,VLOOKUP(IJ21,符文价值!$A$3:$D$158,4,0),IF(AND(IJ21&lt;80000000,IJ21&gt;10),IJ21,0))</f>
        <v>0</v>
      </c>
      <c r="IK42">
        <f>IF(IK21&gt;80000000,VLOOKUP(IK21,符文价值!$A$3:$D$158,4,0),IF(AND(IK21&lt;80000000,IK21&gt;10),IK21,0))</f>
        <v>0</v>
      </c>
      <c r="IL42">
        <f>IF(IL21&gt;80000000,VLOOKUP(IL21,符文价值!$A$3:$D$158,4,0),IF(AND(IL21&lt;80000000,IL21&gt;10),IL21,0))</f>
        <v>20</v>
      </c>
      <c r="IM42">
        <f>IF(IM21&gt;80000000,VLOOKUP(IM21,符文价值!$A$3:$D$158,4,0),IF(AND(IM21&lt;80000000,IM21&gt;10),IM21,0))</f>
        <v>10</v>
      </c>
      <c r="IN42">
        <f>IF(IN21&gt;80000000,VLOOKUP(IN21,符文价值!$A$3:$D$158,4,0),IF(AND(IN21&lt;80000000,IN21&gt;10),IN21,0))</f>
        <v>0</v>
      </c>
      <c r="IO42">
        <f>IF(IO21&gt;80000000,VLOOKUP(IO21,符文价值!$A$3:$D$158,4,0),IF(AND(IO21&lt;80000000,IO21&gt;10),IO21,0))</f>
        <v>0</v>
      </c>
      <c r="IP42">
        <f>IF(IP21&gt;80000000,VLOOKUP(IP21,符文价值!$A$3:$D$158,4,0),IF(AND(IP21&lt;80000000,IP21&gt;10),IP21,0))</f>
        <v>11975</v>
      </c>
      <c r="IQ42">
        <f>IF(IQ21&gt;80000000,VLOOKUP(IQ21,符文价值!$A$3:$D$158,4,0),IF(AND(IQ21&lt;80000000,IQ21&gt;10),IQ21,0))</f>
        <v>30</v>
      </c>
      <c r="IR42">
        <f>IF(IR21&gt;80000000,VLOOKUP(IR21,符文价值!$A$3:$D$158,4,0),IF(AND(IR21&lt;80000000,IR21&gt;10),IR21,0))</f>
        <v>0</v>
      </c>
      <c r="IS42">
        <f>IF(IS21&gt;80000000,VLOOKUP(IS21,符文价值!$A$3:$D$158,4,0),IF(AND(IS21&lt;80000000,IS21&gt;10),IS21,0))</f>
        <v>0</v>
      </c>
      <c r="IT42">
        <f>IF(IT21&gt;80000000,VLOOKUP(IT21,符文价值!$A$3:$D$158,4,0),IF(AND(IT21&lt;80000000,IT21&gt;10),IT21,0))</f>
        <v>9980</v>
      </c>
      <c r="IU42">
        <f>IF(IU21&gt;80000000,VLOOKUP(IU21,符文价值!$A$3:$D$158,4,0),IF(AND(IU21&lt;80000000,IU21&gt;10),IU21,0))</f>
        <v>150</v>
      </c>
      <c r="IV42">
        <f>IF(IV21&gt;80000000,VLOOKUP(IV21,符文价值!$A$3:$D$158,4,0),IF(AND(IV21&lt;80000000,IV21&gt;10),IV21,0))</f>
        <v>0</v>
      </c>
      <c r="IW42">
        <f>IF(IW21&gt;80000000,VLOOKUP(IW21,符文价值!$A$3:$D$158,4,0),IF(AND(IW21&lt;80000000,IW21&gt;10),IW21,0))</f>
        <v>0</v>
      </c>
      <c r="IX42">
        <f>IF(IX21&gt;80000000,VLOOKUP(IX21,符文价值!$A$3:$D$158,4,0),IF(AND(IX21&lt;80000000,IX21&gt;10),IX21,0))</f>
        <v>2500</v>
      </c>
      <c r="IY42">
        <f>IF(IY21&gt;80000000,VLOOKUP(IY21,符文价值!$A$3:$D$158,4,0),IF(AND(IY21&lt;80000000,IY21&gt;10),IY21,0))</f>
        <v>900</v>
      </c>
      <c r="IZ42">
        <f>IF(IZ21&gt;80000000,VLOOKUP(IZ21,符文价值!$A$3:$D$158,4,0),IF(AND(IZ21&lt;80000000,IZ21&gt;10),IZ21,0))</f>
        <v>0</v>
      </c>
      <c r="JA42">
        <f>IF(JA21&gt;80000000,VLOOKUP(JA21,符文价值!$A$3:$D$158,4,0),IF(AND(JA21&lt;80000000,JA21&gt;10),JA21,0))</f>
        <v>0</v>
      </c>
      <c r="JB42">
        <f>IF(JB21&gt;80000000,VLOOKUP(JB21,符文价值!$A$3:$D$158,4,0),IF(AND(JB21&lt;80000000,JB21&gt;10),JB21,0))</f>
        <v>525</v>
      </c>
      <c r="JC42">
        <f>IF(JC21&gt;80000000,VLOOKUP(JC21,符文价值!$A$3:$D$158,4,0),IF(AND(JC21&lt;80000000,JC21&gt;10),JC21,0))</f>
        <v>9000</v>
      </c>
      <c r="JD42">
        <f>IF(JD21&gt;80000000,VLOOKUP(JD21,符文价值!$A$3:$D$158,4,0),IF(AND(JD21&lt;80000000,JD21&gt;10),JD21,0))</f>
        <v>0</v>
      </c>
      <c r="JE42">
        <f>IF(JE21&gt;80000000,VLOOKUP(JE21,符文价值!$A$3:$D$158,4,0),IF(AND(JE21&lt;80000000,JE21&gt;10),JE21,0))</f>
        <v>0</v>
      </c>
      <c r="JF42">
        <f>IF(JF21&gt;80000000,VLOOKUP(JF21,符文价值!$A$3:$D$158,4,0),IF(AND(JF21&lt;80000000,JF21&gt;10),JF21,0))</f>
        <v>20</v>
      </c>
      <c r="JG42">
        <f>IF(JG21&gt;80000000,VLOOKUP(JG21,符文价值!$A$3:$D$158,4,0),IF(AND(JG21&lt;80000000,JG21&gt;10),JG21,0))</f>
        <v>10</v>
      </c>
      <c r="JH42">
        <f>IF(JH21&gt;80000000,VLOOKUP(JH21,符文价值!$A$3:$D$158,4,0),IF(AND(JH21&lt;80000000,JH21&gt;10),JH21,0))</f>
        <v>0</v>
      </c>
      <c r="JI42">
        <f>IF(JI21&gt;80000000,VLOOKUP(JI21,符文价值!$A$3:$D$158,4,0),IF(AND(JI21&lt;80000000,JI21&gt;10),JI21,0))</f>
        <v>0</v>
      </c>
      <c r="JJ42">
        <f>IF(JJ21&gt;80000000,VLOOKUP(JJ21,符文价值!$A$3:$D$158,4,0),IF(AND(JJ21&lt;80000000,JJ21&gt;10),JJ21,0))</f>
        <v>11975</v>
      </c>
      <c r="JK42">
        <f>IF(JK21&gt;80000000,VLOOKUP(JK21,符文价值!$A$3:$D$158,4,0),IF(AND(JK21&lt;80000000,JK21&gt;10),JK21,0))</f>
        <v>30</v>
      </c>
      <c r="JL42">
        <f>IF(JL21&gt;80000000,VLOOKUP(JL21,符文价值!$A$3:$D$158,4,0),IF(AND(JL21&lt;80000000,JL21&gt;10),JL21,0))</f>
        <v>0</v>
      </c>
      <c r="JM42">
        <f>IF(JM21&gt;80000000,VLOOKUP(JM21,符文价值!$A$3:$D$158,4,0),IF(AND(JM21&lt;80000000,JM21&gt;10),JM21,0))</f>
        <v>0</v>
      </c>
      <c r="JN42">
        <f>IF(JN21&gt;80000000,VLOOKUP(JN21,符文价值!$A$3:$D$158,4,0),IF(AND(JN21&lt;80000000,JN21&gt;10),JN21,0))</f>
        <v>9980</v>
      </c>
      <c r="JO42">
        <f>IF(JO21&gt;80000000,VLOOKUP(JO21,符文价值!$A$3:$D$158,4,0),IF(AND(JO21&lt;80000000,JO21&gt;10),JO21,0))</f>
        <v>150</v>
      </c>
      <c r="JP42">
        <f>IF(JP21&gt;80000000,VLOOKUP(JP21,符文价值!$A$3:$D$158,4,0),IF(AND(JP21&lt;80000000,JP21&gt;10),JP21,0))</f>
        <v>0</v>
      </c>
      <c r="JQ42">
        <f>IF(JQ21&gt;80000000,VLOOKUP(JQ21,符文价值!$A$3:$D$158,4,0),IF(AND(JQ21&lt;80000000,JQ21&gt;10),JQ21,0))</f>
        <v>0</v>
      </c>
      <c r="JR42">
        <f>IF(JR21&gt;80000000,VLOOKUP(JR21,符文价值!$A$3:$D$158,4,0),IF(AND(JR21&lt;80000000,JR21&gt;10),JR21,0))</f>
        <v>2500</v>
      </c>
      <c r="JS42">
        <f>IF(JS21&gt;80000000,VLOOKUP(JS21,符文价值!$A$3:$D$158,4,0),IF(AND(JS21&lt;80000000,JS21&gt;10),JS21,0))</f>
        <v>900</v>
      </c>
      <c r="JT42">
        <f>IF(JT21&gt;80000000,VLOOKUP(JT21,符文价值!$A$3:$D$158,4,0),IF(AND(JT21&lt;80000000,JT21&gt;10),JT21,0))</f>
        <v>0</v>
      </c>
      <c r="JU42">
        <f>IF(JU21&gt;80000000,VLOOKUP(JU21,符文价值!$A$3:$D$158,4,0),IF(AND(JU21&lt;80000000,JU21&gt;10),JU21,0))</f>
        <v>0</v>
      </c>
      <c r="JV42">
        <f>IF(JV21&gt;80000000,VLOOKUP(JV21,符文价值!$A$3:$D$158,4,0),IF(AND(JV21&lt;80000000,JV21&gt;10),JV21,0))</f>
        <v>525</v>
      </c>
      <c r="JW42">
        <f>IF(JW21&gt;80000000,VLOOKUP(JW21,符文价值!$A$3:$D$158,4,0),IF(AND(JW21&lt;80000000,JW21&gt;10),JW21,0))</f>
        <v>9000</v>
      </c>
      <c r="JX42">
        <f>IF(JX21&gt;80000000,VLOOKUP(JX21,符文价值!$A$3:$D$158,4,0),IF(AND(JX21&lt;80000000,JX21&gt;10),JX21,0))</f>
        <v>0</v>
      </c>
      <c r="JY42">
        <f>IF(JY21&gt;80000000,VLOOKUP(JY21,符文价值!$A$3:$D$158,4,0),IF(AND(JY21&lt;80000000,JY21&gt;10),JY21,0))</f>
        <v>0</v>
      </c>
      <c r="JZ42">
        <f>IF(JZ21&gt;80000000,VLOOKUP(JZ21,符文价值!$A$3:$D$158,4,0),IF(AND(JZ21&lt;80000000,JZ21&gt;10),JZ21,0))</f>
        <v>20</v>
      </c>
      <c r="KA42">
        <f>IF(KA21&gt;80000000,VLOOKUP(KA21,符文价值!$A$3:$D$158,4,0),IF(AND(KA21&lt;80000000,KA21&gt;10),KA21,0))</f>
        <v>10</v>
      </c>
      <c r="KB42">
        <f>IF(KB21&gt;80000000,VLOOKUP(KB21,符文价值!$A$3:$D$158,4,0),IF(AND(KB21&lt;80000000,KB21&gt;10),KB21,0))</f>
        <v>0</v>
      </c>
      <c r="KC42">
        <f>IF(KC21&gt;80000000,VLOOKUP(KC21,符文价值!$A$3:$D$158,4,0),IF(AND(KC21&lt;80000000,KC21&gt;10),KC21,0))</f>
        <v>0</v>
      </c>
      <c r="KD42">
        <f>IF(KD21&gt;80000000,VLOOKUP(KD21,符文价值!$A$3:$D$158,4,0),IF(AND(KD21&lt;80000000,KD21&gt;10),KD21,0))</f>
        <v>11975</v>
      </c>
      <c r="KE42">
        <f>IF(KE21&gt;80000000,VLOOKUP(KE21,符文价值!$A$3:$D$158,4,0),IF(AND(KE21&lt;80000000,KE21&gt;10),KE21,0))</f>
        <v>30</v>
      </c>
      <c r="KF42">
        <f>IF(KF21&gt;80000000,VLOOKUP(KF21,符文价值!$A$3:$D$158,4,0),IF(AND(KF21&lt;80000000,KF21&gt;10),KF21,0))</f>
        <v>0</v>
      </c>
      <c r="KG42">
        <f>IF(KG21&gt;80000000,VLOOKUP(KG21,符文价值!$A$3:$D$158,4,0),IF(AND(KG21&lt;80000000,KG21&gt;10),KG21,0))</f>
        <v>0</v>
      </c>
      <c r="KH42">
        <f>IF(KH21&gt;80000000,VLOOKUP(KH21,符文价值!$A$3:$D$158,4,0),IF(AND(KH21&lt;80000000,KH21&gt;10),KH21,0))</f>
        <v>9980</v>
      </c>
      <c r="KI42">
        <f>IF(KI21&gt;80000000,VLOOKUP(KI21,符文价值!$A$3:$D$158,4,0),IF(AND(KI21&lt;80000000,KI21&gt;10),KI21,0))</f>
        <v>150</v>
      </c>
      <c r="KJ42">
        <f>IF(KJ21&gt;80000000,VLOOKUP(KJ21,符文价值!$A$3:$D$158,4,0),IF(AND(KJ21&lt;80000000,KJ21&gt;10),KJ21,0))</f>
        <v>0</v>
      </c>
      <c r="KK42">
        <f>IF(KK21&gt;80000000,VLOOKUP(KK21,符文价值!$A$3:$D$158,4,0),IF(AND(KK21&lt;80000000,KK21&gt;10),KK21,0))</f>
        <v>0</v>
      </c>
      <c r="KL42">
        <f>IF(KL21&gt;80000000,VLOOKUP(KL21,符文价值!$A$3:$D$158,4,0),IF(AND(KL21&lt;80000000,KL21&gt;10),KL21,0))</f>
        <v>2500</v>
      </c>
      <c r="KM42">
        <f>IF(KM21&gt;80000000,VLOOKUP(KM21,符文价值!$A$3:$D$158,4,0),IF(AND(KM21&lt;80000000,KM21&gt;10),KM21,0))</f>
        <v>900</v>
      </c>
      <c r="KN42">
        <f>IF(KN21&gt;80000000,VLOOKUP(KN21,符文价值!$A$3:$D$158,4,0),IF(AND(KN21&lt;80000000,KN21&gt;10),KN21,0))</f>
        <v>0</v>
      </c>
      <c r="KO42">
        <f>IF(KO21&gt;80000000,VLOOKUP(KO21,符文价值!$A$3:$D$158,4,0),IF(AND(KO21&lt;80000000,KO21&gt;10),KO21,0))</f>
        <v>0</v>
      </c>
      <c r="KP42">
        <f>IF(KP21&gt;80000000,VLOOKUP(KP21,符文价值!$A$3:$D$158,4,0),IF(AND(KP21&lt;80000000,KP21&gt;10),KP21,0))</f>
        <v>525</v>
      </c>
      <c r="KQ42">
        <f>IF(KQ21&gt;80000000,VLOOKUP(KQ21,符文价值!$A$3:$D$158,4,0),IF(AND(KQ21&lt;80000000,KQ21&gt;10),KQ21,0))</f>
        <v>9000</v>
      </c>
      <c r="KR42">
        <f>IF(KR21&gt;80000000,VLOOKUP(KR21,符文价值!$A$3:$D$158,4,0),IF(AND(KR21&lt;80000000,KR21&gt;10),KR21,0))</f>
        <v>0</v>
      </c>
      <c r="KS42">
        <f>IF(KS21&gt;80000000,VLOOKUP(KS21,符文价值!$A$3:$D$158,4,0),IF(AND(KS21&lt;80000000,KS21&gt;10),KS21,0))</f>
        <v>0</v>
      </c>
      <c r="KT42">
        <f>IF(KT21&gt;80000000,VLOOKUP(KT21,符文价值!$A$3:$D$158,4,0),IF(AND(KT21&lt;80000000,KT21&gt;10),KT21,0))</f>
        <v>20</v>
      </c>
      <c r="KU42">
        <f>IF(KU21&gt;80000000,VLOOKUP(KU21,符文价值!$A$3:$D$158,4,0),IF(AND(KU21&lt;80000000,KU21&gt;10),KU21,0))</f>
        <v>10</v>
      </c>
      <c r="KV42">
        <f>IF(KV21&gt;80000000,VLOOKUP(KV21,符文价值!$A$3:$D$158,4,0),IF(AND(KV21&lt;80000000,KV21&gt;10),KV21,0))</f>
        <v>0</v>
      </c>
      <c r="KW42">
        <f>IF(KW21&gt;80000000,VLOOKUP(KW21,符文价值!$A$3:$D$158,4,0),IF(AND(KW21&lt;80000000,KW21&gt;10),KW21,0))</f>
        <v>0</v>
      </c>
      <c r="KX42">
        <f>IF(KX21&gt;80000000,VLOOKUP(KX21,符文价值!$A$3:$D$158,4,0),IF(AND(KX21&lt;80000000,KX21&gt;10),KX21,0))</f>
        <v>11975</v>
      </c>
      <c r="KY42">
        <f>IF(KY21&gt;80000000,VLOOKUP(KY21,符文价值!$A$3:$D$158,4,0),IF(AND(KY21&lt;80000000,KY21&gt;10),KY21,0))</f>
        <v>30</v>
      </c>
      <c r="KZ42">
        <f>IF(KZ21&gt;80000000,VLOOKUP(KZ21,符文价值!$A$3:$D$158,4,0),IF(AND(KZ21&lt;80000000,KZ21&gt;10),KZ21,0))</f>
        <v>0</v>
      </c>
      <c r="LA42">
        <f>IF(LA21&gt;80000000,VLOOKUP(LA21,符文价值!$A$3:$D$158,4,0),IF(AND(LA21&lt;80000000,LA21&gt;10),LA21,0))</f>
        <v>0</v>
      </c>
      <c r="LB42">
        <f>IF(LB21&gt;80000000,VLOOKUP(LB21,符文价值!$A$3:$D$158,4,0),IF(AND(LB21&lt;80000000,LB21&gt;10),LB21,0))</f>
        <v>9980</v>
      </c>
      <c r="LC42">
        <f>IF(LC21&gt;80000000,VLOOKUP(LC21,符文价值!$A$3:$D$158,4,0),IF(AND(LC21&lt;80000000,LC21&gt;10),LC21,0))</f>
        <v>150</v>
      </c>
      <c r="LD42">
        <f>IF(LD21&gt;80000000,VLOOKUP(LD21,符文价值!$A$3:$D$158,4,0),IF(AND(LD21&lt;80000000,LD21&gt;10),LD21,0))</f>
        <v>0</v>
      </c>
      <c r="LE42">
        <f>IF(LE21&gt;80000000,VLOOKUP(LE21,符文价值!$A$3:$D$158,4,0),IF(AND(LE21&lt;80000000,LE21&gt;10),LE21,0))</f>
        <v>0</v>
      </c>
      <c r="LF42">
        <f>IF(LF21&gt;80000000,VLOOKUP(LF21,符文价值!$A$3:$D$158,4,0),IF(AND(LF21&lt;80000000,LF21&gt;10),LF21,0))</f>
        <v>2500</v>
      </c>
      <c r="LG42">
        <f>IF(LG21&gt;80000000,VLOOKUP(LG21,符文价值!$A$3:$D$158,4,0),IF(AND(LG21&lt;80000000,LG21&gt;10),LG21,0))</f>
        <v>900</v>
      </c>
      <c r="LH42">
        <f>IF(LH21&gt;80000000,VLOOKUP(LH21,符文价值!$A$3:$D$158,4,0),IF(AND(LH21&lt;80000000,LH21&gt;10),LH21,0))</f>
        <v>0</v>
      </c>
      <c r="LI42">
        <f>IF(LI21&gt;80000000,VLOOKUP(LI21,符文价值!$A$3:$D$158,4,0),IF(AND(LI21&lt;80000000,LI21&gt;10),LI21,0))</f>
        <v>0</v>
      </c>
      <c r="LJ42">
        <f>IF(LJ21&gt;80000000,VLOOKUP(LJ21,符文价值!$A$3:$D$158,4,0),IF(AND(LJ21&lt;80000000,LJ21&gt;10),LJ21,0))</f>
        <v>525</v>
      </c>
      <c r="LK42">
        <f>IF(LK21&gt;80000000,VLOOKUP(LK21,符文价值!$A$3:$D$158,4,0),IF(AND(LK21&lt;80000000,LK21&gt;10),LK21,0))</f>
        <v>9000</v>
      </c>
      <c r="LL42">
        <f>IF(LL21&gt;80000000,VLOOKUP(LL21,符文价值!$A$3:$D$158,4,0),IF(AND(LL21&lt;80000000,LL21&gt;10),LL21,0))</f>
        <v>0</v>
      </c>
      <c r="LM42">
        <f>IF(LM21&gt;80000000,VLOOKUP(LM21,符文价值!$A$3:$D$158,4,0),IF(AND(LM21&lt;80000000,LM21&gt;10),LM21,0))</f>
        <v>0</v>
      </c>
      <c r="LN42">
        <f>IF(LN21&gt;80000000,VLOOKUP(LN21,符文价值!$A$3:$D$158,4,0),IF(AND(LN21&lt;80000000,LN21&gt;10),LN21,0))</f>
        <v>20</v>
      </c>
      <c r="LO42">
        <f>IF(LO21&gt;80000000,VLOOKUP(LO21,符文价值!$A$3:$D$158,4,0),IF(AND(LO21&lt;80000000,LO21&gt;10),LO21,0))</f>
        <v>10</v>
      </c>
      <c r="LP42">
        <f>IF(LP21&gt;80000000,VLOOKUP(LP21,符文价值!$A$3:$D$158,4,0),IF(AND(LP21&lt;80000000,LP21&gt;10),LP21,0))</f>
        <v>0</v>
      </c>
      <c r="LQ42">
        <f>IF(LQ21&gt;80000000,VLOOKUP(LQ21,符文价值!$A$3:$D$158,4,0),IF(AND(LQ21&lt;80000000,LQ21&gt;10),LQ21,0))</f>
        <v>0</v>
      </c>
      <c r="LR42">
        <f>IF(LR21&gt;80000000,VLOOKUP(LR21,符文价值!$A$3:$D$158,4,0),IF(AND(LR21&lt;80000000,LR21&gt;10),LR21,0))</f>
        <v>11975</v>
      </c>
      <c r="LS42">
        <f>IF(LS21&gt;80000000,VLOOKUP(LS21,符文价值!$A$3:$D$158,4,0),IF(AND(LS21&lt;80000000,LS21&gt;10),LS21,0))</f>
        <v>30</v>
      </c>
      <c r="LT42">
        <f>IF(LT21&gt;80000000,VLOOKUP(LT21,符文价值!$A$3:$D$158,4,0),IF(AND(LT21&lt;80000000,LT21&gt;10),LT21,0))</f>
        <v>0</v>
      </c>
      <c r="LU42">
        <f>IF(LU21&gt;80000000,VLOOKUP(LU21,符文价值!$A$3:$D$158,4,0),IF(AND(LU21&lt;80000000,LU21&gt;10),LU21,0))</f>
        <v>0</v>
      </c>
      <c r="LV42">
        <f>IF(LV21&gt;80000000,VLOOKUP(LV21,符文价值!$A$3:$D$158,4,0),IF(AND(LV21&lt;80000000,LV21&gt;10),LV21,0))</f>
        <v>9980</v>
      </c>
      <c r="LW42">
        <f>IF(LW21&gt;80000000,VLOOKUP(LW21,符文价值!$A$3:$D$158,4,0),IF(AND(LW21&lt;80000000,LW21&gt;10),LW21,0))</f>
        <v>150</v>
      </c>
      <c r="LX42">
        <f>IF(LX21&gt;80000000,VLOOKUP(LX21,符文价值!$A$3:$D$158,4,0),IF(AND(LX21&lt;80000000,LX21&gt;10),LX21,0))</f>
        <v>0</v>
      </c>
      <c r="LY42">
        <f>IF(LY21&gt;80000000,VLOOKUP(LY21,符文价值!$A$3:$D$158,4,0),IF(AND(LY21&lt;80000000,LY21&gt;10),LY21,0))</f>
        <v>0</v>
      </c>
      <c r="LZ42">
        <f>IF(LZ21&gt;80000000,VLOOKUP(LZ21,符文价值!$A$3:$D$158,4,0),IF(AND(LZ21&lt;80000000,LZ21&gt;10),LZ21,0))</f>
        <v>2500</v>
      </c>
      <c r="MA42">
        <f>IF(MA21&gt;80000000,VLOOKUP(MA21,符文价值!$A$3:$D$158,4,0),IF(AND(MA21&lt;80000000,MA21&gt;10),MA21,0))</f>
        <v>900</v>
      </c>
      <c r="MB42">
        <f>IF(MB21&gt;80000000,VLOOKUP(MB21,符文价值!$A$3:$D$158,4,0),IF(AND(MB21&lt;80000000,MB21&gt;10),MB21,0))</f>
        <v>0</v>
      </c>
      <c r="MC42">
        <f>IF(MC21&gt;80000000,VLOOKUP(MC21,符文价值!$A$3:$D$158,4,0),IF(AND(MC21&lt;80000000,MC21&gt;10),MC21,0))</f>
        <v>0</v>
      </c>
      <c r="MD42">
        <f>IF(MD21&gt;80000000,VLOOKUP(MD21,符文价值!$A$3:$D$158,4,0),IF(AND(MD21&lt;80000000,MD21&gt;10),MD21,0))</f>
        <v>525</v>
      </c>
      <c r="ME42">
        <f>IF(ME21&gt;80000000,VLOOKUP(ME21,符文价值!$A$3:$D$158,4,0),IF(AND(ME21&lt;80000000,ME21&gt;10),ME21,0))</f>
        <v>9000</v>
      </c>
      <c r="MF42">
        <f>IF(MF21&gt;80000000,VLOOKUP(MF21,符文价值!$A$3:$D$158,4,0),IF(AND(MF21&lt;80000000,MF21&gt;10),MF21,0))</f>
        <v>0</v>
      </c>
      <c r="MG42">
        <f>IF(MG21&gt;80000000,VLOOKUP(MG21,符文价值!$A$3:$D$158,4,0),IF(AND(MG21&lt;80000000,MG21&gt;10),MG21,0))</f>
        <v>0</v>
      </c>
      <c r="MH42">
        <f>IF(MH21&gt;80000000,VLOOKUP(MH21,符文价值!$A$3:$D$158,4,0),IF(AND(MH21&lt;80000000,MH21&gt;10),MH21,0))</f>
        <v>20</v>
      </c>
    </row>
    <row r="43" spans="1:346" x14ac:dyDescent="0.2">
      <c r="A43">
        <v>19</v>
      </c>
      <c r="E43">
        <f>IF(E22&gt;80000000,VLOOKUP(E22,符文价值!$A$3:$D$158,4,0),IF(AND(E22&lt;80000000,E22&gt;10),E22,0))</f>
        <v>0</v>
      </c>
      <c r="F43">
        <f>IF(F22&gt;80000000,VLOOKUP(F22,符文价值!$A$3:$D$158,4,0),IF(AND(F22&lt;80000000,F22&gt;10),F22,0))</f>
        <v>0</v>
      </c>
      <c r="G43">
        <f>IF(G22&gt;80000000,VLOOKUP(G22,符文价值!$A$3:$D$158,4,0),IF(AND(G22&lt;80000000,G22&gt;10),G22,0))</f>
        <v>10</v>
      </c>
      <c r="H43">
        <f>IF(H22&gt;80000000,VLOOKUP(H22,符文价值!$A$3:$D$158,4,0),IF(AND(H22&lt;80000000,H22&gt;10),H22,0))</f>
        <v>0</v>
      </c>
      <c r="I43">
        <f>IF(I22&gt;80000000,VLOOKUP(I22,符文价值!$A$3:$D$158,4,0),IF(AND(I22&lt;80000000,I22&gt;10),I22,0))</f>
        <v>0</v>
      </c>
      <c r="J43">
        <f>IF(J22&gt;80000000,VLOOKUP(J22,符文价值!$A$3:$D$158,4,0),IF(AND(J22&lt;80000000,J22&gt;10),J22,0))</f>
        <v>278400</v>
      </c>
      <c r="K43">
        <f>IF(K22&gt;80000000,VLOOKUP(K22,符文价值!$A$3:$D$158,4,0),IF(AND(K22&lt;80000000,K22&gt;10),K22,0))</f>
        <v>15</v>
      </c>
      <c r="L43">
        <f>IF(L22&gt;80000000,VLOOKUP(L22,符文价值!$A$3:$D$158,4,0),IF(AND(L22&lt;80000000,L22&gt;10),L22,0))</f>
        <v>0</v>
      </c>
      <c r="M43">
        <f>IF(M22&gt;80000000,VLOOKUP(M22,符文价值!$A$3:$D$158,4,0),IF(AND(M22&lt;80000000,M22&gt;10),M22,0))</f>
        <v>0</v>
      </c>
      <c r="N43">
        <f>IF(N22&gt;80000000,VLOOKUP(N22,符文价值!$A$3:$D$158,4,0),IF(AND(N22&lt;80000000,N22&gt;10),N22,0))</f>
        <v>178560</v>
      </c>
      <c r="O43">
        <f>IF(O22&gt;80000000,VLOOKUP(O22,符文价值!$A$3:$D$158,4,0),IF(AND(O22&lt;80000000,O22&gt;10),O22,0))</f>
        <v>24</v>
      </c>
      <c r="P43">
        <f>IF(P22&gt;80000000,VLOOKUP(P22,符文价值!$A$3:$D$158,4,0),IF(AND(P22&lt;80000000,P22&gt;10),P22,0))</f>
        <v>0</v>
      </c>
      <c r="Q43">
        <f>IF(Q22&gt;80000000,VLOOKUP(Q22,符文价值!$A$3:$D$158,4,0),IF(AND(Q22&lt;80000000,Q22&gt;10),Q22,0))</f>
        <v>0</v>
      </c>
      <c r="R43">
        <f>IF(R22&gt;80000000,VLOOKUP(R22,符文价值!$A$3:$D$158,4,0),IF(AND(R22&lt;80000000,R22&gt;10),R22,0))</f>
        <v>120000</v>
      </c>
      <c r="S43">
        <f>IF(S22&gt;80000000,VLOOKUP(S22,符文价值!$A$3:$D$158,4,0),IF(AND(S22&lt;80000000,S22&gt;10),S22,0))</f>
        <v>48</v>
      </c>
      <c r="T43">
        <f>IF(T22&gt;80000000,VLOOKUP(T22,符文价值!$A$3:$D$158,4,0),IF(AND(T22&lt;80000000,T22&gt;10),T22,0))</f>
        <v>0</v>
      </c>
      <c r="U43">
        <f>IF(U22&gt;80000000,VLOOKUP(U22,符文价值!$A$3:$D$158,4,0),IF(AND(U22&lt;80000000,U22&gt;10),U22,0))</f>
        <v>0</v>
      </c>
      <c r="V43">
        <f>IF(V22&gt;80000000,VLOOKUP(V22,符文价值!$A$3:$D$158,4,0),IF(AND(V22&lt;80000000,V22&gt;10),V22,0))</f>
        <v>21600</v>
      </c>
      <c r="W43">
        <f>IF(W22&gt;80000000,VLOOKUP(W22,符文价值!$A$3:$D$158,4,0),IF(AND(W22&lt;80000000,W22&gt;10),W22,0))</f>
        <v>120</v>
      </c>
      <c r="X43">
        <f>IF(X22&gt;80000000,VLOOKUP(X22,符文价值!$A$3:$D$158,4,0),IF(AND(X22&lt;80000000,X22&gt;10),X22,0))</f>
        <v>0</v>
      </c>
      <c r="Y43">
        <f>IF(Y22&gt;80000000,VLOOKUP(Y22,符文价值!$A$3:$D$158,4,0),IF(AND(Y22&lt;80000000,Y22&gt;10),Y22,0))</f>
        <v>0</v>
      </c>
      <c r="Z43">
        <f>IF(Z22&gt;80000000,VLOOKUP(Z22,符文价值!$A$3:$D$158,4,0),IF(AND(Z22&lt;80000000,Z22&gt;10),Z22,0))</f>
        <v>1440</v>
      </c>
      <c r="AA43">
        <f>IF(AA22&gt;80000000,VLOOKUP(AA22,符文价值!$A$3:$D$158,4,0),IF(AND(AA22&lt;80000000,AA22&gt;10),AA22,0))</f>
        <v>10</v>
      </c>
      <c r="AB43">
        <f>IF(AB22&gt;80000000,VLOOKUP(AB22,符文价值!$A$3:$D$158,4,0),IF(AND(AB22&lt;80000000,AB22&gt;10),AB22,0))</f>
        <v>0</v>
      </c>
      <c r="AC43">
        <f>IF(AC22&gt;80000000,VLOOKUP(AC22,符文价值!$A$3:$D$158,4,0),IF(AND(AC22&lt;80000000,AC22&gt;10),AC22,0))</f>
        <v>0</v>
      </c>
      <c r="AD43">
        <f>IF(AD22&gt;80000000,VLOOKUP(AD22,符文价值!$A$3:$D$158,4,0),IF(AND(AD22&lt;80000000,AD22&gt;10),AD22,0))</f>
        <v>11975</v>
      </c>
      <c r="AE43">
        <f>IF(AE22&gt;80000000,VLOOKUP(AE22,符文价值!$A$3:$D$158,4,0),IF(AND(AE22&lt;80000000,AE22&gt;10),AE22,0))</f>
        <v>30</v>
      </c>
      <c r="AF43">
        <f>IF(AF22&gt;80000000,VLOOKUP(AF22,符文价值!$A$3:$D$158,4,0),IF(AND(AF22&lt;80000000,AF22&gt;10),AF22,0))</f>
        <v>0</v>
      </c>
      <c r="AG43">
        <f>IF(AG22&gt;80000000,VLOOKUP(AG22,符文价值!$A$3:$D$158,4,0),IF(AND(AG22&lt;80000000,AG22&gt;10),AG22,0))</f>
        <v>0</v>
      </c>
      <c r="AH43">
        <f>IF(AH22&gt;80000000,VLOOKUP(AH22,符文价值!$A$3:$D$158,4,0),IF(AND(AH22&lt;80000000,AH22&gt;10),AH22,0))</f>
        <v>9980</v>
      </c>
      <c r="AI43">
        <f>IF(AI22&gt;80000000,VLOOKUP(AI22,符文价值!$A$3:$D$158,4,0),IF(AND(AI22&lt;80000000,AI22&gt;10),AI22,0))</f>
        <v>150</v>
      </c>
      <c r="AJ43">
        <f>IF(AJ22&gt;80000000,VLOOKUP(AJ22,符文价值!$A$3:$D$158,4,0),IF(AND(AJ22&lt;80000000,AJ22&gt;10),AJ22,0))</f>
        <v>0</v>
      </c>
      <c r="AK43">
        <f>IF(AK22&gt;80000000,VLOOKUP(AK22,符文价值!$A$3:$D$158,4,0),IF(AND(AK22&lt;80000000,AK22&gt;10),AK22,0))</f>
        <v>0</v>
      </c>
      <c r="AL43">
        <f>IF(AL22&gt;80000000,VLOOKUP(AL22,符文价值!$A$3:$D$158,4,0),IF(AND(AL22&lt;80000000,AL22&gt;10),AL22,0))</f>
        <v>2500</v>
      </c>
      <c r="AM43">
        <f>IF(AM22&gt;80000000,VLOOKUP(AM22,符文价值!$A$3:$D$158,4,0),IF(AND(AM22&lt;80000000,AM22&gt;10),AM22,0))</f>
        <v>900</v>
      </c>
      <c r="AN43">
        <f>IF(AN22&gt;80000000,VLOOKUP(AN22,符文价值!$A$3:$D$158,4,0),IF(AND(AN22&lt;80000000,AN22&gt;10),AN22,0))</f>
        <v>0</v>
      </c>
      <c r="AO43">
        <f>IF(AO22&gt;80000000,VLOOKUP(AO22,符文价值!$A$3:$D$158,4,0),IF(AND(AO22&lt;80000000,AO22&gt;10),AO22,0))</f>
        <v>0</v>
      </c>
      <c r="AP43">
        <f>IF(AP22&gt;80000000,VLOOKUP(AP22,符文价值!$A$3:$D$158,4,0),IF(AND(AP22&lt;80000000,AP22&gt;10),AP22,0))</f>
        <v>525</v>
      </c>
      <c r="AQ43">
        <f>IF(AQ22&gt;80000000,VLOOKUP(AQ22,符文价值!$A$3:$D$158,4,0),IF(AND(AQ22&lt;80000000,AQ22&gt;10),AQ22,0))</f>
        <v>9000</v>
      </c>
      <c r="AR43">
        <f>IF(AR22&gt;80000000,VLOOKUP(AR22,符文价值!$A$3:$D$158,4,0),IF(AND(AR22&lt;80000000,AR22&gt;10),AR22,0))</f>
        <v>0</v>
      </c>
      <c r="AS43">
        <f>IF(AS22&gt;80000000,VLOOKUP(AS22,符文价值!$A$3:$D$158,4,0),IF(AND(AS22&lt;80000000,AS22&gt;10),AS22,0))</f>
        <v>0</v>
      </c>
      <c r="AT43">
        <f>IF(AT22&gt;80000000,VLOOKUP(AT22,符文价值!$A$3:$D$158,4,0),IF(AND(AT22&lt;80000000,AT22&gt;10),AT22,0))</f>
        <v>20</v>
      </c>
      <c r="AU43">
        <f>IF(AU22&gt;80000000,VLOOKUP(AU22,符文价值!$A$3:$D$158,4,0),IF(AND(AU22&lt;80000000,AU22&gt;10),AU22,0))</f>
        <v>10</v>
      </c>
      <c r="AV43">
        <f>IF(AV22&gt;80000000,VLOOKUP(AV22,符文价值!$A$3:$D$158,4,0),IF(AND(AV22&lt;80000000,AV22&gt;10),AV22,0))</f>
        <v>0</v>
      </c>
      <c r="AW43">
        <f>IF(AW22&gt;80000000,VLOOKUP(AW22,符文价值!$A$3:$D$158,4,0),IF(AND(AW22&lt;80000000,AW22&gt;10),AW22,0))</f>
        <v>0</v>
      </c>
      <c r="AX43">
        <f>IF(AX22&gt;80000000,VLOOKUP(AX22,符文价值!$A$3:$D$158,4,0),IF(AND(AX22&lt;80000000,AX22&gt;10),AX22,0))</f>
        <v>11975</v>
      </c>
      <c r="AY43">
        <f>IF(AY22&gt;80000000,VLOOKUP(AY22,符文价值!$A$3:$D$158,4,0),IF(AND(AY22&lt;80000000,AY22&gt;10),AY22,0))</f>
        <v>30</v>
      </c>
      <c r="AZ43">
        <f>IF(AZ22&gt;80000000,VLOOKUP(AZ22,符文价值!$A$3:$D$158,4,0),IF(AND(AZ22&lt;80000000,AZ22&gt;10),AZ22,0))</f>
        <v>0</v>
      </c>
      <c r="BA43">
        <f>IF(BA22&gt;80000000,VLOOKUP(BA22,符文价值!$A$3:$D$158,4,0),IF(AND(BA22&lt;80000000,BA22&gt;10),BA22,0))</f>
        <v>0</v>
      </c>
      <c r="BB43">
        <f>IF(BB22&gt;80000000,VLOOKUP(BB22,符文价值!$A$3:$D$158,4,0),IF(AND(BB22&lt;80000000,BB22&gt;10),BB22,0))</f>
        <v>9980</v>
      </c>
      <c r="BC43">
        <f>IF(BC22&gt;80000000,VLOOKUP(BC22,符文价值!$A$3:$D$158,4,0),IF(AND(BC22&lt;80000000,BC22&gt;10),BC22,0))</f>
        <v>150</v>
      </c>
      <c r="BD43">
        <f>IF(BD22&gt;80000000,VLOOKUP(BD22,符文价值!$A$3:$D$158,4,0),IF(AND(BD22&lt;80000000,BD22&gt;10),BD22,0))</f>
        <v>0</v>
      </c>
      <c r="BE43">
        <f>IF(BE22&gt;80000000,VLOOKUP(BE22,符文价值!$A$3:$D$158,4,0),IF(AND(BE22&lt;80000000,BE22&gt;10),BE22,0))</f>
        <v>0</v>
      </c>
      <c r="BF43">
        <f>IF(BF22&gt;80000000,VLOOKUP(BF22,符文价值!$A$3:$D$158,4,0),IF(AND(BF22&lt;80000000,BF22&gt;10),BF22,0))</f>
        <v>2500</v>
      </c>
      <c r="BG43">
        <f>IF(BG22&gt;80000000,VLOOKUP(BG22,符文价值!$A$3:$D$158,4,0),IF(AND(BG22&lt;80000000,BG22&gt;10),BG22,0))</f>
        <v>900</v>
      </c>
      <c r="BH43">
        <f>IF(BH22&gt;80000000,VLOOKUP(BH22,符文价值!$A$3:$D$158,4,0),IF(AND(BH22&lt;80000000,BH22&gt;10),BH22,0))</f>
        <v>0</v>
      </c>
      <c r="BI43">
        <f>IF(BI22&gt;80000000,VLOOKUP(BI22,符文价值!$A$3:$D$158,4,0),IF(AND(BI22&lt;80000000,BI22&gt;10),BI22,0))</f>
        <v>0</v>
      </c>
      <c r="BJ43">
        <f>IF(BJ22&gt;80000000,VLOOKUP(BJ22,符文价值!$A$3:$D$158,4,0),IF(AND(BJ22&lt;80000000,BJ22&gt;10),BJ22,0))</f>
        <v>525</v>
      </c>
      <c r="BK43">
        <f>IF(BK22&gt;80000000,VLOOKUP(BK22,符文价值!$A$3:$D$158,4,0),IF(AND(BK22&lt;80000000,BK22&gt;10),BK22,0))</f>
        <v>9000</v>
      </c>
      <c r="BL43">
        <f>IF(BL22&gt;80000000,VLOOKUP(BL22,符文价值!$A$3:$D$158,4,0),IF(AND(BL22&lt;80000000,BL22&gt;10),BL22,0))</f>
        <v>0</v>
      </c>
      <c r="BM43">
        <f>IF(BM22&gt;80000000,VLOOKUP(BM22,符文价值!$A$3:$D$158,4,0),IF(AND(BM22&lt;80000000,BM22&gt;10),BM22,0))</f>
        <v>0</v>
      </c>
      <c r="BN43">
        <f>IF(BN22&gt;80000000,VLOOKUP(BN22,符文价值!$A$3:$D$158,4,0),IF(AND(BN22&lt;80000000,BN22&gt;10),BN22,0))</f>
        <v>20</v>
      </c>
      <c r="BO43">
        <f>IF(BO22&gt;80000000,VLOOKUP(BO22,符文价值!$A$3:$D$158,4,0),IF(AND(BO22&lt;80000000,BO22&gt;10),BO22,0))</f>
        <v>10</v>
      </c>
      <c r="BP43">
        <f>IF(BP22&gt;80000000,VLOOKUP(BP22,符文价值!$A$3:$D$158,4,0),IF(AND(BP22&lt;80000000,BP22&gt;10),BP22,0))</f>
        <v>0</v>
      </c>
      <c r="BQ43">
        <f>IF(BQ22&gt;80000000,VLOOKUP(BQ22,符文价值!$A$3:$D$158,4,0),IF(AND(BQ22&lt;80000000,BQ22&gt;10),BQ22,0))</f>
        <v>0</v>
      </c>
      <c r="BR43">
        <f>IF(BR22&gt;80000000,VLOOKUP(BR22,符文价值!$A$3:$D$158,4,0),IF(AND(BR22&lt;80000000,BR22&gt;10),BR22,0))</f>
        <v>11975</v>
      </c>
      <c r="BS43">
        <f>IF(BS22&gt;80000000,VLOOKUP(BS22,符文价值!$A$3:$D$158,4,0),IF(AND(BS22&lt;80000000,BS22&gt;10),BS22,0))</f>
        <v>30</v>
      </c>
      <c r="BT43">
        <f>IF(BT22&gt;80000000,VLOOKUP(BT22,符文价值!$A$3:$D$158,4,0),IF(AND(BT22&lt;80000000,BT22&gt;10),BT22,0))</f>
        <v>0</v>
      </c>
      <c r="BU43">
        <f>IF(BU22&gt;80000000,VLOOKUP(BU22,符文价值!$A$3:$D$158,4,0),IF(AND(BU22&lt;80000000,BU22&gt;10),BU22,0))</f>
        <v>0</v>
      </c>
      <c r="BV43">
        <f>IF(BV22&gt;80000000,VLOOKUP(BV22,符文价值!$A$3:$D$158,4,0),IF(AND(BV22&lt;80000000,BV22&gt;10),BV22,0))</f>
        <v>9980</v>
      </c>
      <c r="BW43">
        <f>IF(BW22&gt;80000000,VLOOKUP(BW22,符文价值!$A$3:$D$158,4,0),IF(AND(BW22&lt;80000000,BW22&gt;10),BW22,0))</f>
        <v>150</v>
      </c>
      <c r="BX43">
        <f>IF(BX22&gt;80000000,VLOOKUP(BX22,符文价值!$A$3:$D$158,4,0),IF(AND(BX22&lt;80000000,BX22&gt;10),BX22,0))</f>
        <v>0</v>
      </c>
      <c r="BY43">
        <f>IF(BY22&gt;80000000,VLOOKUP(BY22,符文价值!$A$3:$D$158,4,0),IF(AND(BY22&lt;80000000,BY22&gt;10),BY22,0))</f>
        <v>0</v>
      </c>
      <c r="BZ43">
        <f>IF(BZ22&gt;80000000,VLOOKUP(BZ22,符文价值!$A$3:$D$158,4,0),IF(AND(BZ22&lt;80000000,BZ22&gt;10),BZ22,0))</f>
        <v>2500</v>
      </c>
      <c r="CA43">
        <f>IF(CA22&gt;80000000,VLOOKUP(CA22,符文价值!$A$3:$D$158,4,0),IF(AND(CA22&lt;80000000,CA22&gt;10),CA22,0))</f>
        <v>900</v>
      </c>
      <c r="CB43">
        <f>IF(CB22&gt;80000000,VLOOKUP(CB22,符文价值!$A$3:$D$158,4,0),IF(AND(CB22&lt;80000000,CB22&gt;10),CB22,0))</f>
        <v>0</v>
      </c>
      <c r="CC43">
        <f>IF(CC22&gt;80000000,VLOOKUP(CC22,符文价值!$A$3:$D$158,4,0),IF(AND(CC22&lt;80000000,CC22&gt;10),CC22,0))</f>
        <v>0</v>
      </c>
      <c r="CD43">
        <f>IF(CD22&gt;80000000,VLOOKUP(CD22,符文价值!$A$3:$D$158,4,0),IF(AND(CD22&lt;80000000,CD22&gt;10),CD22,0))</f>
        <v>525</v>
      </c>
      <c r="CE43">
        <f>IF(CE22&gt;80000000,VLOOKUP(CE22,符文价值!$A$3:$D$158,4,0),IF(AND(CE22&lt;80000000,CE22&gt;10),CE22,0))</f>
        <v>9000</v>
      </c>
      <c r="CF43">
        <f>IF(CF22&gt;80000000,VLOOKUP(CF22,符文价值!$A$3:$D$158,4,0),IF(AND(CF22&lt;80000000,CF22&gt;10),CF22,0))</f>
        <v>0</v>
      </c>
      <c r="CG43">
        <f>IF(CG22&gt;80000000,VLOOKUP(CG22,符文价值!$A$3:$D$158,4,0),IF(AND(CG22&lt;80000000,CG22&gt;10),CG22,0))</f>
        <v>0</v>
      </c>
      <c r="CH43">
        <f>IF(CH22&gt;80000000,VLOOKUP(CH22,符文价值!$A$3:$D$158,4,0),IF(AND(CH22&lt;80000000,CH22&gt;10),CH22,0))</f>
        <v>20</v>
      </c>
      <c r="CI43">
        <f>IF(CI22&gt;80000000,VLOOKUP(CI22,符文价值!$A$3:$D$158,4,0),IF(AND(CI22&lt;80000000,CI22&gt;10),CI22,0))</f>
        <v>10</v>
      </c>
      <c r="CJ43">
        <f>IF(CJ22&gt;80000000,VLOOKUP(CJ22,符文价值!$A$3:$D$158,4,0),IF(AND(CJ22&lt;80000000,CJ22&gt;10),CJ22,0))</f>
        <v>0</v>
      </c>
      <c r="CK43">
        <f>IF(CK22&gt;80000000,VLOOKUP(CK22,符文价值!$A$3:$D$158,4,0),IF(AND(CK22&lt;80000000,CK22&gt;10),CK22,0))</f>
        <v>0</v>
      </c>
      <c r="CL43">
        <f>IF(CL22&gt;80000000,VLOOKUP(CL22,符文价值!$A$3:$D$158,4,0),IF(AND(CL22&lt;80000000,CL22&gt;10),CL22,0))</f>
        <v>11975</v>
      </c>
      <c r="CM43">
        <f>IF(CM22&gt;80000000,VLOOKUP(CM22,符文价值!$A$3:$D$158,4,0),IF(AND(CM22&lt;80000000,CM22&gt;10),CM22,0))</f>
        <v>30</v>
      </c>
      <c r="CN43">
        <f>IF(CN22&gt;80000000,VLOOKUP(CN22,符文价值!$A$3:$D$158,4,0),IF(AND(CN22&lt;80000000,CN22&gt;10),CN22,0))</f>
        <v>0</v>
      </c>
      <c r="CO43">
        <f>IF(CO22&gt;80000000,VLOOKUP(CO22,符文价值!$A$3:$D$158,4,0),IF(AND(CO22&lt;80000000,CO22&gt;10),CO22,0))</f>
        <v>0</v>
      </c>
      <c r="CP43">
        <f>IF(CP22&gt;80000000,VLOOKUP(CP22,符文价值!$A$3:$D$158,4,0),IF(AND(CP22&lt;80000000,CP22&gt;10),CP22,0))</f>
        <v>9980</v>
      </c>
      <c r="CQ43">
        <f>IF(CQ22&gt;80000000,VLOOKUP(CQ22,符文价值!$A$3:$D$158,4,0),IF(AND(CQ22&lt;80000000,CQ22&gt;10),CQ22,0))</f>
        <v>150</v>
      </c>
      <c r="CR43">
        <f>IF(CR22&gt;80000000,VLOOKUP(CR22,符文价值!$A$3:$D$158,4,0),IF(AND(CR22&lt;80000000,CR22&gt;10),CR22,0))</f>
        <v>0</v>
      </c>
      <c r="CS43">
        <f>IF(CS22&gt;80000000,VLOOKUP(CS22,符文价值!$A$3:$D$158,4,0),IF(AND(CS22&lt;80000000,CS22&gt;10),CS22,0))</f>
        <v>0</v>
      </c>
      <c r="CT43">
        <f>IF(CT22&gt;80000000,VLOOKUP(CT22,符文价值!$A$3:$D$158,4,0),IF(AND(CT22&lt;80000000,CT22&gt;10),CT22,0))</f>
        <v>2500</v>
      </c>
      <c r="CU43">
        <f>IF(CU22&gt;80000000,VLOOKUP(CU22,符文价值!$A$3:$D$158,4,0),IF(AND(CU22&lt;80000000,CU22&gt;10),CU22,0))</f>
        <v>900</v>
      </c>
      <c r="CV43">
        <f>IF(CV22&gt;80000000,VLOOKUP(CV22,符文价值!$A$3:$D$158,4,0),IF(AND(CV22&lt;80000000,CV22&gt;10),CV22,0))</f>
        <v>0</v>
      </c>
      <c r="CW43">
        <f>IF(CW22&gt;80000000,VLOOKUP(CW22,符文价值!$A$3:$D$158,4,0),IF(AND(CW22&lt;80000000,CW22&gt;10),CW22,0))</f>
        <v>0</v>
      </c>
      <c r="CX43">
        <f>IF(CX22&gt;80000000,VLOOKUP(CX22,符文价值!$A$3:$D$158,4,0),IF(AND(CX22&lt;80000000,CX22&gt;10),CX22,0))</f>
        <v>525</v>
      </c>
      <c r="CY43">
        <f>IF(CY22&gt;80000000,VLOOKUP(CY22,符文价值!$A$3:$D$158,4,0),IF(AND(CY22&lt;80000000,CY22&gt;10),CY22,0))</f>
        <v>9000</v>
      </c>
      <c r="CZ43">
        <f>IF(CZ22&gt;80000000,VLOOKUP(CZ22,符文价值!$A$3:$D$158,4,0),IF(AND(CZ22&lt;80000000,CZ22&gt;10),CZ22,0))</f>
        <v>0</v>
      </c>
      <c r="DA43">
        <f>IF(DA22&gt;80000000,VLOOKUP(DA22,符文价值!$A$3:$D$158,4,0),IF(AND(DA22&lt;80000000,DA22&gt;10),DA22,0))</f>
        <v>0</v>
      </c>
      <c r="DB43">
        <f>IF(DB22&gt;80000000,VLOOKUP(DB22,符文价值!$A$3:$D$158,4,0),IF(AND(DB22&lt;80000000,DB22&gt;10),DB22,0))</f>
        <v>20</v>
      </c>
      <c r="DC43">
        <f>IF(DC22&gt;80000000,VLOOKUP(DC22,符文价值!$A$3:$D$158,4,0),IF(AND(DC22&lt;80000000,DC22&gt;10),DC22,0))</f>
        <v>10</v>
      </c>
      <c r="DD43">
        <f>IF(DD22&gt;80000000,VLOOKUP(DD22,符文价值!$A$3:$D$158,4,0),IF(AND(DD22&lt;80000000,DD22&gt;10),DD22,0))</f>
        <v>0</v>
      </c>
      <c r="DE43">
        <f>IF(DE22&gt;80000000,VLOOKUP(DE22,符文价值!$A$3:$D$158,4,0),IF(AND(DE22&lt;80000000,DE22&gt;10),DE22,0))</f>
        <v>0</v>
      </c>
      <c r="DF43">
        <f>IF(DF22&gt;80000000,VLOOKUP(DF22,符文价值!$A$3:$D$158,4,0),IF(AND(DF22&lt;80000000,DF22&gt;10),DF22,0))</f>
        <v>11975</v>
      </c>
      <c r="DG43">
        <f>IF(DG22&gt;80000000,VLOOKUP(DG22,符文价值!$A$3:$D$158,4,0),IF(AND(DG22&lt;80000000,DG22&gt;10),DG22,0))</f>
        <v>30</v>
      </c>
      <c r="DH43">
        <f>IF(DH22&gt;80000000,VLOOKUP(DH22,符文价值!$A$3:$D$158,4,0),IF(AND(DH22&lt;80000000,DH22&gt;10),DH22,0))</f>
        <v>0</v>
      </c>
      <c r="DI43">
        <f>IF(DI22&gt;80000000,VLOOKUP(DI22,符文价值!$A$3:$D$158,4,0),IF(AND(DI22&lt;80000000,DI22&gt;10),DI22,0))</f>
        <v>0</v>
      </c>
      <c r="DJ43">
        <f>IF(DJ22&gt;80000000,VLOOKUP(DJ22,符文价值!$A$3:$D$158,4,0),IF(AND(DJ22&lt;80000000,DJ22&gt;10),DJ22,0))</f>
        <v>9980</v>
      </c>
      <c r="DK43">
        <f>IF(DK22&gt;80000000,VLOOKUP(DK22,符文价值!$A$3:$D$158,4,0),IF(AND(DK22&lt;80000000,DK22&gt;10),DK22,0))</f>
        <v>150</v>
      </c>
      <c r="DL43">
        <f>IF(DL22&gt;80000000,VLOOKUP(DL22,符文价值!$A$3:$D$158,4,0),IF(AND(DL22&lt;80000000,DL22&gt;10),DL22,0))</f>
        <v>0</v>
      </c>
      <c r="DM43">
        <f>IF(DM22&gt;80000000,VLOOKUP(DM22,符文价值!$A$3:$D$158,4,0),IF(AND(DM22&lt;80000000,DM22&gt;10),DM22,0))</f>
        <v>0</v>
      </c>
      <c r="DN43">
        <f>IF(DN22&gt;80000000,VLOOKUP(DN22,符文价值!$A$3:$D$158,4,0),IF(AND(DN22&lt;80000000,DN22&gt;10),DN22,0))</f>
        <v>2500</v>
      </c>
      <c r="DO43">
        <f>IF(DO22&gt;80000000,VLOOKUP(DO22,符文价值!$A$3:$D$158,4,0),IF(AND(DO22&lt;80000000,DO22&gt;10),DO22,0))</f>
        <v>900</v>
      </c>
      <c r="DP43">
        <f>IF(DP22&gt;80000000,VLOOKUP(DP22,符文价值!$A$3:$D$158,4,0),IF(AND(DP22&lt;80000000,DP22&gt;10),DP22,0))</f>
        <v>0</v>
      </c>
      <c r="DQ43">
        <f>IF(DQ22&gt;80000000,VLOOKUP(DQ22,符文价值!$A$3:$D$158,4,0),IF(AND(DQ22&lt;80000000,DQ22&gt;10),DQ22,0))</f>
        <v>0</v>
      </c>
      <c r="DR43">
        <f>IF(DR22&gt;80000000,VLOOKUP(DR22,符文价值!$A$3:$D$158,4,0),IF(AND(DR22&lt;80000000,DR22&gt;10),DR22,0))</f>
        <v>525</v>
      </c>
      <c r="DS43">
        <f>IF(DS22&gt;80000000,VLOOKUP(DS22,符文价值!$A$3:$D$158,4,0),IF(AND(DS22&lt;80000000,DS22&gt;10),DS22,0))</f>
        <v>9000</v>
      </c>
      <c r="DT43">
        <f>IF(DT22&gt;80000000,VLOOKUP(DT22,符文价值!$A$3:$D$158,4,0),IF(AND(DT22&lt;80000000,DT22&gt;10),DT22,0))</f>
        <v>0</v>
      </c>
      <c r="DU43">
        <f>IF(DU22&gt;80000000,VLOOKUP(DU22,符文价值!$A$3:$D$158,4,0),IF(AND(DU22&lt;80000000,DU22&gt;10),DU22,0))</f>
        <v>0</v>
      </c>
      <c r="DV43">
        <f>IF(DV22&gt;80000000,VLOOKUP(DV22,符文价值!$A$3:$D$158,4,0),IF(AND(DV22&lt;80000000,DV22&gt;10),DV22,0))</f>
        <v>20</v>
      </c>
      <c r="DW43">
        <f>IF(DW22&gt;80000000,VLOOKUP(DW22,符文价值!$A$3:$D$158,4,0),IF(AND(DW22&lt;80000000,DW22&gt;10),DW22,0))</f>
        <v>10</v>
      </c>
      <c r="DX43">
        <f>IF(DX22&gt;80000000,VLOOKUP(DX22,符文价值!$A$3:$D$158,4,0),IF(AND(DX22&lt;80000000,DX22&gt;10),DX22,0))</f>
        <v>0</v>
      </c>
      <c r="DY43">
        <f>IF(DY22&gt;80000000,VLOOKUP(DY22,符文价值!$A$3:$D$158,4,0),IF(AND(DY22&lt;80000000,DY22&gt;10),DY22,0))</f>
        <v>0</v>
      </c>
      <c r="DZ43">
        <f>IF(DZ22&gt;80000000,VLOOKUP(DZ22,符文价值!$A$3:$D$158,4,0),IF(AND(DZ22&lt;80000000,DZ22&gt;10),DZ22,0))</f>
        <v>11975</v>
      </c>
      <c r="EA43">
        <f>IF(EA22&gt;80000000,VLOOKUP(EA22,符文价值!$A$3:$D$158,4,0),IF(AND(EA22&lt;80000000,EA22&gt;10),EA22,0))</f>
        <v>30</v>
      </c>
      <c r="EB43">
        <f>IF(EB22&gt;80000000,VLOOKUP(EB22,符文价值!$A$3:$D$158,4,0),IF(AND(EB22&lt;80000000,EB22&gt;10),EB22,0))</f>
        <v>0</v>
      </c>
      <c r="EC43">
        <f>IF(EC22&gt;80000000,VLOOKUP(EC22,符文价值!$A$3:$D$158,4,0),IF(AND(EC22&lt;80000000,EC22&gt;10),EC22,0))</f>
        <v>0</v>
      </c>
      <c r="ED43">
        <f>IF(ED22&gt;80000000,VLOOKUP(ED22,符文价值!$A$3:$D$158,4,0),IF(AND(ED22&lt;80000000,ED22&gt;10),ED22,0))</f>
        <v>9980</v>
      </c>
      <c r="EE43">
        <f>IF(EE22&gt;80000000,VLOOKUP(EE22,符文价值!$A$3:$D$158,4,0),IF(AND(EE22&lt;80000000,EE22&gt;10),EE22,0))</f>
        <v>150</v>
      </c>
      <c r="EF43">
        <f>IF(EF22&gt;80000000,VLOOKUP(EF22,符文价值!$A$3:$D$158,4,0),IF(AND(EF22&lt;80000000,EF22&gt;10),EF22,0))</f>
        <v>0</v>
      </c>
      <c r="EG43">
        <f>IF(EG22&gt;80000000,VLOOKUP(EG22,符文价值!$A$3:$D$158,4,0),IF(AND(EG22&lt;80000000,EG22&gt;10),EG22,0))</f>
        <v>0</v>
      </c>
      <c r="EH43">
        <f>IF(EH22&gt;80000000,VLOOKUP(EH22,符文价值!$A$3:$D$158,4,0),IF(AND(EH22&lt;80000000,EH22&gt;10),EH22,0))</f>
        <v>2500</v>
      </c>
      <c r="EI43">
        <f>IF(EI22&gt;80000000,VLOOKUP(EI22,符文价值!$A$3:$D$158,4,0),IF(AND(EI22&lt;80000000,EI22&gt;10),EI22,0))</f>
        <v>900</v>
      </c>
      <c r="EJ43">
        <f>IF(EJ22&gt;80000000,VLOOKUP(EJ22,符文价值!$A$3:$D$158,4,0),IF(AND(EJ22&lt;80000000,EJ22&gt;10),EJ22,0))</f>
        <v>0</v>
      </c>
      <c r="EK43">
        <f>IF(EK22&gt;80000000,VLOOKUP(EK22,符文价值!$A$3:$D$158,4,0),IF(AND(EK22&lt;80000000,EK22&gt;10),EK22,0))</f>
        <v>0</v>
      </c>
      <c r="EL43">
        <f>IF(EL22&gt;80000000,VLOOKUP(EL22,符文价值!$A$3:$D$158,4,0),IF(AND(EL22&lt;80000000,EL22&gt;10),EL22,0))</f>
        <v>525</v>
      </c>
      <c r="EM43">
        <f>IF(EM22&gt;80000000,VLOOKUP(EM22,符文价值!$A$3:$D$158,4,0),IF(AND(EM22&lt;80000000,EM22&gt;10),EM22,0))</f>
        <v>9000</v>
      </c>
      <c r="EN43">
        <f>IF(EN22&gt;80000000,VLOOKUP(EN22,符文价值!$A$3:$D$158,4,0),IF(AND(EN22&lt;80000000,EN22&gt;10),EN22,0))</f>
        <v>0</v>
      </c>
      <c r="EO43">
        <f>IF(EO22&gt;80000000,VLOOKUP(EO22,符文价值!$A$3:$D$158,4,0),IF(AND(EO22&lt;80000000,EO22&gt;10),EO22,0))</f>
        <v>0</v>
      </c>
      <c r="EP43">
        <f>IF(EP22&gt;80000000,VLOOKUP(EP22,符文价值!$A$3:$D$158,4,0),IF(AND(EP22&lt;80000000,EP22&gt;10),EP22,0))</f>
        <v>20</v>
      </c>
      <c r="EQ43">
        <f>IF(EQ22&gt;80000000,VLOOKUP(EQ22,符文价值!$A$3:$D$158,4,0),IF(AND(EQ22&lt;80000000,EQ22&gt;10),EQ22,0))</f>
        <v>10</v>
      </c>
      <c r="ER43">
        <f>IF(ER22&gt;80000000,VLOOKUP(ER22,符文价值!$A$3:$D$158,4,0),IF(AND(ER22&lt;80000000,ER22&gt;10),ER22,0))</f>
        <v>0</v>
      </c>
      <c r="ES43">
        <f>IF(ES22&gt;80000000,VLOOKUP(ES22,符文价值!$A$3:$D$158,4,0),IF(AND(ES22&lt;80000000,ES22&gt;10),ES22,0))</f>
        <v>0</v>
      </c>
      <c r="ET43">
        <f>IF(ET22&gt;80000000,VLOOKUP(ET22,符文价值!$A$3:$D$158,4,0),IF(AND(ET22&lt;80000000,ET22&gt;10),ET22,0))</f>
        <v>11975</v>
      </c>
      <c r="EU43">
        <f>IF(EU22&gt;80000000,VLOOKUP(EU22,符文价值!$A$3:$D$158,4,0),IF(AND(EU22&lt;80000000,EU22&gt;10),EU22,0))</f>
        <v>30</v>
      </c>
      <c r="EV43">
        <f>IF(EV22&gt;80000000,VLOOKUP(EV22,符文价值!$A$3:$D$158,4,0),IF(AND(EV22&lt;80000000,EV22&gt;10),EV22,0))</f>
        <v>0</v>
      </c>
      <c r="EW43">
        <f>IF(EW22&gt;80000000,VLOOKUP(EW22,符文价值!$A$3:$D$158,4,0),IF(AND(EW22&lt;80000000,EW22&gt;10),EW22,0))</f>
        <v>0</v>
      </c>
      <c r="EX43">
        <f>IF(EX22&gt;80000000,VLOOKUP(EX22,符文价值!$A$3:$D$158,4,0),IF(AND(EX22&lt;80000000,EX22&gt;10),EX22,0))</f>
        <v>9980</v>
      </c>
      <c r="EY43">
        <f>IF(EY22&gt;80000000,VLOOKUP(EY22,符文价值!$A$3:$D$158,4,0),IF(AND(EY22&lt;80000000,EY22&gt;10),EY22,0))</f>
        <v>150</v>
      </c>
      <c r="EZ43">
        <f>IF(EZ22&gt;80000000,VLOOKUP(EZ22,符文价值!$A$3:$D$158,4,0),IF(AND(EZ22&lt;80000000,EZ22&gt;10),EZ22,0))</f>
        <v>0</v>
      </c>
      <c r="FA43">
        <f>IF(FA22&gt;80000000,VLOOKUP(FA22,符文价值!$A$3:$D$158,4,0),IF(AND(FA22&lt;80000000,FA22&gt;10),FA22,0))</f>
        <v>0</v>
      </c>
      <c r="FB43">
        <f>IF(FB22&gt;80000000,VLOOKUP(FB22,符文价值!$A$3:$D$158,4,0),IF(AND(FB22&lt;80000000,FB22&gt;10),FB22,0))</f>
        <v>2500</v>
      </c>
      <c r="FC43">
        <f>IF(FC22&gt;80000000,VLOOKUP(FC22,符文价值!$A$3:$D$158,4,0),IF(AND(FC22&lt;80000000,FC22&gt;10),FC22,0))</f>
        <v>900</v>
      </c>
      <c r="FD43">
        <f>IF(FD22&gt;80000000,VLOOKUP(FD22,符文价值!$A$3:$D$158,4,0),IF(AND(FD22&lt;80000000,FD22&gt;10),FD22,0))</f>
        <v>0</v>
      </c>
      <c r="FE43">
        <f>IF(FE22&gt;80000000,VLOOKUP(FE22,符文价值!$A$3:$D$158,4,0),IF(AND(FE22&lt;80000000,FE22&gt;10),FE22,0))</f>
        <v>0</v>
      </c>
      <c r="FF43">
        <f>IF(FF22&gt;80000000,VLOOKUP(FF22,符文价值!$A$3:$D$158,4,0),IF(AND(FF22&lt;80000000,FF22&gt;10),FF22,0))</f>
        <v>525</v>
      </c>
      <c r="FG43">
        <f>IF(FG22&gt;80000000,VLOOKUP(FG22,符文价值!$A$3:$D$158,4,0),IF(AND(FG22&lt;80000000,FG22&gt;10),FG22,0))</f>
        <v>9000</v>
      </c>
      <c r="FH43">
        <f>IF(FH22&gt;80000000,VLOOKUP(FH22,符文价值!$A$3:$D$158,4,0),IF(AND(FH22&lt;80000000,FH22&gt;10),FH22,0))</f>
        <v>0</v>
      </c>
      <c r="FI43">
        <f>IF(FI22&gt;80000000,VLOOKUP(FI22,符文价值!$A$3:$D$158,4,0),IF(AND(FI22&lt;80000000,FI22&gt;10),FI22,0))</f>
        <v>0</v>
      </c>
      <c r="FJ43">
        <f>IF(FJ22&gt;80000000,VLOOKUP(FJ22,符文价值!$A$3:$D$158,4,0),IF(AND(FJ22&lt;80000000,FJ22&gt;10),FJ22,0))</f>
        <v>20</v>
      </c>
      <c r="FK43">
        <f>IF(FK22&gt;80000000,VLOOKUP(FK22,符文价值!$A$3:$D$158,4,0),IF(AND(FK22&lt;80000000,FK22&gt;10),FK22,0))</f>
        <v>10</v>
      </c>
      <c r="FL43">
        <f>IF(FL22&gt;80000000,VLOOKUP(FL22,符文价值!$A$3:$D$158,4,0),IF(AND(FL22&lt;80000000,FL22&gt;10),FL22,0))</f>
        <v>0</v>
      </c>
      <c r="FM43">
        <f>IF(FM22&gt;80000000,VLOOKUP(FM22,符文价值!$A$3:$D$158,4,0),IF(AND(FM22&lt;80000000,FM22&gt;10),FM22,0))</f>
        <v>0</v>
      </c>
      <c r="FN43">
        <f>IF(FN22&gt;80000000,VLOOKUP(FN22,符文价值!$A$3:$D$158,4,0),IF(AND(FN22&lt;80000000,FN22&gt;10),FN22,0))</f>
        <v>11975</v>
      </c>
      <c r="FO43">
        <f>IF(FO22&gt;80000000,VLOOKUP(FO22,符文价值!$A$3:$D$158,4,0),IF(AND(FO22&lt;80000000,FO22&gt;10),FO22,0))</f>
        <v>30</v>
      </c>
      <c r="FP43">
        <f>IF(FP22&gt;80000000,VLOOKUP(FP22,符文价值!$A$3:$D$158,4,0),IF(AND(FP22&lt;80000000,FP22&gt;10),FP22,0))</f>
        <v>0</v>
      </c>
      <c r="FQ43">
        <f>IF(FQ22&gt;80000000,VLOOKUP(FQ22,符文价值!$A$3:$D$158,4,0),IF(AND(FQ22&lt;80000000,FQ22&gt;10),FQ22,0))</f>
        <v>0</v>
      </c>
      <c r="FR43">
        <f>IF(FR22&gt;80000000,VLOOKUP(FR22,符文价值!$A$3:$D$158,4,0),IF(AND(FR22&lt;80000000,FR22&gt;10),FR22,0))</f>
        <v>9980</v>
      </c>
      <c r="FS43">
        <f>IF(FS22&gt;80000000,VLOOKUP(FS22,符文价值!$A$3:$D$158,4,0),IF(AND(FS22&lt;80000000,FS22&gt;10),FS22,0))</f>
        <v>150</v>
      </c>
      <c r="FT43">
        <f>IF(FT22&gt;80000000,VLOOKUP(FT22,符文价值!$A$3:$D$158,4,0),IF(AND(FT22&lt;80000000,FT22&gt;10),FT22,0))</f>
        <v>0</v>
      </c>
      <c r="FU43">
        <f>IF(FU22&gt;80000000,VLOOKUP(FU22,符文价值!$A$3:$D$158,4,0),IF(AND(FU22&lt;80000000,FU22&gt;10),FU22,0))</f>
        <v>0</v>
      </c>
      <c r="FV43">
        <f>IF(FV22&gt;80000000,VLOOKUP(FV22,符文价值!$A$3:$D$158,4,0),IF(AND(FV22&lt;80000000,FV22&gt;10),FV22,0))</f>
        <v>2500</v>
      </c>
      <c r="FW43">
        <f>IF(FW22&gt;80000000,VLOOKUP(FW22,符文价值!$A$3:$D$158,4,0),IF(AND(FW22&lt;80000000,FW22&gt;10),FW22,0))</f>
        <v>900</v>
      </c>
      <c r="FX43">
        <f>IF(FX22&gt;80000000,VLOOKUP(FX22,符文价值!$A$3:$D$158,4,0),IF(AND(FX22&lt;80000000,FX22&gt;10),FX22,0))</f>
        <v>0</v>
      </c>
      <c r="FY43">
        <f>IF(FY22&gt;80000000,VLOOKUP(FY22,符文价值!$A$3:$D$158,4,0),IF(AND(FY22&lt;80000000,FY22&gt;10),FY22,0))</f>
        <v>0</v>
      </c>
      <c r="FZ43">
        <f>IF(FZ22&gt;80000000,VLOOKUP(FZ22,符文价值!$A$3:$D$158,4,0),IF(AND(FZ22&lt;80000000,FZ22&gt;10),FZ22,0))</f>
        <v>525</v>
      </c>
      <c r="GA43">
        <f>IF(GA22&gt;80000000,VLOOKUP(GA22,符文价值!$A$3:$D$158,4,0),IF(AND(GA22&lt;80000000,GA22&gt;10),GA22,0))</f>
        <v>9000</v>
      </c>
      <c r="GB43">
        <f>IF(GB22&gt;80000000,VLOOKUP(GB22,符文价值!$A$3:$D$158,4,0),IF(AND(GB22&lt;80000000,GB22&gt;10),GB22,0))</f>
        <v>0</v>
      </c>
      <c r="GC43">
        <f>IF(GC22&gt;80000000,VLOOKUP(GC22,符文价值!$A$3:$D$158,4,0),IF(AND(GC22&lt;80000000,GC22&gt;10),GC22,0))</f>
        <v>0</v>
      </c>
      <c r="GD43">
        <f>IF(GD22&gt;80000000,VLOOKUP(GD22,符文价值!$A$3:$D$158,4,0),IF(AND(GD22&lt;80000000,GD22&gt;10),GD22,0))</f>
        <v>20</v>
      </c>
      <c r="GE43">
        <f>IF(GE22&gt;80000000,VLOOKUP(GE22,符文价值!$A$3:$D$158,4,0),IF(AND(GE22&lt;80000000,GE22&gt;10),GE22,0))</f>
        <v>10</v>
      </c>
      <c r="GF43">
        <f>IF(GF22&gt;80000000,VLOOKUP(GF22,符文价值!$A$3:$D$158,4,0),IF(AND(GF22&lt;80000000,GF22&gt;10),GF22,0))</f>
        <v>0</v>
      </c>
      <c r="GG43">
        <f>IF(GG22&gt;80000000,VLOOKUP(GG22,符文价值!$A$3:$D$158,4,0),IF(AND(GG22&lt;80000000,GG22&gt;10),GG22,0))</f>
        <v>0</v>
      </c>
      <c r="GH43">
        <f>IF(GH22&gt;80000000,VLOOKUP(GH22,符文价值!$A$3:$D$158,4,0),IF(AND(GH22&lt;80000000,GH22&gt;10),GH22,0))</f>
        <v>11975</v>
      </c>
      <c r="GI43">
        <f>IF(GI22&gt;80000000,VLOOKUP(GI22,符文价值!$A$3:$D$158,4,0),IF(AND(GI22&lt;80000000,GI22&gt;10),GI22,0))</f>
        <v>30</v>
      </c>
      <c r="GJ43">
        <f>IF(GJ22&gt;80000000,VLOOKUP(GJ22,符文价值!$A$3:$D$158,4,0),IF(AND(GJ22&lt;80000000,GJ22&gt;10),GJ22,0))</f>
        <v>0</v>
      </c>
      <c r="GK43">
        <f>IF(GK22&gt;80000000,VLOOKUP(GK22,符文价值!$A$3:$D$158,4,0),IF(AND(GK22&lt;80000000,GK22&gt;10),GK22,0))</f>
        <v>0</v>
      </c>
      <c r="GL43">
        <f>IF(GL22&gt;80000000,VLOOKUP(GL22,符文价值!$A$3:$D$158,4,0),IF(AND(GL22&lt;80000000,GL22&gt;10),GL22,0))</f>
        <v>9980</v>
      </c>
      <c r="GM43">
        <f>IF(GM22&gt;80000000,VLOOKUP(GM22,符文价值!$A$3:$D$158,4,0),IF(AND(GM22&lt;80000000,GM22&gt;10),GM22,0))</f>
        <v>150</v>
      </c>
      <c r="GN43">
        <f>IF(GN22&gt;80000000,VLOOKUP(GN22,符文价值!$A$3:$D$158,4,0),IF(AND(GN22&lt;80000000,GN22&gt;10),GN22,0))</f>
        <v>0</v>
      </c>
      <c r="GO43">
        <f>IF(GO22&gt;80000000,VLOOKUP(GO22,符文价值!$A$3:$D$158,4,0),IF(AND(GO22&lt;80000000,GO22&gt;10),GO22,0))</f>
        <v>0</v>
      </c>
      <c r="GP43">
        <f>IF(GP22&gt;80000000,VLOOKUP(GP22,符文价值!$A$3:$D$158,4,0),IF(AND(GP22&lt;80000000,GP22&gt;10),GP22,0))</f>
        <v>2500</v>
      </c>
      <c r="GQ43">
        <f>IF(GQ22&gt;80000000,VLOOKUP(GQ22,符文价值!$A$3:$D$158,4,0),IF(AND(GQ22&lt;80000000,GQ22&gt;10),GQ22,0))</f>
        <v>900</v>
      </c>
      <c r="GR43">
        <f>IF(GR22&gt;80000000,VLOOKUP(GR22,符文价值!$A$3:$D$158,4,0),IF(AND(GR22&lt;80000000,GR22&gt;10),GR22,0))</f>
        <v>0</v>
      </c>
      <c r="GS43">
        <f>IF(GS22&gt;80000000,VLOOKUP(GS22,符文价值!$A$3:$D$158,4,0),IF(AND(GS22&lt;80000000,GS22&gt;10),GS22,0))</f>
        <v>0</v>
      </c>
      <c r="GT43">
        <f>IF(GT22&gt;80000000,VLOOKUP(GT22,符文价值!$A$3:$D$158,4,0),IF(AND(GT22&lt;80000000,GT22&gt;10),GT22,0))</f>
        <v>525</v>
      </c>
      <c r="GU43">
        <f>IF(GU22&gt;80000000,VLOOKUP(GU22,符文价值!$A$3:$D$158,4,0),IF(AND(GU22&lt;80000000,GU22&gt;10),GU22,0))</f>
        <v>9000</v>
      </c>
      <c r="GV43">
        <f>IF(GV22&gt;80000000,VLOOKUP(GV22,符文价值!$A$3:$D$158,4,0),IF(AND(GV22&lt;80000000,GV22&gt;10),GV22,0))</f>
        <v>0</v>
      </c>
      <c r="GW43">
        <f>IF(GW22&gt;80000000,VLOOKUP(GW22,符文价值!$A$3:$D$158,4,0),IF(AND(GW22&lt;80000000,GW22&gt;10),GW22,0))</f>
        <v>0</v>
      </c>
      <c r="GX43">
        <f>IF(GX22&gt;80000000,VLOOKUP(GX22,符文价值!$A$3:$D$158,4,0),IF(AND(GX22&lt;80000000,GX22&gt;10),GX22,0))</f>
        <v>20</v>
      </c>
      <c r="GY43">
        <f>IF(GY22&gt;80000000,VLOOKUP(GY22,符文价值!$A$3:$D$158,4,0),IF(AND(GY22&lt;80000000,GY22&gt;10),GY22,0))</f>
        <v>10</v>
      </c>
      <c r="GZ43">
        <f>IF(GZ22&gt;80000000,VLOOKUP(GZ22,符文价值!$A$3:$D$158,4,0),IF(AND(GZ22&lt;80000000,GZ22&gt;10),GZ22,0))</f>
        <v>0</v>
      </c>
      <c r="HA43">
        <f>IF(HA22&gt;80000000,VLOOKUP(HA22,符文价值!$A$3:$D$158,4,0),IF(AND(HA22&lt;80000000,HA22&gt;10),HA22,0))</f>
        <v>0</v>
      </c>
      <c r="HB43">
        <f>IF(HB22&gt;80000000,VLOOKUP(HB22,符文价值!$A$3:$D$158,4,0),IF(AND(HB22&lt;80000000,HB22&gt;10),HB22,0))</f>
        <v>11975</v>
      </c>
      <c r="HC43">
        <f>IF(HC22&gt;80000000,VLOOKUP(HC22,符文价值!$A$3:$D$158,4,0),IF(AND(HC22&lt;80000000,HC22&gt;10),HC22,0))</f>
        <v>30</v>
      </c>
      <c r="HD43">
        <f>IF(HD22&gt;80000000,VLOOKUP(HD22,符文价值!$A$3:$D$158,4,0),IF(AND(HD22&lt;80000000,HD22&gt;10),HD22,0))</f>
        <v>0</v>
      </c>
      <c r="HE43">
        <f>IF(HE22&gt;80000000,VLOOKUP(HE22,符文价值!$A$3:$D$158,4,0),IF(AND(HE22&lt;80000000,HE22&gt;10),HE22,0))</f>
        <v>0</v>
      </c>
      <c r="HF43">
        <f>IF(HF22&gt;80000000,VLOOKUP(HF22,符文价值!$A$3:$D$158,4,0),IF(AND(HF22&lt;80000000,HF22&gt;10),HF22,0))</f>
        <v>9980</v>
      </c>
      <c r="HG43">
        <f>IF(HG22&gt;80000000,VLOOKUP(HG22,符文价值!$A$3:$D$158,4,0),IF(AND(HG22&lt;80000000,HG22&gt;10),HG22,0))</f>
        <v>150</v>
      </c>
      <c r="HH43">
        <f>IF(HH22&gt;80000000,VLOOKUP(HH22,符文价值!$A$3:$D$158,4,0),IF(AND(HH22&lt;80000000,HH22&gt;10),HH22,0))</f>
        <v>0</v>
      </c>
      <c r="HI43">
        <f>IF(HI22&gt;80000000,VLOOKUP(HI22,符文价值!$A$3:$D$158,4,0),IF(AND(HI22&lt;80000000,HI22&gt;10),HI22,0))</f>
        <v>0</v>
      </c>
      <c r="HJ43">
        <f>IF(HJ22&gt;80000000,VLOOKUP(HJ22,符文价值!$A$3:$D$158,4,0),IF(AND(HJ22&lt;80000000,HJ22&gt;10),HJ22,0))</f>
        <v>2500</v>
      </c>
      <c r="HK43">
        <f>IF(HK22&gt;80000000,VLOOKUP(HK22,符文价值!$A$3:$D$158,4,0),IF(AND(HK22&lt;80000000,HK22&gt;10),HK22,0))</f>
        <v>900</v>
      </c>
      <c r="HL43">
        <f>IF(HL22&gt;80000000,VLOOKUP(HL22,符文价值!$A$3:$D$158,4,0),IF(AND(HL22&lt;80000000,HL22&gt;10),HL22,0))</f>
        <v>0</v>
      </c>
      <c r="HM43">
        <f>IF(HM22&gt;80000000,VLOOKUP(HM22,符文价值!$A$3:$D$158,4,0),IF(AND(HM22&lt;80000000,HM22&gt;10),HM22,0))</f>
        <v>0</v>
      </c>
      <c r="HN43">
        <f>IF(HN22&gt;80000000,VLOOKUP(HN22,符文价值!$A$3:$D$158,4,0),IF(AND(HN22&lt;80000000,HN22&gt;10),HN22,0))</f>
        <v>525</v>
      </c>
      <c r="HO43">
        <f>IF(HO22&gt;80000000,VLOOKUP(HO22,符文价值!$A$3:$D$158,4,0),IF(AND(HO22&lt;80000000,HO22&gt;10),HO22,0))</f>
        <v>9000</v>
      </c>
      <c r="HP43">
        <f>IF(HP22&gt;80000000,VLOOKUP(HP22,符文价值!$A$3:$D$158,4,0),IF(AND(HP22&lt;80000000,HP22&gt;10),HP22,0))</f>
        <v>0</v>
      </c>
      <c r="HQ43">
        <f>IF(HQ22&gt;80000000,VLOOKUP(HQ22,符文价值!$A$3:$D$158,4,0),IF(AND(HQ22&lt;80000000,HQ22&gt;10),HQ22,0))</f>
        <v>0</v>
      </c>
      <c r="HR43">
        <f>IF(HR22&gt;80000000,VLOOKUP(HR22,符文价值!$A$3:$D$158,4,0),IF(AND(HR22&lt;80000000,HR22&gt;10),HR22,0))</f>
        <v>20</v>
      </c>
      <c r="HS43">
        <f>IF(HS22&gt;80000000,VLOOKUP(HS22,符文价值!$A$3:$D$158,4,0),IF(AND(HS22&lt;80000000,HS22&gt;10),HS22,0))</f>
        <v>10</v>
      </c>
      <c r="HT43">
        <f>IF(HT22&gt;80000000,VLOOKUP(HT22,符文价值!$A$3:$D$158,4,0),IF(AND(HT22&lt;80000000,HT22&gt;10),HT22,0))</f>
        <v>0</v>
      </c>
      <c r="HU43">
        <f>IF(HU22&gt;80000000,VLOOKUP(HU22,符文价值!$A$3:$D$158,4,0),IF(AND(HU22&lt;80000000,HU22&gt;10),HU22,0))</f>
        <v>0</v>
      </c>
      <c r="HV43">
        <f>IF(HV22&gt;80000000,VLOOKUP(HV22,符文价值!$A$3:$D$158,4,0),IF(AND(HV22&lt;80000000,HV22&gt;10),HV22,0))</f>
        <v>11975</v>
      </c>
      <c r="HW43">
        <f>IF(HW22&gt;80000000,VLOOKUP(HW22,符文价值!$A$3:$D$158,4,0),IF(AND(HW22&lt;80000000,HW22&gt;10),HW22,0))</f>
        <v>30</v>
      </c>
      <c r="HX43">
        <f>IF(HX22&gt;80000000,VLOOKUP(HX22,符文价值!$A$3:$D$158,4,0),IF(AND(HX22&lt;80000000,HX22&gt;10),HX22,0))</f>
        <v>0</v>
      </c>
      <c r="HY43">
        <f>IF(HY22&gt;80000000,VLOOKUP(HY22,符文价值!$A$3:$D$158,4,0),IF(AND(HY22&lt;80000000,HY22&gt;10),HY22,0))</f>
        <v>0</v>
      </c>
      <c r="HZ43">
        <f>IF(HZ22&gt;80000000,VLOOKUP(HZ22,符文价值!$A$3:$D$158,4,0),IF(AND(HZ22&lt;80000000,HZ22&gt;10),HZ22,0))</f>
        <v>9980</v>
      </c>
      <c r="IA43">
        <f>IF(IA22&gt;80000000,VLOOKUP(IA22,符文价值!$A$3:$D$158,4,0),IF(AND(IA22&lt;80000000,IA22&gt;10),IA22,0))</f>
        <v>150</v>
      </c>
      <c r="IB43">
        <f>IF(IB22&gt;80000000,VLOOKUP(IB22,符文价值!$A$3:$D$158,4,0),IF(AND(IB22&lt;80000000,IB22&gt;10),IB22,0))</f>
        <v>0</v>
      </c>
      <c r="IC43">
        <f>IF(IC22&gt;80000000,VLOOKUP(IC22,符文价值!$A$3:$D$158,4,0),IF(AND(IC22&lt;80000000,IC22&gt;10),IC22,0))</f>
        <v>0</v>
      </c>
      <c r="ID43">
        <f>IF(ID22&gt;80000000,VLOOKUP(ID22,符文价值!$A$3:$D$158,4,0),IF(AND(ID22&lt;80000000,ID22&gt;10),ID22,0))</f>
        <v>2500</v>
      </c>
      <c r="IE43">
        <f>IF(IE22&gt;80000000,VLOOKUP(IE22,符文价值!$A$3:$D$158,4,0),IF(AND(IE22&lt;80000000,IE22&gt;10),IE22,0))</f>
        <v>900</v>
      </c>
      <c r="IF43">
        <f>IF(IF22&gt;80000000,VLOOKUP(IF22,符文价值!$A$3:$D$158,4,0),IF(AND(IF22&lt;80000000,IF22&gt;10),IF22,0))</f>
        <v>0</v>
      </c>
      <c r="IG43">
        <f>IF(IG22&gt;80000000,VLOOKUP(IG22,符文价值!$A$3:$D$158,4,0),IF(AND(IG22&lt;80000000,IG22&gt;10),IG22,0))</f>
        <v>0</v>
      </c>
      <c r="IH43">
        <f>IF(IH22&gt;80000000,VLOOKUP(IH22,符文价值!$A$3:$D$158,4,0),IF(AND(IH22&lt;80000000,IH22&gt;10),IH22,0))</f>
        <v>525</v>
      </c>
      <c r="II43">
        <f>IF(II22&gt;80000000,VLOOKUP(II22,符文价值!$A$3:$D$158,4,0),IF(AND(II22&lt;80000000,II22&gt;10),II22,0))</f>
        <v>9000</v>
      </c>
      <c r="IJ43">
        <f>IF(IJ22&gt;80000000,VLOOKUP(IJ22,符文价值!$A$3:$D$158,4,0),IF(AND(IJ22&lt;80000000,IJ22&gt;10),IJ22,0))</f>
        <v>0</v>
      </c>
      <c r="IK43">
        <f>IF(IK22&gt;80000000,VLOOKUP(IK22,符文价值!$A$3:$D$158,4,0),IF(AND(IK22&lt;80000000,IK22&gt;10),IK22,0))</f>
        <v>0</v>
      </c>
      <c r="IL43">
        <f>IF(IL22&gt;80000000,VLOOKUP(IL22,符文价值!$A$3:$D$158,4,0),IF(AND(IL22&lt;80000000,IL22&gt;10),IL22,0))</f>
        <v>20</v>
      </c>
      <c r="IM43">
        <f>IF(IM22&gt;80000000,VLOOKUP(IM22,符文价值!$A$3:$D$158,4,0),IF(AND(IM22&lt;80000000,IM22&gt;10),IM22,0))</f>
        <v>10</v>
      </c>
      <c r="IN43">
        <f>IF(IN22&gt;80000000,VLOOKUP(IN22,符文价值!$A$3:$D$158,4,0),IF(AND(IN22&lt;80000000,IN22&gt;10),IN22,0))</f>
        <v>0</v>
      </c>
      <c r="IO43">
        <f>IF(IO22&gt;80000000,VLOOKUP(IO22,符文价值!$A$3:$D$158,4,0),IF(AND(IO22&lt;80000000,IO22&gt;10),IO22,0))</f>
        <v>0</v>
      </c>
      <c r="IP43">
        <f>IF(IP22&gt;80000000,VLOOKUP(IP22,符文价值!$A$3:$D$158,4,0),IF(AND(IP22&lt;80000000,IP22&gt;10),IP22,0))</f>
        <v>11975</v>
      </c>
      <c r="IQ43">
        <f>IF(IQ22&gt;80000000,VLOOKUP(IQ22,符文价值!$A$3:$D$158,4,0),IF(AND(IQ22&lt;80000000,IQ22&gt;10),IQ22,0))</f>
        <v>30</v>
      </c>
      <c r="IR43">
        <f>IF(IR22&gt;80000000,VLOOKUP(IR22,符文价值!$A$3:$D$158,4,0),IF(AND(IR22&lt;80000000,IR22&gt;10),IR22,0))</f>
        <v>0</v>
      </c>
      <c r="IS43">
        <f>IF(IS22&gt;80000000,VLOOKUP(IS22,符文价值!$A$3:$D$158,4,0),IF(AND(IS22&lt;80000000,IS22&gt;10),IS22,0))</f>
        <v>0</v>
      </c>
      <c r="IT43">
        <f>IF(IT22&gt;80000000,VLOOKUP(IT22,符文价值!$A$3:$D$158,4,0),IF(AND(IT22&lt;80000000,IT22&gt;10),IT22,0))</f>
        <v>9980</v>
      </c>
      <c r="IU43">
        <f>IF(IU22&gt;80000000,VLOOKUP(IU22,符文价值!$A$3:$D$158,4,0),IF(AND(IU22&lt;80000000,IU22&gt;10),IU22,0))</f>
        <v>150</v>
      </c>
      <c r="IV43">
        <f>IF(IV22&gt;80000000,VLOOKUP(IV22,符文价值!$A$3:$D$158,4,0),IF(AND(IV22&lt;80000000,IV22&gt;10),IV22,0))</f>
        <v>0</v>
      </c>
      <c r="IW43">
        <f>IF(IW22&gt;80000000,VLOOKUP(IW22,符文价值!$A$3:$D$158,4,0),IF(AND(IW22&lt;80000000,IW22&gt;10),IW22,0))</f>
        <v>0</v>
      </c>
      <c r="IX43">
        <f>IF(IX22&gt;80000000,VLOOKUP(IX22,符文价值!$A$3:$D$158,4,0),IF(AND(IX22&lt;80000000,IX22&gt;10),IX22,0))</f>
        <v>2500</v>
      </c>
      <c r="IY43">
        <f>IF(IY22&gt;80000000,VLOOKUP(IY22,符文价值!$A$3:$D$158,4,0),IF(AND(IY22&lt;80000000,IY22&gt;10),IY22,0))</f>
        <v>900</v>
      </c>
      <c r="IZ43">
        <f>IF(IZ22&gt;80000000,VLOOKUP(IZ22,符文价值!$A$3:$D$158,4,0),IF(AND(IZ22&lt;80000000,IZ22&gt;10),IZ22,0))</f>
        <v>0</v>
      </c>
      <c r="JA43">
        <f>IF(JA22&gt;80000000,VLOOKUP(JA22,符文价值!$A$3:$D$158,4,0),IF(AND(JA22&lt;80000000,JA22&gt;10),JA22,0))</f>
        <v>0</v>
      </c>
      <c r="JB43">
        <f>IF(JB22&gt;80000000,VLOOKUP(JB22,符文价值!$A$3:$D$158,4,0),IF(AND(JB22&lt;80000000,JB22&gt;10),JB22,0))</f>
        <v>525</v>
      </c>
      <c r="JC43">
        <f>IF(JC22&gt;80000000,VLOOKUP(JC22,符文价值!$A$3:$D$158,4,0),IF(AND(JC22&lt;80000000,JC22&gt;10),JC22,0))</f>
        <v>9000</v>
      </c>
      <c r="JD43">
        <f>IF(JD22&gt;80000000,VLOOKUP(JD22,符文价值!$A$3:$D$158,4,0),IF(AND(JD22&lt;80000000,JD22&gt;10),JD22,0))</f>
        <v>0</v>
      </c>
      <c r="JE43">
        <f>IF(JE22&gt;80000000,VLOOKUP(JE22,符文价值!$A$3:$D$158,4,0),IF(AND(JE22&lt;80000000,JE22&gt;10),JE22,0))</f>
        <v>0</v>
      </c>
      <c r="JF43">
        <f>IF(JF22&gt;80000000,VLOOKUP(JF22,符文价值!$A$3:$D$158,4,0),IF(AND(JF22&lt;80000000,JF22&gt;10),JF22,0))</f>
        <v>20</v>
      </c>
      <c r="JG43">
        <f>IF(JG22&gt;80000000,VLOOKUP(JG22,符文价值!$A$3:$D$158,4,0),IF(AND(JG22&lt;80000000,JG22&gt;10),JG22,0))</f>
        <v>10</v>
      </c>
      <c r="JH43">
        <f>IF(JH22&gt;80000000,VLOOKUP(JH22,符文价值!$A$3:$D$158,4,0),IF(AND(JH22&lt;80000000,JH22&gt;10),JH22,0))</f>
        <v>0</v>
      </c>
      <c r="JI43">
        <f>IF(JI22&gt;80000000,VLOOKUP(JI22,符文价值!$A$3:$D$158,4,0),IF(AND(JI22&lt;80000000,JI22&gt;10),JI22,0))</f>
        <v>0</v>
      </c>
      <c r="JJ43">
        <f>IF(JJ22&gt;80000000,VLOOKUP(JJ22,符文价值!$A$3:$D$158,4,0),IF(AND(JJ22&lt;80000000,JJ22&gt;10),JJ22,0))</f>
        <v>11975</v>
      </c>
      <c r="JK43">
        <f>IF(JK22&gt;80000000,VLOOKUP(JK22,符文价值!$A$3:$D$158,4,0),IF(AND(JK22&lt;80000000,JK22&gt;10),JK22,0))</f>
        <v>30</v>
      </c>
      <c r="JL43">
        <f>IF(JL22&gt;80000000,VLOOKUP(JL22,符文价值!$A$3:$D$158,4,0),IF(AND(JL22&lt;80000000,JL22&gt;10),JL22,0))</f>
        <v>0</v>
      </c>
      <c r="JM43">
        <f>IF(JM22&gt;80000000,VLOOKUP(JM22,符文价值!$A$3:$D$158,4,0),IF(AND(JM22&lt;80000000,JM22&gt;10),JM22,0))</f>
        <v>0</v>
      </c>
      <c r="JN43">
        <f>IF(JN22&gt;80000000,VLOOKUP(JN22,符文价值!$A$3:$D$158,4,0),IF(AND(JN22&lt;80000000,JN22&gt;10),JN22,0))</f>
        <v>9980</v>
      </c>
      <c r="JO43">
        <f>IF(JO22&gt;80000000,VLOOKUP(JO22,符文价值!$A$3:$D$158,4,0),IF(AND(JO22&lt;80000000,JO22&gt;10),JO22,0))</f>
        <v>150</v>
      </c>
      <c r="JP43">
        <f>IF(JP22&gt;80000000,VLOOKUP(JP22,符文价值!$A$3:$D$158,4,0),IF(AND(JP22&lt;80000000,JP22&gt;10),JP22,0))</f>
        <v>0</v>
      </c>
      <c r="JQ43">
        <f>IF(JQ22&gt;80000000,VLOOKUP(JQ22,符文价值!$A$3:$D$158,4,0),IF(AND(JQ22&lt;80000000,JQ22&gt;10),JQ22,0))</f>
        <v>0</v>
      </c>
      <c r="JR43">
        <f>IF(JR22&gt;80000000,VLOOKUP(JR22,符文价值!$A$3:$D$158,4,0),IF(AND(JR22&lt;80000000,JR22&gt;10),JR22,0))</f>
        <v>2500</v>
      </c>
      <c r="JS43">
        <f>IF(JS22&gt;80000000,VLOOKUP(JS22,符文价值!$A$3:$D$158,4,0),IF(AND(JS22&lt;80000000,JS22&gt;10),JS22,0))</f>
        <v>900</v>
      </c>
      <c r="JT43">
        <f>IF(JT22&gt;80000000,VLOOKUP(JT22,符文价值!$A$3:$D$158,4,0),IF(AND(JT22&lt;80000000,JT22&gt;10),JT22,0))</f>
        <v>0</v>
      </c>
      <c r="JU43">
        <f>IF(JU22&gt;80000000,VLOOKUP(JU22,符文价值!$A$3:$D$158,4,0),IF(AND(JU22&lt;80000000,JU22&gt;10),JU22,0))</f>
        <v>0</v>
      </c>
      <c r="JV43">
        <f>IF(JV22&gt;80000000,VLOOKUP(JV22,符文价值!$A$3:$D$158,4,0),IF(AND(JV22&lt;80000000,JV22&gt;10),JV22,0))</f>
        <v>525</v>
      </c>
      <c r="JW43">
        <f>IF(JW22&gt;80000000,VLOOKUP(JW22,符文价值!$A$3:$D$158,4,0),IF(AND(JW22&lt;80000000,JW22&gt;10),JW22,0))</f>
        <v>9000</v>
      </c>
      <c r="JX43">
        <f>IF(JX22&gt;80000000,VLOOKUP(JX22,符文价值!$A$3:$D$158,4,0),IF(AND(JX22&lt;80000000,JX22&gt;10),JX22,0))</f>
        <v>0</v>
      </c>
      <c r="JY43">
        <f>IF(JY22&gt;80000000,VLOOKUP(JY22,符文价值!$A$3:$D$158,4,0),IF(AND(JY22&lt;80000000,JY22&gt;10),JY22,0))</f>
        <v>0</v>
      </c>
      <c r="JZ43">
        <f>IF(JZ22&gt;80000000,VLOOKUP(JZ22,符文价值!$A$3:$D$158,4,0),IF(AND(JZ22&lt;80000000,JZ22&gt;10),JZ22,0))</f>
        <v>20</v>
      </c>
      <c r="KA43">
        <f>IF(KA22&gt;80000000,VLOOKUP(KA22,符文价值!$A$3:$D$158,4,0),IF(AND(KA22&lt;80000000,KA22&gt;10),KA22,0))</f>
        <v>10</v>
      </c>
      <c r="KB43">
        <f>IF(KB22&gt;80000000,VLOOKUP(KB22,符文价值!$A$3:$D$158,4,0),IF(AND(KB22&lt;80000000,KB22&gt;10),KB22,0))</f>
        <v>0</v>
      </c>
      <c r="KC43">
        <f>IF(KC22&gt;80000000,VLOOKUP(KC22,符文价值!$A$3:$D$158,4,0),IF(AND(KC22&lt;80000000,KC22&gt;10),KC22,0))</f>
        <v>0</v>
      </c>
      <c r="KD43">
        <f>IF(KD22&gt;80000000,VLOOKUP(KD22,符文价值!$A$3:$D$158,4,0),IF(AND(KD22&lt;80000000,KD22&gt;10),KD22,0))</f>
        <v>11975</v>
      </c>
      <c r="KE43">
        <f>IF(KE22&gt;80000000,VLOOKUP(KE22,符文价值!$A$3:$D$158,4,0),IF(AND(KE22&lt;80000000,KE22&gt;10),KE22,0))</f>
        <v>30</v>
      </c>
      <c r="KF43">
        <f>IF(KF22&gt;80000000,VLOOKUP(KF22,符文价值!$A$3:$D$158,4,0),IF(AND(KF22&lt;80000000,KF22&gt;10),KF22,0))</f>
        <v>0</v>
      </c>
      <c r="KG43">
        <f>IF(KG22&gt;80000000,VLOOKUP(KG22,符文价值!$A$3:$D$158,4,0),IF(AND(KG22&lt;80000000,KG22&gt;10),KG22,0))</f>
        <v>0</v>
      </c>
      <c r="KH43">
        <f>IF(KH22&gt;80000000,VLOOKUP(KH22,符文价值!$A$3:$D$158,4,0),IF(AND(KH22&lt;80000000,KH22&gt;10),KH22,0))</f>
        <v>9980</v>
      </c>
      <c r="KI43">
        <f>IF(KI22&gt;80000000,VLOOKUP(KI22,符文价值!$A$3:$D$158,4,0),IF(AND(KI22&lt;80000000,KI22&gt;10),KI22,0))</f>
        <v>150</v>
      </c>
      <c r="KJ43">
        <f>IF(KJ22&gt;80000000,VLOOKUP(KJ22,符文价值!$A$3:$D$158,4,0),IF(AND(KJ22&lt;80000000,KJ22&gt;10),KJ22,0))</f>
        <v>0</v>
      </c>
      <c r="KK43">
        <f>IF(KK22&gt;80000000,VLOOKUP(KK22,符文价值!$A$3:$D$158,4,0),IF(AND(KK22&lt;80000000,KK22&gt;10),KK22,0))</f>
        <v>0</v>
      </c>
      <c r="KL43">
        <f>IF(KL22&gt;80000000,VLOOKUP(KL22,符文价值!$A$3:$D$158,4,0),IF(AND(KL22&lt;80000000,KL22&gt;10),KL22,0))</f>
        <v>2500</v>
      </c>
      <c r="KM43">
        <f>IF(KM22&gt;80000000,VLOOKUP(KM22,符文价值!$A$3:$D$158,4,0),IF(AND(KM22&lt;80000000,KM22&gt;10),KM22,0))</f>
        <v>900</v>
      </c>
      <c r="KN43">
        <f>IF(KN22&gt;80000000,VLOOKUP(KN22,符文价值!$A$3:$D$158,4,0),IF(AND(KN22&lt;80000000,KN22&gt;10),KN22,0))</f>
        <v>0</v>
      </c>
      <c r="KO43">
        <f>IF(KO22&gt;80000000,VLOOKUP(KO22,符文价值!$A$3:$D$158,4,0),IF(AND(KO22&lt;80000000,KO22&gt;10),KO22,0))</f>
        <v>0</v>
      </c>
      <c r="KP43">
        <f>IF(KP22&gt;80000000,VLOOKUP(KP22,符文价值!$A$3:$D$158,4,0),IF(AND(KP22&lt;80000000,KP22&gt;10),KP22,0))</f>
        <v>525</v>
      </c>
      <c r="KQ43">
        <f>IF(KQ22&gt;80000000,VLOOKUP(KQ22,符文价值!$A$3:$D$158,4,0),IF(AND(KQ22&lt;80000000,KQ22&gt;10),KQ22,0))</f>
        <v>9000</v>
      </c>
      <c r="KR43">
        <f>IF(KR22&gt;80000000,VLOOKUP(KR22,符文价值!$A$3:$D$158,4,0),IF(AND(KR22&lt;80000000,KR22&gt;10),KR22,0))</f>
        <v>0</v>
      </c>
      <c r="KS43">
        <f>IF(KS22&gt;80000000,VLOOKUP(KS22,符文价值!$A$3:$D$158,4,0),IF(AND(KS22&lt;80000000,KS22&gt;10),KS22,0))</f>
        <v>0</v>
      </c>
      <c r="KT43">
        <f>IF(KT22&gt;80000000,VLOOKUP(KT22,符文价值!$A$3:$D$158,4,0),IF(AND(KT22&lt;80000000,KT22&gt;10),KT22,0))</f>
        <v>20</v>
      </c>
      <c r="KU43">
        <f>IF(KU22&gt;80000000,VLOOKUP(KU22,符文价值!$A$3:$D$158,4,0),IF(AND(KU22&lt;80000000,KU22&gt;10),KU22,0))</f>
        <v>10</v>
      </c>
      <c r="KV43">
        <f>IF(KV22&gt;80000000,VLOOKUP(KV22,符文价值!$A$3:$D$158,4,0),IF(AND(KV22&lt;80000000,KV22&gt;10),KV22,0))</f>
        <v>0</v>
      </c>
      <c r="KW43">
        <f>IF(KW22&gt;80000000,VLOOKUP(KW22,符文价值!$A$3:$D$158,4,0),IF(AND(KW22&lt;80000000,KW22&gt;10),KW22,0))</f>
        <v>0</v>
      </c>
      <c r="KX43">
        <f>IF(KX22&gt;80000000,VLOOKUP(KX22,符文价值!$A$3:$D$158,4,0),IF(AND(KX22&lt;80000000,KX22&gt;10),KX22,0))</f>
        <v>11975</v>
      </c>
      <c r="KY43">
        <f>IF(KY22&gt;80000000,VLOOKUP(KY22,符文价值!$A$3:$D$158,4,0),IF(AND(KY22&lt;80000000,KY22&gt;10),KY22,0))</f>
        <v>30</v>
      </c>
      <c r="KZ43">
        <f>IF(KZ22&gt;80000000,VLOOKUP(KZ22,符文价值!$A$3:$D$158,4,0),IF(AND(KZ22&lt;80000000,KZ22&gt;10),KZ22,0))</f>
        <v>0</v>
      </c>
      <c r="LA43">
        <f>IF(LA22&gt;80000000,VLOOKUP(LA22,符文价值!$A$3:$D$158,4,0),IF(AND(LA22&lt;80000000,LA22&gt;10),LA22,0))</f>
        <v>0</v>
      </c>
      <c r="LB43">
        <f>IF(LB22&gt;80000000,VLOOKUP(LB22,符文价值!$A$3:$D$158,4,0),IF(AND(LB22&lt;80000000,LB22&gt;10),LB22,0))</f>
        <v>9980</v>
      </c>
      <c r="LC43">
        <f>IF(LC22&gt;80000000,VLOOKUP(LC22,符文价值!$A$3:$D$158,4,0),IF(AND(LC22&lt;80000000,LC22&gt;10),LC22,0))</f>
        <v>150</v>
      </c>
      <c r="LD43">
        <f>IF(LD22&gt;80000000,VLOOKUP(LD22,符文价值!$A$3:$D$158,4,0),IF(AND(LD22&lt;80000000,LD22&gt;10),LD22,0))</f>
        <v>0</v>
      </c>
      <c r="LE43">
        <f>IF(LE22&gt;80000000,VLOOKUP(LE22,符文价值!$A$3:$D$158,4,0),IF(AND(LE22&lt;80000000,LE22&gt;10),LE22,0))</f>
        <v>0</v>
      </c>
      <c r="LF43">
        <f>IF(LF22&gt;80000000,VLOOKUP(LF22,符文价值!$A$3:$D$158,4,0),IF(AND(LF22&lt;80000000,LF22&gt;10),LF22,0))</f>
        <v>2500</v>
      </c>
      <c r="LG43">
        <f>IF(LG22&gt;80000000,VLOOKUP(LG22,符文价值!$A$3:$D$158,4,0),IF(AND(LG22&lt;80000000,LG22&gt;10),LG22,0))</f>
        <v>900</v>
      </c>
      <c r="LH43">
        <f>IF(LH22&gt;80000000,VLOOKUP(LH22,符文价值!$A$3:$D$158,4,0),IF(AND(LH22&lt;80000000,LH22&gt;10),LH22,0))</f>
        <v>0</v>
      </c>
      <c r="LI43">
        <f>IF(LI22&gt;80000000,VLOOKUP(LI22,符文价值!$A$3:$D$158,4,0),IF(AND(LI22&lt;80000000,LI22&gt;10),LI22,0))</f>
        <v>0</v>
      </c>
      <c r="LJ43">
        <f>IF(LJ22&gt;80000000,VLOOKUP(LJ22,符文价值!$A$3:$D$158,4,0),IF(AND(LJ22&lt;80000000,LJ22&gt;10),LJ22,0))</f>
        <v>525</v>
      </c>
      <c r="LK43">
        <f>IF(LK22&gt;80000000,VLOOKUP(LK22,符文价值!$A$3:$D$158,4,0),IF(AND(LK22&lt;80000000,LK22&gt;10),LK22,0))</f>
        <v>9000</v>
      </c>
      <c r="LL43">
        <f>IF(LL22&gt;80000000,VLOOKUP(LL22,符文价值!$A$3:$D$158,4,0),IF(AND(LL22&lt;80000000,LL22&gt;10),LL22,0))</f>
        <v>0</v>
      </c>
      <c r="LM43">
        <f>IF(LM22&gt;80000000,VLOOKUP(LM22,符文价值!$A$3:$D$158,4,0),IF(AND(LM22&lt;80000000,LM22&gt;10),LM22,0))</f>
        <v>0</v>
      </c>
      <c r="LN43">
        <f>IF(LN22&gt;80000000,VLOOKUP(LN22,符文价值!$A$3:$D$158,4,0),IF(AND(LN22&lt;80000000,LN22&gt;10),LN22,0))</f>
        <v>20</v>
      </c>
      <c r="LO43">
        <f>IF(LO22&gt;80000000,VLOOKUP(LO22,符文价值!$A$3:$D$158,4,0),IF(AND(LO22&lt;80000000,LO22&gt;10),LO22,0))</f>
        <v>10</v>
      </c>
      <c r="LP43">
        <f>IF(LP22&gt;80000000,VLOOKUP(LP22,符文价值!$A$3:$D$158,4,0),IF(AND(LP22&lt;80000000,LP22&gt;10),LP22,0))</f>
        <v>0</v>
      </c>
      <c r="LQ43">
        <f>IF(LQ22&gt;80000000,VLOOKUP(LQ22,符文价值!$A$3:$D$158,4,0),IF(AND(LQ22&lt;80000000,LQ22&gt;10),LQ22,0))</f>
        <v>0</v>
      </c>
      <c r="LR43">
        <f>IF(LR22&gt;80000000,VLOOKUP(LR22,符文价值!$A$3:$D$158,4,0),IF(AND(LR22&lt;80000000,LR22&gt;10),LR22,0))</f>
        <v>11975</v>
      </c>
      <c r="LS43">
        <f>IF(LS22&gt;80000000,VLOOKUP(LS22,符文价值!$A$3:$D$158,4,0),IF(AND(LS22&lt;80000000,LS22&gt;10),LS22,0))</f>
        <v>30</v>
      </c>
      <c r="LT43">
        <f>IF(LT22&gt;80000000,VLOOKUP(LT22,符文价值!$A$3:$D$158,4,0),IF(AND(LT22&lt;80000000,LT22&gt;10),LT22,0))</f>
        <v>0</v>
      </c>
      <c r="LU43">
        <f>IF(LU22&gt;80000000,VLOOKUP(LU22,符文价值!$A$3:$D$158,4,0),IF(AND(LU22&lt;80000000,LU22&gt;10),LU22,0))</f>
        <v>0</v>
      </c>
      <c r="LV43">
        <f>IF(LV22&gt;80000000,VLOOKUP(LV22,符文价值!$A$3:$D$158,4,0),IF(AND(LV22&lt;80000000,LV22&gt;10),LV22,0))</f>
        <v>9980</v>
      </c>
      <c r="LW43">
        <f>IF(LW22&gt;80000000,VLOOKUP(LW22,符文价值!$A$3:$D$158,4,0),IF(AND(LW22&lt;80000000,LW22&gt;10),LW22,0))</f>
        <v>150</v>
      </c>
      <c r="LX43">
        <f>IF(LX22&gt;80000000,VLOOKUP(LX22,符文价值!$A$3:$D$158,4,0),IF(AND(LX22&lt;80000000,LX22&gt;10),LX22,0))</f>
        <v>0</v>
      </c>
      <c r="LY43">
        <f>IF(LY22&gt;80000000,VLOOKUP(LY22,符文价值!$A$3:$D$158,4,0),IF(AND(LY22&lt;80000000,LY22&gt;10),LY22,0))</f>
        <v>0</v>
      </c>
      <c r="LZ43">
        <f>IF(LZ22&gt;80000000,VLOOKUP(LZ22,符文价值!$A$3:$D$158,4,0),IF(AND(LZ22&lt;80000000,LZ22&gt;10),LZ22,0))</f>
        <v>2500</v>
      </c>
      <c r="MA43">
        <f>IF(MA22&gt;80000000,VLOOKUP(MA22,符文价值!$A$3:$D$158,4,0),IF(AND(MA22&lt;80000000,MA22&gt;10),MA22,0))</f>
        <v>900</v>
      </c>
      <c r="MB43">
        <f>IF(MB22&gt;80000000,VLOOKUP(MB22,符文价值!$A$3:$D$158,4,0),IF(AND(MB22&lt;80000000,MB22&gt;10),MB22,0))</f>
        <v>0</v>
      </c>
      <c r="MC43">
        <f>IF(MC22&gt;80000000,VLOOKUP(MC22,符文价值!$A$3:$D$158,4,0),IF(AND(MC22&lt;80000000,MC22&gt;10),MC22,0))</f>
        <v>0</v>
      </c>
      <c r="MD43">
        <f>IF(MD22&gt;80000000,VLOOKUP(MD22,符文价值!$A$3:$D$158,4,0),IF(AND(MD22&lt;80000000,MD22&gt;10),MD22,0))</f>
        <v>525</v>
      </c>
      <c r="ME43">
        <f>IF(ME22&gt;80000000,VLOOKUP(ME22,符文价值!$A$3:$D$158,4,0),IF(AND(ME22&lt;80000000,ME22&gt;10),ME22,0))</f>
        <v>9000</v>
      </c>
      <c r="MF43">
        <f>IF(MF22&gt;80000000,VLOOKUP(MF22,符文价值!$A$3:$D$158,4,0),IF(AND(MF22&lt;80000000,MF22&gt;10),MF22,0))</f>
        <v>0</v>
      </c>
      <c r="MG43">
        <f>IF(MG22&gt;80000000,VLOOKUP(MG22,符文价值!$A$3:$D$158,4,0),IF(AND(MG22&lt;80000000,MG22&gt;10),MG22,0))</f>
        <v>0</v>
      </c>
      <c r="MH43">
        <f>IF(MH22&gt;80000000,VLOOKUP(MH22,符文价值!$A$3:$D$158,4,0),IF(AND(MH22&lt;80000000,MH22&gt;10),MH22,0))</f>
        <v>20</v>
      </c>
    </row>
    <row r="45" spans="1:346" x14ac:dyDescent="0.2">
      <c r="A45" t="s">
        <v>106</v>
      </c>
    </row>
    <row r="46" spans="1:346" x14ac:dyDescent="0.2">
      <c r="A46">
        <v>1</v>
      </c>
      <c r="B46" t="s">
        <v>16</v>
      </c>
      <c r="C46">
        <f>SUM(H46:MH46)/1000000</f>
        <v>23.621600000000001</v>
      </c>
      <c r="D46">
        <f>6*C46</f>
        <v>141.7296</v>
      </c>
      <c r="H46">
        <f>IF(OR(E25=0,H25=0),0,H25*E25)</f>
        <v>0</v>
      </c>
      <c r="I46">
        <f t="shared" ref="I46:BT61" si="2">I25*F25</f>
        <v>0</v>
      </c>
      <c r="J46">
        <f t="shared" si="2"/>
        <v>4200000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2700000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491000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1199400</v>
      </c>
      <c r="AI46">
        <f t="shared" si="2"/>
        <v>0</v>
      </c>
      <c r="AJ46">
        <f t="shared" si="2"/>
        <v>0</v>
      </c>
      <c r="AK46">
        <f t="shared" si="2"/>
        <v>0</v>
      </c>
      <c r="AL46">
        <f t="shared" si="2"/>
        <v>1500000</v>
      </c>
      <c r="AM46">
        <f t="shared" si="2"/>
        <v>0</v>
      </c>
      <c r="AN46">
        <f t="shared" si="2"/>
        <v>0</v>
      </c>
      <c r="AO46">
        <f t="shared" si="2"/>
        <v>0</v>
      </c>
      <c r="AP46">
        <f t="shared" si="2"/>
        <v>810000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180000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491000</v>
      </c>
      <c r="AY46">
        <f t="shared" si="2"/>
        <v>0</v>
      </c>
      <c r="AZ46">
        <f t="shared" si="2"/>
        <v>0</v>
      </c>
      <c r="BA46">
        <f t="shared" si="2"/>
        <v>0</v>
      </c>
      <c r="BB46">
        <f t="shared" si="2"/>
        <v>1199400</v>
      </c>
      <c r="BC46">
        <f t="shared" si="2"/>
        <v>0</v>
      </c>
      <c r="BD46">
        <f t="shared" si="2"/>
        <v>0</v>
      </c>
      <c r="BE46">
        <f t="shared" si="2"/>
        <v>0</v>
      </c>
      <c r="BF46">
        <f t="shared" si="2"/>
        <v>1500000</v>
      </c>
      <c r="BG46">
        <f t="shared" si="2"/>
        <v>0</v>
      </c>
      <c r="BH46">
        <f t="shared" si="2"/>
        <v>0</v>
      </c>
      <c r="BI46">
        <f t="shared" si="2"/>
        <v>0</v>
      </c>
      <c r="BJ46">
        <f t="shared" si="2"/>
        <v>810000</v>
      </c>
      <c r="BK46">
        <f t="shared" si="2"/>
        <v>0</v>
      </c>
      <c r="BL46">
        <f t="shared" si="2"/>
        <v>0</v>
      </c>
      <c r="BM46">
        <f t="shared" si="2"/>
        <v>0</v>
      </c>
      <c r="BN46">
        <f t="shared" si="2"/>
        <v>180000</v>
      </c>
      <c r="BO46">
        <f t="shared" si="2"/>
        <v>0</v>
      </c>
      <c r="BP46">
        <f t="shared" si="2"/>
        <v>0</v>
      </c>
      <c r="BQ46">
        <f t="shared" si="2"/>
        <v>0</v>
      </c>
      <c r="BR46">
        <f t="shared" si="2"/>
        <v>491000</v>
      </c>
      <c r="BS46">
        <f t="shared" si="2"/>
        <v>0</v>
      </c>
      <c r="BT46">
        <f t="shared" si="2"/>
        <v>0</v>
      </c>
      <c r="BU46">
        <f t="shared" ref="BU46:EF49" si="3">BU25*BR25</f>
        <v>0</v>
      </c>
      <c r="BV46">
        <f t="shared" si="3"/>
        <v>1199400</v>
      </c>
      <c r="BW46">
        <f t="shared" si="3"/>
        <v>0</v>
      </c>
      <c r="BX46">
        <f t="shared" si="3"/>
        <v>0</v>
      </c>
      <c r="BY46">
        <f t="shared" si="3"/>
        <v>0</v>
      </c>
      <c r="BZ46">
        <f t="shared" si="3"/>
        <v>1500000</v>
      </c>
      <c r="CA46">
        <f t="shared" si="3"/>
        <v>0</v>
      </c>
      <c r="CB46">
        <f t="shared" si="3"/>
        <v>0</v>
      </c>
      <c r="CC46">
        <f t="shared" si="3"/>
        <v>0</v>
      </c>
      <c r="CD46">
        <f t="shared" si="3"/>
        <v>810000</v>
      </c>
      <c r="CE46">
        <f t="shared" si="3"/>
        <v>0</v>
      </c>
      <c r="CF46">
        <f t="shared" si="3"/>
        <v>0</v>
      </c>
      <c r="CG46">
        <f t="shared" si="3"/>
        <v>0</v>
      </c>
      <c r="CH46">
        <f t="shared" si="3"/>
        <v>180000</v>
      </c>
      <c r="CI46">
        <f t="shared" si="3"/>
        <v>0</v>
      </c>
      <c r="CJ46">
        <f t="shared" si="3"/>
        <v>0</v>
      </c>
      <c r="CK46">
        <f t="shared" si="3"/>
        <v>0</v>
      </c>
      <c r="CL46">
        <f t="shared" si="3"/>
        <v>491000</v>
      </c>
      <c r="CM46">
        <f t="shared" si="3"/>
        <v>0</v>
      </c>
      <c r="CN46">
        <f t="shared" si="3"/>
        <v>0</v>
      </c>
      <c r="CO46">
        <f t="shared" si="3"/>
        <v>0</v>
      </c>
      <c r="CP46">
        <f t="shared" si="3"/>
        <v>1199400</v>
      </c>
      <c r="CQ46">
        <f t="shared" si="3"/>
        <v>0</v>
      </c>
      <c r="CR46">
        <f t="shared" si="3"/>
        <v>0</v>
      </c>
      <c r="CS46">
        <f t="shared" si="3"/>
        <v>0</v>
      </c>
      <c r="CT46">
        <f t="shared" si="3"/>
        <v>1500000</v>
      </c>
      <c r="CU46">
        <f t="shared" si="3"/>
        <v>0</v>
      </c>
      <c r="CV46">
        <f t="shared" si="3"/>
        <v>0</v>
      </c>
      <c r="CW46">
        <f t="shared" si="3"/>
        <v>0</v>
      </c>
      <c r="CX46">
        <f t="shared" si="3"/>
        <v>810000</v>
      </c>
      <c r="CY46">
        <f t="shared" si="3"/>
        <v>0</v>
      </c>
      <c r="CZ46">
        <f t="shared" si="3"/>
        <v>0</v>
      </c>
      <c r="DA46">
        <f t="shared" si="3"/>
        <v>0</v>
      </c>
      <c r="DB46">
        <f t="shared" si="3"/>
        <v>180000</v>
      </c>
      <c r="DC46">
        <f t="shared" si="3"/>
        <v>0</v>
      </c>
      <c r="DD46">
        <f t="shared" si="3"/>
        <v>0</v>
      </c>
      <c r="DE46">
        <f t="shared" si="3"/>
        <v>0</v>
      </c>
      <c r="DF46">
        <f t="shared" si="3"/>
        <v>0</v>
      </c>
      <c r="DG46">
        <f t="shared" si="3"/>
        <v>0</v>
      </c>
      <c r="DH46">
        <f t="shared" si="3"/>
        <v>0</v>
      </c>
      <c r="DI46">
        <f t="shared" si="3"/>
        <v>0</v>
      </c>
      <c r="DJ46">
        <f t="shared" si="3"/>
        <v>0</v>
      </c>
      <c r="DK46">
        <f t="shared" si="3"/>
        <v>0</v>
      </c>
      <c r="DL46">
        <f t="shared" si="3"/>
        <v>0</v>
      </c>
      <c r="DM46">
        <f t="shared" si="3"/>
        <v>0</v>
      </c>
      <c r="DN46">
        <f t="shared" si="3"/>
        <v>0</v>
      </c>
      <c r="DO46">
        <f t="shared" si="3"/>
        <v>0</v>
      </c>
      <c r="DP46">
        <f t="shared" si="3"/>
        <v>0</v>
      </c>
      <c r="DQ46">
        <f t="shared" si="3"/>
        <v>0</v>
      </c>
      <c r="DR46">
        <f t="shared" si="3"/>
        <v>0</v>
      </c>
      <c r="DS46">
        <f t="shared" si="3"/>
        <v>0</v>
      </c>
      <c r="DT46">
        <f t="shared" si="3"/>
        <v>0</v>
      </c>
      <c r="DU46">
        <f t="shared" si="3"/>
        <v>0</v>
      </c>
      <c r="DV46">
        <f t="shared" si="3"/>
        <v>0</v>
      </c>
      <c r="DW46">
        <f t="shared" si="3"/>
        <v>0</v>
      </c>
      <c r="DX46">
        <f t="shared" si="3"/>
        <v>0</v>
      </c>
      <c r="DY46">
        <f t="shared" si="3"/>
        <v>0</v>
      </c>
      <c r="DZ46">
        <f t="shared" si="3"/>
        <v>0</v>
      </c>
      <c r="EA46">
        <f t="shared" si="3"/>
        <v>0</v>
      </c>
      <c r="EB46">
        <f t="shared" si="3"/>
        <v>0</v>
      </c>
      <c r="EC46">
        <f t="shared" si="3"/>
        <v>0</v>
      </c>
      <c r="ED46">
        <f t="shared" si="3"/>
        <v>0</v>
      </c>
      <c r="EE46">
        <f t="shared" si="3"/>
        <v>0</v>
      </c>
      <c r="EF46">
        <f t="shared" si="3"/>
        <v>0</v>
      </c>
      <c r="EG46">
        <f t="shared" ref="EG46:GR61" si="4">EG25*ED25</f>
        <v>0</v>
      </c>
      <c r="EH46">
        <f t="shared" si="4"/>
        <v>0</v>
      </c>
      <c r="EI46">
        <f t="shared" si="4"/>
        <v>0</v>
      </c>
      <c r="EJ46">
        <f t="shared" si="4"/>
        <v>0</v>
      </c>
      <c r="EK46">
        <f t="shared" si="4"/>
        <v>0</v>
      </c>
      <c r="EL46">
        <f t="shared" si="4"/>
        <v>0</v>
      </c>
      <c r="EM46">
        <f t="shared" si="4"/>
        <v>0</v>
      </c>
      <c r="EN46">
        <f t="shared" si="4"/>
        <v>0</v>
      </c>
      <c r="EO46">
        <f t="shared" si="4"/>
        <v>0</v>
      </c>
      <c r="EP46">
        <f t="shared" si="4"/>
        <v>0</v>
      </c>
      <c r="EQ46">
        <f t="shared" si="4"/>
        <v>0</v>
      </c>
      <c r="ER46">
        <f t="shared" si="4"/>
        <v>0</v>
      </c>
      <c r="ES46">
        <f t="shared" si="4"/>
        <v>0</v>
      </c>
      <c r="ET46">
        <f t="shared" si="4"/>
        <v>0</v>
      </c>
      <c r="EU46">
        <f t="shared" si="4"/>
        <v>0</v>
      </c>
      <c r="EV46">
        <f t="shared" si="4"/>
        <v>0</v>
      </c>
      <c r="EW46">
        <f t="shared" si="4"/>
        <v>0</v>
      </c>
      <c r="EX46">
        <f t="shared" si="4"/>
        <v>0</v>
      </c>
      <c r="EY46">
        <f t="shared" si="4"/>
        <v>0</v>
      </c>
      <c r="EZ46">
        <f t="shared" si="4"/>
        <v>0</v>
      </c>
      <c r="FA46">
        <f t="shared" si="4"/>
        <v>0</v>
      </c>
      <c r="FB46">
        <f t="shared" si="4"/>
        <v>0</v>
      </c>
      <c r="FC46">
        <f t="shared" si="4"/>
        <v>0</v>
      </c>
      <c r="FD46">
        <f t="shared" si="4"/>
        <v>0</v>
      </c>
      <c r="FE46">
        <f t="shared" si="4"/>
        <v>0</v>
      </c>
      <c r="FF46">
        <f t="shared" si="4"/>
        <v>0</v>
      </c>
      <c r="FG46">
        <f t="shared" si="4"/>
        <v>0</v>
      </c>
      <c r="FH46">
        <f t="shared" si="4"/>
        <v>0</v>
      </c>
      <c r="FI46">
        <f t="shared" si="4"/>
        <v>0</v>
      </c>
      <c r="FJ46">
        <f t="shared" si="4"/>
        <v>0</v>
      </c>
      <c r="FK46">
        <f t="shared" si="4"/>
        <v>0</v>
      </c>
      <c r="FL46">
        <f t="shared" si="4"/>
        <v>0</v>
      </c>
      <c r="FM46">
        <f t="shared" si="4"/>
        <v>0</v>
      </c>
      <c r="FN46">
        <f t="shared" si="4"/>
        <v>0</v>
      </c>
      <c r="FO46">
        <f t="shared" si="4"/>
        <v>0</v>
      </c>
      <c r="FP46">
        <f t="shared" si="4"/>
        <v>0</v>
      </c>
      <c r="FQ46">
        <f t="shared" si="4"/>
        <v>0</v>
      </c>
      <c r="FR46">
        <f t="shared" si="4"/>
        <v>0</v>
      </c>
      <c r="FS46">
        <f t="shared" si="4"/>
        <v>0</v>
      </c>
      <c r="FT46">
        <f t="shared" si="4"/>
        <v>0</v>
      </c>
      <c r="FU46">
        <f t="shared" si="4"/>
        <v>0</v>
      </c>
      <c r="FV46">
        <f t="shared" si="4"/>
        <v>0</v>
      </c>
      <c r="FW46">
        <f t="shared" si="4"/>
        <v>0</v>
      </c>
      <c r="FX46">
        <f t="shared" si="4"/>
        <v>0</v>
      </c>
      <c r="FY46">
        <f t="shared" si="4"/>
        <v>0</v>
      </c>
      <c r="FZ46">
        <f t="shared" si="4"/>
        <v>0</v>
      </c>
      <c r="GA46">
        <f t="shared" si="4"/>
        <v>0</v>
      </c>
      <c r="GB46">
        <f t="shared" si="4"/>
        <v>0</v>
      </c>
      <c r="GC46">
        <f t="shared" si="4"/>
        <v>0</v>
      </c>
      <c r="GD46">
        <f t="shared" si="4"/>
        <v>0</v>
      </c>
      <c r="GE46">
        <f t="shared" si="4"/>
        <v>0</v>
      </c>
      <c r="GF46">
        <f t="shared" si="4"/>
        <v>0</v>
      </c>
      <c r="GG46">
        <f t="shared" si="4"/>
        <v>0</v>
      </c>
      <c r="GH46">
        <f t="shared" si="4"/>
        <v>0</v>
      </c>
      <c r="GI46">
        <f t="shared" si="4"/>
        <v>0</v>
      </c>
      <c r="GJ46">
        <f t="shared" si="4"/>
        <v>0</v>
      </c>
      <c r="GK46">
        <f t="shared" si="4"/>
        <v>0</v>
      </c>
      <c r="GL46">
        <f t="shared" si="4"/>
        <v>0</v>
      </c>
      <c r="GM46">
        <f t="shared" si="4"/>
        <v>0</v>
      </c>
      <c r="GN46">
        <f t="shared" si="4"/>
        <v>0</v>
      </c>
      <c r="GO46">
        <f t="shared" si="4"/>
        <v>0</v>
      </c>
      <c r="GP46">
        <f t="shared" si="4"/>
        <v>0</v>
      </c>
      <c r="GQ46">
        <f t="shared" si="4"/>
        <v>0</v>
      </c>
      <c r="GR46">
        <f t="shared" si="4"/>
        <v>0</v>
      </c>
      <c r="GS46">
        <f t="shared" ref="GS46:JD49" si="5">GS25*GP25</f>
        <v>0</v>
      </c>
      <c r="GT46">
        <f t="shared" si="5"/>
        <v>0</v>
      </c>
      <c r="GU46">
        <f t="shared" si="5"/>
        <v>0</v>
      </c>
      <c r="GV46">
        <f t="shared" si="5"/>
        <v>0</v>
      </c>
      <c r="GW46">
        <f t="shared" si="5"/>
        <v>0</v>
      </c>
      <c r="GX46">
        <f t="shared" si="5"/>
        <v>0</v>
      </c>
      <c r="GY46">
        <f t="shared" si="5"/>
        <v>0</v>
      </c>
      <c r="GZ46">
        <f t="shared" si="5"/>
        <v>0</v>
      </c>
      <c r="HA46">
        <f t="shared" si="5"/>
        <v>0</v>
      </c>
      <c r="HB46">
        <f t="shared" si="5"/>
        <v>0</v>
      </c>
      <c r="HC46">
        <f t="shared" si="5"/>
        <v>0</v>
      </c>
      <c r="HD46">
        <f t="shared" si="5"/>
        <v>0</v>
      </c>
      <c r="HE46">
        <f t="shared" si="5"/>
        <v>0</v>
      </c>
      <c r="HF46">
        <f t="shared" si="5"/>
        <v>0</v>
      </c>
      <c r="HG46">
        <f t="shared" si="5"/>
        <v>0</v>
      </c>
      <c r="HH46">
        <f t="shared" si="5"/>
        <v>0</v>
      </c>
      <c r="HI46">
        <f t="shared" si="5"/>
        <v>0</v>
      </c>
      <c r="HJ46">
        <f t="shared" si="5"/>
        <v>0</v>
      </c>
      <c r="HK46">
        <f t="shared" si="5"/>
        <v>0</v>
      </c>
      <c r="HL46">
        <f t="shared" si="5"/>
        <v>0</v>
      </c>
      <c r="HM46">
        <f t="shared" si="5"/>
        <v>0</v>
      </c>
      <c r="HN46">
        <f t="shared" si="5"/>
        <v>0</v>
      </c>
      <c r="HO46">
        <f t="shared" si="5"/>
        <v>0</v>
      </c>
      <c r="HP46">
        <f t="shared" si="5"/>
        <v>0</v>
      </c>
      <c r="HQ46">
        <f t="shared" si="5"/>
        <v>0</v>
      </c>
      <c r="HR46">
        <f t="shared" si="5"/>
        <v>0</v>
      </c>
      <c r="HS46">
        <f t="shared" si="5"/>
        <v>0</v>
      </c>
      <c r="HT46">
        <f t="shared" si="5"/>
        <v>0</v>
      </c>
      <c r="HU46">
        <f t="shared" si="5"/>
        <v>0</v>
      </c>
      <c r="HV46">
        <f t="shared" si="5"/>
        <v>0</v>
      </c>
      <c r="HW46">
        <f t="shared" si="5"/>
        <v>0</v>
      </c>
      <c r="HX46">
        <f t="shared" si="5"/>
        <v>0</v>
      </c>
      <c r="HY46">
        <f t="shared" si="5"/>
        <v>0</v>
      </c>
      <c r="HZ46">
        <f t="shared" si="5"/>
        <v>0</v>
      </c>
      <c r="IA46">
        <f t="shared" si="5"/>
        <v>0</v>
      </c>
      <c r="IB46">
        <f t="shared" si="5"/>
        <v>0</v>
      </c>
      <c r="IC46">
        <f t="shared" si="5"/>
        <v>0</v>
      </c>
      <c r="ID46">
        <f t="shared" si="5"/>
        <v>0</v>
      </c>
      <c r="IE46">
        <f t="shared" si="5"/>
        <v>0</v>
      </c>
      <c r="IF46">
        <f t="shared" si="5"/>
        <v>0</v>
      </c>
      <c r="IG46">
        <f t="shared" si="5"/>
        <v>0</v>
      </c>
      <c r="IH46">
        <f t="shared" si="5"/>
        <v>0</v>
      </c>
      <c r="II46">
        <f t="shared" si="5"/>
        <v>0</v>
      </c>
      <c r="IJ46">
        <f t="shared" si="5"/>
        <v>0</v>
      </c>
      <c r="IK46">
        <f t="shared" si="5"/>
        <v>0</v>
      </c>
      <c r="IL46">
        <f t="shared" si="5"/>
        <v>0</v>
      </c>
      <c r="IM46">
        <f t="shared" si="5"/>
        <v>0</v>
      </c>
      <c r="IN46">
        <f t="shared" si="5"/>
        <v>0</v>
      </c>
      <c r="IO46">
        <f t="shared" si="5"/>
        <v>0</v>
      </c>
      <c r="IP46">
        <f t="shared" si="5"/>
        <v>0</v>
      </c>
      <c r="IQ46">
        <f t="shared" si="5"/>
        <v>0</v>
      </c>
      <c r="IR46">
        <f t="shared" si="5"/>
        <v>0</v>
      </c>
      <c r="IS46">
        <f t="shared" si="5"/>
        <v>0</v>
      </c>
      <c r="IT46">
        <f t="shared" si="5"/>
        <v>0</v>
      </c>
      <c r="IU46">
        <f t="shared" si="5"/>
        <v>0</v>
      </c>
      <c r="IV46">
        <f t="shared" si="5"/>
        <v>0</v>
      </c>
      <c r="IW46">
        <f t="shared" si="5"/>
        <v>0</v>
      </c>
      <c r="IX46">
        <f t="shared" si="5"/>
        <v>0</v>
      </c>
      <c r="IY46">
        <f t="shared" si="5"/>
        <v>0</v>
      </c>
      <c r="IZ46">
        <f t="shared" si="5"/>
        <v>0</v>
      </c>
      <c r="JA46">
        <f t="shared" si="5"/>
        <v>0</v>
      </c>
      <c r="JB46">
        <f t="shared" si="5"/>
        <v>0</v>
      </c>
      <c r="JC46">
        <f t="shared" si="5"/>
        <v>0</v>
      </c>
      <c r="JD46">
        <f t="shared" si="5"/>
        <v>0</v>
      </c>
      <c r="JE46">
        <f t="shared" ref="JE46:LL48" si="6">JE25*JB25</f>
        <v>0</v>
      </c>
      <c r="JF46">
        <f t="shared" si="6"/>
        <v>0</v>
      </c>
      <c r="JG46">
        <f t="shared" si="6"/>
        <v>0</v>
      </c>
      <c r="JH46">
        <f t="shared" si="6"/>
        <v>0</v>
      </c>
      <c r="JI46">
        <f t="shared" si="6"/>
        <v>0</v>
      </c>
      <c r="JJ46">
        <f t="shared" si="6"/>
        <v>0</v>
      </c>
      <c r="JK46">
        <f t="shared" si="6"/>
        <v>0</v>
      </c>
      <c r="JL46">
        <f t="shared" si="6"/>
        <v>0</v>
      </c>
      <c r="JM46">
        <f t="shared" si="6"/>
        <v>0</v>
      </c>
      <c r="JN46">
        <f t="shared" si="6"/>
        <v>0</v>
      </c>
      <c r="JO46">
        <f t="shared" si="6"/>
        <v>0</v>
      </c>
      <c r="JP46">
        <f t="shared" si="6"/>
        <v>0</v>
      </c>
      <c r="JQ46">
        <f t="shared" si="6"/>
        <v>0</v>
      </c>
      <c r="JR46">
        <f t="shared" si="6"/>
        <v>0</v>
      </c>
      <c r="JS46">
        <f t="shared" si="6"/>
        <v>0</v>
      </c>
      <c r="JT46">
        <f t="shared" si="6"/>
        <v>0</v>
      </c>
      <c r="JU46">
        <f t="shared" si="6"/>
        <v>0</v>
      </c>
      <c r="JV46">
        <f t="shared" si="6"/>
        <v>0</v>
      </c>
      <c r="JW46">
        <f t="shared" si="6"/>
        <v>0</v>
      </c>
      <c r="JX46">
        <f t="shared" si="6"/>
        <v>0</v>
      </c>
      <c r="JY46">
        <f t="shared" si="6"/>
        <v>0</v>
      </c>
      <c r="JZ46">
        <f t="shared" si="6"/>
        <v>0</v>
      </c>
      <c r="KA46">
        <f t="shared" si="6"/>
        <v>0</v>
      </c>
      <c r="KB46">
        <f t="shared" si="6"/>
        <v>0</v>
      </c>
      <c r="KC46">
        <f t="shared" si="6"/>
        <v>0</v>
      </c>
      <c r="KD46">
        <f t="shared" si="6"/>
        <v>0</v>
      </c>
      <c r="KE46">
        <f t="shared" si="6"/>
        <v>0</v>
      </c>
      <c r="KF46">
        <f t="shared" si="6"/>
        <v>0</v>
      </c>
      <c r="KG46">
        <f t="shared" si="6"/>
        <v>0</v>
      </c>
      <c r="KH46">
        <f t="shared" si="6"/>
        <v>0</v>
      </c>
      <c r="KI46">
        <f t="shared" si="6"/>
        <v>0</v>
      </c>
      <c r="KJ46">
        <f t="shared" si="6"/>
        <v>0</v>
      </c>
      <c r="KK46">
        <f t="shared" si="6"/>
        <v>0</v>
      </c>
      <c r="KL46">
        <f t="shared" si="6"/>
        <v>0</v>
      </c>
      <c r="KM46">
        <f t="shared" si="6"/>
        <v>0</v>
      </c>
      <c r="KN46">
        <f t="shared" si="6"/>
        <v>0</v>
      </c>
      <c r="KO46">
        <f t="shared" si="6"/>
        <v>0</v>
      </c>
      <c r="KP46">
        <f t="shared" si="6"/>
        <v>0</v>
      </c>
      <c r="KQ46">
        <f t="shared" si="6"/>
        <v>0</v>
      </c>
      <c r="KR46">
        <f t="shared" si="6"/>
        <v>0</v>
      </c>
      <c r="KS46">
        <f t="shared" si="6"/>
        <v>0</v>
      </c>
      <c r="KT46">
        <f t="shared" si="6"/>
        <v>0</v>
      </c>
      <c r="KU46">
        <f t="shared" si="6"/>
        <v>0</v>
      </c>
      <c r="KV46">
        <f t="shared" si="6"/>
        <v>0</v>
      </c>
      <c r="KW46">
        <f t="shared" si="6"/>
        <v>0</v>
      </c>
      <c r="KX46">
        <f t="shared" si="6"/>
        <v>0</v>
      </c>
      <c r="KY46">
        <f t="shared" si="6"/>
        <v>0</v>
      </c>
      <c r="KZ46">
        <f t="shared" si="6"/>
        <v>0</v>
      </c>
      <c r="LA46">
        <f t="shared" si="6"/>
        <v>0</v>
      </c>
      <c r="LB46">
        <f t="shared" si="6"/>
        <v>0</v>
      </c>
      <c r="LC46">
        <f t="shared" si="6"/>
        <v>0</v>
      </c>
      <c r="LD46">
        <f t="shared" si="6"/>
        <v>0</v>
      </c>
      <c r="LE46">
        <f t="shared" si="6"/>
        <v>0</v>
      </c>
      <c r="LF46">
        <f t="shared" si="6"/>
        <v>0</v>
      </c>
      <c r="LG46">
        <f t="shared" si="6"/>
        <v>0</v>
      </c>
      <c r="LH46">
        <f t="shared" si="6"/>
        <v>0</v>
      </c>
      <c r="LI46">
        <f t="shared" si="6"/>
        <v>0</v>
      </c>
      <c r="LJ46">
        <f t="shared" si="6"/>
        <v>0</v>
      </c>
      <c r="LK46">
        <f t="shared" si="6"/>
        <v>0</v>
      </c>
      <c r="LL46">
        <f t="shared" si="6"/>
        <v>0</v>
      </c>
      <c r="LM46">
        <f t="shared" ref="LM46" si="7">LM25*LJ25</f>
        <v>0</v>
      </c>
      <c r="LN46">
        <f t="shared" ref="LN46" si="8">LN25*LK25</f>
        <v>0</v>
      </c>
      <c r="LO46">
        <f t="shared" ref="LO46" si="9">LO25*LL25</f>
        <v>0</v>
      </c>
      <c r="LP46">
        <f t="shared" ref="LP46" si="10">LP25*LM25</f>
        <v>0</v>
      </c>
      <c r="LQ46">
        <f t="shared" ref="LQ46" si="11">LQ25*LN25</f>
        <v>0</v>
      </c>
      <c r="LR46">
        <f t="shared" ref="LR46" si="12">LR25*LO25</f>
        <v>0</v>
      </c>
      <c r="LS46">
        <f t="shared" ref="LS46" si="13">LS25*LP25</f>
        <v>0</v>
      </c>
      <c r="LT46">
        <f t="shared" ref="LT46" si="14">LT25*LQ25</f>
        <v>0</v>
      </c>
      <c r="LU46">
        <f t="shared" ref="LU46" si="15">LU25*LR25</f>
        <v>0</v>
      </c>
      <c r="LV46">
        <f t="shared" ref="LV46" si="16">LV25*LS25</f>
        <v>0</v>
      </c>
      <c r="LW46">
        <f t="shared" ref="LW46" si="17">LW25*LT25</f>
        <v>0</v>
      </c>
      <c r="LX46">
        <f t="shared" ref="LX46" si="18">LX25*LU25</f>
        <v>0</v>
      </c>
      <c r="LY46">
        <f t="shared" ref="LY46" si="19">LY25*LV25</f>
        <v>0</v>
      </c>
      <c r="LZ46">
        <f t="shared" ref="LZ46" si="20">LZ25*LW25</f>
        <v>0</v>
      </c>
      <c r="MA46">
        <f t="shared" ref="MA46" si="21">MA25*LX25</f>
        <v>0</v>
      </c>
      <c r="MB46">
        <f t="shared" ref="MB46" si="22">MB25*LY25</f>
        <v>0</v>
      </c>
      <c r="MC46">
        <f t="shared" ref="MC46" si="23">MC25*LZ25</f>
        <v>0</v>
      </c>
      <c r="MD46">
        <f t="shared" ref="MD46" si="24">MD25*MA25</f>
        <v>0</v>
      </c>
      <c r="ME46">
        <f t="shared" ref="ME46" si="25">ME25*MB25</f>
        <v>0</v>
      </c>
      <c r="MF46">
        <f t="shared" ref="MF46" si="26">MF25*MC25</f>
        <v>0</v>
      </c>
      <c r="MG46">
        <f t="shared" ref="MG46" si="27">MG25*MD25</f>
        <v>0</v>
      </c>
      <c r="MH46">
        <f t="shared" ref="MH46" si="28">MH25*ME25</f>
        <v>0</v>
      </c>
    </row>
    <row r="47" spans="1:346" x14ac:dyDescent="0.2">
      <c r="A47">
        <v>2</v>
      </c>
      <c r="B47" t="s">
        <v>17</v>
      </c>
      <c r="C47">
        <f t="shared" ref="C47:C64" si="29">SUM(H47:MH47)/1000000</f>
        <v>24.157</v>
      </c>
      <c r="D47">
        <f t="shared" ref="D47:D64" si="30">6*C47</f>
        <v>144.94200000000001</v>
      </c>
      <c r="H47">
        <f t="shared" ref="H47:BS50" si="31">H26*E26</f>
        <v>0</v>
      </c>
      <c r="I47">
        <f t="shared" si="31"/>
        <v>0</v>
      </c>
      <c r="J47">
        <f t="shared" si="31"/>
        <v>4200000</v>
      </c>
      <c r="K47">
        <f t="shared" si="31"/>
        <v>0</v>
      </c>
      <c r="L47">
        <f t="shared" si="31"/>
        <v>0</v>
      </c>
      <c r="M47">
        <f t="shared" si="31"/>
        <v>0</v>
      </c>
      <c r="N47">
        <f t="shared" si="31"/>
        <v>2700000</v>
      </c>
      <c r="O47">
        <f t="shared" si="31"/>
        <v>0</v>
      </c>
      <c r="P47">
        <f t="shared" si="31"/>
        <v>0</v>
      </c>
      <c r="Q47">
        <f t="shared" si="31"/>
        <v>0</v>
      </c>
      <c r="R47">
        <f t="shared" si="31"/>
        <v>0</v>
      </c>
      <c r="S47">
        <f t="shared" si="31"/>
        <v>0</v>
      </c>
      <c r="T47">
        <f t="shared" si="31"/>
        <v>0</v>
      </c>
      <c r="U47">
        <f t="shared" si="31"/>
        <v>0</v>
      </c>
      <c r="V47">
        <f t="shared" si="31"/>
        <v>0</v>
      </c>
      <c r="W47">
        <f t="shared" si="31"/>
        <v>0</v>
      </c>
      <c r="X47">
        <f t="shared" si="31"/>
        <v>0</v>
      </c>
      <c r="Y47">
        <f t="shared" si="31"/>
        <v>0</v>
      </c>
      <c r="Z47">
        <f t="shared" si="31"/>
        <v>0</v>
      </c>
      <c r="AA47">
        <f t="shared" si="31"/>
        <v>0</v>
      </c>
      <c r="AB47">
        <f t="shared" si="31"/>
        <v>0</v>
      </c>
      <c r="AC47">
        <f t="shared" si="31"/>
        <v>0</v>
      </c>
      <c r="AD47">
        <f t="shared" si="31"/>
        <v>392000</v>
      </c>
      <c r="AE47">
        <f t="shared" si="31"/>
        <v>0</v>
      </c>
      <c r="AF47">
        <f t="shared" si="31"/>
        <v>0</v>
      </c>
      <c r="AG47">
        <f t="shared" si="31"/>
        <v>0</v>
      </c>
      <c r="AH47">
        <f t="shared" si="31"/>
        <v>959400</v>
      </c>
      <c r="AI47">
        <f t="shared" si="31"/>
        <v>0</v>
      </c>
      <c r="AJ47">
        <f t="shared" si="31"/>
        <v>0</v>
      </c>
      <c r="AK47">
        <f t="shared" si="31"/>
        <v>0</v>
      </c>
      <c r="AL47">
        <f t="shared" si="31"/>
        <v>1200000</v>
      </c>
      <c r="AM47">
        <f t="shared" si="31"/>
        <v>0</v>
      </c>
      <c r="AN47">
        <f t="shared" si="31"/>
        <v>0</v>
      </c>
      <c r="AO47">
        <f t="shared" si="31"/>
        <v>0</v>
      </c>
      <c r="AP47">
        <f t="shared" si="31"/>
        <v>720000</v>
      </c>
      <c r="AQ47">
        <f t="shared" si="31"/>
        <v>0</v>
      </c>
      <c r="AR47">
        <f t="shared" si="31"/>
        <v>0</v>
      </c>
      <c r="AS47">
        <f t="shared" si="31"/>
        <v>0</v>
      </c>
      <c r="AT47">
        <f t="shared" si="31"/>
        <v>180000</v>
      </c>
      <c r="AU47">
        <f t="shared" si="31"/>
        <v>0</v>
      </c>
      <c r="AV47">
        <f t="shared" si="31"/>
        <v>0</v>
      </c>
      <c r="AW47">
        <f t="shared" si="31"/>
        <v>0</v>
      </c>
      <c r="AX47">
        <f t="shared" si="31"/>
        <v>392000</v>
      </c>
      <c r="AY47">
        <f t="shared" si="31"/>
        <v>0</v>
      </c>
      <c r="AZ47">
        <f t="shared" si="31"/>
        <v>0</v>
      </c>
      <c r="BA47">
        <f t="shared" si="31"/>
        <v>0</v>
      </c>
      <c r="BB47">
        <f t="shared" si="31"/>
        <v>959400</v>
      </c>
      <c r="BC47">
        <f t="shared" si="31"/>
        <v>0</v>
      </c>
      <c r="BD47">
        <f t="shared" si="31"/>
        <v>0</v>
      </c>
      <c r="BE47">
        <f t="shared" si="31"/>
        <v>0</v>
      </c>
      <c r="BF47">
        <f t="shared" si="31"/>
        <v>1200000</v>
      </c>
      <c r="BG47">
        <f t="shared" si="31"/>
        <v>0</v>
      </c>
      <c r="BH47">
        <f t="shared" si="31"/>
        <v>0</v>
      </c>
      <c r="BI47">
        <f t="shared" si="31"/>
        <v>0</v>
      </c>
      <c r="BJ47">
        <f t="shared" si="31"/>
        <v>720000</v>
      </c>
      <c r="BK47">
        <f t="shared" si="31"/>
        <v>0</v>
      </c>
      <c r="BL47">
        <f t="shared" si="31"/>
        <v>0</v>
      </c>
      <c r="BM47">
        <f t="shared" si="31"/>
        <v>0</v>
      </c>
      <c r="BN47">
        <f t="shared" si="31"/>
        <v>180000</v>
      </c>
      <c r="BO47">
        <f t="shared" si="31"/>
        <v>0</v>
      </c>
      <c r="BP47">
        <f t="shared" si="31"/>
        <v>0</v>
      </c>
      <c r="BQ47">
        <f t="shared" si="31"/>
        <v>0</v>
      </c>
      <c r="BR47">
        <f t="shared" si="31"/>
        <v>392000</v>
      </c>
      <c r="BS47">
        <f t="shared" si="31"/>
        <v>0</v>
      </c>
      <c r="BT47">
        <f t="shared" si="2"/>
        <v>0</v>
      </c>
      <c r="BU47">
        <f t="shared" si="3"/>
        <v>0</v>
      </c>
      <c r="BV47">
        <f t="shared" si="3"/>
        <v>959400</v>
      </c>
      <c r="BW47">
        <f t="shared" si="3"/>
        <v>0</v>
      </c>
      <c r="BX47">
        <f t="shared" si="3"/>
        <v>0</v>
      </c>
      <c r="BY47">
        <f t="shared" si="3"/>
        <v>0</v>
      </c>
      <c r="BZ47">
        <f t="shared" si="3"/>
        <v>1200000</v>
      </c>
      <c r="CA47">
        <f t="shared" si="3"/>
        <v>0</v>
      </c>
      <c r="CB47">
        <f t="shared" si="3"/>
        <v>0</v>
      </c>
      <c r="CC47">
        <f t="shared" si="3"/>
        <v>0</v>
      </c>
      <c r="CD47">
        <f t="shared" si="3"/>
        <v>720000</v>
      </c>
      <c r="CE47">
        <f t="shared" si="3"/>
        <v>0</v>
      </c>
      <c r="CF47">
        <f t="shared" si="3"/>
        <v>0</v>
      </c>
      <c r="CG47">
        <f t="shared" si="3"/>
        <v>0</v>
      </c>
      <c r="CH47">
        <f t="shared" si="3"/>
        <v>180000</v>
      </c>
      <c r="CI47">
        <f t="shared" si="3"/>
        <v>0</v>
      </c>
      <c r="CJ47">
        <f t="shared" si="3"/>
        <v>0</v>
      </c>
      <c r="CK47">
        <f t="shared" si="3"/>
        <v>0</v>
      </c>
      <c r="CL47">
        <f t="shared" si="3"/>
        <v>392000</v>
      </c>
      <c r="CM47">
        <f t="shared" si="3"/>
        <v>0</v>
      </c>
      <c r="CN47">
        <f t="shared" si="3"/>
        <v>0</v>
      </c>
      <c r="CO47">
        <f t="shared" si="3"/>
        <v>0</v>
      </c>
      <c r="CP47">
        <f t="shared" si="3"/>
        <v>959400</v>
      </c>
      <c r="CQ47">
        <f t="shared" si="3"/>
        <v>0</v>
      </c>
      <c r="CR47">
        <f t="shared" si="3"/>
        <v>0</v>
      </c>
      <c r="CS47">
        <f t="shared" si="3"/>
        <v>0</v>
      </c>
      <c r="CT47">
        <f t="shared" si="3"/>
        <v>1200000</v>
      </c>
      <c r="CU47">
        <f t="shared" si="3"/>
        <v>0</v>
      </c>
      <c r="CV47">
        <f t="shared" si="3"/>
        <v>0</v>
      </c>
      <c r="CW47">
        <f t="shared" si="3"/>
        <v>0</v>
      </c>
      <c r="CX47">
        <f t="shared" si="3"/>
        <v>720000</v>
      </c>
      <c r="CY47">
        <f t="shared" si="3"/>
        <v>0</v>
      </c>
      <c r="CZ47">
        <f t="shared" si="3"/>
        <v>0</v>
      </c>
      <c r="DA47">
        <f t="shared" si="3"/>
        <v>0</v>
      </c>
      <c r="DB47">
        <f t="shared" si="3"/>
        <v>180000</v>
      </c>
      <c r="DC47">
        <f t="shared" si="3"/>
        <v>0</v>
      </c>
      <c r="DD47">
        <f t="shared" si="3"/>
        <v>0</v>
      </c>
      <c r="DE47">
        <f t="shared" si="3"/>
        <v>0</v>
      </c>
      <c r="DF47">
        <f t="shared" si="3"/>
        <v>392000</v>
      </c>
      <c r="DG47">
        <f t="shared" si="3"/>
        <v>0</v>
      </c>
      <c r="DH47">
        <f t="shared" si="3"/>
        <v>0</v>
      </c>
      <c r="DI47">
        <f t="shared" si="3"/>
        <v>0</v>
      </c>
      <c r="DJ47">
        <f t="shared" si="3"/>
        <v>959400</v>
      </c>
      <c r="DK47">
        <f t="shared" si="3"/>
        <v>0</v>
      </c>
      <c r="DL47">
        <f t="shared" si="3"/>
        <v>0</v>
      </c>
      <c r="DM47">
        <f t="shared" si="3"/>
        <v>0</v>
      </c>
      <c r="DN47">
        <f t="shared" si="3"/>
        <v>1200000</v>
      </c>
      <c r="DO47">
        <f t="shared" si="3"/>
        <v>0</v>
      </c>
      <c r="DP47">
        <f t="shared" si="3"/>
        <v>0</v>
      </c>
      <c r="DQ47">
        <f t="shared" si="3"/>
        <v>0</v>
      </c>
      <c r="DR47">
        <f t="shared" si="3"/>
        <v>720000</v>
      </c>
      <c r="DS47">
        <f t="shared" si="3"/>
        <v>0</v>
      </c>
      <c r="DT47">
        <f t="shared" si="3"/>
        <v>0</v>
      </c>
      <c r="DU47">
        <f t="shared" si="3"/>
        <v>0</v>
      </c>
      <c r="DV47">
        <f t="shared" si="3"/>
        <v>180000</v>
      </c>
      <c r="DW47">
        <f t="shared" si="3"/>
        <v>0</v>
      </c>
      <c r="DX47">
        <f t="shared" si="3"/>
        <v>0</v>
      </c>
      <c r="DY47">
        <f t="shared" si="3"/>
        <v>0</v>
      </c>
      <c r="DZ47">
        <f t="shared" si="3"/>
        <v>0</v>
      </c>
      <c r="EA47">
        <f t="shared" si="3"/>
        <v>0</v>
      </c>
      <c r="EB47">
        <f t="shared" si="3"/>
        <v>0</v>
      </c>
      <c r="EC47">
        <f t="shared" si="3"/>
        <v>0</v>
      </c>
      <c r="ED47">
        <f t="shared" si="3"/>
        <v>0</v>
      </c>
      <c r="EE47">
        <f t="shared" si="3"/>
        <v>0</v>
      </c>
      <c r="EF47">
        <f t="shared" si="3"/>
        <v>0</v>
      </c>
      <c r="EG47">
        <f t="shared" si="4"/>
        <v>0</v>
      </c>
      <c r="EH47">
        <f t="shared" si="4"/>
        <v>0</v>
      </c>
      <c r="EI47">
        <f t="shared" si="4"/>
        <v>0</v>
      </c>
      <c r="EJ47">
        <f t="shared" si="4"/>
        <v>0</v>
      </c>
      <c r="EK47">
        <f t="shared" si="4"/>
        <v>0</v>
      </c>
      <c r="EL47">
        <f t="shared" si="4"/>
        <v>0</v>
      </c>
      <c r="EM47">
        <f t="shared" si="4"/>
        <v>0</v>
      </c>
      <c r="EN47">
        <f t="shared" si="4"/>
        <v>0</v>
      </c>
      <c r="EO47">
        <f t="shared" si="4"/>
        <v>0</v>
      </c>
      <c r="EP47">
        <f t="shared" si="4"/>
        <v>0</v>
      </c>
      <c r="EQ47">
        <f t="shared" si="4"/>
        <v>0</v>
      </c>
      <c r="ER47">
        <f t="shared" si="4"/>
        <v>0</v>
      </c>
      <c r="ES47">
        <f t="shared" si="4"/>
        <v>0</v>
      </c>
      <c r="ET47">
        <f t="shared" si="4"/>
        <v>0</v>
      </c>
      <c r="EU47">
        <f t="shared" si="4"/>
        <v>0</v>
      </c>
      <c r="EV47">
        <f t="shared" si="4"/>
        <v>0</v>
      </c>
      <c r="EW47">
        <f t="shared" si="4"/>
        <v>0</v>
      </c>
      <c r="EX47">
        <f t="shared" si="4"/>
        <v>0</v>
      </c>
      <c r="EY47">
        <f t="shared" si="4"/>
        <v>0</v>
      </c>
      <c r="EZ47">
        <f t="shared" si="4"/>
        <v>0</v>
      </c>
      <c r="FA47">
        <f t="shared" si="4"/>
        <v>0</v>
      </c>
      <c r="FB47">
        <f t="shared" si="4"/>
        <v>0</v>
      </c>
      <c r="FC47">
        <f t="shared" si="4"/>
        <v>0</v>
      </c>
      <c r="FD47">
        <f t="shared" si="4"/>
        <v>0</v>
      </c>
      <c r="FE47">
        <f t="shared" si="4"/>
        <v>0</v>
      </c>
      <c r="FF47">
        <f t="shared" si="4"/>
        <v>0</v>
      </c>
      <c r="FG47">
        <f t="shared" si="4"/>
        <v>0</v>
      </c>
      <c r="FH47">
        <f t="shared" si="4"/>
        <v>0</v>
      </c>
      <c r="FI47">
        <f t="shared" si="4"/>
        <v>0</v>
      </c>
      <c r="FJ47">
        <f t="shared" si="4"/>
        <v>0</v>
      </c>
      <c r="FK47">
        <f t="shared" si="4"/>
        <v>0</v>
      </c>
      <c r="FL47">
        <f t="shared" si="4"/>
        <v>0</v>
      </c>
      <c r="FM47">
        <f t="shared" si="4"/>
        <v>0</v>
      </c>
      <c r="FN47">
        <f t="shared" si="4"/>
        <v>0</v>
      </c>
      <c r="FO47">
        <f t="shared" si="4"/>
        <v>0</v>
      </c>
      <c r="FP47">
        <f t="shared" si="4"/>
        <v>0</v>
      </c>
      <c r="FQ47">
        <f t="shared" si="4"/>
        <v>0</v>
      </c>
      <c r="FR47">
        <f t="shared" si="4"/>
        <v>0</v>
      </c>
      <c r="FS47">
        <f t="shared" si="4"/>
        <v>0</v>
      </c>
      <c r="FT47">
        <f t="shared" si="4"/>
        <v>0</v>
      </c>
      <c r="FU47">
        <f t="shared" si="4"/>
        <v>0</v>
      </c>
      <c r="FV47">
        <f t="shared" si="4"/>
        <v>0</v>
      </c>
      <c r="FW47">
        <f t="shared" si="4"/>
        <v>0</v>
      </c>
      <c r="FX47">
        <f t="shared" si="4"/>
        <v>0</v>
      </c>
      <c r="FY47">
        <f t="shared" si="4"/>
        <v>0</v>
      </c>
      <c r="FZ47">
        <f t="shared" si="4"/>
        <v>0</v>
      </c>
      <c r="GA47">
        <f t="shared" si="4"/>
        <v>0</v>
      </c>
      <c r="GB47">
        <f t="shared" si="4"/>
        <v>0</v>
      </c>
      <c r="GC47">
        <f t="shared" si="4"/>
        <v>0</v>
      </c>
      <c r="GD47">
        <f t="shared" si="4"/>
        <v>0</v>
      </c>
      <c r="GE47">
        <f t="shared" si="4"/>
        <v>0</v>
      </c>
      <c r="GF47">
        <f t="shared" si="4"/>
        <v>0</v>
      </c>
      <c r="GG47">
        <f t="shared" si="4"/>
        <v>0</v>
      </c>
      <c r="GH47">
        <f t="shared" si="4"/>
        <v>0</v>
      </c>
      <c r="GI47">
        <f t="shared" si="4"/>
        <v>0</v>
      </c>
      <c r="GJ47">
        <f t="shared" si="4"/>
        <v>0</v>
      </c>
      <c r="GK47">
        <f t="shared" si="4"/>
        <v>0</v>
      </c>
      <c r="GL47">
        <f t="shared" si="4"/>
        <v>0</v>
      </c>
      <c r="GM47">
        <f t="shared" si="4"/>
        <v>0</v>
      </c>
      <c r="GN47">
        <f t="shared" si="4"/>
        <v>0</v>
      </c>
      <c r="GO47">
        <f t="shared" si="4"/>
        <v>0</v>
      </c>
      <c r="GP47">
        <f t="shared" si="4"/>
        <v>0</v>
      </c>
      <c r="GQ47">
        <f t="shared" si="4"/>
        <v>0</v>
      </c>
      <c r="GR47">
        <f t="shared" si="4"/>
        <v>0</v>
      </c>
      <c r="GS47">
        <f t="shared" si="5"/>
        <v>0</v>
      </c>
      <c r="GT47">
        <f t="shared" si="5"/>
        <v>0</v>
      </c>
      <c r="GU47">
        <f t="shared" si="5"/>
        <v>0</v>
      </c>
      <c r="GV47">
        <f t="shared" si="5"/>
        <v>0</v>
      </c>
      <c r="GW47">
        <f t="shared" si="5"/>
        <v>0</v>
      </c>
      <c r="GX47">
        <f t="shared" si="5"/>
        <v>0</v>
      </c>
      <c r="GY47">
        <f t="shared" si="5"/>
        <v>0</v>
      </c>
      <c r="GZ47">
        <f t="shared" si="5"/>
        <v>0</v>
      </c>
      <c r="HA47">
        <f t="shared" si="5"/>
        <v>0</v>
      </c>
      <c r="HB47">
        <f t="shared" si="5"/>
        <v>0</v>
      </c>
      <c r="HC47">
        <f t="shared" si="5"/>
        <v>0</v>
      </c>
      <c r="HD47">
        <f t="shared" si="5"/>
        <v>0</v>
      </c>
      <c r="HE47">
        <f t="shared" si="5"/>
        <v>0</v>
      </c>
      <c r="HF47">
        <f t="shared" si="5"/>
        <v>0</v>
      </c>
      <c r="HG47">
        <f t="shared" si="5"/>
        <v>0</v>
      </c>
      <c r="HH47">
        <f t="shared" si="5"/>
        <v>0</v>
      </c>
      <c r="HI47">
        <f t="shared" si="5"/>
        <v>0</v>
      </c>
      <c r="HJ47">
        <f t="shared" si="5"/>
        <v>0</v>
      </c>
      <c r="HK47">
        <f t="shared" si="5"/>
        <v>0</v>
      </c>
      <c r="HL47">
        <f t="shared" si="5"/>
        <v>0</v>
      </c>
      <c r="HM47">
        <f t="shared" si="5"/>
        <v>0</v>
      </c>
      <c r="HN47">
        <f t="shared" si="5"/>
        <v>0</v>
      </c>
      <c r="HO47">
        <f t="shared" si="5"/>
        <v>0</v>
      </c>
      <c r="HP47">
        <f t="shared" si="5"/>
        <v>0</v>
      </c>
      <c r="HQ47">
        <f t="shared" si="5"/>
        <v>0</v>
      </c>
      <c r="HR47">
        <f t="shared" si="5"/>
        <v>0</v>
      </c>
      <c r="HS47">
        <f t="shared" si="5"/>
        <v>0</v>
      </c>
      <c r="HT47">
        <f t="shared" si="5"/>
        <v>0</v>
      </c>
      <c r="HU47">
        <f t="shared" si="5"/>
        <v>0</v>
      </c>
      <c r="HV47">
        <f t="shared" si="5"/>
        <v>0</v>
      </c>
      <c r="HW47">
        <f t="shared" si="5"/>
        <v>0</v>
      </c>
      <c r="HX47">
        <f t="shared" si="5"/>
        <v>0</v>
      </c>
      <c r="HY47">
        <f t="shared" si="5"/>
        <v>0</v>
      </c>
      <c r="HZ47">
        <f t="shared" si="5"/>
        <v>0</v>
      </c>
      <c r="IA47">
        <f t="shared" si="5"/>
        <v>0</v>
      </c>
      <c r="IB47">
        <f t="shared" si="5"/>
        <v>0</v>
      </c>
      <c r="IC47">
        <f t="shared" si="5"/>
        <v>0</v>
      </c>
      <c r="ID47">
        <f t="shared" si="5"/>
        <v>0</v>
      </c>
      <c r="IE47">
        <f t="shared" si="5"/>
        <v>0</v>
      </c>
      <c r="IF47">
        <f t="shared" si="5"/>
        <v>0</v>
      </c>
      <c r="IG47">
        <f t="shared" si="5"/>
        <v>0</v>
      </c>
      <c r="IH47">
        <f t="shared" si="5"/>
        <v>0</v>
      </c>
      <c r="II47">
        <f t="shared" si="5"/>
        <v>0</v>
      </c>
      <c r="IJ47">
        <f t="shared" si="5"/>
        <v>0</v>
      </c>
      <c r="IK47">
        <f t="shared" si="5"/>
        <v>0</v>
      </c>
      <c r="IL47">
        <f t="shared" si="5"/>
        <v>0</v>
      </c>
      <c r="IM47">
        <f t="shared" si="5"/>
        <v>0</v>
      </c>
      <c r="IN47">
        <f t="shared" si="5"/>
        <v>0</v>
      </c>
      <c r="IO47">
        <f t="shared" si="5"/>
        <v>0</v>
      </c>
      <c r="IP47">
        <f t="shared" si="5"/>
        <v>0</v>
      </c>
      <c r="IQ47">
        <f t="shared" si="5"/>
        <v>0</v>
      </c>
      <c r="IR47">
        <f t="shared" si="5"/>
        <v>0</v>
      </c>
      <c r="IS47">
        <f t="shared" si="5"/>
        <v>0</v>
      </c>
      <c r="IT47">
        <f t="shared" si="5"/>
        <v>0</v>
      </c>
      <c r="IU47">
        <f t="shared" si="5"/>
        <v>0</v>
      </c>
      <c r="IV47">
        <f t="shared" si="5"/>
        <v>0</v>
      </c>
      <c r="IW47">
        <f t="shared" si="5"/>
        <v>0</v>
      </c>
      <c r="IX47">
        <f t="shared" si="5"/>
        <v>0</v>
      </c>
      <c r="IY47">
        <f t="shared" si="5"/>
        <v>0</v>
      </c>
      <c r="IZ47">
        <f t="shared" si="5"/>
        <v>0</v>
      </c>
      <c r="JA47">
        <f t="shared" si="5"/>
        <v>0</v>
      </c>
      <c r="JB47">
        <f t="shared" si="5"/>
        <v>0</v>
      </c>
      <c r="JC47">
        <f t="shared" si="5"/>
        <v>0</v>
      </c>
      <c r="JD47">
        <f t="shared" si="5"/>
        <v>0</v>
      </c>
      <c r="JE47">
        <f t="shared" si="6"/>
        <v>0</v>
      </c>
      <c r="JF47">
        <f t="shared" si="6"/>
        <v>0</v>
      </c>
      <c r="JG47">
        <f t="shared" si="6"/>
        <v>0</v>
      </c>
      <c r="JH47">
        <f t="shared" si="6"/>
        <v>0</v>
      </c>
      <c r="JI47">
        <f t="shared" si="6"/>
        <v>0</v>
      </c>
      <c r="JJ47">
        <f t="shared" si="6"/>
        <v>0</v>
      </c>
      <c r="JK47">
        <f t="shared" si="6"/>
        <v>0</v>
      </c>
      <c r="JL47">
        <f t="shared" si="6"/>
        <v>0</v>
      </c>
      <c r="JM47">
        <f t="shared" si="6"/>
        <v>0</v>
      </c>
      <c r="JN47">
        <f t="shared" si="6"/>
        <v>0</v>
      </c>
      <c r="JO47">
        <f t="shared" si="6"/>
        <v>0</v>
      </c>
      <c r="JP47">
        <f t="shared" si="6"/>
        <v>0</v>
      </c>
      <c r="JQ47">
        <f t="shared" si="6"/>
        <v>0</v>
      </c>
      <c r="JR47">
        <f t="shared" si="6"/>
        <v>0</v>
      </c>
      <c r="JS47">
        <f t="shared" si="6"/>
        <v>0</v>
      </c>
      <c r="JT47">
        <f t="shared" si="6"/>
        <v>0</v>
      </c>
      <c r="JU47">
        <f t="shared" si="6"/>
        <v>0</v>
      </c>
      <c r="JV47">
        <f t="shared" si="6"/>
        <v>0</v>
      </c>
      <c r="JW47">
        <f t="shared" si="6"/>
        <v>0</v>
      </c>
      <c r="JX47">
        <f t="shared" si="6"/>
        <v>0</v>
      </c>
      <c r="JY47">
        <f t="shared" si="6"/>
        <v>0</v>
      </c>
      <c r="JZ47">
        <f t="shared" si="6"/>
        <v>0</v>
      </c>
      <c r="KA47">
        <f t="shared" si="6"/>
        <v>0</v>
      </c>
      <c r="KB47">
        <f t="shared" si="6"/>
        <v>0</v>
      </c>
      <c r="KC47">
        <f t="shared" si="6"/>
        <v>0</v>
      </c>
      <c r="KD47">
        <f t="shared" si="6"/>
        <v>0</v>
      </c>
      <c r="KE47">
        <f t="shared" si="6"/>
        <v>0</v>
      </c>
      <c r="KF47">
        <f t="shared" si="6"/>
        <v>0</v>
      </c>
      <c r="KG47">
        <f t="shared" si="6"/>
        <v>0</v>
      </c>
      <c r="KH47">
        <f t="shared" si="6"/>
        <v>0</v>
      </c>
      <c r="KI47">
        <f t="shared" si="6"/>
        <v>0</v>
      </c>
      <c r="KJ47">
        <f t="shared" si="6"/>
        <v>0</v>
      </c>
      <c r="KK47">
        <f t="shared" si="6"/>
        <v>0</v>
      </c>
      <c r="KL47">
        <f t="shared" si="6"/>
        <v>0</v>
      </c>
      <c r="KM47">
        <f t="shared" si="6"/>
        <v>0</v>
      </c>
      <c r="KN47">
        <f t="shared" si="6"/>
        <v>0</v>
      </c>
      <c r="KO47">
        <f t="shared" si="6"/>
        <v>0</v>
      </c>
      <c r="KP47">
        <f t="shared" si="6"/>
        <v>0</v>
      </c>
      <c r="KQ47">
        <f t="shared" si="6"/>
        <v>0</v>
      </c>
      <c r="KR47">
        <f t="shared" si="6"/>
        <v>0</v>
      </c>
      <c r="KS47">
        <f t="shared" si="6"/>
        <v>0</v>
      </c>
      <c r="KT47">
        <f t="shared" si="6"/>
        <v>0</v>
      </c>
      <c r="KU47">
        <f t="shared" si="6"/>
        <v>0</v>
      </c>
      <c r="KV47">
        <f t="shared" si="6"/>
        <v>0</v>
      </c>
      <c r="KW47">
        <f t="shared" si="6"/>
        <v>0</v>
      </c>
      <c r="KX47">
        <f t="shared" si="6"/>
        <v>0</v>
      </c>
      <c r="KY47">
        <f t="shared" si="6"/>
        <v>0</v>
      </c>
      <c r="KZ47">
        <f t="shared" si="6"/>
        <v>0</v>
      </c>
      <c r="LA47">
        <f t="shared" si="6"/>
        <v>0</v>
      </c>
      <c r="LB47">
        <f t="shared" si="6"/>
        <v>0</v>
      </c>
      <c r="LC47">
        <f t="shared" si="6"/>
        <v>0</v>
      </c>
      <c r="LD47">
        <f t="shared" si="6"/>
        <v>0</v>
      </c>
      <c r="LE47">
        <f t="shared" si="6"/>
        <v>0</v>
      </c>
      <c r="LF47">
        <f t="shared" si="6"/>
        <v>0</v>
      </c>
      <c r="LG47">
        <f t="shared" si="6"/>
        <v>0</v>
      </c>
      <c r="LH47">
        <f t="shared" si="6"/>
        <v>0</v>
      </c>
      <c r="LI47">
        <f t="shared" si="6"/>
        <v>0</v>
      </c>
      <c r="LJ47">
        <f t="shared" si="6"/>
        <v>0</v>
      </c>
      <c r="LK47">
        <f t="shared" si="6"/>
        <v>0</v>
      </c>
      <c r="LL47">
        <f t="shared" ref="LL47:LL64" si="32">LL26*LI26</f>
        <v>0</v>
      </c>
      <c r="LM47">
        <f t="shared" ref="LM47:LM64" si="33">LM26*LJ26</f>
        <v>0</v>
      </c>
      <c r="LN47">
        <f t="shared" ref="LN47:LN64" si="34">LN26*LK26</f>
        <v>0</v>
      </c>
      <c r="LO47">
        <f t="shared" ref="LO47:LO64" si="35">LO26*LL26</f>
        <v>0</v>
      </c>
      <c r="LP47">
        <f t="shared" ref="LP47:LP64" si="36">LP26*LM26</f>
        <v>0</v>
      </c>
      <c r="LQ47">
        <f t="shared" ref="LQ47:LQ64" si="37">LQ26*LN26</f>
        <v>0</v>
      </c>
      <c r="LR47">
        <f t="shared" ref="LR47:LR64" si="38">LR26*LO26</f>
        <v>0</v>
      </c>
      <c r="LS47">
        <f t="shared" ref="LS47:LS64" si="39">LS26*LP26</f>
        <v>0</v>
      </c>
      <c r="LT47">
        <f t="shared" ref="LT47:LT64" si="40">LT26*LQ26</f>
        <v>0</v>
      </c>
      <c r="LU47">
        <f t="shared" ref="LU47:LU64" si="41">LU26*LR26</f>
        <v>0</v>
      </c>
      <c r="LV47">
        <f t="shared" ref="LV47:LV64" si="42">LV26*LS26</f>
        <v>0</v>
      </c>
      <c r="LW47">
        <f t="shared" ref="LW47:LW64" si="43">LW26*LT26</f>
        <v>0</v>
      </c>
      <c r="LX47">
        <f t="shared" ref="LX47:LX64" si="44">LX26*LU26</f>
        <v>0</v>
      </c>
      <c r="LY47">
        <f t="shared" ref="LY47:LY64" si="45">LY26*LV26</f>
        <v>0</v>
      </c>
      <c r="LZ47">
        <f t="shared" ref="LZ47:LZ64" si="46">LZ26*LW26</f>
        <v>0</v>
      </c>
      <c r="MA47">
        <f t="shared" ref="MA47:MA64" si="47">MA26*LX26</f>
        <v>0</v>
      </c>
      <c r="MB47">
        <f t="shared" ref="MB47:MB64" si="48">MB26*LY26</f>
        <v>0</v>
      </c>
      <c r="MC47">
        <f t="shared" ref="MC47:MC64" si="49">MC26*LZ26</f>
        <v>0</v>
      </c>
      <c r="MD47">
        <f t="shared" ref="MD47:MD64" si="50">MD26*MA26</f>
        <v>0</v>
      </c>
      <c r="ME47">
        <f t="shared" ref="ME47:ME64" si="51">ME26*MB26</f>
        <v>0</v>
      </c>
      <c r="MF47">
        <f t="shared" ref="MF47:MF64" si="52">MF26*MC26</f>
        <v>0</v>
      </c>
      <c r="MG47">
        <f t="shared" ref="MG47:MG64" si="53">MG26*MD26</f>
        <v>0</v>
      </c>
      <c r="MH47">
        <f t="shared" ref="MH47:MH64" si="54">MH26*ME26</f>
        <v>0</v>
      </c>
    </row>
    <row r="48" spans="1:346" x14ac:dyDescent="0.2">
      <c r="A48">
        <v>3</v>
      </c>
      <c r="B48" t="s">
        <v>18</v>
      </c>
      <c r="C48">
        <f t="shared" si="29"/>
        <v>24.764880000000002</v>
      </c>
      <c r="D48">
        <f t="shared" si="30"/>
        <v>148.58928</v>
      </c>
      <c r="H48">
        <f t="shared" si="31"/>
        <v>0</v>
      </c>
      <c r="I48">
        <f t="shared" si="31"/>
        <v>0</v>
      </c>
      <c r="J48">
        <f t="shared" si="31"/>
        <v>4158000</v>
      </c>
      <c r="K48">
        <f t="shared" si="31"/>
        <v>0</v>
      </c>
      <c r="L48">
        <f t="shared" si="31"/>
        <v>0</v>
      </c>
      <c r="M48">
        <f t="shared" si="31"/>
        <v>0</v>
      </c>
      <c r="N48">
        <f t="shared" si="31"/>
        <v>2673000</v>
      </c>
      <c r="O48">
        <f t="shared" si="31"/>
        <v>0</v>
      </c>
      <c r="P48">
        <f t="shared" si="31"/>
        <v>0</v>
      </c>
      <c r="Q48">
        <f t="shared" si="31"/>
        <v>0</v>
      </c>
      <c r="R48">
        <f t="shared" si="31"/>
        <v>144000</v>
      </c>
      <c r="S48">
        <f t="shared" si="31"/>
        <v>0</v>
      </c>
      <c r="T48">
        <f t="shared" si="31"/>
        <v>0</v>
      </c>
      <c r="U48">
        <f t="shared" si="31"/>
        <v>0</v>
      </c>
      <c r="V48">
        <f t="shared" si="31"/>
        <v>0</v>
      </c>
      <c r="W48">
        <f t="shared" si="31"/>
        <v>0</v>
      </c>
      <c r="X48">
        <f t="shared" si="31"/>
        <v>0</v>
      </c>
      <c r="Y48">
        <f t="shared" si="31"/>
        <v>0</v>
      </c>
      <c r="Z48">
        <f t="shared" si="31"/>
        <v>0</v>
      </c>
      <c r="AA48">
        <f t="shared" si="31"/>
        <v>0</v>
      </c>
      <c r="AB48">
        <f t="shared" si="31"/>
        <v>0</v>
      </c>
      <c r="AC48">
        <f t="shared" si="31"/>
        <v>0</v>
      </c>
      <c r="AD48">
        <f t="shared" si="31"/>
        <v>326000</v>
      </c>
      <c r="AE48">
        <f t="shared" si="31"/>
        <v>0</v>
      </c>
      <c r="AF48">
        <f t="shared" si="31"/>
        <v>0</v>
      </c>
      <c r="AG48">
        <f t="shared" si="31"/>
        <v>0</v>
      </c>
      <c r="AH48">
        <f t="shared" si="31"/>
        <v>799380</v>
      </c>
      <c r="AI48">
        <f t="shared" si="31"/>
        <v>0</v>
      </c>
      <c r="AJ48">
        <f t="shared" si="31"/>
        <v>0</v>
      </c>
      <c r="AK48">
        <f t="shared" si="31"/>
        <v>0</v>
      </c>
      <c r="AL48">
        <f t="shared" si="31"/>
        <v>999900</v>
      </c>
      <c r="AM48">
        <f t="shared" si="31"/>
        <v>0</v>
      </c>
      <c r="AN48">
        <f t="shared" si="31"/>
        <v>0</v>
      </c>
      <c r="AO48">
        <f t="shared" si="31"/>
        <v>0</v>
      </c>
      <c r="AP48">
        <f t="shared" si="31"/>
        <v>659700</v>
      </c>
      <c r="AQ48">
        <f t="shared" si="31"/>
        <v>0</v>
      </c>
      <c r="AR48">
        <f t="shared" si="31"/>
        <v>0</v>
      </c>
      <c r="AS48">
        <f t="shared" si="31"/>
        <v>0</v>
      </c>
      <c r="AT48">
        <f t="shared" si="31"/>
        <v>180000</v>
      </c>
      <c r="AU48">
        <f t="shared" si="31"/>
        <v>0</v>
      </c>
      <c r="AV48">
        <f t="shared" si="31"/>
        <v>0</v>
      </c>
      <c r="AW48">
        <f t="shared" si="31"/>
        <v>0</v>
      </c>
      <c r="AX48">
        <f t="shared" si="31"/>
        <v>326000</v>
      </c>
      <c r="AY48">
        <f t="shared" si="31"/>
        <v>0</v>
      </c>
      <c r="AZ48">
        <f t="shared" si="31"/>
        <v>0</v>
      </c>
      <c r="BA48">
        <f t="shared" si="31"/>
        <v>0</v>
      </c>
      <c r="BB48">
        <f t="shared" si="31"/>
        <v>799380</v>
      </c>
      <c r="BC48">
        <f t="shared" si="31"/>
        <v>0</v>
      </c>
      <c r="BD48">
        <f t="shared" si="31"/>
        <v>0</v>
      </c>
      <c r="BE48">
        <f t="shared" si="31"/>
        <v>0</v>
      </c>
      <c r="BF48">
        <f t="shared" si="31"/>
        <v>999900</v>
      </c>
      <c r="BG48">
        <f t="shared" si="31"/>
        <v>0</v>
      </c>
      <c r="BH48">
        <f t="shared" si="31"/>
        <v>0</v>
      </c>
      <c r="BI48">
        <f t="shared" si="31"/>
        <v>0</v>
      </c>
      <c r="BJ48">
        <f t="shared" si="31"/>
        <v>659700</v>
      </c>
      <c r="BK48">
        <f t="shared" si="31"/>
        <v>0</v>
      </c>
      <c r="BL48">
        <f t="shared" si="31"/>
        <v>0</v>
      </c>
      <c r="BM48">
        <f t="shared" si="31"/>
        <v>0</v>
      </c>
      <c r="BN48">
        <f t="shared" si="31"/>
        <v>180000</v>
      </c>
      <c r="BO48">
        <f t="shared" si="31"/>
        <v>0</v>
      </c>
      <c r="BP48">
        <f t="shared" si="31"/>
        <v>0</v>
      </c>
      <c r="BQ48">
        <f t="shared" si="31"/>
        <v>0</v>
      </c>
      <c r="BR48">
        <f t="shared" si="31"/>
        <v>326000</v>
      </c>
      <c r="BS48">
        <f t="shared" si="31"/>
        <v>0</v>
      </c>
      <c r="BT48">
        <f t="shared" si="2"/>
        <v>0</v>
      </c>
      <c r="BU48">
        <f t="shared" si="3"/>
        <v>0</v>
      </c>
      <c r="BV48">
        <f t="shared" si="3"/>
        <v>799380</v>
      </c>
      <c r="BW48">
        <f t="shared" si="3"/>
        <v>0</v>
      </c>
      <c r="BX48">
        <f t="shared" si="3"/>
        <v>0</v>
      </c>
      <c r="BY48">
        <f t="shared" si="3"/>
        <v>0</v>
      </c>
      <c r="BZ48">
        <f t="shared" si="3"/>
        <v>999900</v>
      </c>
      <c r="CA48">
        <f t="shared" si="3"/>
        <v>0</v>
      </c>
      <c r="CB48">
        <f t="shared" si="3"/>
        <v>0</v>
      </c>
      <c r="CC48">
        <f t="shared" si="3"/>
        <v>0</v>
      </c>
      <c r="CD48">
        <f t="shared" si="3"/>
        <v>659700</v>
      </c>
      <c r="CE48">
        <f t="shared" si="3"/>
        <v>0</v>
      </c>
      <c r="CF48">
        <f t="shared" si="3"/>
        <v>0</v>
      </c>
      <c r="CG48">
        <f t="shared" si="3"/>
        <v>0</v>
      </c>
      <c r="CH48">
        <f t="shared" si="3"/>
        <v>180000</v>
      </c>
      <c r="CI48">
        <f t="shared" si="3"/>
        <v>0</v>
      </c>
      <c r="CJ48">
        <f t="shared" si="3"/>
        <v>0</v>
      </c>
      <c r="CK48">
        <f t="shared" si="3"/>
        <v>0</v>
      </c>
      <c r="CL48">
        <f t="shared" si="3"/>
        <v>326000</v>
      </c>
      <c r="CM48">
        <f t="shared" si="3"/>
        <v>0</v>
      </c>
      <c r="CN48">
        <f t="shared" si="3"/>
        <v>0</v>
      </c>
      <c r="CO48">
        <f t="shared" si="3"/>
        <v>0</v>
      </c>
      <c r="CP48">
        <f t="shared" si="3"/>
        <v>799380</v>
      </c>
      <c r="CQ48">
        <f t="shared" si="3"/>
        <v>0</v>
      </c>
      <c r="CR48">
        <f t="shared" si="3"/>
        <v>0</v>
      </c>
      <c r="CS48">
        <f t="shared" si="3"/>
        <v>0</v>
      </c>
      <c r="CT48">
        <f t="shared" si="3"/>
        <v>999900</v>
      </c>
      <c r="CU48">
        <f t="shared" si="3"/>
        <v>0</v>
      </c>
      <c r="CV48">
        <f t="shared" si="3"/>
        <v>0</v>
      </c>
      <c r="CW48">
        <f t="shared" si="3"/>
        <v>0</v>
      </c>
      <c r="CX48">
        <f t="shared" si="3"/>
        <v>659700</v>
      </c>
      <c r="CY48">
        <f t="shared" si="3"/>
        <v>0</v>
      </c>
      <c r="CZ48">
        <f t="shared" si="3"/>
        <v>0</v>
      </c>
      <c r="DA48">
        <f t="shared" si="3"/>
        <v>0</v>
      </c>
      <c r="DB48">
        <f t="shared" si="3"/>
        <v>180000</v>
      </c>
      <c r="DC48">
        <f t="shared" si="3"/>
        <v>0</v>
      </c>
      <c r="DD48">
        <f t="shared" si="3"/>
        <v>0</v>
      </c>
      <c r="DE48">
        <f t="shared" si="3"/>
        <v>0</v>
      </c>
      <c r="DF48">
        <f t="shared" si="3"/>
        <v>326000</v>
      </c>
      <c r="DG48">
        <f t="shared" si="3"/>
        <v>0</v>
      </c>
      <c r="DH48">
        <f t="shared" si="3"/>
        <v>0</v>
      </c>
      <c r="DI48">
        <f t="shared" si="3"/>
        <v>0</v>
      </c>
      <c r="DJ48">
        <f t="shared" si="3"/>
        <v>799380</v>
      </c>
      <c r="DK48">
        <f t="shared" si="3"/>
        <v>0</v>
      </c>
      <c r="DL48">
        <f t="shared" si="3"/>
        <v>0</v>
      </c>
      <c r="DM48">
        <f t="shared" si="3"/>
        <v>0</v>
      </c>
      <c r="DN48">
        <f t="shared" si="3"/>
        <v>999900</v>
      </c>
      <c r="DO48">
        <f t="shared" si="3"/>
        <v>0</v>
      </c>
      <c r="DP48">
        <f t="shared" si="3"/>
        <v>0</v>
      </c>
      <c r="DQ48">
        <f t="shared" si="3"/>
        <v>0</v>
      </c>
      <c r="DR48">
        <f t="shared" si="3"/>
        <v>659700</v>
      </c>
      <c r="DS48">
        <f t="shared" si="3"/>
        <v>0</v>
      </c>
      <c r="DT48">
        <f t="shared" si="3"/>
        <v>0</v>
      </c>
      <c r="DU48">
        <f t="shared" si="3"/>
        <v>0</v>
      </c>
      <c r="DV48">
        <f t="shared" si="3"/>
        <v>180000</v>
      </c>
      <c r="DW48">
        <f t="shared" si="3"/>
        <v>0</v>
      </c>
      <c r="DX48">
        <f t="shared" si="3"/>
        <v>0</v>
      </c>
      <c r="DY48">
        <f t="shared" si="3"/>
        <v>0</v>
      </c>
      <c r="DZ48">
        <f t="shared" si="3"/>
        <v>326000</v>
      </c>
      <c r="EA48">
        <f t="shared" si="3"/>
        <v>0</v>
      </c>
      <c r="EB48">
        <f t="shared" si="3"/>
        <v>0</v>
      </c>
      <c r="EC48">
        <f t="shared" si="3"/>
        <v>0</v>
      </c>
      <c r="ED48">
        <f t="shared" si="3"/>
        <v>799380</v>
      </c>
      <c r="EE48">
        <f t="shared" si="3"/>
        <v>0</v>
      </c>
      <c r="EF48">
        <f t="shared" si="3"/>
        <v>0</v>
      </c>
      <c r="EG48">
        <f t="shared" si="4"/>
        <v>0</v>
      </c>
      <c r="EH48">
        <f t="shared" si="4"/>
        <v>999900</v>
      </c>
      <c r="EI48">
        <f t="shared" si="4"/>
        <v>0</v>
      </c>
      <c r="EJ48">
        <f t="shared" si="4"/>
        <v>0</v>
      </c>
      <c r="EK48">
        <f t="shared" si="4"/>
        <v>0</v>
      </c>
      <c r="EL48">
        <f t="shared" si="4"/>
        <v>659700</v>
      </c>
      <c r="EM48">
        <f t="shared" si="4"/>
        <v>0</v>
      </c>
      <c r="EN48">
        <f t="shared" si="4"/>
        <v>0</v>
      </c>
      <c r="EO48">
        <f t="shared" si="4"/>
        <v>0</v>
      </c>
      <c r="EP48">
        <f t="shared" si="4"/>
        <v>180000</v>
      </c>
      <c r="EQ48">
        <f t="shared" si="4"/>
        <v>0</v>
      </c>
      <c r="ER48">
        <f t="shared" si="4"/>
        <v>0</v>
      </c>
      <c r="ES48">
        <f t="shared" si="4"/>
        <v>0</v>
      </c>
      <c r="ET48">
        <f t="shared" si="4"/>
        <v>0</v>
      </c>
      <c r="EU48">
        <f t="shared" si="4"/>
        <v>0</v>
      </c>
      <c r="EV48">
        <f t="shared" si="4"/>
        <v>0</v>
      </c>
      <c r="EW48">
        <f t="shared" si="4"/>
        <v>0</v>
      </c>
      <c r="EX48">
        <f t="shared" si="4"/>
        <v>0</v>
      </c>
      <c r="EY48">
        <f t="shared" si="4"/>
        <v>0</v>
      </c>
      <c r="EZ48">
        <f t="shared" si="4"/>
        <v>0</v>
      </c>
      <c r="FA48">
        <f t="shared" si="4"/>
        <v>0</v>
      </c>
      <c r="FB48">
        <f t="shared" si="4"/>
        <v>0</v>
      </c>
      <c r="FC48">
        <f t="shared" si="4"/>
        <v>0</v>
      </c>
      <c r="FD48">
        <f t="shared" si="4"/>
        <v>0</v>
      </c>
      <c r="FE48">
        <f t="shared" si="4"/>
        <v>0</v>
      </c>
      <c r="FF48">
        <f t="shared" si="4"/>
        <v>0</v>
      </c>
      <c r="FG48">
        <f t="shared" si="4"/>
        <v>0</v>
      </c>
      <c r="FH48">
        <f t="shared" si="4"/>
        <v>0</v>
      </c>
      <c r="FI48">
        <f t="shared" si="4"/>
        <v>0</v>
      </c>
      <c r="FJ48">
        <f t="shared" si="4"/>
        <v>0</v>
      </c>
      <c r="FK48">
        <f t="shared" si="4"/>
        <v>0</v>
      </c>
      <c r="FL48">
        <f t="shared" si="4"/>
        <v>0</v>
      </c>
      <c r="FM48">
        <f t="shared" si="4"/>
        <v>0</v>
      </c>
      <c r="FN48">
        <f t="shared" si="4"/>
        <v>0</v>
      </c>
      <c r="FO48">
        <f t="shared" si="4"/>
        <v>0</v>
      </c>
      <c r="FP48">
        <f t="shared" si="4"/>
        <v>0</v>
      </c>
      <c r="FQ48">
        <f t="shared" si="4"/>
        <v>0</v>
      </c>
      <c r="FR48">
        <f t="shared" si="4"/>
        <v>0</v>
      </c>
      <c r="FS48">
        <f t="shared" si="4"/>
        <v>0</v>
      </c>
      <c r="FT48">
        <f t="shared" si="4"/>
        <v>0</v>
      </c>
      <c r="FU48">
        <f t="shared" si="4"/>
        <v>0</v>
      </c>
      <c r="FV48">
        <f t="shared" si="4"/>
        <v>0</v>
      </c>
      <c r="FW48">
        <f t="shared" si="4"/>
        <v>0</v>
      </c>
      <c r="FX48">
        <f t="shared" si="4"/>
        <v>0</v>
      </c>
      <c r="FY48">
        <f t="shared" si="4"/>
        <v>0</v>
      </c>
      <c r="FZ48">
        <f t="shared" si="4"/>
        <v>0</v>
      </c>
      <c r="GA48">
        <f t="shared" si="4"/>
        <v>0</v>
      </c>
      <c r="GB48">
        <f t="shared" si="4"/>
        <v>0</v>
      </c>
      <c r="GC48">
        <f t="shared" si="4"/>
        <v>0</v>
      </c>
      <c r="GD48">
        <f t="shared" si="4"/>
        <v>0</v>
      </c>
      <c r="GE48">
        <f t="shared" si="4"/>
        <v>0</v>
      </c>
      <c r="GF48">
        <f t="shared" si="4"/>
        <v>0</v>
      </c>
      <c r="GG48">
        <f t="shared" si="4"/>
        <v>0</v>
      </c>
      <c r="GH48">
        <f t="shared" si="4"/>
        <v>0</v>
      </c>
      <c r="GI48">
        <f t="shared" si="4"/>
        <v>0</v>
      </c>
      <c r="GJ48">
        <f t="shared" si="4"/>
        <v>0</v>
      </c>
      <c r="GK48">
        <f t="shared" si="4"/>
        <v>0</v>
      </c>
      <c r="GL48">
        <f t="shared" si="4"/>
        <v>0</v>
      </c>
      <c r="GM48">
        <f t="shared" si="4"/>
        <v>0</v>
      </c>
      <c r="GN48">
        <f t="shared" si="4"/>
        <v>0</v>
      </c>
      <c r="GO48">
        <f t="shared" si="4"/>
        <v>0</v>
      </c>
      <c r="GP48">
        <f t="shared" si="4"/>
        <v>0</v>
      </c>
      <c r="GQ48">
        <f t="shared" si="4"/>
        <v>0</v>
      </c>
      <c r="GR48">
        <f t="shared" si="4"/>
        <v>0</v>
      </c>
      <c r="GS48">
        <f t="shared" si="5"/>
        <v>0</v>
      </c>
      <c r="GT48">
        <f t="shared" si="5"/>
        <v>0</v>
      </c>
      <c r="GU48">
        <f t="shared" si="5"/>
        <v>0</v>
      </c>
      <c r="GV48">
        <f t="shared" si="5"/>
        <v>0</v>
      </c>
      <c r="GW48">
        <f t="shared" si="5"/>
        <v>0</v>
      </c>
      <c r="GX48">
        <f t="shared" si="5"/>
        <v>0</v>
      </c>
      <c r="GY48">
        <f t="shared" si="5"/>
        <v>0</v>
      </c>
      <c r="GZ48">
        <f t="shared" si="5"/>
        <v>0</v>
      </c>
      <c r="HA48">
        <f t="shared" si="5"/>
        <v>0</v>
      </c>
      <c r="HB48">
        <f t="shared" si="5"/>
        <v>0</v>
      </c>
      <c r="HC48">
        <f t="shared" si="5"/>
        <v>0</v>
      </c>
      <c r="HD48">
        <f t="shared" si="5"/>
        <v>0</v>
      </c>
      <c r="HE48">
        <f t="shared" si="5"/>
        <v>0</v>
      </c>
      <c r="HF48">
        <f t="shared" si="5"/>
        <v>0</v>
      </c>
      <c r="HG48">
        <f t="shared" si="5"/>
        <v>0</v>
      </c>
      <c r="HH48">
        <f t="shared" si="5"/>
        <v>0</v>
      </c>
      <c r="HI48">
        <f t="shared" si="5"/>
        <v>0</v>
      </c>
      <c r="HJ48">
        <f t="shared" si="5"/>
        <v>0</v>
      </c>
      <c r="HK48">
        <f t="shared" si="5"/>
        <v>0</v>
      </c>
      <c r="HL48">
        <f t="shared" si="5"/>
        <v>0</v>
      </c>
      <c r="HM48">
        <f t="shared" si="5"/>
        <v>0</v>
      </c>
      <c r="HN48">
        <f t="shared" si="5"/>
        <v>0</v>
      </c>
      <c r="HO48">
        <f t="shared" si="5"/>
        <v>0</v>
      </c>
      <c r="HP48">
        <f t="shared" si="5"/>
        <v>0</v>
      </c>
      <c r="HQ48">
        <f t="shared" si="5"/>
        <v>0</v>
      </c>
      <c r="HR48">
        <f t="shared" si="5"/>
        <v>0</v>
      </c>
      <c r="HS48">
        <f t="shared" si="5"/>
        <v>0</v>
      </c>
      <c r="HT48">
        <f t="shared" si="5"/>
        <v>0</v>
      </c>
      <c r="HU48">
        <f t="shared" si="5"/>
        <v>0</v>
      </c>
      <c r="HV48">
        <f t="shared" si="5"/>
        <v>0</v>
      </c>
      <c r="HW48">
        <f t="shared" si="5"/>
        <v>0</v>
      </c>
      <c r="HX48">
        <f t="shared" si="5"/>
        <v>0</v>
      </c>
      <c r="HY48">
        <f t="shared" si="5"/>
        <v>0</v>
      </c>
      <c r="HZ48">
        <f t="shared" si="5"/>
        <v>0</v>
      </c>
      <c r="IA48">
        <f t="shared" si="5"/>
        <v>0</v>
      </c>
      <c r="IB48">
        <f t="shared" si="5"/>
        <v>0</v>
      </c>
      <c r="IC48">
        <f t="shared" si="5"/>
        <v>0</v>
      </c>
      <c r="ID48">
        <f t="shared" si="5"/>
        <v>0</v>
      </c>
      <c r="IE48">
        <f t="shared" si="5"/>
        <v>0</v>
      </c>
      <c r="IF48">
        <f t="shared" si="5"/>
        <v>0</v>
      </c>
      <c r="IG48">
        <f t="shared" si="5"/>
        <v>0</v>
      </c>
      <c r="IH48">
        <f t="shared" si="5"/>
        <v>0</v>
      </c>
      <c r="II48">
        <f t="shared" si="5"/>
        <v>0</v>
      </c>
      <c r="IJ48">
        <f t="shared" si="5"/>
        <v>0</v>
      </c>
      <c r="IK48">
        <f t="shared" si="5"/>
        <v>0</v>
      </c>
      <c r="IL48">
        <f t="shared" si="5"/>
        <v>0</v>
      </c>
      <c r="IM48">
        <f t="shared" si="5"/>
        <v>0</v>
      </c>
      <c r="IN48">
        <f t="shared" si="5"/>
        <v>0</v>
      </c>
      <c r="IO48">
        <f t="shared" si="5"/>
        <v>0</v>
      </c>
      <c r="IP48">
        <f t="shared" si="5"/>
        <v>0</v>
      </c>
      <c r="IQ48">
        <f t="shared" si="5"/>
        <v>0</v>
      </c>
      <c r="IR48">
        <f t="shared" si="5"/>
        <v>0</v>
      </c>
      <c r="IS48">
        <f t="shared" si="5"/>
        <v>0</v>
      </c>
      <c r="IT48">
        <f t="shared" si="5"/>
        <v>0</v>
      </c>
      <c r="IU48">
        <f t="shared" si="5"/>
        <v>0</v>
      </c>
      <c r="IV48">
        <f t="shared" si="5"/>
        <v>0</v>
      </c>
      <c r="IW48">
        <f t="shared" si="5"/>
        <v>0</v>
      </c>
      <c r="IX48">
        <f t="shared" si="5"/>
        <v>0</v>
      </c>
      <c r="IY48">
        <f t="shared" si="5"/>
        <v>0</v>
      </c>
      <c r="IZ48">
        <f t="shared" si="5"/>
        <v>0</v>
      </c>
      <c r="JA48">
        <f t="shared" si="5"/>
        <v>0</v>
      </c>
      <c r="JB48">
        <f t="shared" si="5"/>
        <v>0</v>
      </c>
      <c r="JC48">
        <f t="shared" si="5"/>
        <v>0</v>
      </c>
      <c r="JD48">
        <f t="shared" si="5"/>
        <v>0</v>
      </c>
      <c r="JE48">
        <f t="shared" si="6"/>
        <v>0</v>
      </c>
      <c r="JF48">
        <f t="shared" si="6"/>
        <v>0</v>
      </c>
      <c r="JG48">
        <f t="shared" si="6"/>
        <v>0</v>
      </c>
      <c r="JH48">
        <f t="shared" si="6"/>
        <v>0</v>
      </c>
      <c r="JI48">
        <f t="shared" si="6"/>
        <v>0</v>
      </c>
      <c r="JJ48">
        <f t="shared" si="6"/>
        <v>0</v>
      </c>
      <c r="JK48">
        <f t="shared" si="6"/>
        <v>0</v>
      </c>
      <c r="JL48">
        <f t="shared" si="6"/>
        <v>0</v>
      </c>
      <c r="JM48">
        <f t="shared" si="6"/>
        <v>0</v>
      </c>
      <c r="JN48">
        <f t="shared" si="6"/>
        <v>0</v>
      </c>
      <c r="JO48">
        <f t="shared" si="6"/>
        <v>0</v>
      </c>
      <c r="JP48">
        <f t="shared" si="6"/>
        <v>0</v>
      </c>
      <c r="JQ48">
        <f t="shared" si="6"/>
        <v>0</v>
      </c>
      <c r="JR48">
        <f t="shared" si="6"/>
        <v>0</v>
      </c>
      <c r="JS48">
        <f t="shared" si="6"/>
        <v>0</v>
      </c>
      <c r="JT48">
        <f t="shared" si="6"/>
        <v>0</v>
      </c>
      <c r="JU48">
        <f t="shared" si="6"/>
        <v>0</v>
      </c>
      <c r="JV48">
        <f t="shared" si="6"/>
        <v>0</v>
      </c>
      <c r="JW48">
        <f t="shared" si="6"/>
        <v>0</v>
      </c>
      <c r="JX48">
        <f t="shared" si="6"/>
        <v>0</v>
      </c>
      <c r="JY48">
        <f t="shared" si="6"/>
        <v>0</v>
      </c>
      <c r="JZ48">
        <f t="shared" si="6"/>
        <v>0</v>
      </c>
      <c r="KA48">
        <f t="shared" si="6"/>
        <v>0</v>
      </c>
      <c r="KB48">
        <f t="shared" si="6"/>
        <v>0</v>
      </c>
      <c r="KC48">
        <f t="shared" si="6"/>
        <v>0</v>
      </c>
      <c r="KD48">
        <f t="shared" si="6"/>
        <v>0</v>
      </c>
      <c r="KE48">
        <f t="shared" si="6"/>
        <v>0</v>
      </c>
      <c r="KF48">
        <f t="shared" si="6"/>
        <v>0</v>
      </c>
      <c r="KG48">
        <f t="shared" si="6"/>
        <v>0</v>
      </c>
      <c r="KH48">
        <f t="shared" si="6"/>
        <v>0</v>
      </c>
      <c r="KI48">
        <f t="shared" si="6"/>
        <v>0</v>
      </c>
      <c r="KJ48">
        <f t="shared" si="6"/>
        <v>0</v>
      </c>
      <c r="KK48">
        <f t="shared" si="6"/>
        <v>0</v>
      </c>
      <c r="KL48">
        <f t="shared" si="6"/>
        <v>0</v>
      </c>
      <c r="KM48">
        <f t="shared" si="6"/>
        <v>0</v>
      </c>
      <c r="KN48">
        <f t="shared" si="6"/>
        <v>0</v>
      </c>
      <c r="KO48">
        <f t="shared" si="6"/>
        <v>0</v>
      </c>
      <c r="KP48">
        <f t="shared" si="6"/>
        <v>0</v>
      </c>
      <c r="KQ48">
        <f t="shared" si="6"/>
        <v>0</v>
      </c>
      <c r="KR48">
        <f t="shared" si="6"/>
        <v>0</v>
      </c>
      <c r="KS48">
        <f t="shared" si="6"/>
        <v>0</v>
      </c>
      <c r="KT48">
        <f t="shared" si="6"/>
        <v>0</v>
      </c>
      <c r="KU48">
        <f t="shared" si="6"/>
        <v>0</v>
      </c>
      <c r="KV48">
        <f t="shared" si="6"/>
        <v>0</v>
      </c>
      <c r="KW48">
        <f t="shared" si="6"/>
        <v>0</v>
      </c>
      <c r="KX48">
        <f t="shared" si="6"/>
        <v>0</v>
      </c>
      <c r="KY48">
        <f t="shared" si="6"/>
        <v>0</v>
      </c>
      <c r="KZ48">
        <f t="shared" si="6"/>
        <v>0</v>
      </c>
      <c r="LA48">
        <f t="shared" si="6"/>
        <v>0</v>
      </c>
      <c r="LB48">
        <f t="shared" si="6"/>
        <v>0</v>
      </c>
      <c r="LC48">
        <f t="shared" si="6"/>
        <v>0</v>
      </c>
      <c r="LD48">
        <f t="shared" si="6"/>
        <v>0</v>
      </c>
      <c r="LE48">
        <f t="shared" si="6"/>
        <v>0</v>
      </c>
      <c r="LF48">
        <f t="shared" si="6"/>
        <v>0</v>
      </c>
      <c r="LG48">
        <f t="shared" si="6"/>
        <v>0</v>
      </c>
      <c r="LH48">
        <f t="shared" si="6"/>
        <v>0</v>
      </c>
      <c r="LI48">
        <f t="shared" si="6"/>
        <v>0</v>
      </c>
      <c r="LJ48">
        <f t="shared" si="6"/>
        <v>0</v>
      </c>
      <c r="LK48">
        <f t="shared" si="6"/>
        <v>0</v>
      </c>
      <c r="LL48">
        <f t="shared" si="32"/>
        <v>0</v>
      </c>
      <c r="LM48">
        <f t="shared" si="33"/>
        <v>0</v>
      </c>
      <c r="LN48">
        <f t="shared" si="34"/>
        <v>0</v>
      </c>
      <c r="LO48">
        <f t="shared" si="35"/>
        <v>0</v>
      </c>
      <c r="LP48">
        <f t="shared" si="36"/>
        <v>0</v>
      </c>
      <c r="LQ48">
        <f t="shared" si="37"/>
        <v>0</v>
      </c>
      <c r="LR48">
        <f t="shared" si="38"/>
        <v>0</v>
      </c>
      <c r="LS48">
        <f t="shared" si="39"/>
        <v>0</v>
      </c>
      <c r="LT48">
        <f t="shared" si="40"/>
        <v>0</v>
      </c>
      <c r="LU48">
        <f t="shared" si="41"/>
        <v>0</v>
      </c>
      <c r="LV48">
        <f t="shared" si="42"/>
        <v>0</v>
      </c>
      <c r="LW48">
        <f t="shared" si="43"/>
        <v>0</v>
      </c>
      <c r="LX48">
        <f t="shared" si="44"/>
        <v>0</v>
      </c>
      <c r="LY48">
        <f t="shared" si="45"/>
        <v>0</v>
      </c>
      <c r="LZ48">
        <f t="shared" si="46"/>
        <v>0</v>
      </c>
      <c r="MA48">
        <f t="shared" si="47"/>
        <v>0</v>
      </c>
      <c r="MB48">
        <f t="shared" si="48"/>
        <v>0</v>
      </c>
      <c r="MC48">
        <f t="shared" si="49"/>
        <v>0</v>
      </c>
      <c r="MD48">
        <f t="shared" si="50"/>
        <v>0</v>
      </c>
      <c r="ME48">
        <f t="shared" si="51"/>
        <v>0</v>
      </c>
      <c r="MF48">
        <f t="shared" si="52"/>
        <v>0</v>
      </c>
      <c r="MG48">
        <f t="shared" si="53"/>
        <v>0</v>
      </c>
      <c r="MH48">
        <f t="shared" si="54"/>
        <v>0</v>
      </c>
    </row>
    <row r="49" spans="1:346" x14ac:dyDescent="0.2">
      <c r="A49">
        <v>4</v>
      </c>
      <c r="B49" t="s">
        <v>19</v>
      </c>
      <c r="C49">
        <f t="shared" si="29"/>
        <v>25.297920000000001</v>
      </c>
      <c r="D49">
        <f t="shared" si="30"/>
        <v>151.78752</v>
      </c>
      <c r="H49">
        <f t="shared" si="31"/>
        <v>0</v>
      </c>
      <c r="I49">
        <f t="shared" si="31"/>
        <v>0</v>
      </c>
      <c r="J49">
        <f t="shared" si="31"/>
        <v>4158000</v>
      </c>
      <c r="K49">
        <f t="shared" si="31"/>
        <v>0</v>
      </c>
      <c r="L49">
        <f t="shared" si="31"/>
        <v>0</v>
      </c>
      <c r="M49">
        <f t="shared" si="31"/>
        <v>0</v>
      </c>
      <c r="N49">
        <f t="shared" si="31"/>
        <v>2673000</v>
      </c>
      <c r="O49">
        <f t="shared" si="31"/>
        <v>0</v>
      </c>
      <c r="P49">
        <f t="shared" si="31"/>
        <v>0</v>
      </c>
      <c r="Q49">
        <f t="shared" si="31"/>
        <v>0</v>
      </c>
      <c r="R49">
        <f t="shared" si="31"/>
        <v>144000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</v>
      </c>
      <c r="AC49">
        <f t="shared" si="31"/>
        <v>0</v>
      </c>
      <c r="AD49">
        <f t="shared" si="31"/>
        <v>278850</v>
      </c>
      <c r="AE49">
        <f t="shared" si="31"/>
        <v>0</v>
      </c>
      <c r="AF49">
        <f t="shared" si="31"/>
        <v>0</v>
      </c>
      <c r="AG49">
        <f t="shared" si="31"/>
        <v>0</v>
      </c>
      <c r="AH49">
        <f t="shared" si="31"/>
        <v>685110</v>
      </c>
      <c r="AI49">
        <f t="shared" si="31"/>
        <v>0</v>
      </c>
      <c r="AJ49">
        <f t="shared" si="31"/>
        <v>0</v>
      </c>
      <c r="AK49">
        <f t="shared" si="31"/>
        <v>0</v>
      </c>
      <c r="AL49">
        <f t="shared" si="31"/>
        <v>857100</v>
      </c>
      <c r="AM49">
        <f t="shared" si="31"/>
        <v>0</v>
      </c>
      <c r="AN49">
        <f t="shared" si="31"/>
        <v>0</v>
      </c>
      <c r="AO49">
        <f t="shared" si="31"/>
        <v>0</v>
      </c>
      <c r="AP49">
        <f t="shared" si="31"/>
        <v>616500</v>
      </c>
      <c r="AQ49">
        <f t="shared" si="31"/>
        <v>0</v>
      </c>
      <c r="AR49">
        <f t="shared" si="31"/>
        <v>0</v>
      </c>
      <c r="AS49">
        <f t="shared" si="31"/>
        <v>0</v>
      </c>
      <c r="AT49">
        <f t="shared" si="31"/>
        <v>180000</v>
      </c>
      <c r="AU49">
        <f t="shared" si="31"/>
        <v>0</v>
      </c>
      <c r="AV49">
        <f t="shared" si="31"/>
        <v>0</v>
      </c>
      <c r="AW49">
        <f t="shared" si="31"/>
        <v>0</v>
      </c>
      <c r="AX49">
        <f t="shared" si="31"/>
        <v>278850</v>
      </c>
      <c r="AY49">
        <f t="shared" si="31"/>
        <v>0</v>
      </c>
      <c r="AZ49">
        <f t="shared" si="31"/>
        <v>0</v>
      </c>
      <c r="BA49">
        <f t="shared" si="31"/>
        <v>0</v>
      </c>
      <c r="BB49">
        <f t="shared" si="31"/>
        <v>685110</v>
      </c>
      <c r="BC49">
        <f t="shared" si="31"/>
        <v>0</v>
      </c>
      <c r="BD49">
        <f t="shared" si="31"/>
        <v>0</v>
      </c>
      <c r="BE49">
        <f t="shared" si="31"/>
        <v>0</v>
      </c>
      <c r="BF49">
        <f t="shared" si="31"/>
        <v>857100</v>
      </c>
      <c r="BG49">
        <f t="shared" si="31"/>
        <v>0</v>
      </c>
      <c r="BH49">
        <f t="shared" si="31"/>
        <v>0</v>
      </c>
      <c r="BI49">
        <f t="shared" si="31"/>
        <v>0</v>
      </c>
      <c r="BJ49">
        <f t="shared" si="31"/>
        <v>616500</v>
      </c>
      <c r="BK49">
        <f t="shared" si="31"/>
        <v>0</v>
      </c>
      <c r="BL49">
        <f t="shared" si="31"/>
        <v>0</v>
      </c>
      <c r="BM49">
        <f t="shared" si="31"/>
        <v>0</v>
      </c>
      <c r="BN49">
        <f t="shared" si="31"/>
        <v>180000</v>
      </c>
      <c r="BO49">
        <f t="shared" si="31"/>
        <v>0</v>
      </c>
      <c r="BP49">
        <f t="shared" si="31"/>
        <v>0</v>
      </c>
      <c r="BQ49">
        <f t="shared" si="31"/>
        <v>0</v>
      </c>
      <c r="BR49">
        <f t="shared" si="31"/>
        <v>278850</v>
      </c>
      <c r="BS49">
        <f t="shared" si="31"/>
        <v>0</v>
      </c>
      <c r="BT49">
        <f t="shared" si="2"/>
        <v>0</v>
      </c>
      <c r="BU49">
        <f t="shared" si="3"/>
        <v>0</v>
      </c>
      <c r="BV49">
        <f t="shared" si="3"/>
        <v>685110</v>
      </c>
      <c r="BW49">
        <f t="shared" si="3"/>
        <v>0</v>
      </c>
      <c r="BX49">
        <f t="shared" si="3"/>
        <v>0</v>
      </c>
      <c r="BY49">
        <f t="shared" si="3"/>
        <v>0</v>
      </c>
      <c r="BZ49">
        <f t="shared" si="3"/>
        <v>857100</v>
      </c>
      <c r="CA49">
        <f t="shared" si="3"/>
        <v>0</v>
      </c>
      <c r="CB49">
        <f t="shared" si="3"/>
        <v>0</v>
      </c>
      <c r="CC49">
        <f t="shared" si="3"/>
        <v>0</v>
      </c>
      <c r="CD49">
        <f t="shared" si="3"/>
        <v>616500</v>
      </c>
      <c r="CE49">
        <f t="shared" si="3"/>
        <v>0</v>
      </c>
      <c r="CF49">
        <f t="shared" si="3"/>
        <v>0</v>
      </c>
      <c r="CG49">
        <f t="shared" si="3"/>
        <v>0</v>
      </c>
      <c r="CH49">
        <f t="shared" si="3"/>
        <v>180000</v>
      </c>
      <c r="CI49">
        <f t="shared" si="3"/>
        <v>0</v>
      </c>
      <c r="CJ49">
        <f t="shared" si="3"/>
        <v>0</v>
      </c>
      <c r="CK49">
        <f t="shared" si="3"/>
        <v>0</v>
      </c>
      <c r="CL49">
        <f t="shared" si="3"/>
        <v>278850</v>
      </c>
      <c r="CM49">
        <f t="shared" si="3"/>
        <v>0</v>
      </c>
      <c r="CN49">
        <f t="shared" si="3"/>
        <v>0</v>
      </c>
      <c r="CO49">
        <f t="shared" si="3"/>
        <v>0</v>
      </c>
      <c r="CP49">
        <f t="shared" si="3"/>
        <v>685110</v>
      </c>
      <c r="CQ49">
        <f t="shared" si="3"/>
        <v>0</v>
      </c>
      <c r="CR49">
        <f t="shared" si="3"/>
        <v>0</v>
      </c>
      <c r="CS49">
        <f t="shared" si="3"/>
        <v>0</v>
      </c>
      <c r="CT49">
        <f t="shared" si="3"/>
        <v>857100</v>
      </c>
      <c r="CU49">
        <f t="shared" si="3"/>
        <v>0</v>
      </c>
      <c r="CV49">
        <f t="shared" si="3"/>
        <v>0</v>
      </c>
      <c r="CW49">
        <f t="shared" si="3"/>
        <v>0</v>
      </c>
      <c r="CX49">
        <f t="shared" si="3"/>
        <v>616500</v>
      </c>
      <c r="CY49">
        <f t="shared" si="3"/>
        <v>0</v>
      </c>
      <c r="CZ49">
        <f t="shared" si="3"/>
        <v>0</v>
      </c>
      <c r="DA49">
        <f t="shared" si="3"/>
        <v>0</v>
      </c>
      <c r="DB49">
        <f t="shared" si="3"/>
        <v>180000</v>
      </c>
      <c r="DC49">
        <f t="shared" si="3"/>
        <v>0</v>
      </c>
      <c r="DD49">
        <f t="shared" si="3"/>
        <v>0</v>
      </c>
      <c r="DE49">
        <f t="shared" si="3"/>
        <v>0</v>
      </c>
      <c r="DF49">
        <f t="shared" si="3"/>
        <v>278850</v>
      </c>
      <c r="DG49">
        <f t="shared" si="3"/>
        <v>0</v>
      </c>
      <c r="DH49">
        <f t="shared" si="3"/>
        <v>0</v>
      </c>
      <c r="DI49">
        <f t="shared" si="3"/>
        <v>0</v>
      </c>
      <c r="DJ49">
        <f t="shared" si="3"/>
        <v>685110</v>
      </c>
      <c r="DK49">
        <f t="shared" si="3"/>
        <v>0</v>
      </c>
      <c r="DL49">
        <f t="shared" si="3"/>
        <v>0</v>
      </c>
      <c r="DM49">
        <f t="shared" si="3"/>
        <v>0</v>
      </c>
      <c r="DN49">
        <f t="shared" si="3"/>
        <v>857100</v>
      </c>
      <c r="DO49">
        <f t="shared" si="3"/>
        <v>0</v>
      </c>
      <c r="DP49">
        <f t="shared" si="3"/>
        <v>0</v>
      </c>
      <c r="DQ49">
        <f t="shared" si="3"/>
        <v>0</v>
      </c>
      <c r="DR49">
        <f t="shared" si="3"/>
        <v>616500</v>
      </c>
      <c r="DS49">
        <f t="shared" si="3"/>
        <v>0</v>
      </c>
      <c r="DT49">
        <f t="shared" si="3"/>
        <v>0</v>
      </c>
      <c r="DU49">
        <f t="shared" si="3"/>
        <v>0</v>
      </c>
      <c r="DV49">
        <f t="shared" si="3"/>
        <v>180000</v>
      </c>
      <c r="DW49">
        <f t="shared" si="3"/>
        <v>0</v>
      </c>
      <c r="DX49">
        <f t="shared" si="3"/>
        <v>0</v>
      </c>
      <c r="DY49">
        <f t="shared" si="3"/>
        <v>0</v>
      </c>
      <c r="DZ49">
        <f t="shared" si="3"/>
        <v>278850</v>
      </c>
      <c r="EA49">
        <f t="shared" si="3"/>
        <v>0</v>
      </c>
      <c r="EB49">
        <f t="shared" si="3"/>
        <v>0</v>
      </c>
      <c r="EC49">
        <f t="shared" si="3"/>
        <v>0</v>
      </c>
      <c r="ED49">
        <f t="shared" si="3"/>
        <v>685110</v>
      </c>
      <c r="EE49">
        <f t="shared" si="3"/>
        <v>0</v>
      </c>
      <c r="EF49">
        <f t="shared" ref="EF49:GQ52" si="55">EF28*EC28</f>
        <v>0</v>
      </c>
      <c r="EG49">
        <f t="shared" si="55"/>
        <v>0</v>
      </c>
      <c r="EH49">
        <f t="shared" si="55"/>
        <v>857100</v>
      </c>
      <c r="EI49">
        <f t="shared" si="55"/>
        <v>0</v>
      </c>
      <c r="EJ49">
        <f t="shared" si="55"/>
        <v>0</v>
      </c>
      <c r="EK49">
        <f t="shared" si="55"/>
        <v>0</v>
      </c>
      <c r="EL49">
        <f t="shared" si="55"/>
        <v>616500</v>
      </c>
      <c r="EM49">
        <f t="shared" si="55"/>
        <v>0</v>
      </c>
      <c r="EN49">
        <f t="shared" si="55"/>
        <v>0</v>
      </c>
      <c r="EO49">
        <f t="shared" si="55"/>
        <v>0</v>
      </c>
      <c r="EP49">
        <f t="shared" si="55"/>
        <v>180000</v>
      </c>
      <c r="EQ49">
        <f t="shared" si="55"/>
        <v>0</v>
      </c>
      <c r="ER49">
        <f t="shared" si="55"/>
        <v>0</v>
      </c>
      <c r="ES49">
        <f t="shared" si="55"/>
        <v>0</v>
      </c>
      <c r="ET49">
        <f t="shared" si="55"/>
        <v>278850</v>
      </c>
      <c r="EU49">
        <f t="shared" si="55"/>
        <v>0</v>
      </c>
      <c r="EV49">
        <f t="shared" si="55"/>
        <v>0</v>
      </c>
      <c r="EW49">
        <f t="shared" si="55"/>
        <v>0</v>
      </c>
      <c r="EX49">
        <f t="shared" si="55"/>
        <v>685110</v>
      </c>
      <c r="EY49">
        <f t="shared" si="55"/>
        <v>0</v>
      </c>
      <c r="EZ49">
        <f t="shared" si="55"/>
        <v>0</v>
      </c>
      <c r="FA49">
        <f t="shared" si="55"/>
        <v>0</v>
      </c>
      <c r="FB49">
        <f t="shared" si="55"/>
        <v>857100</v>
      </c>
      <c r="FC49">
        <f t="shared" si="55"/>
        <v>0</v>
      </c>
      <c r="FD49">
        <f t="shared" si="55"/>
        <v>0</v>
      </c>
      <c r="FE49">
        <f t="shared" si="55"/>
        <v>0</v>
      </c>
      <c r="FF49">
        <f t="shared" si="55"/>
        <v>616500</v>
      </c>
      <c r="FG49">
        <f t="shared" si="55"/>
        <v>0</v>
      </c>
      <c r="FH49">
        <f t="shared" si="55"/>
        <v>0</v>
      </c>
      <c r="FI49">
        <f t="shared" si="55"/>
        <v>0</v>
      </c>
      <c r="FJ49">
        <f t="shared" si="55"/>
        <v>180000</v>
      </c>
      <c r="FK49">
        <f t="shared" si="55"/>
        <v>0</v>
      </c>
      <c r="FL49">
        <f t="shared" si="55"/>
        <v>0</v>
      </c>
      <c r="FM49">
        <f t="shared" si="55"/>
        <v>0</v>
      </c>
      <c r="FN49">
        <f t="shared" si="55"/>
        <v>0</v>
      </c>
      <c r="FO49">
        <f t="shared" si="55"/>
        <v>0</v>
      </c>
      <c r="FP49">
        <f t="shared" si="55"/>
        <v>0</v>
      </c>
      <c r="FQ49">
        <f t="shared" si="55"/>
        <v>0</v>
      </c>
      <c r="FR49">
        <f t="shared" si="55"/>
        <v>0</v>
      </c>
      <c r="FS49">
        <f t="shared" si="55"/>
        <v>0</v>
      </c>
      <c r="FT49">
        <f t="shared" si="55"/>
        <v>0</v>
      </c>
      <c r="FU49">
        <f t="shared" si="55"/>
        <v>0</v>
      </c>
      <c r="FV49">
        <f t="shared" si="55"/>
        <v>0</v>
      </c>
      <c r="FW49">
        <f t="shared" si="55"/>
        <v>0</v>
      </c>
      <c r="FX49">
        <f t="shared" si="55"/>
        <v>0</v>
      </c>
      <c r="FY49">
        <f t="shared" si="55"/>
        <v>0</v>
      </c>
      <c r="FZ49">
        <f t="shared" si="55"/>
        <v>0</v>
      </c>
      <c r="GA49">
        <f t="shared" si="55"/>
        <v>0</v>
      </c>
      <c r="GB49">
        <f t="shared" si="55"/>
        <v>0</v>
      </c>
      <c r="GC49">
        <f t="shared" si="55"/>
        <v>0</v>
      </c>
      <c r="GD49">
        <f t="shared" si="55"/>
        <v>0</v>
      </c>
      <c r="GE49">
        <f t="shared" si="55"/>
        <v>0</v>
      </c>
      <c r="GF49">
        <f t="shared" si="55"/>
        <v>0</v>
      </c>
      <c r="GG49">
        <f t="shared" si="55"/>
        <v>0</v>
      </c>
      <c r="GH49">
        <f t="shared" si="55"/>
        <v>0</v>
      </c>
      <c r="GI49">
        <f t="shared" si="55"/>
        <v>0</v>
      </c>
      <c r="GJ49">
        <f t="shared" si="55"/>
        <v>0</v>
      </c>
      <c r="GK49">
        <f t="shared" si="55"/>
        <v>0</v>
      </c>
      <c r="GL49">
        <f t="shared" si="55"/>
        <v>0</v>
      </c>
      <c r="GM49">
        <f t="shared" si="55"/>
        <v>0</v>
      </c>
      <c r="GN49">
        <f t="shared" si="55"/>
        <v>0</v>
      </c>
      <c r="GO49">
        <f t="shared" si="55"/>
        <v>0</v>
      </c>
      <c r="GP49">
        <f t="shared" si="55"/>
        <v>0</v>
      </c>
      <c r="GQ49">
        <f t="shared" si="55"/>
        <v>0</v>
      </c>
      <c r="GR49">
        <f t="shared" si="4"/>
        <v>0</v>
      </c>
      <c r="GS49">
        <f t="shared" si="5"/>
        <v>0</v>
      </c>
      <c r="GT49">
        <f t="shared" si="5"/>
        <v>0</v>
      </c>
      <c r="GU49">
        <f t="shared" si="5"/>
        <v>0</v>
      </c>
      <c r="GV49">
        <f t="shared" si="5"/>
        <v>0</v>
      </c>
      <c r="GW49">
        <f t="shared" si="5"/>
        <v>0</v>
      </c>
      <c r="GX49">
        <f t="shared" si="5"/>
        <v>0</v>
      </c>
      <c r="GY49">
        <f t="shared" si="5"/>
        <v>0</v>
      </c>
      <c r="GZ49">
        <f t="shared" si="5"/>
        <v>0</v>
      </c>
      <c r="HA49">
        <f t="shared" si="5"/>
        <v>0</v>
      </c>
      <c r="HB49">
        <f t="shared" si="5"/>
        <v>0</v>
      </c>
      <c r="HC49">
        <f t="shared" si="5"/>
        <v>0</v>
      </c>
      <c r="HD49">
        <f t="shared" si="5"/>
        <v>0</v>
      </c>
      <c r="HE49">
        <f t="shared" si="5"/>
        <v>0</v>
      </c>
      <c r="HF49">
        <f t="shared" si="5"/>
        <v>0</v>
      </c>
      <c r="HG49">
        <f t="shared" si="5"/>
        <v>0</v>
      </c>
      <c r="HH49">
        <f t="shared" si="5"/>
        <v>0</v>
      </c>
      <c r="HI49">
        <f t="shared" si="5"/>
        <v>0</v>
      </c>
      <c r="HJ49">
        <f t="shared" si="5"/>
        <v>0</v>
      </c>
      <c r="HK49">
        <f t="shared" si="5"/>
        <v>0</v>
      </c>
      <c r="HL49">
        <f t="shared" si="5"/>
        <v>0</v>
      </c>
      <c r="HM49">
        <f t="shared" si="5"/>
        <v>0</v>
      </c>
      <c r="HN49">
        <f t="shared" si="5"/>
        <v>0</v>
      </c>
      <c r="HO49">
        <f t="shared" si="5"/>
        <v>0</v>
      </c>
      <c r="HP49">
        <f t="shared" si="5"/>
        <v>0</v>
      </c>
      <c r="HQ49">
        <f t="shared" si="5"/>
        <v>0</v>
      </c>
      <c r="HR49">
        <f t="shared" si="5"/>
        <v>0</v>
      </c>
      <c r="HS49">
        <f t="shared" si="5"/>
        <v>0</v>
      </c>
      <c r="HT49">
        <f t="shared" si="5"/>
        <v>0</v>
      </c>
      <c r="HU49">
        <f t="shared" si="5"/>
        <v>0</v>
      </c>
      <c r="HV49">
        <f t="shared" si="5"/>
        <v>0</v>
      </c>
      <c r="HW49">
        <f t="shared" si="5"/>
        <v>0</v>
      </c>
      <c r="HX49">
        <f t="shared" si="5"/>
        <v>0</v>
      </c>
      <c r="HY49">
        <f t="shared" si="5"/>
        <v>0</v>
      </c>
      <c r="HZ49">
        <f t="shared" si="5"/>
        <v>0</v>
      </c>
      <c r="IA49">
        <f t="shared" si="5"/>
        <v>0</v>
      </c>
      <c r="IB49">
        <f t="shared" si="5"/>
        <v>0</v>
      </c>
      <c r="IC49">
        <f t="shared" si="5"/>
        <v>0</v>
      </c>
      <c r="ID49">
        <f t="shared" si="5"/>
        <v>0</v>
      </c>
      <c r="IE49">
        <f t="shared" si="5"/>
        <v>0</v>
      </c>
      <c r="IF49">
        <f t="shared" si="5"/>
        <v>0</v>
      </c>
      <c r="IG49">
        <f t="shared" si="5"/>
        <v>0</v>
      </c>
      <c r="IH49">
        <f t="shared" si="5"/>
        <v>0</v>
      </c>
      <c r="II49">
        <f t="shared" si="5"/>
        <v>0</v>
      </c>
      <c r="IJ49">
        <f t="shared" si="5"/>
        <v>0</v>
      </c>
      <c r="IK49">
        <f t="shared" si="5"/>
        <v>0</v>
      </c>
      <c r="IL49">
        <f t="shared" si="5"/>
        <v>0</v>
      </c>
      <c r="IM49">
        <f t="shared" si="5"/>
        <v>0</v>
      </c>
      <c r="IN49">
        <f t="shared" si="5"/>
        <v>0</v>
      </c>
      <c r="IO49">
        <f t="shared" si="5"/>
        <v>0</v>
      </c>
      <c r="IP49">
        <f t="shared" si="5"/>
        <v>0</v>
      </c>
      <c r="IQ49">
        <f t="shared" si="5"/>
        <v>0</v>
      </c>
      <c r="IR49">
        <f t="shared" si="5"/>
        <v>0</v>
      </c>
      <c r="IS49">
        <f t="shared" si="5"/>
        <v>0</v>
      </c>
      <c r="IT49">
        <f t="shared" si="5"/>
        <v>0</v>
      </c>
      <c r="IU49">
        <f t="shared" si="5"/>
        <v>0</v>
      </c>
      <c r="IV49">
        <f t="shared" si="5"/>
        <v>0</v>
      </c>
      <c r="IW49">
        <f t="shared" si="5"/>
        <v>0</v>
      </c>
      <c r="IX49">
        <f t="shared" si="5"/>
        <v>0</v>
      </c>
      <c r="IY49">
        <f t="shared" si="5"/>
        <v>0</v>
      </c>
      <c r="IZ49">
        <f t="shared" si="5"/>
        <v>0</v>
      </c>
      <c r="JA49">
        <f t="shared" si="5"/>
        <v>0</v>
      </c>
      <c r="JB49">
        <f t="shared" si="5"/>
        <v>0</v>
      </c>
      <c r="JC49">
        <f t="shared" si="5"/>
        <v>0</v>
      </c>
      <c r="JD49">
        <f t="shared" ref="JD49:LK53" si="56">JD28*JA28</f>
        <v>0</v>
      </c>
      <c r="JE49">
        <f t="shared" si="56"/>
        <v>0</v>
      </c>
      <c r="JF49">
        <f t="shared" si="56"/>
        <v>0</v>
      </c>
      <c r="JG49">
        <f t="shared" si="56"/>
        <v>0</v>
      </c>
      <c r="JH49">
        <f t="shared" si="56"/>
        <v>0</v>
      </c>
      <c r="JI49">
        <f t="shared" si="56"/>
        <v>0</v>
      </c>
      <c r="JJ49">
        <f t="shared" si="56"/>
        <v>0</v>
      </c>
      <c r="JK49">
        <f t="shared" si="56"/>
        <v>0</v>
      </c>
      <c r="JL49">
        <f t="shared" si="56"/>
        <v>0</v>
      </c>
      <c r="JM49">
        <f t="shared" si="56"/>
        <v>0</v>
      </c>
      <c r="JN49">
        <f t="shared" si="56"/>
        <v>0</v>
      </c>
      <c r="JO49">
        <f t="shared" si="56"/>
        <v>0</v>
      </c>
      <c r="JP49">
        <f t="shared" si="56"/>
        <v>0</v>
      </c>
      <c r="JQ49">
        <f t="shared" si="56"/>
        <v>0</v>
      </c>
      <c r="JR49">
        <f t="shared" si="56"/>
        <v>0</v>
      </c>
      <c r="JS49">
        <f t="shared" si="56"/>
        <v>0</v>
      </c>
      <c r="JT49">
        <f t="shared" si="56"/>
        <v>0</v>
      </c>
      <c r="JU49">
        <f t="shared" si="56"/>
        <v>0</v>
      </c>
      <c r="JV49">
        <f t="shared" si="56"/>
        <v>0</v>
      </c>
      <c r="JW49">
        <f t="shared" si="56"/>
        <v>0</v>
      </c>
      <c r="JX49">
        <f t="shared" si="56"/>
        <v>0</v>
      </c>
      <c r="JY49">
        <f t="shared" si="56"/>
        <v>0</v>
      </c>
      <c r="JZ49">
        <f t="shared" si="56"/>
        <v>0</v>
      </c>
      <c r="KA49">
        <f t="shared" si="56"/>
        <v>0</v>
      </c>
      <c r="KB49">
        <f t="shared" si="56"/>
        <v>0</v>
      </c>
      <c r="KC49">
        <f t="shared" si="56"/>
        <v>0</v>
      </c>
      <c r="KD49">
        <f t="shared" si="56"/>
        <v>0</v>
      </c>
      <c r="KE49">
        <f t="shared" si="56"/>
        <v>0</v>
      </c>
      <c r="KF49">
        <f t="shared" si="56"/>
        <v>0</v>
      </c>
      <c r="KG49">
        <f t="shared" si="56"/>
        <v>0</v>
      </c>
      <c r="KH49">
        <f t="shared" si="56"/>
        <v>0</v>
      </c>
      <c r="KI49">
        <f t="shared" si="56"/>
        <v>0</v>
      </c>
      <c r="KJ49">
        <f t="shared" si="56"/>
        <v>0</v>
      </c>
      <c r="KK49">
        <f t="shared" si="56"/>
        <v>0</v>
      </c>
      <c r="KL49">
        <f t="shared" si="56"/>
        <v>0</v>
      </c>
      <c r="KM49">
        <f t="shared" si="56"/>
        <v>0</v>
      </c>
      <c r="KN49">
        <f t="shared" si="56"/>
        <v>0</v>
      </c>
      <c r="KO49">
        <f t="shared" si="56"/>
        <v>0</v>
      </c>
      <c r="KP49">
        <f t="shared" si="56"/>
        <v>0</v>
      </c>
      <c r="KQ49">
        <f t="shared" si="56"/>
        <v>0</v>
      </c>
      <c r="KR49">
        <f t="shared" si="56"/>
        <v>0</v>
      </c>
      <c r="KS49">
        <f t="shared" si="56"/>
        <v>0</v>
      </c>
      <c r="KT49">
        <f t="shared" si="56"/>
        <v>0</v>
      </c>
      <c r="KU49">
        <f t="shared" si="56"/>
        <v>0</v>
      </c>
      <c r="KV49">
        <f t="shared" si="56"/>
        <v>0</v>
      </c>
      <c r="KW49">
        <f t="shared" si="56"/>
        <v>0</v>
      </c>
      <c r="KX49">
        <f t="shared" si="56"/>
        <v>0</v>
      </c>
      <c r="KY49">
        <f t="shared" si="56"/>
        <v>0</v>
      </c>
      <c r="KZ49">
        <f t="shared" si="56"/>
        <v>0</v>
      </c>
      <c r="LA49">
        <f t="shared" si="56"/>
        <v>0</v>
      </c>
      <c r="LB49">
        <f t="shared" si="56"/>
        <v>0</v>
      </c>
      <c r="LC49">
        <f t="shared" si="56"/>
        <v>0</v>
      </c>
      <c r="LD49">
        <f t="shared" si="56"/>
        <v>0</v>
      </c>
      <c r="LE49">
        <f t="shared" si="56"/>
        <v>0</v>
      </c>
      <c r="LF49">
        <f t="shared" si="56"/>
        <v>0</v>
      </c>
      <c r="LG49">
        <f t="shared" si="56"/>
        <v>0</v>
      </c>
      <c r="LH49">
        <f t="shared" si="56"/>
        <v>0</v>
      </c>
      <c r="LI49">
        <f t="shared" si="56"/>
        <v>0</v>
      </c>
      <c r="LJ49">
        <f t="shared" si="56"/>
        <v>0</v>
      </c>
      <c r="LK49">
        <f t="shared" si="56"/>
        <v>0</v>
      </c>
      <c r="LL49">
        <f t="shared" si="32"/>
        <v>0</v>
      </c>
      <c r="LM49">
        <f t="shared" si="33"/>
        <v>0</v>
      </c>
      <c r="LN49">
        <f t="shared" si="34"/>
        <v>0</v>
      </c>
      <c r="LO49">
        <f t="shared" si="35"/>
        <v>0</v>
      </c>
      <c r="LP49">
        <f t="shared" si="36"/>
        <v>0</v>
      </c>
      <c r="LQ49">
        <f t="shared" si="37"/>
        <v>0</v>
      </c>
      <c r="LR49">
        <f t="shared" si="38"/>
        <v>0</v>
      </c>
      <c r="LS49">
        <f t="shared" si="39"/>
        <v>0</v>
      </c>
      <c r="LT49">
        <f t="shared" si="40"/>
        <v>0</v>
      </c>
      <c r="LU49">
        <f t="shared" si="41"/>
        <v>0</v>
      </c>
      <c r="LV49">
        <f t="shared" si="42"/>
        <v>0</v>
      </c>
      <c r="LW49">
        <f t="shared" si="43"/>
        <v>0</v>
      </c>
      <c r="LX49">
        <f t="shared" si="44"/>
        <v>0</v>
      </c>
      <c r="LY49">
        <f t="shared" si="45"/>
        <v>0</v>
      </c>
      <c r="LZ49">
        <f t="shared" si="46"/>
        <v>0</v>
      </c>
      <c r="MA49">
        <f t="shared" si="47"/>
        <v>0</v>
      </c>
      <c r="MB49">
        <f t="shared" si="48"/>
        <v>0</v>
      </c>
      <c r="MC49">
        <f t="shared" si="49"/>
        <v>0</v>
      </c>
      <c r="MD49">
        <f t="shared" si="50"/>
        <v>0</v>
      </c>
      <c r="ME49">
        <f t="shared" si="51"/>
        <v>0</v>
      </c>
      <c r="MF49">
        <f t="shared" si="52"/>
        <v>0</v>
      </c>
      <c r="MG49">
        <f t="shared" si="53"/>
        <v>0</v>
      </c>
      <c r="MH49">
        <f t="shared" si="54"/>
        <v>0</v>
      </c>
    </row>
    <row r="50" spans="1:346" x14ac:dyDescent="0.2">
      <c r="A50">
        <v>5</v>
      </c>
      <c r="B50" t="s">
        <v>20</v>
      </c>
      <c r="C50">
        <f t="shared" si="29"/>
        <v>25.838200000000001</v>
      </c>
      <c r="D50">
        <f t="shared" si="30"/>
        <v>155.0292</v>
      </c>
      <c r="H50">
        <f t="shared" si="31"/>
        <v>0</v>
      </c>
      <c r="I50">
        <f t="shared" si="31"/>
        <v>0</v>
      </c>
      <c r="J50">
        <f t="shared" si="31"/>
        <v>4158000</v>
      </c>
      <c r="K50">
        <f t="shared" si="31"/>
        <v>0</v>
      </c>
      <c r="L50">
        <f t="shared" si="31"/>
        <v>0</v>
      </c>
      <c r="M50">
        <f t="shared" si="31"/>
        <v>0</v>
      </c>
      <c r="N50">
        <f t="shared" si="31"/>
        <v>2673000</v>
      </c>
      <c r="O50">
        <f t="shared" si="31"/>
        <v>0</v>
      </c>
      <c r="P50">
        <f t="shared" si="31"/>
        <v>0</v>
      </c>
      <c r="Q50">
        <f t="shared" si="31"/>
        <v>0</v>
      </c>
      <c r="R50">
        <f t="shared" si="31"/>
        <v>144000</v>
      </c>
      <c r="S50">
        <f t="shared" si="31"/>
        <v>0</v>
      </c>
      <c r="T50">
        <f t="shared" si="31"/>
        <v>0</v>
      </c>
      <c r="U50">
        <f t="shared" si="31"/>
        <v>0</v>
      </c>
      <c r="V50">
        <f t="shared" si="31"/>
        <v>0</v>
      </c>
      <c r="W50">
        <f t="shared" si="31"/>
        <v>0</v>
      </c>
      <c r="X50">
        <f t="shared" si="31"/>
        <v>0</v>
      </c>
      <c r="Y50">
        <f t="shared" si="31"/>
        <v>0</v>
      </c>
      <c r="Z50">
        <f t="shared" si="31"/>
        <v>0</v>
      </c>
      <c r="AA50">
        <f t="shared" si="31"/>
        <v>0</v>
      </c>
      <c r="AB50">
        <f t="shared" si="31"/>
        <v>0</v>
      </c>
      <c r="AC50">
        <f t="shared" si="31"/>
        <v>0</v>
      </c>
      <c r="AD50">
        <f t="shared" si="31"/>
        <v>243500</v>
      </c>
      <c r="AE50">
        <f t="shared" si="31"/>
        <v>0</v>
      </c>
      <c r="AF50">
        <f t="shared" si="31"/>
        <v>0</v>
      </c>
      <c r="AG50">
        <f t="shared" si="31"/>
        <v>0</v>
      </c>
      <c r="AH50">
        <f t="shared" si="31"/>
        <v>599400</v>
      </c>
      <c r="AI50">
        <f t="shared" si="31"/>
        <v>0</v>
      </c>
      <c r="AJ50">
        <f t="shared" si="31"/>
        <v>0</v>
      </c>
      <c r="AK50">
        <f t="shared" si="31"/>
        <v>0</v>
      </c>
      <c r="AL50">
        <f t="shared" si="31"/>
        <v>750000</v>
      </c>
      <c r="AM50">
        <f t="shared" si="31"/>
        <v>0</v>
      </c>
      <c r="AN50">
        <f t="shared" si="31"/>
        <v>0</v>
      </c>
      <c r="AO50">
        <f t="shared" si="31"/>
        <v>0</v>
      </c>
      <c r="AP50">
        <f t="shared" si="31"/>
        <v>585000</v>
      </c>
      <c r="AQ50">
        <f t="shared" si="31"/>
        <v>0</v>
      </c>
      <c r="AR50">
        <f t="shared" si="31"/>
        <v>0</v>
      </c>
      <c r="AS50">
        <f t="shared" si="31"/>
        <v>0</v>
      </c>
      <c r="AT50">
        <f t="shared" si="31"/>
        <v>180000</v>
      </c>
      <c r="AU50">
        <f t="shared" si="31"/>
        <v>0</v>
      </c>
      <c r="AV50">
        <f t="shared" si="31"/>
        <v>0</v>
      </c>
      <c r="AW50">
        <f t="shared" si="31"/>
        <v>0</v>
      </c>
      <c r="AX50">
        <f t="shared" si="31"/>
        <v>243500</v>
      </c>
      <c r="AY50">
        <f t="shared" si="31"/>
        <v>0</v>
      </c>
      <c r="AZ50">
        <f t="shared" si="31"/>
        <v>0</v>
      </c>
      <c r="BA50">
        <f t="shared" si="31"/>
        <v>0</v>
      </c>
      <c r="BB50">
        <f t="shared" si="31"/>
        <v>599400</v>
      </c>
      <c r="BC50">
        <f t="shared" si="31"/>
        <v>0</v>
      </c>
      <c r="BD50">
        <f t="shared" si="31"/>
        <v>0</v>
      </c>
      <c r="BE50">
        <f t="shared" si="31"/>
        <v>0</v>
      </c>
      <c r="BF50">
        <f t="shared" si="31"/>
        <v>750000</v>
      </c>
      <c r="BG50">
        <f t="shared" si="31"/>
        <v>0</v>
      </c>
      <c r="BH50">
        <f t="shared" si="31"/>
        <v>0</v>
      </c>
      <c r="BI50">
        <f t="shared" si="31"/>
        <v>0</v>
      </c>
      <c r="BJ50">
        <f t="shared" si="31"/>
        <v>585000</v>
      </c>
      <c r="BK50">
        <f t="shared" si="31"/>
        <v>0</v>
      </c>
      <c r="BL50">
        <f t="shared" si="31"/>
        <v>0</v>
      </c>
      <c r="BM50">
        <f t="shared" si="31"/>
        <v>0</v>
      </c>
      <c r="BN50">
        <f t="shared" si="31"/>
        <v>180000</v>
      </c>
      <c r="BO50">
        <f t="shared" si="31"/>
        <v>0</v>
      </c>
      <c r="BP50">
        <f t="shared" si="31"/>
        <v>0</v>
      </c>
      <c r="BQ50">
        <f t="shared" si="31"/>
        <v>0</v>
      </c>
      <c r="BR50">
        <f t="shared" si="31"/>
        <v>243500</v>
      </c>
      <c r="BS50">
        <f t="shared" ref="BS50" si="57">BS29*BP29</f>
        <v>0</v>
      </c>
      <c r="BT50">
        <f t="shared" si="2"/>
        <v>0</v>
      </c>
      <c r="BU50">
        <f t="shared" ref="BU50:EE54" si="58">BU29*BR29</f>
        <v>0</v>
      </c>
      <c r="BV50">
        <f t="shared" si="58"/>
        <v>599400</v>
      </c>
      <c r="BW50">
        <f t="shared" si="58"/>
        <v>0</v>
      </c>
      <c r="BX50">
        <f t="shared" si="58"/>
        <v>0</v>
      </c>
      <c r="BY50">
        <f t="shared" si="58"/>
        <v>0</v>
      </c>
      <c r="BZ50">
        <f t="shared" si="58"/>
        <v>750000</v>
      </c>
      <c r="CA50">
        <f t="shared" si="58"/>
        <v>0</v>
      </c>
      <c r="CB50">
        <f t="shared" si="58"/>
        <v>0</v>
      </c>
      <c r="CC50">
        <f t="shared" si="58"/>
        <v>0</v>
      </c>
      <c r="CD50">
        <f t="shared" si="58"/>
        <v>585000</v>
      </c>
      <c r="CE50">
        <f t="shared" si="58"/>
        <v>0</v>
      </c>
      <c r="CF50">
        <f t="shared" si="58"/>
        <v>0</v>
      </c>
      <c r="CG50">
        <f t="shared" si="58"/>
        <v>0</v>
      </c>
      <c r="CH50">
        <f t="shared" si="58"/>
        <v>180000</v>
      </c>
      <c r="CI50">
        <f t="shared" si="58"/>
        <v>0</v>
      </c>
      <c r="CJ50">
        <f t="shared" si="58"/>
        <v>0</v>
      </c>
      <c r="CK50">
        <f t="shared" si="58"/>
        <v>0</v>
      </c>
      <c r="CL50">
        <f t="shared" si="58"/>
        <v>243500</v>
      </c>
      <c r="CM50">
        <f t="shared" si="58"/>
        <v>0</v>
      </c>
      <c r="CN50">
        <f t="shared" si="58"/>
        <v>0</v>
      </c>
      <c r="CO50">
        <f t="shared" si="58"/>
        <v>0</v>
      </c>
      <c r="CP50">
        <f t="shared" si="58"/>
        <v>599400</v>
      </c>
      <c r="CQ50">
        <f t="shared" si="58"/>
        <v>0</v>
      </c>
      <c r="CR50">
        <f t="shared" si="58"/>
        <v>0</v>
      </c>
      <c r="CS50">
        <f t="shared" si="58"/>
        <v>0</v>
      </c>
      <c r="CT50">
        <f t="shared" si="58"/>
        <v>750000</v>
      </c>
      <c r="CU50">
        <f t="shared" si="58"/>
        <v>0</v>
      </c>
      <c r="CV50">
        <f t="shared" si="58"/>
        <v>0</v>
      </c>
      <c r="CW50">
        <f t="shared" si="58"/>
        <v>0</v>
      </c>
      <c r="CX50">
        <f t="shared" si="58"/>
        <v>585000</v>
      </c>
      <c r="CY50">
        <f t="shared" si="58"/>
        <v>0</v>
      </c>
      <c r="CZ50">
        <f t="shared" si="58"/>
        <v>0</v>
      </c>
      <c r="DA50">
        <f t="shared" si="58"/>
        <v>0</v>
      </c>
      <c r="DB50">
        <f t="shared" si="58"/>
        <v>180000</v>
      </c>
      <c r="DC50">
        <f t="shared" si="58"/>
        <v>0</v>
      </c>
      <c r="DD50">
        <f t="shared" si="58"/>
        <v>0</v>
      </c>
      <c r="DE50">
        <f t="shared" si="58"/>
        <v>0</v>
      </c>
      <c r="DF50">
        <f t="shared" si="58"/>
        <v>243500</v>
      </c>
      <c r="DG50">
        <f t="shared" si="58"/>
        <v>0</v>
      </c>
      <c r="DH50">
        <f t="shared" si="58"/>
        <v>0</v>
      </c>
      <c r="DI50">
        <f t="shared" si="58"/>
        <v>0</v>
      </c>
      <c r="DJ50">
        <f t="shared" si="58"/>
        <v>599400</v>
      </c>
      <c r="DK50">
        <f t="shared" si="58"/>
        <v>0</v>
      </c>
      <c r="DL50">
        <f t="shared" si="58"/>
        <v>0</v>
      </c>
      <c r="DM50">
        <f t="shared" si="58"/>
        <v>0</v>
      </c>
      <c r="DN50">
        <f t="shared" si="58"/>
        <v>750000</v>
      </c>
      <c r="DO50">
        <f t="shared" si="58"/>
        <v>0</v>
      </c>
      <c r="DP50">
        <f t="shared" si="58"/>
        <v>0</v>
      </c>
      <c r="DQ50">
        <f t="shared" si="58"/>
        <v>0</v>
      </c>
      <c r="DR50">
        <f t="shared" si="58"/>
        <v>585000</v>
      </c>
      <c r="DS50">
        <f t="shared" si="58"/>
        <v>0</v>
      </c>
      <c r="DT50">
        <f t="shared" si="58"/>
        <v>0</v>
      </c>
      <c r="DU50">
        <f t="shared" si="58"/>
        <v>0</v>
      </c>
      <c r="DV50">
        <f t="shared" si="58"/>
        <v>180000</v>
      </c>
      <c r="DW50">
        <f t="shared" si="58"/>
        <v>0</v>
      </c>
      <c r="DX50">
        <f t="shared" si="58"/>
        <v>0</v>
      </c>
      <c r="DY50">
        <f t="shared" si="58"/>
        <v>0</v>
      </c>
      <c r="DZ50">
        <f t="shared" si="58"/>
        <v>243500</v>
      </c>
      <c r="EA50">
        <f t="shared" si="58"/>
        <v>0</v>
      </c>
      <c r="EB50">
        <f t="shared" si="58"/>
        <v>0</v>
      </c>
      <c r="EC50">
        <f t="shared" si="58"/>
        <v>0</v>
      </c>
      <c r="ED50">
        <f t="shared" si="58"/>
        <v>599400</v>
      </c>
      <c r="EE50">
        <f t="shared" si="58"/>
        <v>0</v>
      </c>
      <c r="EF50">
        <f t="shared" si="55"/>
        <v>0</v>
      </c>
      <c r="EG50">
        <f t="shared" si="55"/>
        <v>0</v>
      </c>
      <c r="EH50">
        <f t="shared" si="55"/>
        <v>750000</v>
      </c>
      <c r="EI50">
        <f t="shared" si="55"/>
        <v>0</v>
      </c>
      <c r="EJ50">
        <f t="shared" si="55"/>
        <v>0</v>
      </c>
      <c r="EK50">
        <f t="shared" si="55"/>
        <v>0</v>
      </c>
      <c r="EL50">
        <f t="shared" si="55"/>
        <v>585000</v>
      </c>
      <c r="EM50">
        <f t="shared" si="55"/>
        <v>0</v>
      </c>
      <c r="EN50">
        <f t="shared" si="55"/>
        <v>0</v>
      </c>
      <c r="EO50">
        <f t="shared" si="55"/>
        <v>0</v>
      </c>
      <c r="EP50">
        <f t="shared" si="55"/>
        <v>180000</v>
      </c>
      <c r="EQ50">
        <f t="shared" si="55"/>
        <v>0</v>
      </c>
      <c r="ER50">
        <f t="shared" si="55"/>
        <v>0</v>
      </c>
      <c r="ES50">
        <f t="shared" si="55"/>
        <v>0</v>
      </c>
      <c r="ET50">
        <f t="shared" si="55"/>
        <v>243500</v>
      </c>
      <c r="EU50">
        <f t="shared" si="55"/>
        <v>0</v>
      </c>
      <c r="EV50">
        <f t="shared" si="55"/>
        <v>0</v>
      </c>
      <c r="EW50">
        <f t="shared" si="55"/>
        <v>0</v>
      </c>
      <c r="EX50">
        <f t="shared" si="55"/>
        <v>599400</v>
      </c>
      <c r="EY50">
        <f t="shared" si="55"/>
        <v>0</v>
      </c>
      <c r="EZ50">
        <f t="shared" si="55"/>
        <v>0</v>
      </c>
      <c r="FA50">
        <f t="shared" si="55"/>
        <v>0</v>
      </c>
      <c r="FB50">
        <f t="shared" si="55"/>
        <v>750000</v>
      </c>
      <c r="FC50">
        <f t="shared" si="55"/>
        <v>0</v>
      </c>
      <c r="FD50">
        <f t="shared" si="55"/>
        <v>0</v>
      </c>
      <c r="FE50">
        <f t="shared" si="55"/>
        <v>0</v>
      </c>
      <c r="FF50">
        <f t="shared" si="55"/>
        <v>585000</v>
      </c>
      <c r="FG50">
        <f t="shared" si="55"/>
        <v>0</v>
      </c>
      <c r="FH50">
        <f t="shared" si="55"/>
        <v>0</v>
      </c>
      <c r="FI50">
        <f t="shared" si="55"/>
        <v>0</v>
      </c>
      <c r="FJ50">
        <f t="shared" si="55"/>
        <v>180000</v>
      </c>
      <c r="FK50">
        <f t="shared" si="55"/>
        <v>0</v>
      </c>
      <c r="FL50">
        <f t="shared" si="55"/>
        <v>0</v>
      </c>
      <c r="FM50">
        <f t="shared" si="55"/>
        <v>0</v>
      </c>
      <c r="FN50">
        <f t="shared" si="55"/>
        <v>243500</v>
      </c>
      <c r="FO50">
        <f t="shared" si="55"/>
        <v>0</v>
      </c>
      <c r="FP50">
        <f t="shared" si="55"/>
        <v>0</v>
      </c>
      <c r="FQ50">
        <f t="shared" si="55"/>
        <v>0</v>
      </c>
      <c r="FR50">
        <f t="shared" si="55"/>
        <v>599400</v>
      </c>
      <c r="FS50">
        <f t="shared" si="55"/>
        <v>0</v>
      </c>
      <c r="FT50">
        <f t="shared" si="55"/>
        <v>0</v>
      </c>
      <c r="FU50">
        <f t="shared" si="55"/>
        <v>0</v>
      </c>
      <c r="FV50">
        <f t="shared" si="55"/>
        <v>750000</v>
      </c>
      <c r="FW50">
        <f t="shared" si="55"/>
        <v>0</v>
      </c>
      <c r="FX50">
        <f t="shared" si="55"/>
        <v>0</v>
      </c>
      <c r="FY50">
        <f t="shared" si="55"/>
        <v>0</v>
      </c>
      <c r="FZ50">
        <f t="shared" si="55"/>
        <v>585000</v>
      </c>
      <c r="GA50">
        <f t="shared" si="55"/>
        <v>0</v>
      </c>
      <c r="GB50">
        <f t="shared" si="55"/>
        <v>0</v>
      </c>
      <c r="GC50">
        <f t="shared" si="55"/>
        <v>0</v>
      </c>
      <c r="GD50">
        <f t="shared" si="55"/>
        <v>180000</v>
      </c>
      <c r="GE50">
        <f t="shared" si="55"/>
        <v>0</v>
      </c>
      <c r="GF50">
        <f t="shared" si="55"/>
        <v>0</v>
      </c>
      <c r="GG50">
        <f t="shared" si="55"/>
        <v>0</v>
      </c>
      <c r="GH50">
        <f t="shared" si="55"/>
        <v>0</v>
      </c>
      <c r="GI50">
        <f t="shared" si="55"/>
        <v>0</v>
      </c>
      <c r="GJ50">
        <f t="shared" si="55"/>
        <v>0</v>
      </c>
      <c r="GK50">
        <f t="shared" si="55"/>
        <v>0</v>
      </c>
      <c r="GL50">
        <f t="shared" si="55"/>
        <v>0</v>
      </c>
      <c r="GM50">
        <f t="shared" si="55"/>
        <v>0</v>
      </c>
      <c r="GN50">
        <f t="shared" si="55"/>
        <v>0</v>
      </c>
      <c r="GO50">
        <f t="shared" si="55"/>
        <v>0</v>
      </c>
      <c r="GP50">
        <f t="shared" si="55"/>
        <v>0</v>
      </c>
      <c r="GQ50">
        <f t="shared" si="55"/>
        <v>0</v>
      </c>
      <c r="GR50">
        <f t="shared" si="4"/>
        <v>0</v>
      </c>
      <c r="GS50">
        <f t="shared" ref="GS50:JC54" si="59">GS29*GP29</f>
        <v>0</v>
      </c>
      <c r="GT50">
        <f t="shared" si="59"/>
        <v>0</v>
      </c>
      <c r="GU50">
        <f t="shared" si="59"/>
        <v>0</v>
      </c>
      <c r="GV50">
        <f t="shared" si="59"/>
        <v>0</v>
      </c>
      <c r="GW50">
        <f t="shared" si="59"/>
        <v>0</v>
      </c>
      <c r="GX50">
        <f t="shared" si="59"/>
        <v>0</v>
      </c>
      <c r="GY50">
        <f t="shared" si="59"/>
        <v>0</v>
      </c>
      <c r="GZ50">
        <f t="shared" si="59"/>
        <v>0</v>
      </c>
      <c r="HA50">
        <f t="shared" si="59"/>
        <v>0</v>
      </c>
      <c r="HB50">
        <f t="shared" si="59"/>
        <v>0</v>
      </c>
      <c r="HC50">
        <f t="shared" si="59"/>
        <v>0</v>
      </c>
      <c r="HD50">
        <f t="shared" si="59"/>
        <v>0</v>
      </c>
      <c r="HE50">
        <f t="shared" si="59"/>
        <v>0</v>
      </c>
      <c r="HF50">
        <f t="shared" si="59"/>
        <v>0</v>
      </c>
      <c r="HG50">
        <f t="shared" si="59"/>
        <v>0</v>
      </c>
      <c r="HH50">
        <f t="shared" si="59"/>
        <v>0</v>
      </c>
      <c r="HI50">
        <f t="shared" si="59"/>
        <v>0</v>
      </c>
      <c r="HJ50">
        <f t="shared" si="59"/>
        <v>0</v>
      </c>
      <c r="HK50">
        <f t="shared" si="59"/>
        <v>0</v>
      </c>
      <c r="HL50">
        <f t="shared" si="59"/>
        <v>0</v>
      </c>
      <c r="HM50">
        <f t="shared" si="59"/>
        <v>0</v>
      </c>
      <c r="HN50">
        <f t="shared" si="59"/>
        <v>0</v>
      </c>
      <c r="HO50">
        <f t="shared" si="59"/>
        <v>0</v>
      </c>
      <c r="HP50">
        <f t="shared" si="59"/>
        <v>0</v>
      </c>
      <c r="HQ50">
        <f t="shared" si="59"/>
        <v>0</v>
      </c>
      <c r="HR50">
        <f t="shared" si="59"/>
        <v>0</v>
      </c>
      <c r="HS50">
        <f t="shared" si="59"/>
        <v>0</v>
      </c>
      <c r="HT50">
        <f t="shared" si="59"/>
        <v>0</v>
      </c>
      <c r="HU50">
        <f t="shared" si="59"/>
        <v>0</v>
      </c>
      <c r="HV50">
        <f t="shared" si="59"/>
        <v>0</v>
      </c>
      <c r="HW50">
        <f t="shared" si="59"/>
        <v>0</v>
      </c>
      <c r="HX50">
        <f t="shared" si="59"/>
        <v>0</v>
      </c>
      <c r="HY50">
        <f t="shared" si="59"/>
        <v>0</v>
      </c>
      <c r="HZ50">
        <f t="shared" si="59"/>
        <v>0</v>
      </c>
      <c r="IA50">
        <f t="shared" si="59"/>
        <v>0</v>
      </c>
      <c r="IB50">
        <f t="shared" si="59"/>
        <v>0</v>
      </c>
      <c r="IC50">
        <f t="shared" si="59"/>
        <v>0</v>
      </c>
      <c r="ID50">
        <f t="shared" si="59"/>
        <v>0</v>
      </c>
      <c r="IE50">
        <f t="shared" si="59"/>
        <v>0</v>
      </c>
      <c r="IF50">
        <f t="shared" si="59"/>
        <v>0</v>
      </c>
      <c r="IG50">
        <f t="shared" si="59"/>
        <v>0</v>
      </c>
      <c r="IH50">
        <f t="shared" si="59"/>
        <v>0</v>
      </c>
      <c r="II50">
        <f t="shared" si="59"/>
        <v>0</v>
      </c>
      <c r="IJ50">
        <f t="shared" si="59"/>
        <v>0</v>
      </c>
      <c r="IK50">
        <f t="shared" si="59"/>
        <v>0</v>
      </c>
      <c r="IL50">
        <f t="shared" si="59"/>
        <v>0</v>
      </c>
      <c r="IM50">
        <f t="shared" si="59"/>
        <v>0</v>
      </c>
      <c r="IN50">
        <f t="shared" si="59"/>
        <v>0</v>
      </c>
      <c r="IO50">
        <f t="shared" si="59"/>
        <v>0</v>
      </c>
      <c r="IP50">
        <f t="shared" si="59"/>
        <v>0</v>
      </c>
      <c r="IQ50">
        <f t="shared" si="59"/>
        <v>0</v>
      </c>
      <c r="IR50">
        <f t="shared" si="59"/>
        <v>0</v>
      </c>
      <c r="IS50">
        <f t="shared" si="59"/>
        <v>0</v>
      </c>
      <c r="IT50">
        <f t="shared" si="59"/>
        <v>0</v>
      </c>
      <c r="IU50">
        <f t="shared" si="59"/>
        <v>0</v>
      </c>
      <c r="IV50">
        <f t="shared" si="59"/>
        <v>0</v>
      </c>
      <c r="IW50">
        <f t="shared" si="59"/>
        <v>0</v>
      </c>
      <c r="IX50">
        <f t="shared" si="59"/>
        <v>0</v>
      </c>
      <c r="IY50">
        <f t="shared" si="59"/>
        <v>0</v>
      </c>
      <c r="IZ50">
        <f t="shared" si="59"/>
        <v>0</v>
      </c>
      <c r="JA50">
        <f t="shared" si="59"/>
        <v>0</v>
      </c>
      <c r="JB50">
        <f t="shared" si="59"/>
        <v>0</v>
      </c>
      <c r="JC50">
        <f t="shared" si="59"/>
        <v>0</v>
      </c>
      <c r="JD50">
        <f t="shared" si="56"/>
        <v>0</v>
      </c>
      <c r="JE50">
        <f t="shared" si="56"/>
        <v>0</v>
      </c>
      <c r="JF50">
        <f t="shared" si="56"/>
        <v>0</v>
      </c>
      <c r="JG50">
        <f t="shared" si="56"/>
        <v>0</v>
      </c>
      <c r="JH50">
        <f t="shared" si="56"/>
        <v>0</v>
      </c>
      <c r="JI50">
        <f t="shared" si="56"/>
        <v>0</v>
      </c>
      <c r="JJ50">
        <f t="shared" si="56"/>
        <v>0</v>
      </c>
      <c r="JK50">
        <f t="shared" si="56"/>
        <v>0</v>
      </c>
      <c r="JL50">
        <f t="shared" si="56"/>
        <v>0</v>
      </c>
      <c r="JM50">
        <f t="shared" si="56"/>
        <v>0</v>
      </c>
      <c r="JN50">
        <f t="shared" si="56"/>
        <v>0</v>
      </c>
      <c r="JO50">
        <f t="shared" si="56"/>
        <v>0</v>
      </c>
      <c r="JP50">
        <f t="shared" si="56"/>
        <v>0</v>
      </c>
      <c r="JQ50">
        <f t="shared" si="56"/>
        <v>0</v>
      </c>
      <c r="JR50">
        <f t="shared" si="56"/>
        <v>0</v>
      </c>
      <c r="JS50">
        <f t="shared" si="56"/>
        <v>0</v>
      </c>
      <c r="JT50">
        <f t="shared" si="56"/>
        <v>0</v>
      </c>
      <c r="JU50">
        <f t="shared" si="56"/>
        <v>0</v>
      </c>
      <c r="JV50">
        <f t="shared" si="56"/>
        <v>0</v>
      </c>
      <c r="JW50">
        <f t="shared" si="56"/>
        <v>0</v>
      </c>
      <c r="JX50">
        <f t="shared" si="56"/>
        <v>0</v>
      </c>
      <c r="JY50">
        <f t="shared" si="56"/>
        <v>0</v>
      </c>
      <c r="JZ50">
        <f t="shared" si="56"/>
        <v>0</v>
      </c>
      <c r="KA50">
        <f t="shared" si="56"/>
        <v>0</v>
      </c>
      <c r="KB50">
        <f t="shared" si="56"/>
        <v>0</v>
      </c>
      <c r="KC50">
        <f t="shared" si="56"/>
        <v>0</v>
      </c>
      <c r="KD50">
        <f t="shared" si="56"/>
        <v>0</v>
      </c>
      <c r="KE50">
        <f t="shared" si="56"/>
        <v>0</v>
      </c>
      <c r="KF50">
        <f t="shared" si="56"/>
        <v>0</v>
      </c>
      <c r="KG50">
        <f t="shared" si="56"/>
        <v>0</v>
      </c>
      <c r="KH50">
        <f t="shared" si="56"/>
        <v>0</v>
      </c>
      <c r="KI50">
        <f t="shared" si="56"/>
        <v>0</v>
      </c>
      <c r="KJ50">
        <f t="shared" si="56"/>
        <v>0</v>
      </c>
      <c r="KK50">
        <f t="shared" si="56"/>
        <v>0</v>
      </c>
      <c r="KL50">
        <f t="shared" si="56"/>
        <v>0</v>
      </c>
      <c r="KM50">
        <f t="shared" si="56"/>
        <v>0</v>
      </c>
      <c r="KN50">
        <f t="shared" si="56"/>
        <v>0</v>
      </c>
      <c r="KO50">
        <f t="shared" si="56"/>
        <v>0</v>
      </c>
      <c r="KP50">
        <f t="shared" si="56"/>
        <v>0</v>
      </c>
      <c r="KQ50">
        <f t="shared" si="56"/>
        <v>0</v>
      </c>
      <c r="KR50">
        <f t="shared" si="56"/>
        <v>0</v>
      </c>
      <c r="KS50">
        <f t="shared" si="56"/>
        <v>0</v>
      </c>
      <c r="KT50">
        <f t="shared" si="56"/>
        <v>0</v>
      </c>
      <c r="KU50">
        <f t="shared" si="56"/>
        <v>0</v>
      </c>
      <c r="KV50">
        <f t="shared" si="56"/>
        <v>0</v>
      </c>
      <c r="KW50">
        <f t="shared" si="56"/>
        <v>0</v>
      </c>
      <c r="KX50">
        <f t="shared" si="56"/>
        <v>0</v>
      </c>
      <c r="KY50">
        <f t="shared" si="56"/>
        <v>0</v>
      </c>
      <c r="KZ50">
        <f t="shared" si="56"/>
        <v>0</v>
      </c>
      <c r="LA50">
        <f t="shared" si="56"/>
        <v>0</v>
      </c>
      <c r="LB50">
        <f t="shared" si="56"/>
        <v>0</v>
      </c>
      <c r="LC50">
        <f t="shared" si="56"/>
        <v>0</v>
      </c>
      <c r="LD50">
        <f t="shared" si="56"/>
        <v>0</v>
      </c>
      <c r="LE50">
        <f t="shared" si="56"/>
        <v>0</v>
      </c>
      <c r="LF50">
        <f t="shared" si="56"/>
        <v>0</v>
      </c>
      <c r="LG50">
        <f t="shared" si="56"/>
        <v>0</v>
      </c>
      <c r="LH50">
        <f t="shared" si="56"/>
        <v>0</v>
      </c>
      <c r="LI50">
        <f t="shared" si="56"/>
        <v>0</v>
      </c>
      <c r="LJ50">
        <f t="shared" si="56"/>
        <v>0</v>
      </c>
      <c r="LK50">
        <f t="shared" si="56"/>
        <v>0</v>
      </c>
      <c r="LL50">
        <f t="shared" si="32"/>
        <v>0</v>
      </c>
      <c r="LM50">
        <f t="shared" si="33"/>
        <v>0</v>
      </c>
      <c r="LN50">
        <f t="shared" si="34"/>
        <v>0</v>
      </c>
      <c r="LO50">
        <f t="shared" si="35"/>
        <v>0</v>
      </c>
      <c r="LP50">
        <f t="shared" si="36"/>
        <v>0</v>
      </c>
      <c r="LQ50">
        <f t="shared" si="37"/>
        <v>0</v>
      </c>
      <c r="LR50">
        <f t="shared" si="38"/>
        <v>0</v>
      </c>
      <c r="LS50">
        <f t="shared" si="39"/>
        <v>0</v>
      </c>
      <c r="LT50">
        <f t="shared" si="40"/>
        <v>0</v>
      </c>
      <c r="LU50">
        <f t="shared" si="41"/>
        <v>0</v>
      </c>
      <c r="LV50">
        <f t="shared" si="42"/>
        <v>0</v>
      </c>
      <c r="LW50">
        <f t="shared" si="43"/>
        <v>0</v>
      </c>
      <c r="LX50">
        <f t="shared" si="44"/>
        <v>0</v>
      </c>
      <c r="LY50">
        <f t="shared" si="45"/>
        <v>0</v>
      </c>
      <c r="LZ50">
        <f t="shared" si="46"/>
        <v>0</v>
      </c>
      <c r="MA50">
        <f t="shared" si="47"/>
        <v>0</v>
      </c>
      <c r="MB50">
        <f t="shared" si="48"/>
        <v>0</v>
      </c>
      <c r="MC50">
        <f t="shared" si="49"/>
        <v>0</v>
      </c>
      <c r="MD50">
        <f t="shared" si="50"/>
        <v>0</v>
      </c>
      <c r="ME50">
        <f t="shared" si="51"/>
        <v>0</v>
      </c>
      <c r="MF50">
        <f t="shared" si="52"/>
        <v>0</v>
      </c>
      <c r="MG50">
        <f t="shared" si="53"/>
        <v>0</v>
      </c>
      <c r="MH50">
        <f t="shared" si="54"/>
        <v>0</v>
      </c>
    </row>
    <row r="51" spans="1:346" x14ac:dyDescent="0.2">
      <c r="A51">
        <v>6</v>
      </c>
      <c r="B51" t="s">
        <v>21</v>
      </c>
      <c r="C51">
        <f t="shared" si="29"/>
        <v>28.299990000000001</v>
      </c>
      <c r="D51">
        <f t="shared" si="30"/>
        <v>169.79993999999999</v>
      </c>
      <c r="H51">
        <f t="shared" ref="H51:BS54" si="60">H30*E30</f>
        <v>0</v>
      </c>
      <c r="I51">
        <f t="shared" si="60"/>
        <v>0</v>
      </c>
      <c r="J51">
        <f t="shared" si="60"/>
        <v>2928000</v>
      </c>
      <c r="K51">
        <f t="shared" si="60"/>
        <v>0</v>
      </c>
      <c r="L51">
        <f t="shared" si="60"/>
        <v>0</v>
      </c>
      <c r="M51">
        <f t="shared" si="60"/>
        <v>0</v>
      </c>
      <c r="N51">
        <f t="shared" si="60"/>
        <v>2692800</v>
      </c>
      <c r="O51">
        <f t="shared" si="60"/>
        <v>0</v>
      </c>
      <c r="P51">
        <f t="shared" si="60"/>
        <v>0</v>
      </c>
      <c r="Q51">
        <f t="shared" si="60"/>
        <v>0</v>
      </c>
      <c r="R51">
        <f t="shared" si="60"/>
        <v>2880000</v>
      </c>
      <c r="S51">
        <f t="shared" si="60"/>
        <v>0</v>
      </c>
      <c r="T51">
        <f t="shared" si="60"/>
        <v>0</v>
      </c>
      <c r="U51">
        <f t="shared" si="60"/>
        <v>0</v>
      </c>
      <c r="V51">
        <f t="shared" si="60"/>
        <v>345600</v>
      </c>
      <c r="W51">
        <f t="shared" si="60"/>
        <v>0</v>
      </c>
      <c r="X51">
        <f t="shared" si="60"/>
        <v>0</v>
      </c>
      <c r="Y51">
        <f t="shared" si="60"/>
        <v>0</v>
      </c>
      <c r="Z51">
        <f t="shared" si="60"/>
        <v>57600</v>
      </c>
      <c r="AA51">
        <f t="shared" si="60"/>
        <v>0</v>
      </c>
      <c r="AB51">
        <f t="shared" si="60"/>
        <v>0</v>
      </c>
      <c r="AC51">
        <f t="shared" si="60"/>
        <v>0</v>
      </c>
      <c r="AD51">
        <f t="shared" si="60"/>
        <v>216000</v>
      </c>
      <c r="AE51">
        <f t="shared" si="60"/>
        <v>0</v>
      </c>
      <c r="AF51">
        <f t="shared" si="60"/>
        <v>0</v>
      </c>
      <c r="AG51">
        <f t="shared" si="60"/>
        <v>0</v>
      </c>
      <c r="AH51">
        <f t="shared" si="60"/>
        <v>532710</v>
      </c>
      <c r="AI51">
        <f t="shared" si="60"/>
        <v>0</v>
      </c>
      <c r="AJ51">
        <f t="shared" si="60"/>
        <v>0</v>
      </c>
      <c r="AK51">
        <f t="shared" si="60"/>
        <v>0</v>
      </c>
      <c r="AL51">
        <f t="shared" si="60"/>
        <v>666600</v>
      </c>
      <c r="AM51">
        <f t="shared" si="60"/>
        <v>0</v>
      </c>
      <c r="AN51">
        <f t="shared" si="60"/>
        <v>0</v>
      </c>
      <c r="AO51">
        <f t="shared" si="60"/>
        <v>0</v>
      </c>
      <c r="AP51">
        <f t="shared" si="60"/>
        <v>559800</v>
      </c>
      <c r="AQ51">
        <f t="shared" si="60"/>
        <v>0</v>
      </c>
      <c r="AR51">
        <f t="shared" si="60"/>
        <v>0</v>
      </c>
      <c r="AS51">
        <f t="shared" si="60"/>
        <v>0</v>
      </c>
      <c r="AT51">
        <f t="shared" si="60"/>
        <v>180000</v>
      </c>
      <c r="AU51">
        <f t="shared" si="60"/>
        <v>0</v>
      </c>
      <c r="AV51">
        <f t="shared" si="60"/>
        <v>0</v>
      </c>
      <c r="AW51">
        <f t="shared" si="60"/>
        <v>0</v>
      </c>
      <c r="AX51">
        <f t="shared" si="60"/>
        <v>216000</v>
      </c>
      <c r="AY51">
        <f t="shared" si="60"/>
        <v>0</v>
      </c>
      <c r="AZ51">
        <f t="shared" si="60"/>
        <v>0</v>
      </c>
      <c r="BA51">
        <f t="shared" si="60"/>
        <v>0</v>
      </c>
      <c r="BB51">
        <f t="shared" si="60"/>
        <v>532710</v>
      </c>
      <c r="BC51">
        <f t="shared" si="60"/>
        <v>0</v>
      </c>
      <c r="BD51">
        <f t="shared" si="60"/>
        <v>0</v>
      </c>
      <c r="BE51">
        <f t="shared" si="60"/>
        <v>0</v>
      </c>
      <c r="BF51">
        <f t="shared" si="60"/>
        <v>666600</v>
      </c>
      <c r="BG51">
        <f t="shared" si="60"/>
        <v>0</v>
      </c>
      <c r="BH51">
        <f t="shared" si="60"/>
        <v>0</v>
      </c>
      <c r="BI51">
        <f t="shared" si="60"/>
        <v>0</v>
      </c>
      <c r="BJ51">
        <f t="shared" si="60"/>
        <v>559800</v>
      </c>
      <c r="BK51">
        <f t="shared" si="60"/>
        <v>0</v>
      </c>
      <c r="BL51">
        <f t="shared" si="60"/>
        <v>0</v>
      </c>
      <c r="BM51">
        <f t="shared" si="60"/>
        <v>0</v>
      </c>
      <c r="BN51">
        <f t="shared" si="60"/>
        <v>180000</v>
      </c>
      <c r="BO51">
        <f t="shared" si="60"/>
        <v>0</v>
      </c>
      <c r="BP51">
        <f t="shared" si="60"/>
        <v>0</v>
      </c>
      <c r="BQ51">
        <f t="shared" si="60"/>
        <v>0</v>
      </c>
      <c r="BR51">
        <f t="shared" si="60"/>
        <v>216000</v>
      </c>
      <c r="BS51">
        <f t="shared" si="60"/>
        <v>0</v>
      </c>
      <c r="BT51">
        <f t="shared" si="2"/>
        <v>0</v>
      </c>
      <c r="BU51">
        <f t="shared" si="58"/>
        <v>0</v>
      </c>
      <c r="BV51">
        <f t="shared" si="58"/>
        <v>532710</v>
      </c>
      <c r="BW51">
        <f t="shared" si="58"/>
        <v>0</v>
      </c>
      <c r="BX51">
        <f t="shared" si="58"/>
        <v>0</v>
      </c>
      <c r="BY51">
        <f t="shared" si="58"/>
        <v>0</v>
      </c>
      <c r="BZ51">
        <f t="shared" si="58"/>
        <v>666600</v>
      </c>
      <c r="CA51">
        <f t="shared" si="58"/>
        <v>0</v>
      </c>
      <c r="CB51">
        <f t="shared" si="58"/>
        <v>0</v>
      </c>
      <c r="CC51">
        <f t="shared" si="58"/>
        <v>0</v>
      </c>
      <c r="CD51">
        <f t="shared" si="58"/>
        <v>559800</v>
      </c>
      <c r="CE51">
        <f t="shared" si="58"/>
        <v>0</v>
      </c>
      <c r="CF51">
        <f t="shared" si="58"/>
        <v>0</v>
      </c>
      <c r="CG51">
        <f t="shared" si="58"/>
        <v>0</v>
      </c>
      <c r="CH51">
        <f t="shared" si="58"/>
        <v>180000</v>
      </c>
      <c r="CI51">
        <f t="shared" si="58"/>
        <v>0</v>
      </c>
      <c r="CJ51">
        <f t="shared" si="58"/>
        <v>0</v>
      </c>
      <c r="CK51">
        <f t="shared" si="58"/>
        <v>0</v>
      </c>
      <c r="CL51">
        <f t="shared" si="58"/>
        <v>216000</v>
      </c>
      <c r="CM51">
        <f t="shared" si="58"/>
        <v>0</v>
      </c>
      <c r="CN51">
        <f t="shared" si="58"/>
        <v>0</v>
      </c>
      <c r="CO51">
        <f t="shared" si="58"/>
        <v>0</v>
      </c>
      <c r="CP51">
        <f t="shared" si="58"/>
        <v>532710</v>
      </c>
      <c r="CQ51">
        <f t="shared" si="58"/>
        <v>0</v>
      </c>
      <c r="CR51">
        <f t="shared" si="58"/>
        <v>0</v>
      </c>
      <c r="CS51">
        <f t="shared" si="58"/>
        <v>0</v>
      </c>
      <c r="CT51">
        <f t="shared" si="58"/>
        <v>666600</v>
      </c>
      <c r="CU51">
        <f t="shared" si="58"/>
        <v>0</v>
      </c>
      <c r="CV51">
        <f t="shared" si="58"/>
        <v>0</v>
      </c>
      <c r="CW51">
        <f t="shared" si="58"/>
        <v>0</v>
      </c>
      <c r="CX51">
        <f t="shared" si="58"/>
        <v>559800</v>
      </c>
      <c r="CY51">
        <f t="shared" si="58"/>
        <v>0</v>
      </c>
      <c r="CZ51">
        <f t="shared" si="58"/>
        <v>0</v>
      </c>
      <c r="DA51">
        <f t="shared" si="58"/>
        <v>0</v>
      </c>
      <c r="DB51">
        <f t="shared" si="58"/>
        <v>180000</v>
      </c>
      <c r="DC51">
        <f t="shared" si="58"/>
        <v>0</v>
      </c>
      <c r="DD51">
        <f t="shared" si="58"/>
        <v>0</v>
      </c>
      <c r="DE51">
        <f t="shared" si="58"/>
        <v>0</v>
      </c>
      <c r="DF51">
        <f t="shared" si="58"/>
        <v>216000</v>
      </c>
      <c r="DG51">
        <f t="shared" si="58"/>
        <v>0</v>
      </c>
      <c r="DH51">
        <f t="shared" si="58"/>
        <v>0</v>
      </c>
      <c r="DI51">
        <f t="shared" si="58"/>
        <v>0</v>
      </c>
      <c r="DJ51">
        <f t="shared" si="58"/>
        <v>532710</v>
      </c>
      <c r="DK51">
        <f t="shared" si="58"/>
        <v>0</v>
      </c>
      <c r="DL51">
        <f t="shared" si="58"/>
        <v>0</v>
      </c>
      <c r="DM51">
        <f t="shared" si="58"/>
        <v>0</v>
      </c>
      <c r="DN51">
        <f t="shared" si="58"/>
        <v>666600</v>
      </c>
      <c r="DO51">
        <f t="shared" si="58"/>
        <v>0</v>
      </c>
      <c r="DP51">
        <f t="shared" si="58"/>
        <v>0</v>
      </c>
      <c r="DQ51">
        <f t="shared" si="58"/>
        <v>0</v>
      </c>
      <c r="DR51">
        <f t="shared" si="58"/>
        <v>559800</v>
      </c>
      <c r="DS51">
        <f t="shared" si="58"/>
        <v>0</v>
      </c>
      <c r="DT51">
        <f t="shared" si="58"/>
        <v>0</v>
      </c>
      <c r="DU51">
        <f t="shared" si="58"/>
        <v>0</v>
      </c>
      <c r="DV51">
        <f t="shared" si="58"/>
        <v>180000</v>
      </c>
      <c r="DW51">
        <f t="shared" si="58"/>
        <v>0</v>
      </c>
      <c r="DX51">
        <f t="shared" si="58"/>
        <v>0</v>
      </c>
      <c r="DY51">
        <f t="shared" si="58"/>
        <v>0</v>
      </c>
      <c r="DZ51">
        <f t="shared" si="58"/>
        <v>216000</v>
      </c>
      <c r="EA51">
        <f t="shared" si="58"/>
        <v>0</v>
      </c>
      <c r="EB51">
        <f t="shared" si="58"/>
        <v>0</v>
      </c>
      <c r="EC51">
        <f t="shared" si="58"/>
        <v>0</v>
      </c>
      <c r="ED51">
        <f t="shared" si="58"/>
        <v>532710</v>
      </c>
      <c r="EE51">
        <f t="shared" si="58"/>
        <v>0</v>
      </c>
      <c r="EF51">
        <f t="shared" si="55"/>
        <v>0</v>
      </c>
      <c r="EG51">
        <f t="shared" si="55"/>
        <v>0</v>
      </c>
      <c r="EH51">
        <f t="shared" si="55"/>
        <v>666600</v>
      </c>
      <c r="EI51">
        <f t="shared" si="55"/>
        <v>0</v>
      </c>
      <c r="EJ51">
        <f t="shared" si="55"/>
        <v>0</v>
      </c>
      <c r="EK51">
        <f t="shared" si="55"/>
        <v>0</v>
      </c>
      <c r="EL51">
        <f t="shared" si="55"/>
        <v>559800</v>
      </c>
      <c r="EM51">
        <f t="shared" si="55"/>
        <v>0</v>
      </c>
      <c r="EN51">
        <f t="shared" si="55"/>
        <v>0</v>
      </c>
      <c r="EO51">
        <f t="shared" si="55"/>
        <v>0</v>
      </c>
      <c r="EP51">
        <f t="shared" si="55"/>
        <v>180000</v>
      </c>
      <c r="EQ51">
        <f t="shared" si="55"/>
        <v>0</v>
      </c>
      <c r="ER51">
        <f t="shared" si="55"/>
        <v>0</v>
      </c>
      <c r="ES51">
        <f t="shared" si="55"/>
        <v>0</v>
      </c>
      <c r="ET51">
        <f t="shared" si="55"/>
        <v>216000</v>
      </c>
      <c r="EU51">
        <f t="shared" si="55"/>
        <v>0</v>
      </c>
      <c r="EV51">
        <f t="shared" si="55"/>
        <v>0</v>
      </c>
      <c r="EW51">
        <f t="shared" si="55"/>
        <v>0</v>
      </c>
      <c r="EX51">
        <f t="shared" si="55"/>
        <v>532710</v>
      </c>
      <c r="EY51">
        <f t="shared" si="55"/>
        <v>0</v>
      </c>
      <c r="EZ51">
        <f t="shared" si="55"/>
        <v>0</v>
      </c>
      <c r="FA51">
        <f t="shared" si="55"/>
        <v>0</v>
      </c>
      <c r="FB51">
        <f t="shared" si="55"/>
        <v>666600</v>
      </c>
      <c r="FC51">
        <f t="shared" si="55"/>
        <v>0</v>
      </c>
      <c r="FD51">
        <f t="shared" si="55"/>
        <v>0</v>
      </c>
      <c r="FE51">
        <f t="shared" si="55"/>
        <v>0</v>
      </c>
      <c r="FF51">
        <f t="shared" si="55"/>
        <v>559800</v>
      </c>
      <c r="FG51">
        <f t="shared" si="55"/>
        <v>0</v>
      </c>
      <c r="FH51">
        <f t="shared" si="55"/>
        <v>0</v>
      </c>
      <c r="FI51">
        <f t="shared" si="55"/>
        <v>0</v>
      </c>
      <c r="FJ51">
        <f t="shared" si="55"/>
        <v>180000</v>
      </c>
      <c r="FK51">
        <f t="shared" si="55"/>
        <v>0</v>
      </c>
      <c r="FL51">
        <f t="shared" si="55"/>
        <v>0</v>
      </c>
      <c r="FM51">
        <f t="shared" si="55"/>
        <v>0</v>
      </c>
      <c r="FN51">
        <f t="shared" si="55"/>
        <v>216000</v>
      </c>
      <c r="FO51">
        <f t="shared" si="55"/>
        <v>0</v>
      </c>
      <c r="FP51">
        <f t="shared" si="55"/>
        <v>0</v>
      </c>
      <c r="FQ51">
        <f t="shared" si="55"/>
        <v>0</v>
      </c>
      <c r="FR51">
        <f t="shared" si="55"/>
        <v>532710</v>
      </c>
      <c r="FS51">
        <f t="shared" si="55"/>
        <v>0</v>
      </c>
      <c r="FT51">
        <f t="shared" si="55"/>
        <v>0</v>
      </c>
      <c r="FU51">
        <f t="shared" si="55"/>
        <v>0</v>
      </c>
      <c r="FV51">
        <f t="shared" si="55"/>
        <v>666600</v>
      </c>
      <c r="FW51">
        <f t="shared" si="55"/>
        <v>0</v>
      </c>
      <c r="FX51">
        <f t="shared" si="55"/>
        <v>0</v>
      </c>
      <c r="FY51">
        <f t="shared" si="55"/>
        <v>0</v>
      </c>
      <c r="FZ51">
        <f t="shared" si="55"/>
        <v>559800</v>
      </c>
      <c r="GA51">
        <f t="shared" si="55"/>
        <v>0</v>
      </c>
      <c r="GB51">
        <f t="shared" si="55"/>
        <v>0</v>
      </c>
      <c r="GC51">
        <f t="shared" si="55"/>
        <v>0</v>
      </c>
      <c r="GD51">
        <f t="shared" si="55"/>
        <v>180000</v>
      </c>
      <c r="GE51">
        <f t="shared" si="55"/>
        <v>0</v>
      </c>
      <c r="GF51">
        <f t="shared" si="55"/>
        <v>0</v>
      </c>
      <c r="GG51">
        <f t="shared" si="55"/>
        <v>0</v>
      </c>
      <c r="GH51">
        <f t="shared" si="55"/>
        <v>216000</v>
      </c>
      <c r="GI51">
        <f t="shared" si="55"/>
        <v>0</v>
      </c>
      <c r="GJ51">
        <f t="shared" si="55"/>
        <v>0</v>
      </c>
      <c r="GK51">
        <f t="shared" si="55"/>
        <v>0</v>
      </c>
      <c r="GL51">
        <f t="shared" si="55"/>
        <v>532710</v>
      </c>
      <c r="GM51">
        <f t="shared" si="55"/>
        <v>0</v>
      </c>
      <c r="GN51">
        <f t="shared" si="55"/>
        <v>0</v>
      </c>
      <c r="GO51">
        <f t="shared" si="55"/>
        <v>0</v>
      </c>
      <c r="GP51">
        <f t="shared" si="55"/>
        <v>666600</v>
      </c>
      <c r="GQ51">
        <f t="shared" si="55"/>
        <v>0</v>
      </c>
      <c r="GR51">
        <f t="shared" si="4"/>
        <v>0</v>
      </c>
      <c r="GS51">
        <f t="shared" si="59"/>
        <v>0</v>
      </c>
      <c r="GT51">
        <f t="shared" si="59"/>
        <v>559800</v>
      </c>
      <c r="GU51">
        <f t="shared" si="59"/>
        <v>0</v>
      </c>
      <c r="GV51">
        <f t="shared" si="59"/>
        <v>0</v>
      </c>
      <c r="GW51">
        <f t="shared" si="59"/>
        <v>0</v>
      </c>
      <c r="GX51">
        <f t="shared" si="59"/>
        <v>180000</v>
      </c>
      <c r="GY51">
        <f t="shared" si="59"/>
        <v>0</v>
      </c>
      <c r="GZ51">
        <f t="shared" si="59"/>
        <v>0</v>
      </c>
      <c r="HA51">
        <f t="shared" si="59"/>
        <v>0</v>
      </c>
      <c r="HB51">
        <f t="shared" si="59"/>
        <v>0</v>
      </c>
      <c r="HC51">
        <f t="shared" si="59"/>
        <v>0</v>
      </c>
      <c r="HD51">
        <f t="shared" si="59"/>
        <v>0</v>
      </c>
      <c r="HE51">
        <f t="shared" si="59"/>
        <v>0</v>
      </c>
      <c r="HF51">
        <f t="shared" si="59"/>
        <v>0</v>
      </c>
      <c r="HG51">
        <f t="shared" si="59"/>
        <v>0</v>
      </c>
      <c r="HH51">
        <f t="shared" si="59"/>
        <v>0</v>
      </c>
      <c r="HI51">
        <f t="shared" si="59"/>
        <v>0</v>
      </c>
      <c r="HJ51">
        <f t="shared" si="59"/>
        <v>0</v>
      </c>
      <c r="HK51">
        <f t="shared" si="59"/>
        <v>0</v>
      </c>
      <c r="HL51">
        <f t="shared" si="59"/>
        <v>0</v>
      </c>
      <c r="HM51">
        <f t="shared" si="59"/>
        <v>0</v>
      </c>
      <c r="HN51">
        <f t="shared" si="59"/>
        <v>0</v>
      </c>
      <c r="HO51">
        <f t="shared" si="59"/>
        <v>0</v>
      </c>
      <c r="HP51">
        <f t="shared" si="59"/>
        <v>0</v>
      </c>
      <c r="HQ51">
        <f t="shared" si="59"/>
        <v>0</v>
      </c>
      <c r="HR51">
        <f t="shared" si="59"/>
        <v>0</v>
      </c>
      <c r="HS51">
        <f t="shared" si="59"/>
        <v>0</v>
      </c>
      <c r="HT51">
        <f t="shared" si="59"/>
        <v>0</v>
      </c>
      <c r="HU51">
        <f t="shared" si="59"/>
        <v>0</v>
      </c>
      <c r="HV51">
        <f t="shared" si="59"/>
        <v>0</v>
      </c>
      <c r="HW51">
        <f t="shared" si="59"/>
        <v>0</v>
      </c>
      <c r="HX51">
        <f t="shared" si="59"/>
        <v>0</v>
      </c>
      <c r="HY51">
        <f t="shared" si="59"/>
        <v>0</v>
      </c>
      <c r="HZ51">
        <f t="shared" si="59"/>
        <v>0</v>
      </c>
      <c r="IA51">
        <f t="shared" si="59"/>
        <v>0</v>
      </c>
      <c r="IB51">
        <f t="shared" si="59"/>
        <v>0</v>
      </c>
      <c r="IC51">
        <f t="shared" si="59"/>
        <v>0</v>
      </c>
      <c r="ID51">
        <f t="shared" si="59"/>
        <v>0</v>
      </c>
      <c r="IE51">
        <f t="shared" si="59"/>
        <v>0</v>
      </c>
      <c r="IF51">
        <f t="shared" si="59"/>
        <v>0</v>
      </c>
      <c r="IG51">
        <f t="shared" si="59"/>
        <v>0</v>
      </c>
      <c r="IH51">
        <f t="shared" si="59"/>
        <v>0</v>
      </c>
      <c r="II51">
        <f t="shared" si="59"/>
        <v>0</v>
      </c>
      <c r="IJ51">
        <f t="shared" si="59"/>
        <v>0</v>
      </c>
      <c r="IK51">
        <f t="shared" si="59"/>
        <v>0</v>
      </c>
      <c r="IL51">
        <f t="shared" si="59"/>
        <v>0</v>
      </c>
      <c r="IM51">
        <f t="shared" si="59"/>
        <v>0</v>
      </c>
      <c r="IN51">
        <f t="shared" si="59"/>
        <v>0</v>
      </c>
      <c r="IO51">
        <f t="shared" si="59"/>
        <v>0</v>
      </c>
      <c r="IP51">
        <f t="shared" si="59"/>
        <v>0</v>
      </c>
      <c r="IQ51">
        <f t="shared" si="59"/>
        <v>0</v>
      </c>
      <c r="IR51">
        <f t="shared" si="59"/>
        <v>0</v>
      </c>
      <c r="IS51">
        <f t="shared" si="59"/>
        <v>0</v>
      </c>
      <c r="IT51">
        <f t="shared" si="59"/>
        <v>0</v>
      </c>
      <c r="IU51">
        <f t="shared" si="59"/>
        <v>0</v>
      </c>
      <c r="IV51">
        <f t="shared" si="59"/>
        <v>0</v>
      </c>
      <c r="IW51">
        <f t="shared" si="59"/>
        <v>0</v>
      </c>
      <c r="IX51">
        <f t="shared" si="59"/>
        <v>0</v>
      </c>
      <c r="IY51">
        <f t="shared" si="59"/>
        <v>0</v>
      </c>
      <c r="IZ51">
        <f t="shared" si="59"/>
        <v>0</v>
      </c>
      <c r="JA51">
        <f t="shared" si="59"/>
        <v>0</v>
      </c>
      <c r="JB51">
        <f t="shared" si="59"/>
        <v>0</v>
      </c>
      <c r="JC51">
        <f t="shared" si="59"/>
        <v>0</v>
      </c>
      <c r="JD51">
        <f t="shared" si="56"/>
        <v>0</v>
      </c>
      <c r="JE51">
        <f t="shared" si="56"/>
        <v>0</v>
      </c>
      <c r="JF51">
        <f t="shared" si="56"/>
        <v>0</v>
      </c>
      <c r="JG51">
        <f t="shared" si="56"/>
        <v>0</v>
      </c>
      <c r="JH51">
        <f t="shared" si="56"/>
        <v>0</v>
      </c>
      <c r="JI51">
        <f t="shared" si="56"/>
        <v>0</v>
      </c>
      <c r="JJ51">
        <f t="shared" si="56"/>
        <v>0</v>
      </c>
      <c r="JK51">
        <f t="shared" si="56"/>
        <v>0</v>
      </c>
      <c r="JL51">
        <f t="shared" si="56"/>
        <v>0</v>
      </c>
      <c r="JM51">
        <f t="shared" si="56"/>
        <v>0</v>
      </c>
      <c r="JN51">
        <f t="shared" si="56"/>
        <v>0</v>
      </c>
      <c r="JO51">
        <f t="shared" si="56"/>
        <v>0</v>
      </c>
      <c r="JP51">
        <f t="shared" si="56"/>
        <v>0</v>
      </c>
      <c r="JQ51">
        <f t="shared" si="56"/>
        <v>0</v>
      </c>
      <c r="JR51">
        <f t="shared" si="56"/>
        <v>0</v>
      </c>
      <c r="JS51">
        <f t="shared" si="56"/>
        <v>0</v>
      </c>
      <c r="JT51">
        <f t="shared" si="56"/>
        <v>0</v>
      </c>
      <c r="JU51">
        <f t="shared" si="56"/>
        <v>0</v>
      </c>
      <c r="JV51">
        <f t="shared" si="56"/>
        <v>0</v>
      </c>
      <c r="JW51">
        <f t="shared" si="56"/>
        <v>0</v>
      </c>
      <c r="JX51">
        <f t="shared" si="56"/>
        <v>0</v>
      </c>
      <c r="JY51">
        <f t="shared" si="56"/>
        <v>0</v>
      </c>
      <c r="JZ51">
        <f t="shared" si="56"/>
        <v>0</v>
      </c>
      <c r="KA51">
        <f t="shared" si="56"/>
        <v>0</v>
      </c>
      <c r="KB51">
        <f t="shared" si="56"/>
        <v>0</v>
      </c>
      <c r="KC51">
        <f t="shared" si="56"/>
        <v>0</v>
      </c>
      <c r="KD51">
        <f t="shared" si="56"/>
        <v>0</v>
      </c>
      <c r="KE51">
        <f t="shared" si="56"/>
        <v>0</v>
      </c>
      <c r="KF51">
        <f t="shared" si="56"/>
        <v>0</v>
      </c>
      <c r="KG51">
        <f t="shared" si="56"/>
        <v>0</v>
      </c>
      <c r="KH51">
        <f t="shared" si="56"/>
        <v>0</v>
      </c>
      <c r="KI51">
        <f t="shared" si="56"/>
        <v>0</v>
      </c>
      <c r="KJ51">
        <f t="shared" si="56"/>
        <v>0</v>
      </c>
      <c r="KK51">
        <f t="shared" si="56"/>
        <v>0</v>
      </c>
      <c r="KL51">
        <f t="shared" si="56"/>
        <v>0</v>
      </c>
      <c r="KM51">
        <f t="shared" si="56"/>
        <v>0</v>
      </c>
      <c r="KN51">
        <f t="shared" si="56"/>
        <v>0</v>
      </c>
      <c r="KO51">
        <f t="shared" si="56"/>
        <v>0</v>
      </c>
      <c r="KP51">
        <f t="shared" si="56"/>
        <v>0</v>
      </c>
      <c r="KQ51">
        <f t="shared" si="56"/>
        <v>0</v>
      </c>
      <c r="KR51">
        <f t="shared" si="56"/>
        <v>0</v>
      </c>
      <c r="KS51">
        <f t="shared" si="56"/>
        <v>0</v>
      </c>
      <c r="KT51">
        <f t="shared" si="56"/>
        <v>0</v>
      </c>
      <c r="KU51">
        <f t="shared" si="56"/>
        <v>0</v>
      </c>
      <c r="KV51">
        <f t="shared" si="56"/>
        <v>0</v>
      </c>
      <c r="KW51">
        <f t="shared" si="56"/>
        <v>0</v>
      </c>
      <c r="KX51">
        <f t="shared" si="56"/>
        <v>0</v>
      </c>
      <c r="KY51">
        <f t="shared" si="56"/>
        <v>0</v>
      </c>
      <c r="KZ51">
        <f t="shared" si="56"/>
        <v>0</v>
      </c>
      <c r="LA51">
        <f t="shared" si="56"/>
        <v>0</v>
      </c>
      <c r="LB51">
        <f t="shared" si="56"/>
        <v>0</v>
      </c>
      <c r="LC51">
        <f t="shared" si="56"/>
        <v>0</v>
      </c>
      <c r="LD51">
        <f t="shared" si="56"/>
        <v>0</v>
      </c>
      <c r="LE51">
        <f t="shared" si="56"/>
        <v>0</v>
      </c>
      <c r="LF51">
        <f t="shared" si="56"/>
        <v>0</v>
      </c>
      <c r="LG51">
        <f t="shared" si="56"/>
        <v>0</v>
      </c>
      <c r="LH51">
        <f t="shared" si="56"/>
        <v>0</v>
      </c>
      <c r="LI51">
        <f t="shared" si="56"/>
        <v>0</v>
      </c>
      <c r="LJ51">
        <f t="shared" si="56"/>
        <v>0</v>
      </c>
      <c r="LK51">
        <f t="shared" si="56"/>
        <v>0</v>
      </c>
      <c r="LL51">
        <f t="shared" si="32"/>
        <v>0</v>
      </c>
      <c r="LM51">
        <f t="shared" si="33"/>
        <v>0</v>
      </c>
      <c r="LN51">
        <f t="shared" si="34"/>
        <v>0</v>
      </c>
      <c r="LO51">
        <f t="shared" si="35"/>
        <v>0</v>
      </c>
      <c r="LP51">
        <f t="shared" si="36"/>
        <v>0</v>
      </c>
      <c r="LQ51">
        <f t="shared" si="37"/>
        <v>0</v>
      </c>
      <c r="LR51">
        <f t="shared" si="38"/>
        <v>0</v>
      </c>
      <c r="LS51">
        <f t="shared" si="39"/>
        <v>0</v>
      </c>
      <c r="LT51">
        <f t="shared" si="40"/>
        <v>0</v>
      </c>
      <c r="LU51">
        <f t="shared" si="41"/>
        <v>0</v>
      </c>
      <c r="LV51">
        <f t="shared" si="42"/>
        <v>0</v>
      </c>
      <c r="LW51">
        <f t="shared" si="43"/>
        <v>0</v>
      </c>
      <c r="LX51">
        <f t="shared" si="44"/>
        <v>0</v>
      </c>
      <c r="LY51">
        <f t="shared" si="45"/>
        <v>0</v>
      </c>
      <c r="LZ51">
        <f t="shared" si="46"/>
        <v>0</v>
      </c>
      <c r="MA51">
        <f t="shared" si="47"/>
        <v>0</v>
      </c>
      <c r="MB51">
        <f t="shared" si="48"/>
        <v>0</v>
      </c>
      <c r="MC51">
        <f t="shared" si="49"/>
        <v>0</v>
      </c>
      <c r="MD51">
        <f t="shared" si="50"/>
        <v>0</v>
      </c>
      <c r="ME51">
        <f t="shared" si="51"/>
        <v>0</v>
      </c>
      <c r="MF51">
        <f t="shared" si="52"/>
        <v>0</v>
      </c>
      <c r="MG51">
        <f t="shared" si="53"/>
        <v>0</v>
      </c>
      <c r="MH51">
        <f t="shared" si="54"/>
        <v>0</v>
      </c>
    </row>
    <row r="52" spans="1:346" x14ac:dyDescent="0.2">
      <c r="A52">
        <v>7</v>
      </c>
      <c r="B52" t="s">
        <v>22</v>
      </c>
      <c r="C52">
        <f t="shared" si="29"/>
        <v>28.838000000000001</v>
      </c>
      <c r="D52">
        <f t="shared" si="30"/>
        <v>173.02800000000002</v>
      </c>
      <c r="H52">
        <f t="shared" si="60"/>
        <v>0</v>
      </c>
      <c r="I52">
        <f t="shared" si="60"/>
        <v>0</v>
      </c>
      <c r="J52">
        <f t="shared" si="60"/>
        <v>2928000</v>
      </c>
      <c r="K52">
        <f t="shared" si="60"/>
        <v>0</v>
      </c>
      <c r="L52">
        <f t="shared" si="60"/>
        <v>0</v>
      </c>
      <c r="M52">
        <f t="shared" si="60"/>
        <v>0</v>
      </c>
      <c r="N52">
        <f t="shared" si="60"/>
        <v>2692800</v>
      </c>
      <c r="O52">
        <f t="shared" si="60"/>
        <v>0</v>
      </c>
      <c r="P52">
        <f t="shared" si="60"/>
        <v>0</v>
      </c>
      <c r="Q52">
        <f t="shared" si="60"/>
        <v>0</v>
      </c>
      <c r="R52">
        <f t="shared" si="60"/>
        <v>2880000</v>
      </c>
      <c r="S52">
        <f t="shared" si="60"/>
        <v>0</v>
      </c>
      <c r="T52">
        <f t="shared" si="60"/>
        <v>0</v>
      </c>
      <c r="U52">
        <f t="shared" si="60"/>
        <v>0</v>
      </c>
      <c r="V52">
        <f t="shared" si="60"/>
        <v>345600</v>
      </c>
      <c r="W52">
        <f t="shared" si="60"/>
        <v>0</v>
      </c>
      <c r="X52">
        <f t="shared" si="60"/>
        <v>0</v>
      </c>
      <c r="Y52">
        <f t="shared" si="60"/>
        <v>0</v>
      </c>
      <c r="Z52">
        <f t="shared" si="60"/>
        <v>57600</v>
      </c>
      <c r="AA52">
        <f t="shared" si="60"/>
        <v>0</v>
      </c>
      <c r="AB52">
        <f t="shared" si="60"/>
        <v>0</v>
      </c>
      <c r="AC52">
        <f t="shared" si="60"/>
        <v>0</v>
      </c>
      <c r="AD52">
        <f t="shared" si="60"/>
        <v>194000</v>
      </c>
      <c r="AE52">
        <f t="shared" si="60"/>
        <v>0</v>
      </c>
      <c r="AF52">
        <f t="shared" si="60"/>
        <v>0</v>
      </c>
      <c r="AG52">
        <f t="shared" si="60"/>
        <v>0</v>
      </c>
      <c r="AH52">
        <f t="shared" si="60"/>
        <v>479400</v>
      </c>
      <c r="AI52">
        <f t="shared" si="60"/>
        <v>0</v>
      </c>
      <c r="AJ52">
        <f t="shared" si="60"/>
        <v>0</v>
      </c>
      <c r="AK52">
        <f t="shared" si="60"/>
        <v>0</v>
      </c>
      <c r="AL52">
        <f t="shared" si="60"/>
        <v>600000</v>
      </c>
      <c r="AM52">
        <f t="shared" si="60"/>
        <v>0</v>
      </c>
      <c r="AN52">
        <f t="shared" si="60"/>
        <v>0</v>
      </c>
      <c r="AO52">
        <f t="shared" si="60"/>
        <v>0</v>
      </c>
      <c r="AP52">
        <f t="shared" si="60"/>
        <v>540000</v>
      </c>
      <c r="AQ52">
        <f t="shared" si="60"/>
        <v>0</v>
      </c>
      <c r="AR52">
        <f t="shared" si="60"/>
        <v>0</v>
      </c>
      <c r="AS52">
        <f t="shared" si="60"/>
        <v>0</v>
      </c>
      <c r="AT52">
        <f t="shared" si="60"/>
        <v>180000</v>
      </c>
      <c r="AU52">
        <f t="shared" si="60"/>
        <v>0</v>
      </c>
      <c r="AV52">
        <f t="shared" si="60"/>
        <v>0</v>
      </c>
      <c r="AW52">
        <f t="shared" si="60"/>
        <v>0</v>
      </c>
      <c r="AX52">
        <f t="shared" si="60"/>
        <v>194000</v>
      </c>
      <c r="AY52">
        <f t="shared" si="60"/>
        <v>0</v>
      </c>
      <c r="AZ52">
        <f t="shared" si="60"/>
        <v>0</v>
      </c>
      <c r="BA52">
        <f t="shared" si="60"/>
        <v>0</v>
      </c>
      <c r="BB52">
        <f t="shared" si="60"/>
        <v>479400</v>
      </c>
      <c r="BC52">
        <f t="shared" si="60"/>
        <v>0</v>
      </c>
      <c r="BD52">
        <f t="shared" si="60"/>
        <v>0</v>
      </c>
      <c r="BE52">
        <f t="shared" si="60"/>
        <v>0</v>
      </c>
      <c r="BF52">
        <f t="shared" si="60"/>
        <v>600000</v>
      </c>
      <c r="BG52">
        <f t="shared" si="60"/>
        <v>0</v>
      </c>
      <c r="BH52">
        <f t="shared" si="60"/>
        <v>0</v>
      </c>
      <c r="BI52">
        <f t="shared" si="60"/>
        <v>0</v>
      </c>
      <c r="BJ52">
        <f t="shared" si="60"/>
        <v>540000</v>
      </c>
      <c r="BK52">
        <f t="shared" si="60"/>
        <v>0</v>
      </c>
      <c r="BL52">
        <f t="shared" si="60"/>
        <v>0</v>
      </c>
      <c r="BM52">
        <f t="shared" si="60"/>
        <v>0</v>
      </c>
      <c r="BN52">
        <f t="shared" si="60"/>
        <v>180000</v>
      </c>
      <c r="BO52">
        <f t="shared" si="60"/>
        <v>0</v>
      </c>
      <c r="BP52">
        <f t="shared" si="60"/>
        <v>0</v>
      </c>
      <c r="BQ52">
        <f t="shared" si="60"/>
        <v>0</v>
      </c>
      <c r="BR52">
        <f t="shared" si="60"/>
        <v>194000</v>
      </c>
      <c r="BS52">
        <f t="shared" si="60"/>
        <v>0</v>
      </c>
      <c r="BT52">
        <f t="shared" si="2"/>
        <v>0</v>
      </c>
      <c r="BU52">
        <f t="shared" si="58"/>
        <v>0</v>
      </c>
      <c r="BV52">
        <f t="shared" si="58"/>
        <v>479400</v>
      </c>
      <c r="BW52">
        <f t="shared" si="58"/>
        <v>0</v>
      </c>
      <c r="BX52">
        <f t="shared" si="58"/>
        <v>0</v>
      </c>
      <c r="BY52">
        <f t="shared" si="58"/>
        <v>0</v>
      </c>
      <c r="BZ52">
        <f t="shared" si="58"/>
        <v>600000</v>
      </c>
      <c r="CA52">
        <f t="shared" si="58"/>
        <v>0</v>
      </c>
      <c r="CB52">
        <f t="shared" si="58"/>
        <v>0</v>
      </c>
      <c r="CC52">
        <f t="shared" si="58"/>
        <v>0</v>
      </c>
      <c r="CD52">
        <f t="shared" si="58"/>
        <v>540000</v>
      </c>
      <c r="CE52">
        <f t="shared" si="58"/>
        <v>0</v>
      </c>
      <c r="CF52">
        <f t="shared" si="58"/>
        <v>0</v>
      </c>
      <c r="CG52">
        <f t="shared" si="58"/>
        <v>0</v>
      </c>
      <c r="CH52">
        <f t="shared" si="58"/>
        <v>180000</v>
      </c>
      <c r="CI52">
        <f t="shared" si="58"/>
        <v>0</v>
      </c>
      <c r="CJ52">
        <f t="shared" si="58"/>
        <v>0</v>
      </c>
      <c r="CK52">
        <f t="shared" si="58"/>
        <v>0</v>
      </c>
      <c r="CL52">
        <f t="shared" si="58"/>
        <v>194000</v>
      </c>
      <c r="CM52">
        <f t="shared" si="58"/>
        <v>0</v>
      </c>
      <c r="CN52">
        <f t="shared" si="58"/>
        <v>0</v>
      </c>
      <c r="CO52">
        <f t="shared" si="58"/>
        <v>0</v>
      </c>
      <c r="CP52">
        <f t="shared" si="58"/>
        <v>479400</v>
      </c>
      <c r="CQ52">
        <f t="shared" si="58"/>
        <v>0</v>
      </c>
      <c r="CR52">
        <f t="shared" si="58"/>
        <v>0</v>
      </c>
      <c r="CS52">
        <f t="shared" si="58"/>
        <v>0</v>
      </c>
      <c r="CT52">
        <f t="shared" si="58"/>
        <v>600000</v>
      </c>
      <c r="CU52">
        <f t="shared" si="58"/>
        <v>0</v>
      </c>
      <c r="CV52">
        <f t="shared" si="58"/>
        <v>0</v>
      </c>
      <c r="CW52">
        <f t="shared" si="58"/>
        <v>0</v>
      </c>
      <c r="CX52">
        <f t="shared" si="58"/>
        <v>540000</v>
      </c>
      <c r="CY52">
        <f t="shared" si="58"/>
        <v>0</v>
      </c>
      <c r="CZ52">
        <f t="shared" si="58"/>
        <v>0</v>
      </c>
      <c r="DA52">
        <f t="shared" si="58"/>
        <v>0</v>
      </c>
      <c r="DB52">
        <f t="shared" si="58"/>
        <v>180000</v>
      </c>
      <c r="DC52">
        <f t="shared" si="58"/>
        <v>0</v>
      </c>
      <c r="DD52">
        <f t="shared" si="58"/>
        <v>0</v>
      </c>
      <c r="DE52">
        <f t="shared" si="58"/>
        <v>0</v>
      </c>
      <c r="DF52">
        <f t="shared" si="58"/>
        <v>194000</v>
      </c>
      <c r="DG52">
        <f t="shared" si="58"/>
        <v>0</v>
      </c>
      <c r="DH52">
        <f t="shared" si="58"/>
        <v>0</v>
      </c>
      <c r="DI52">
        <f t="shared" si="58"/>
        <v>0</v>
      </c>
      <c r="DJ52">
        <f t="shared" si="58"/>
        <v>479400</v>
      </c>
      <c r="DK52">
        <f t="shared" si="58"/>
        <v>0</v>
      </c>
      <c r="DL52">
        <f t="shared" si="58"/>
        <v>0</v>
      </c>
      <c r="DM52">
        <f t="shared" si="58"/>
        <v>0</v>
      </c>
      <c r="DN52">
        <f t="shared" si="58"/>
        <v>600000</v>
      </c>
      <c r="DO52">
        <f t="shared" si="58"/>
        <v>0</v>
      </c>
      <c r="DP52">
        <f t="shared" si="58"/>
        <v>0</v>
      </c>
      <c r="DQ52">
        <f t="shared" si="58"/>
        <v>0</v>
      </c>
      <c r="DR52">
        <f t="shared" si="58"/>
        <v>540000</v>
      </c>
      <c r="DS52">
        <f t="shared" si="58"/>
        <v>0</v>
      </c>
      <c r="DT52">
        <f t="shared" si="58"/>
        <v>0</v>
      </c>
      <c r="DU52">
        <f t="shared" si="58"/>
        <v>0</v>
      </c>
      <c r="DV52">
        <f t="shared" si="58"/>
        <v>180000</v>
      </c>
      <c r="DW52">
        <f t="shared" si="58"/>
        <v>0</v>
      </c>
      <c r="DX52">
        <f t="shared" si="58"/>
        <v>0</v>
      </c>
      <c r="DY52">
        <f t="shared" si="58"/>
        <v>0</v>
      </c>
      <c r="DZ52">
        <f t="shared" si="58"/>
        <v>194000</v>
      </c>
      <c r="EA52">
        <f t="shared" si="58"/>
        <v>0</v>
      </c>
      <c r="EB52">
        <f t="shared" si="58"/>
        <v>0</v>
      </c>
      <c r="EC52">
        <f t="shared" si="58"/>
        <v>0</v>
      </c>
      <c r="ED52">
        <f t="shared" si="58"/>
        <v>479400</v>
      </c>
      <c r="EE52">
        <f t="shared" si="58"/>
        <v>0</v>
      </c>
      <c r="EF52">
        <f t="shared" si="55"/>
        <v>0</v>
      </c>
      <c r="EG52">
        <f t="shared" si="55"/>
        <v>0</v>
      </c>
      <c r="EH52">
        <f t="shared" si="55"/>
        <v>600000</v>
      </c>
      <c r="EI52">
        <f t="shared" si="55"/>
        <v>0</v>
      </c>
      <c r="EJ52">
        <f t="shared" si="55"/>
        <v>0</v>
      </c>
      <c r="EK52">
        <f t="shared" si="55"/>
        <v>0</v>
      </c>
      <c r="EL52">
        <f t="shared" si="55"/>
        <v>540000</v>
      </c>
      <c r="EM52">
        <f t="shared" si="55"/>
        <v>0</v>
      </c>
      <c r="EN52">
        <f t="shared" si="55"/>
        <v>0</v>
      </c>
      <c r="EO52">
        <f t="shared" si="55"/>
        <v>0</v>
      </c>
      <c r="EP52">
        <f t="shared" si="55"/>
        <v>180000</v>
      </c>
      <c r="EQ52">
        <f t="shared" si="55"/>
        <v>0</v>
      </c>
      <c r="ER52">
        <f t="shared" si="55"/>
        <v>0</v>
      </c>
      <c r="ES52">
        <f t="shared" si="55"/>
        <v>0</v>
      </c>
      <c r="ET52">
        <f t="shared" si="55"/>
        <v>194000</v>
      </c>
      <c r="EU52">
        <f t="shared" si="55"/>
        <v>0</v>
      </c>
      <c r="EV52">
        <f t="shared" si="55"/>
        <v>0</v>
      </c>
      <c r="EW52">
        <f t="shared" si="55"/>
        <v>0</v>
      </c>
      <c r="EX52">
        <f t="shared" si="55"/>
        <v>479400</v>
      </c>
      <c r="EY52">
        <f t="shared" si="55"/>
        <v>0</v>
      </c>
      <c r="EZ52">
        <f t="shared" si="55"/>
        <v>0</v>
      </c>
      <c r="FA52">
        <f t="shared" si="55"/>
        <v>0</v>
      </c>
      <c r="FB52">
        <f t="shared" si="55"/>
        <v>600000</v>
      </c>
      <c r="FC52">
        <f t="shared" si="55"/>
        <v>0</v>
      </c>
      <c r="FD52">
        <f t="shared" si="55"/>
        <v>0</v>
      </c>
      <c r="FE52">
        <f t="shared" si="55"/>
        <v>0</v>
      </c>
      <c r="FF52">
        <f t="shared" si="55"/>
        <v>540000</v>
      </c>
      <c r="FG52">
        <f t="shared" si="55"/>
        <v>0</v>
      </c>
      <c r="FH52">
        <f t="shared" si="55"/>
        <v>0</v>
      </c>
      <c r="FI52">
        <f t="shared" si="55"/>
        <v>0</v>
      </c>
      <c r="FJ52">
        <f t="shared" si="55"/>
        <v>180000</v>
      </c>
      <c r="FK52">
        <f t="shared" si="55"/>
        <v>0</v>
      </c>
      <c r="FL52">
        <f t="shared" si="55"/>
        <v>0</v>
      </c>
      <c r="FM52">
        <f t="shared" si="55"/>
        <v>0</v>
      </c>
      <c r="FN52">
        <f t="shared" si="55"/>
        <v>194000</v>
      </c>
      <c r="FO52">
        <f t="shared" si="55"/>
        <v>0</v>
      </c>
      <c r="FP52">
        <f t="shared" si="55"/>
        <v>0</v>
      </c>
      <c r="FQ52">
        <f t="shared" si="55"/>
        <v>0</v>
      </c>
      <c r="FR52">
        <f t="shared" si="55"/>
        <v>479400</v>
      </c>
      <c r="FS52">
        <f t="shared" si="55"/>
        <v>0</v>
      </c>
      <c r="FT52">
        <f t="shared" si="55"/>
        <v>0</v>
      </c>
      <c r="FU52">
        <f t="shared" si="55"/>
        <v>0</v>
      </c>
      <c r="FV52">
        <f t="shared" si="55"/>
        <v>600000</v>
      </c>
      <c r="FW52">
        <f t="shared" si="55"/>
        <v>0</v>
      </c>
      <c r="FX52">
        <f t="shared" si="55"/>
        <v>0</v>
      </c>
      <c r="FY52">
        <f t="shared" si="55"/>
        <v>0</v>
      </c>
      <c r="FZ52">
        <f t="shared" si="55"/>
        <v>540000</v>
      </c>
      <c r="GA52">
        <f t="shared" si="55"/>
        <v>0</v>
      </c>
      <c r="GB52">
        <f t="shared" si="55"/>
        <v>0</v>
      </c>
      <c r="GC52">
        <f t="shared" si="55"/>
        <v>0</v>
      </c>
      <c r="GD52">
        <f t="shared" si="55"/>
        <v>180000</v>
      </c>
      <c r="GE52">
        <f t="shared" si="55"/>
        <v>0</v>
      </c>
      <c r="GF52">
        <f t="shared" si="55"/>
        <v>0</v>
      </c>
      <c r="GG52">
        <f t="shared" si="55"/>
        <v>0</v>
      </c>
      <c r="GH52">
        <f t="shared" si="55"/>
        <v>194000</v>
      </c>
      <c r="GI52">
        <f t="shared" si="55"/>
        <v>0</v>
      </c>
      <c r="GJ52">
        <f t="shared" si="55"/>
        <v>0</v>
      </c>
      <c r="GK52">
        <f t="shared" si="55"/>
        <v>0</v>
      </c>
      <c r="GL52">
        <f t="shared" si="55"/>
        <v>479400</v>
      </c>
      <c r="GM52">
        <f t="shared" si="55"/>
        <v>0</v>
      </c>
      <c r="GN52">
        <f t="shared" si="55"/>
        <v>0</v>
      </c>
      <c r="GO52">
        <f t="shared" si="55"/>
        <v>0</v>
      </c>
      <c r="GP52">
        <f t="shared" si="55"/>
        <v>600000</v>
      </c>
      <c r="GQ52">
        <f t="shared" ref="GQ52" si="61">GQ31*GN31</f>
        <v>0</v>
      </c>
      <c r="GR52">
        <f t="shared" si="4"/>
        <v>0</v>
      </c>
      <c r="GS52">
        <f t="shared" si="59"/>
        <v>0</v>
      </c>
      <c r="GT52">
        <f t="shared" si="59"/>
        <v>540000</v>
      </c>
      <c r="GU52">
        <f t="shared" si="59"/>
        <v>0</v>
      </c>
      <c r="GV52">
        <f t="shared" si="59"/>
        <v>0</v>
      </c>
      <c r="GW52">
        <f t="shared" si="59"/>
        <v>0</v>
      </c>
      <c r="GX52">
        <f t="shared" si="59"/>
        <v>180000</v>
      </c>
      <c r="GY52">
        <f t="shared" si="59"/>
        <v>0</v>
      </c>
      <c r="GZ52">
        <f t="shared" si="59"/>
        <v>0</v>
      </c>
      <c r="HA52">
        <f t="shared" si="59"/>
        <v>0</v>
      </c>
      <c r="HB52">
        <f t="shared" si="59"/>
        <v>194000</v>
      </c>
      <c r="HC52">
        <f t="shared" si="59"/>
        <v>0</v>
      </c>
      <c r="HD52">
        <f t="shared" si="59"/>
        <v>0</v>
      </c>
      <c r="HE52">
        <f t="shared" si="59"/>
        <v>0</v>
      </c>
      <c r="HF52">
        <f t="shared" si="59"/>
        <v>479400</v>
      </c>
      <c r="HG52">
        <f t="shared" si="59"/>
        <v>0</v>
      </c>
      <c r="HH52">
        <f t="shared" si="59"/>
        <v>0</v>
      </c>
      <c r="HI52">
        <f t="shared" si="59"/>
        <v>0</v>
      </c>
      <c r="HJ52">
        <f t="shared" si="59"/>
        <v>600000</v>
      </c>
      <c r="HK52">
        <f t="shared" si="59"/>
        <v>0</v>
      </c>
      <c r="HL52">
        <f t="shared" si="59"/>
        <v>0</v>
      </c>
      <c r="HM52">
        <f t="shared" si="59"/>
        <v>0</v>
      </c>
      <c r="HN52">
        <f t="shared" si="59"/>
        <v>540000</v>
      </c>
      <c r="HO52">
        <f t="shared" si="59"/>
        <v>0</v>
      </c>
      <c r="HP52">
        <f t="shared" si="59"/>
        <v>0</v>
      </c>
      <c r="HQ52">
        <f t="shared" si="59"/>
        <v>0</v>
      </c>
      <c r="HR52">
        <f t="shared" si="59"/>
        <v>180000</v>
      </c>
      <c r="HS52">
        <f t="shared" si="59"/>
        <v>0</v>
      </c>
      <c r="HT52">
        <f t="shared" si="59"/>
        <v>0</v>
      </c>
      <c r="HU52">
        <f t="shared" si="59"/>
        <v>0</v>
      </c>
      <c r="HV52">
        <f t="shared" si="59"/>
        <v>0</v>
      </c>
      <c r="HW52">
        <f t="shared" si="59"/>
        <v>0</v>
      </c>
      <c r="HX52">
        <f t="shared" si="59"/>
        <v>0</v>
      </c>
      <c r="HY52">
        <f t="shared" si="59"/>
        <v>0</v>
      </c>
      <c r="HZ52">
        <f t="shared" si="59"/>
        <v>0</v>
      </c>
      <c r="IA52">
        <f t="shared" si="59"/>
        <v>0</v>
      </c>
      <c r="IB52">
        <f t="shared" si="59"/>
        <v>0</v>
      </c>
      <c r="IC52">
        <f t="shared" si="59"/>
        <v>0</v>
      </c>
      <c r="ID52">
        <f t="shared" si="59"/>
        <v>0</v>
      </c>
      <c r="IE52">
        <f t="shared" si="59"/>
        <v>0</v>
      </c>
      <c r="IF52">
        <f t="shared" si="59"/>
        <v>0</v>
      </c>
      <c r="IG52">
        <f t="shared" si="59"/>
        <v>0</v>
      </c>
      <c r="IH52">
        <f t="shared" si="59"/>
        <v>0</v>
      </c>
      <c r="II52">
        <f t="shared" si="59"/>
        <v>0</v>
      </c>
      <c r="IJ52">
        <f t="shared" si="59"/>
        <v>0</v>
      </c>
      <c r="IK52">
        <f t="shared" si="59"/>
        <v>0</v>
      </c>
      <c r="IL52">
        <f t="shared" si="59"/>
        <v>0</v>
      </c>
      <c r="IM52">
        <f t="shared" si="59"/>
        <v>0</v>
      </c>
      <c r="IN52">
        <f t="shared" si="59"/>
        <v>0</v>
      </c>
      <c r="IO52">
        <f t="shared" si="59"/>
        <v>0</v>
      </c>
      <c r="IP52">
        <f t="shared" si="59"/>
        <v>0</v>
      </c>
      <c r="IQ52">
        <f t="shared" si="59"/>
        <v>0</v>
      </c>
      <c r="IR52">
        <f t="shared" si="59"/>
        <v>0</v>
      </c>
      <c r="IS52">
        <f t="shared" si="59"/>
        <v>0</v>
      </c>
      <c r="IT52">
        <f t="shared" si="59"/>
        <v>0</v>
      </c>
      <c r="IU52">
        <f t="shared" si="59"/>
        <v>0</v>
      </c>
      <c r="IV52">
        <f t="shared" si="59"/>
        <v>0</v>
      </c>
      <c r="IW52">
        <f t="shared" si="59"/>
        <v>0</v>
      </c>
      <c r="IX52">
        <f t="shared" si="59"/>
        <v>0</v>
      </c>
      <c r="IY52">
        <f t="shared" si="59"/>
        <v>0</v>
      </c>
      <c r="IZ52">
        <f t="shared" si="59"/>
        <v>0</v>
      </c>
      <c r="JA52">
        <f t="shared" si="59"/>
        <v>0</v>
      </c>
      <c r="JB52">
        <f t="shared" si="59"/>
        <v>0</v>
      </c>
      <c r="JC52">
        <f t="shared" si="59"/>
        <v>0</v>
      </c>
      <c r="JD52">
        <f t="shared" si="56"/>
        <v>0</v>
      </c>
      <c r="JE52">
        <f t="shared" si="56"/>
        <v>0</v>
      </c>
      <c r="JF52">
        <f t="shared" si="56"/>
        <v>0</v>
      </c>
      <c r="JG52">
        <f t="shared" si="56"/>
        <v>0</v>
      </c>
      <c r="JH52">
        <f t="shared" si="56"/>
        <v>0</v>
      </c>
      <c r="JI52">
        <f t="shared" si="56"/>
        <v>0</v>
      </c>
      <c r="JJ52">
        <f t="shared" si="56"/>
        <v>0</v>
      </c>
      <c r="JK52">
        <f t="shared" si="56"/>
        <v>0</v>
      </c>
      <c r="JL52">
        <f t="shared" si="56"/>
        <v>0</v>
      </c>
      <c r="JM52">
        <f t="shared" si="56"/>
        <v>0</v>
      </c>
      <c r="JN52">
        <f t="shared" si="56"/>
        <v>0</v>
      </c>
      <c r="JO52">
        <f t="shared" si="56"/>
        <v>0</v>
      </c>
      <c r="JP52">
        <f t="shared" si="56"/>
        <v>0</v>
      </c>
      <c r="JQ52">
        <f t="shared" si="56"/>
        <v>0</v>
      </c>
      <c r="JR52">
        <f t="shared" si="56"/>
        <v>0</v>
      </c>
      <c r="JS52">
        <f t="shared" si="56"/>
        <v>0</v>
      </c>
      <c r="JT52">
        <f t="shared" si="56"/>
        <v>0</v>
      </c>
      <c r="JU52">
        <f t="shared" si="56"/>
        <v>0</v>
      </c>
      <c r="JV52">
        <f t="shared" si="56"/>
        <v>0</v>
      </c>
      <c r="JW52">
        <f t="shared" si="56"/>
        <v>0</v>
      </c>
      <c r="JX52">
        <f t="shared" si="56"/>
        <v>0</v>
      </c>
      <c r="JY52">
        <f t="shared" si="56"/>
        <v>0</v>
      </c>
      <c r="JZ52">
        <f t="shared" si="56"/>
        <v>0</v>
      </c>
      <c r="KA52">
        <f t="shared" si="56"/>
        <v>0</v>
      </c>
      <c r="KB52">
        <f t="shared" si="56"/>
        <v>0</v>
      </c>
      <c r="KC52">
        <f t="shared" si="56"/>
        <v>0</v>
      </c>
      <c r="KD52">
        <f t="shared" si="56"/>
        <v>0</v>
      </c>
      <c r="KE52">
        <f t="shared" si="56"/>
        <v>0</v>
      </c>
      <c r="KF52">
        <f t="shared" si="56"/>
        <v>0</v>
      </c>
      <c r="KG52">
        <f t="shared" si="56"/>
        <v>0</v>
      </c>
      <c r="KH52">
        <f t="shared" si="56"/>
        <v>0</v>
      </c>
      <c r="KI52">
        <f t="shared" si="56"/>
        <v>0</v>
      </c>
      <c r="KJ52">
        <f t="shared" si="56"/>
        <v>0</v>
      </c>
      <c r="KK52">
        <f t="shared" si="56"/>
        <v>0</v>
      </c>
      <c r="KL52">
        <f t="shared" si="56"/>
        <v>0</v>
      </c>
      <c r="KM52">
        <f t="shared" si="56"/>
        <v>0</v>
      </c>
      <c r="KN52">
        <f t="shared" si="56"/>
        <v>0</v>
      </c>
      <c r="KO52">
        <f t="shared" si="56"/>
        <v>0</v>
      </c>
      <c r="KP52">
        <f t="shared" si="56"/>
        <v>0</v>
      </c>
      <c r="KQ52">
        <f t="shared" si="56"/>
        <v>0</v>
      </c>
      <c r="KR52">
        <f t="shared" si="56"/>
        <v>0</v>
      </c>
      <c r="KS52">
        <f t="shared" si="56"/>
        <v>0</v>
      </c>
      <c r="KT52">
        <f t="shared" si="56"/>
        <v>0</v>
      </c>
      <c r="KU52">
        <f t="shared" si="56"/>
        <v>0</v>
      </c>
      <c r="KV52">
        <f t="shared" si="56"/>
        <v>0</v>
      </c>
      <c r="KW52">
        <f t="shared" si="56"/>
        <v>0</v>
      </c>
      <c r="KX52">
        <f t="shared" si="56"/>
        <v>0</v>
      </c>
      <c r="KY52">
        <f t="shared" si="56"/>
        <v>0</v>
      </c>
      <c r="KZ52">
        <f t="shared" si="56"/>
        <v>0</v>
      </c>
      <c r="LA52">
        <f t="shared" si="56"/>
        <v>0</v>
      </c>
      <c r="LB52">
        <f t="shared" si="56"/>
        <v>0</v>
      </c>
      <c r="LC52">
        <f t="shared" si="56"/>
        <v>0</v>
      </c>
      <c r="LD52">
        <f t="shared" si="56"/>
        <v>0</v>
      </c>
      <c r="LE52">
        <f t="shared" si="56"/>
        <v>0</v>
      </c>
      <c r="LF52">
        <f t="shared" si="56"/>
        <v>0</v>
      </c>
      <c r="LG52">
        <f t="shared" si="56"/>
        <v>0</v>
      </c>
      <c r="LH52">
        <f t="shared" si="56"/>
        <v>0</v>
      </c>
      <c r="LI52">
        <f t="shared" si="56"/>
        <v>0</v>
      </c>
      <c r="LJ52">
        <f t="shared" si="56"/>
        <v>0</v>
      </c>
      <c r="LK52">
        <f t="shared" si="56"/>
        <v>0</v>
      </c>
      <c r="LL52">
        <f t="shared" si="32"/>
        <v>0</v>
      </c>
      <c r="LM52">
        <f t="shared" si="33"/>
        <v>0</v>
      </c>
      <c r="LN52">
        <f t="shared" si="34"/>
        <v>0</v>
      </c>
      <c r="LO52">
        <f t="shared" si="35"/>
        <v>0</v>
      </c>
      <c r="LP52">
        <f t="shared" si="36"/>
        <v>0</v>
      </c>
      <c r="LQ52">
        <f t="shared" si="37"/>
        <v>0</v>
      </c>
      <c r="LR52">
        <f t="shared" si="38"/>
        <v>0</v>
      </c>
      <c r="LS52">
        <f t="shared" si="39"/>
        <v>0</v>
      </c>
      <c r="LT52">
        <f t="shared" si="40"/>
        <v>0</v>
      </c>
      <c r="LU52">
        <f t="shared" si="41"/>
        <v>0</v>
      </c>
      <c r="LV52">
        <f t="shared" si="42"/>
        <v>0</v>
      </c>
      <c r="LW52">
        <f t="shared" si="43"/>
        <v>0</v>
      </c>
      <c r="LX52">
        <f t="shared" si="44"/>
        <v>0</v>
      </c>
      <c r="LY52">
        <f t="shared" si="45"/>
        <v>0</v>
      </c>
      <c r="LZ52">
        <f t="shared" si="46"/>
        <v>0</v>
      </c>
      <c r="MA52">
        <f t="shared" si="47"/>
        <v>0</v>
      </c>
      <c r="MB52">
        <f t="shared" si="48"/>
        <v>0</v>
      </c>
      <c r="MC52">
        <f t="shared" si="49"/>
        <v>0</v>
      </c>
      <c r="MD52">
        <f t="shared" si="50"/>
        <v>0</v>
      </c>
      <c r="ME52">
        <f t="shared" si="51"/>
        <v>0</v>
      </c>
      <c r="MF52">
        <f t="shared" si="52"/>
        <v>0</v>
      </c>
      <c r="MG52">
        <f t="shared" si="53"/>
        <v>0</v>
      </c>
      <c r="MH52">
        <f t="shared" si="54"/>
        <v>0</v>
      </c>
    </row>
    <row r="53" spans="1:346" x14ac:dyDescent="0.2">
      <c r="A53">
        <v>8</v>
      </c>
      <c r="B53" t="s">
        <v>23</v>
      </c>
      <c r="C53">
        <f t="shared" si="29"/>
        <v>29.364550000000001</v>
      </c>
      <c r="D53">
        <f t="shared" si="30"/>
        <v>176.18729999999999</v>
      </c>
      <c r="H53">
        <f t="shared" si="60"/>
        <v>0</v>
      </c>
      <c r="I53">
        <f t="shared" si="60"/>
        <v>0</v>
      </c>
      <c r="J53">
        <f t="shared" si="60"/>
        <v>2928000</v>
      </c>
      <c r="K53">
        <f t="shared" si="60"/>
        <v>0</v>
      </c>
      <c r="L53">
        <f t="shared" si="60"/>
        <v>0</v>
      </c>
      <c r="M53">
        <f t="shared" si="60"/>
        <v>0</v>
      </c>
      <c r="N53">
        <f t="shared" si="60"/>
        <v>2692800</v>
      </c>
      <c r="O53">
        <f t="shared" si="60"/>
        <v>0</v>
      </c>
      <c r="P53">
        <f t="shared" si="60"/>
        <v>0</v>
      </c>
      <c r="Q53">
        <f t="shared" si="60"/>
        <v>0</v>
      </c>
      <c r="R53">
        <f t="shared" si="60"/>
        <v>2880000</v>
      </c>
      <c r="S53">
        <f t="shared" si="60"/>
        <v>0</v>
      </c>
      <c r="T53">
        <f t="shared" si="60"/>
        <v>0</v>
      </c>
      <c r="U53">
        <f t="shared" si="60"/>
        <v>0</v>
      </c>
      <c r="V53">
        <f t="shared" si="60"/>
        <v>345600</v>
      </c>
      <c r="W53">
        <f t="shared" si="60"/>
        <v>0</v>
      </c>
      <c r="X53">
        <f t="shared" si="60"/>
        <v>0</v>
      </c>
      <c r="Y53">
        <f t="shared" si="60"/>
        <v>0</v>
      </c>
      <c r="Z53">
        <f t="shared" si="60"/>
        <v>57600</v>
      </c>
      <c r="AA53">
        <f t="shared" si="60"/>
        <v>0</v>
      </c>
      <c r="AB53">
        <f t="shared" si="60"/>
        <v>0</v>
      </c>
      <c r="AC53">
        <f t="shared" si="60"/>
        <v>0</v>
      </c>
      <c r="AD53">
        <f t="shared" si="60"/>
        <v>176000</v>
      </c>
      <c r="AE53">
        <f t="shared" si="60"/>
        <v>0</v>
      </c>
      <c r="AF53">
        <f t="shared" si="60"/>
        <v>0</v>
      </c>
      <c r="AG53">
        <f t="shared" si="60"/>
        <v>0</v>
      </c>
      <c r="AH53">
        <f t="shared" si="60"/>
        <v>435750</v>
      </c>
      <c r="AI53">
        <f t="shared" si="60"/>
        <v>0</v>
      </c>
      <c r="AJ53">
        <f t="shared" si="60"/>
        <v>0</v>
      </c>
      <c r="AK53">
        <f t="shared" si="60"/>
        <v>0</v>
      </c>
      <c r="AL53">
        <f t="shared" si="60"/>
        <v>545400</v>
      </c>
      <c r="AM53">
        <f t="shared" si="60"/>
        <v>0</v>
      </c>
      <c r="AN53">
        <f t="shared" si="60"/>
        <v>0</v>
      </c>
      <c r="AO53">
        <f t="shared" si="60"/>
        <v>0</v>
      </c>
      <c r="AP53">
        <f t="shared" si="60"/>
        <v>522900</v>
      </c>
      <c r="AQ53">
        <f t="shared" si="60"/>
        <v>0</v>
      </c>
      <c r="AR53">
        <f t="shared" si="60"/>
        <v>0</v>
      </c>
      <c r="AS53">
        <f t="shared" si="60"/>
        <v>0</v>
      </c>
      <c r="AT53">
        <f t="shared" si="60"/>
        <v>180000</v>
      </c>
      <c r="AU53">
        <f t="shared" si="60"/>
        <v>0</v>
      </c>
      <c r="AV53">
        <f t="shared" si="60"/>
        <v>0</v>
      </c>
      <c r="AW53">
        <f t="shared" si="60"/>
        <v>0</v>
      </c>
      <c r="AX53">
        <f t="shared" si="60"/>
        <v>176000</v>
      </c>
      <c r="AY53">
        <f t="shared" si="60"/>
        <v>0</v>
      </c>
      <c r="AZ53">
        <f t="shared" si="60"/>
        <v>0</v>
      </c>
      <c r="BA53">
        <f t="shared" si="60"/>
        <v>0</v>
      </c>
      <c r="BB53">
        <f t="shared" si="60"/>
        <v>435750</v>
      </c>
      <c r="BC53">
        <f t="shared" si="60"/>
        <v>0</v>
      </c>
      <c r="BD53">
        <f t="shared" si="60"/>
        <v>0</v>
      </c>
      <c r="BE53">
        <f t="shared" si="60"/>
        <v>0</v>
      </c>
      <c r="BF53">
        <f t="shared" si="60"/>
        <v>545400</v>
      </c>
      <c r="BG53">
        <f t="shared" si="60"/>
        <v>0</v>
      </c>
      <c r="BH53">
        <f t="shared" si="60"/>
        <v>0</v>
      </c>
      <c r="BI53">
        <f t="shared" si="60"/>
        <v>0</v>
      </c>
      <c r="BJ53">
        <f t="shared" si="60"/>
        <v>522900</v>
      </c>
      <c r="BK53">
        <f t="shared" si="60"/>
        <v>0</v>
      </c>
      <c r="BL53">
        <f t="shared" si="60"/>
        <v>0</v>
      </c>
      <c r="BM53">
        <f t="shared" si="60"/>
        <v>0</v>
      </c>
      <c r="BN53">
        <f t="shared" si="60"/>
        <v>180000</v>
      </c>
      <c r="BO53">
        <f t="shared" si="60"/>
        <v>0</v>
      </c>
      <c r="BP53">
        <f t="shared" si="60"/>
        <v>0</v>
      </c>
      <c r="BQ53">
        <f t="shared" si="60"/>
        <v>0</v>
      </c>
      <c r="BR53">
        <f t="shared" si="60"/>
        <v>176000</v>
      </c>
      <c r="BS53">
        <f t="shared" si="60"/>
        <v>0</v>
      </c>
      <c r="BT53">
        <f t="shared" si="2"/>
        <v>0</v>
      </c>
      <c r="BU53">
        <f t="shared" si="58"/>
        <v>0</v>
      </c>
      <c r="BV53">
        <f t="shared" si="58"/>
        <v>435750</v>
      </c>
      <c r="BW53">
        <f t="shared" si="58"/>
        <v>0</v>
      </c>
      <c r="BX53">
        <f t="shared" si="58"/>
        <v>0</v>
      </c>
      <c r="BY53">
        <f t="shared" si="58"/>
        <v>0</v>
      </c>
      <c r="BZ53">
        <f t="shared" si="58"/>
        <v>545400</v>
      </c>
      <c r="CA53">
        <f t="shared" si="58"/>
        <v>0</v>
      </c>
      <c r="CB53">
        <f t="shared" si="58"/>
        <v>0</v>
      </c>
      <c r="CC53">
        <f t="shared" si="58"/>
        <v>0</v>
      </c>
      <c r="CD53">
        <f t="shared" si="58"/>
        <v>522900</v>
      </c>
      <c r="CE53">
        <f t="shared" si="58"/>
        <v>0</v>
      </c>
      <c r="CF53">
        <f t="shared" si="58"/>
        <v>0</v>
      </c>
      <c r="CG53">
        <f t="shared" si="58"/>
        <v>0</v>
      </c>
      <c r="CH53">
        <f t="shared" si="58"/>
        <v>180000</v>
      </c>
      <c r="CI53">
        <f t="shared" si="58"/>
        <v>0</v>
      </c>
      <c r="CJ53">
        <f t="shared" si="58"/>
        <v>0</v>
      </c>
      <c r="CK53">
        <f t="shared" si="58"/>
        <v>0</v>
      </c>
      <c r="CL53">
        <f t="shared" si="58"/>
        <v>176000</v>
      </c>
      <c r="CM53">
        <f t="shared" si="58"/>
        <v>0</v>
      </c>
      <c r="CN53">
        <f t="shared" si="58"/>
        <v>0</v>
      </c>
      <c r="CO53">
        <f t="shared" si="58"/>
        <v>0</v>
      </c>
      <c r="CP53">
        <f t="shared" si="58"/>
        <v>435750</v>
      </c>
      <c r="CQ53">
        <f t="shared" si="58"/>
        <v>0</v>
      </c>
      <c r="CR53">
        <f t="shared" si="58"/>
        <v>0</v>
      </c>
      <c r="CS53">
        <f t="shared" si="58"/>
        <v>0</v>
      </c>
      <c r="CT53">
        <f t="shared" si="58"/>
        <v>545400</v>
      </c>
      <c r="CU53">
        <f t="shared" si="58"/>
        <v>0</v>
      </c>
      <c r="CV53">
        <f t="shared" si="58"/>
        <v>0</v>
      </c>
      <c r="CW53">
        <f t="shared" si="58"/>
        <v>0</v>
      </c>
      <c r="CX53">
        <f t="shared" si="58"/>
        <v>522900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180000</v>
      </c>
      <c r="DC53">
        <f t="shared" si="58"/>
        <v>0</v>
      </c>
      <c r="DD53">
        <f t="shared" si="58"/>
        <v>0</v>
      </c>
      <c r="DE53">
        <f t="shared" si="58"/>
        <v>0</v>
      </c>
      <c r="DF53">
        <f t="shared" si="58"/>
        <v>176000</v>
      </c>
      <c r="DG53">
        <f t="shared" si="58"/>
        <v>0</v>
      </c>
      <c r="DH53">
        <f t="shared" si="58"/>
        <v>0</v>
      </c>
      <c r="DI53">
        <f t="shared" si="58"/>
        <v>0</v>
      </c>
      <c r="DJ53">
        <f t="shared" si="58"/>
        <v>435750</v>
      </c>
      <c r="DK53">
        <f t="shared" si="58"/>
        <v>0</v>
      </c>
      <c r="DL53">
        <f t="shared" si="58"/>
        <v>0</v>
      </c>
      <c r="DM53">
        <f t="shared" si="58"/>
        <v>0</v>
      </c>
      <c r="DN53">
        <f t="shared" si="58"/>
        <v>545400</v>
      </c>
      <c r="DO53">
        <f t="shared" si="58"/>
        <v>0</v>
      </c>
      <c r="DP53">
        <f t="shared" si="58"/>
        <v>0</v>
      </c>
      <c r="DQ53">
        <f t="shared" si="58"/>
        <v>0</v>
      </c>
      <c r="DR53">
        <f t="shared" si="58"/>
        <v>522900</v>
      </c>
      <c r="DS53">
        <f t="shared" si="58"/>
        <v>0</v>
      </c>
      <c r="DT53">
        <f t="shared" si="58"/>
        <v>0</v>
      </c>
      <c r="DU53">
        <f t="shared" si="58"/>
        <v>0</v>
      </c>
      <c r="DV53">
        <f t="shared" si="58"/>
        <v>180000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si="58"/>
        <v>176000</v>
      </c>
      <c r="EA53">
        <f t="shared" si="58"/>
        <v>0</v>
      </c>
      <c r="EB53">
        <f t="shared" si="58"/>
        <v>0</v>
      </c>
      <c r="EC53">
        <f t="shared" si="58"/>
        <v>0</v>
      </c>
      <c r="ED53">
        <f t="shared" si="58"/>
        <v>435750</v>
      </c>
      <c r="EE53">
        <f t="shared" si="58"/>
        <v>0</v>
      </c>
      <c r="EF53">
        <f t="shared" ref="EF53:GQ56" si="62">EF32*EC32</f>
        <v>0</v>
      </c>
      <c r="EG53">
        <f t="shared" si="62"/>
        <v>0</v>
      </c>
      <c r="EH53">
        <f t="shared" si="62"/>
        <v>545400</v>
      </c>
      <c r="EI53">
        <f t="shared" si="62"/>
        <v>0</v>
      </c>
      <c r="EJ53">
        <f t="shared" si="62"/>
        <v>0</v>
      </c>
      <c r="EK53">
        <f t="shared" si="62"/>
        <v>0</v>
      </c>
      <c r="EL53">
        <f t="shared" si="62"/>
        <v>522900</v>
      </c>
      <c r="EM53">
        <f t="shared" si="62"/>
        <v>0</v>
      </c>
      <c r="EN53">
        <f t="shared" si="62"/>
        <v>0</v>
      </c>
      <c r="EO53">
        <f t="shared" si="62"/>
        <v>0</v>
      </c>
      <c r="EP53">
        <f t="shared" si="62"/>
        <v>180000</v>
      </c>
      <c r="EQ53">
        <f t="shared" si="62"/>
        <v>0</v>
      </c>
      <c r="ER53">
        <f t="shared" si="62"/>
        <v>0</v>
      </c>
      <c r="ES53">
        <f t="shared" si="62"/>
        <v>0</v>
      </c>
      <c r="ET53">
        <f t="shared" si="62"/>
        <v>176000</v>
      </c>
      <c r="EU53">
        <f t="shared" si="62"/>
        <v>0</v>
      </c>
      <c r="EV53">
        <f t="shared" si="62"/>
        <v>0</v>
      </c>
      <c r="EW53">
        <f t="shared" si="62"/>
        <v>0</v>
      </c>
      <c r="EX53">
        <f t="shared" si="62"/>
        <v>435750</v>
      </c>
      <c r="EY53">
        <f t="shared" si="62"/>
        <v>0</v>
      </c>
      <c r="EZ53">
        <f t="shared" si="62"/>
        <v>0</v>
      </c>
      <c r="FA53">
        <f t="shared" si="62"/>
        <v>0</v>
      </c>
      <c r="FB53">
        <f t="shared" si="62"/>
        <v>545400</v>
      </c>
      <c r="FC53">
        <f t="shared" si="62"/>
        <v>0</v>
      </c>
      <c r="FD53">
        <f t="shared" si="62"/>
        <v>0</v>
      </c>
      <c r="FE53">
        <f t="shared" si="62"/>
        <v>0</v>
      </c>
      <c r="FF53">
        <f t="shared" si="62"/>
        <v>522900</v>
      </c>
      <c r="FG53">
        <f t="shared" si="62"/>
        <v>0</v>
      </c>
      <c r="FH53">
        <f t="shared" si="62"/>
        <v>0</v>
      </c>
      <c r="FI53">
        <f t="shared" si="62"/>
        <v>0</v>
      </c>
      <c r="FJ53">
        <f t="shared" si="62"/>
        <v>180000</v>
      </c>
      <c r="FK53">
        <f t="shared" si="62"/>
        <v>0</v>
      </c>
      <c r="FL53">
        <f t="shared" si="62"/>
        <v>0</v>
      </c>
      <c r="FM53">
        <f t="shared" si="62"/>
        <v>0</v>
      </c>
      <c r="FN53">
        <f t="shared" si="62"/>
        <v>176000</v>
      </c>
      <c r="FO53">
        <f t="shared" si="62"/>
        <v>0</v>
      </c>
      <c r="FP53">
        <f t="shared" si="62"/>
        <v>0</v>
      </c>
      <c r="FQ53">
        <f t="shared" si="62"/>
        <v>0</v>
      </c>
      <c r="FR53">
        <f t="shared" si="62"/>
        <v>435750</v>
      </c>
      <c r="FS53">
        <f t="shared" si="62"/>
        <v>0</v>
      </c>
      <c r="FT53">
        <f t="shared" si="62"/>
        <v>0</v>
      </c>
      <c r="FU53">
        <f t="shared" si="62"/>
        <v>0</v>
      </c>
      <c r="FV53">
        <f t="shared" si="62"/>
        <v>545400</v>
      </c>
      <c r="FW53">
        <f t="shared" si="62"/>
        <v>0</v>
      </c>
      <c r="FX53">
        <f t="shared" si="62"/>
        <v>0</v>
      </c>
      <c r="FY53">
        <f t="shared" si="62"/>
        <v>0</v>
      </c>
      <c r="FZ53">
        <f t="shared" si="62"/>
        <v>522900</v>
      </c>
      <c r="GA53">
        <f t="shared" si="62"/>
        <v>0</v>
      </c>
      <c r="GB53">
        <f t="shared" si="62"/>
        <v>0</v>
      </c>
      <c r="GC53">
        <f t="shared" si="62"/>
        <v>0</v>
      </c>
      <c r="GD53">
        <f t="shared" si="62"/>
        <v>180000</v>
      </c>
      <c r="GE53">
        <f t="shared" si="62"/>
        <v>0</v>
      </c>
      <c r="GF53">
        <f t="shared" si="62"/>
        <v>0</v>
      </c>
      <c r="GG53">
        <f t="shared" si="62"/>
        <v>0</v>
      </c>
      <c r="GH53">
        <f t="shared" si="62"/>
        <v>176000</v>
      </c>
      <c r="GI53">
        <f t="shared" si="62"/>
        <v>0</v>
      </c>
      <c r="GJ53">
        <f t="shared" si="62"/>
        <v>0</v>
      </c>
      <c r="GK53">
        <f t="shared" si="62"/>
        <v>0</v>
      </c>
      <c r="GL53">
        <f t="shared" si="62"/>
        <v>435750</v>
      </c>
      <c r="GM53">
        <f t="shared" si="62"/>
        <v>0</v>
      </c>
      <c r="GN53">
        <f t="shared" si="62"/>
        <v>0</v>
      </c>
      <c r="GO53">
        <f t="shared" si="62"/>
        <v>0</v>
      </c>
      <c r="GP53">
        <f t="shared" si="62"/>
        <v>545400</v>
      </c>
      <c r="GQ53">
        <f t="shared" si="62"/>
        <v>0</v>
      </c>
      <c r="GR53">
        <f t="shared" si="4"/>
        <v>0</v>
      </c>
      <c r="GS53">
        <f t="shared" si="59"/>
        <v>0</v>
      </c>
      <c r="GT53">
        <f t="shared" si="59"/>
        <v>522900</v>
      </c>
      <c r="GU53">
        <f t="shared" si="59"/>
        <v>0</v>
      </c>
      <c r="GV53">
        <f t="shared" si="59"/>
        <v>0</v>
      </c>
      <c r="GW53">
        <f t="shared" si="59"/>
        <v>0</v>
      </c>
      <c r="GX53">
        <f t="shared" si="59"/>
        <v>180000</v>
      </c>
      <c r="GY53">
        <f t="shared" si="59"/>
        <v>0</v>
      </c>
      <c r="GZ53">
        <f t="shared" si="59"/>
        <v>0</v>
      </c>
      <c r="HA53">
        <f t="shared" si="59"/>
        <v>0</v>
      </c>
      <c r="HB53">
        <f t="shared" si="59"/>
        <v>176000</v>
      </c>
      <c r="HC53">
        <f t="shared" si="59"/>
        <v>0</v>
      </c>
      <c r="HD53">
        <f t="shared" si="59"/>
        <v>0</v>
      </c>
      <c r="HE53">
        <f t="shared" si="59"/>
        <v>0</v>
      </c>
      <c r="HF53">
        <f t="shared" si="59"/>
        <v>435750</v>
      </c>
      <c r="HG53">
        <f t="shared" si="59"/>
        <v>0</v>
      </c>
      <c r="HH53">
        <f t="shared" si="59"/>
        <v>0</v>
      </c>
      <c r="HI53">
        <f t="shared" si="59"/>
        <v>0</v>
      </c>
      <c r="HJ53">
        <f t="shared" si="59"/>
        <v>545400</v>
      </c>
      <c r="HK53">
        <f t="shared" si="59"/>
        <v>0</v>
      </c>
      <c r="HL53">
        <f t="shared" si="59"/>
        <v>0</v>
      </c>
      <c r="HM53">
        <f t="shared" si="59"/>
        <v>0</v>
      </c>
      <c r="HN53">
        <f t="shared" si="59"/>
        <v>522900</v>
      </c>
      <c r="HO53">
        <f t="shared" si="59"/>
        <v>0</v>
      </c>
      <c r="HP53">
        <f t="shared" si="59"/>
        <v>0</v>
      </c>
      <c r="HQ53">
        <f t="shared" si="59"/>
        <v>0</v>
      </c>
      <c r="HR53">
        <f t="shared" si="59"/>
        <v>180000</v>
      </c>
      <c r="HS53">
        <f t="shared" si="59"/>
        <v>0</v>
      </c>
      <c r="HT53">
        <f t="shared" si="59"/>
        <v>0</v>
      </c>
      <c r="HU53">
        <f t="shared" si="59"/>
        <v>0</v>
      </c>
      <c r="HV53">
        <f t="shared" si="59"/>
        <v>176000</v>
      </c>
      <c r="HW53">
        <f t="shared" si="59"/>
        <v>0</v>
      </c>
      <c r="HX53">
        <f t="shared" si="59"/>
        <v>0</v>
      </c>
      <c r="HY53">
        <f t="shared" si="59"/>
        <v>0</v>
      </c>
      <c r="HZ53">
        <f t="shared" si="59"/>
        <v>435750</v>
      </c>
      <c r="IA53">
        <f t="shared" si="59"/>
        <v>0</v>
      </c>
      <c r="IB53">
        <f t="shared" si="59"/>
        <v>0</v>
      </c>
      <c r="IC53">
        <f t="shared" si="59"/>
        <v>0</v>
      </c>
      <c r="ID53">
        <f t="shared" si="59"/>
        <v>545400</v>
      </c>
      <c r="IE53">
        <f t="shared" si="59"/>
        <v>0</v>
      </c>
      <c r="IF53">
        <f t="shared" si="59"/>
        <v>0</v>
      </c>
      <c r="IG53">
        <f t="shared" si="59"/>
        <v>0</v>
      </c>
      <c r="IH53">
        <f t="shared" si="59"/>
        <v>522900</v>
      </c>
      <c r="II53">
        <f t="shared" si="59"/>
        <v>0</v>
      </c>
      <c r="IJ53">
        <f t="shared" si="59"/>
        <v>0</v>
      </c>
      <c r="IK53">
        <f t="shared" si="59"/>
        <v>0</v>
      </c>
      <c r="IL53">
        <f t="shared" si="59"/>
        <v>180000</v>
      </c>
      <c r="IM53">
        <f t="shared" si="59"/>
        <v>0</v>
      </c>
      <c r="IN53">
        <f t="shared" si="59"/>
        <v>0</v>
      </c>
      <c r="IO53">
        <f t="shared" si="59"/>
        <v>0</v>
      </c>
      <c r="IP53">
        <f t="shared" si="59"/>
        <v>0</v>
      </c>
      <c r="IQ53">
        <f t="shared" si="59"/>
        <v>0</v>
      </c>
      <c r="IR53">
        <f t="shared" si="59"/>
        <v>0</v>
      </c>
      <c r="IS53">
        <f t="shared" si="59"/>
        <v>0</v>
      </c>
      <c r="IT53">
        <f t="shared" si="59"/>
        <v>0</v>
      </c>
      <c r="IU53">
        <f t="shared" si="59"/>
        <v>0</v>
      </c>
      <c r="IV53">
        <f t="shared" si="59"/>
        <v>0</v>
      </c>
      <c r="IW53">
        <f t="shared" si="59"/>
        <v>0</v>
      </c>
      <c r="IX53">
        <f t="shared" si="59"/>
        <v>0</v>
      </c>
      <c r="IY53">
        <f t="shared" si="59"/>
        <v>0</v>
      </c>
      <c r="IZ53">
        <f t="shared" si="59"/>
        <v>0</v>
      </c>
      <c r="JA53">
        <f t="shared" si="59"/>
        <v>0</v>
      </c>
      <c r="JB53">
        <f t="shared" si="59"/>
        <v>0</v>
      </c>
      <c r="JC53">
        <f t="shared" si="59"/>
        <v>0</v>
      </c>
      <c r="JD53">
        <f t="shared" si="56"/>
        <v>0</v>
      </c>
      <c r="JE53">
        <f t="shared" si="56"/>
        <v>0</v>
      </c>
      <c r="JF53">
        <f t="shared" si="56"/>
        <v>0</v>
      </c>
      <c r="JG53">
        <f t="shared" si="56"/>
        <v>0</v>
      </c>
      <c r="JH53">
        <f t="shared" si="56"/>
        <v>0</v>
      </c>
      <c r="JI53">
        <f t="shared" si="56"/>
        <v>0</v>
      </c>
      <c r="JJ53">
        <f t="shared" si="56"/>
        <v>0</v>
      </c>
      <c r="JK53">
        <f t="shared" si="56"/>
        <v>0</v>
      </c>
      <c r="JL53">
        <f t="shared" si="56"/>
        <v>0</v>
      </c>
      <c r="JM53">
        <f t="shared" si="56"/>
        <v>0</v>
      </c>
      <c r="JN53">
        <f t="shared" si="56"/>
        <v>0</v>
      </c>
      <c r="JO53">
        <f t="shared" ref="JO53:LK53" si="63">JO32*JL32</f>
        <v>0</v>
      </c>
      <c r="JP53">
        <f t="shared" si="63"/>
        <v>0</v>
      </c>
      <c r="JQ53">
        <f t="shared" si="63"/>
        <v>0</v>
      </c>
      <c r="JR53">
        <f t="shared" si="63"/>
        <v>0</v>
      </c>
      <c r="JS53">
        <f t="shared" si="63"/>
        <v>0</v>
      </c>
      <c r="JT53">
        <f t="shared" si="63"/>
        <v>0</v>
      </c>
      <c r="JU53">
        <f t="shared" si="63"/>
        <v>0</v>
      </c>
      <c r="JV53">
        <f t="shared" si="63"/>
        <v>0</v>
      </c>
      <c r="JW53">
        <f t="shared" si="63"/>
        <v>0</v>
      </c>
      <c r="JX53">
        <f t="shared" si="63"/>
        <v>0</v>
      </c>
      <c r="JY53">
        <f t="shared" si="63"/>
        <v>0</v>
      </c>
      <c r="JZ53">
        <f t="shared" si="63"/>
        <v>0</v>
      </c>
      <c r="KA53">
        <f t="shared" si="63"/>
        <v>0</v>
      </c>
      <c r="KB53">
        <f t="shared" si="63"/>
        <v>0</v>
      </c>
      <c r="KC53">
        <f t="shared" si="63"/>
        <v>0</v>
      </c>
      <c r="KD53">
        <f t="shared" si="63"/>
        <v>0</v>
      </c>
      <c r="KE53">
        <f t="shared" si="63"/>
        <v>0</v>
      </c>
      <c r="KF53">
        <f t="shared" si="63"/>
        <v>0</v>
      </c>
      <c r="KG53">
        <f t="shared" si="63"/>
        <v>0</v>
      </c>
      <c r="KH53">
        <f t="shared" si="63"/>
        <v>0</v>
      </c>
      <c r="KI53">
        <f t="shared" si="63"/>
        <v>0</v>
      </c>
      <c r="KJ53">
        <f t="shared" si="63"/>
        <v>0</v>
      </c>
      <c r="KK53">
        <f t="shared" si="63"/>
        <v>0</v>
      </c>
      <c r="KL53">
        <f t="shared" si="63"/>
        <v>0</v>
      </c>
      <c r="KM53">
        <f t="shared" si="63"/>
        <v>0</v>
      </c>
      <c r="KN53">
        <f t="shared" si="63"/>
        <v>0</v>
      </c>
      <c r="KO53">
        <f t="shared" si="63"/>
        <v>0</v>
      </c>
      <c r="KP53">
        <f t="shared" si="63"/>
        <v>0</v>
      </c>
      <c r="KQ53">
        <f t="shared" si="63"/>
        <v>0</v>
      </c>
      <c r="KR53">
        <f t="shared" si="63"/>
        <v>0</v>
      </c>
      <c r="KS53">
        <f t="shared" si="63"/>
        <v>0</v>
      </c>
      <c r="KT53">
        <f t="shared" si="63"/>
        <v>0</v>
      </c>
      <c r="KU53">
        <f t="shared" si="63"/>
        <v>0</v>
      </c>
      <c r="KV53">
        <f t="shared" si="63"/>
        <v>0</v>
      </c>
      <c r="KW53">
        <f t="shared" si="63"/>
        <v>0</v>
      </c>
      <c r="KX53">
        <f t="shared" si="63"/>
        <v>0</v>
      </c>
      <c r="KY53">
        <f t="shared" si="63"/>
        <v>0</v>
      </c>
      <c r="KZ53">
        <f t="shared" si="63"/>
        <v>0</v>
      </c>
      <c r="LA53">
        <f t="shared" si="63"/>
        <v>0</v>
      </c>
      <c r="LB53">
        <f t="shared" si="63"/>
        <v>0</v>
      </c>
      <c r="LC53">
        <f t="shared" si="63"/>
        <v>0</v>
      </c>
      <c r="LD53">
        <f t="shared" si="63"/>
        <v>0</v>
      </c>
      <c r="LE53">
        <f t="shared" si="63"/>
        <v>0</v>
      </c>
      <c r="LF53">
        <f t="shared" si="63"/>
        <v>0</v>
      </c>
      <c r="LG53">
        <f t="shared" si="63"/>
        <v>0</v>
      </c>
      <c r="LH53">
        <f t="shared" si="63"/>
        <v>0</v>
      </c>
      <c r="LI53">
        <f t="shared" si="63"/>
        <v>0</v>
      </c>
      <c r="LJ53">
        <f t="shared" si="63"/>
        <v>0</v>
      </c>
      <c r="LK53">
        <f t="shared" si="63"/>
        <v>0</v>
      </c>
      <c r="LL53">
        <f t="shared" si="32"/>
        <v>0</v>
      </c>
      <c r="LM53">
        <f t="shared" si="33"/>
        <v>0</v>
      </c>
      <c r="LN53">
        <f t="shared" si="34"/>
        <v>0</v>
      </c>
      <c r="LO53">
        <f t="shared" si="35"/>
        <v>0</v>
      </c>
      <c r="LP53">
        <f t="shared" si="36"/>
        <v>0</v>
      </c>
      <c r="LQ53">
        <f t="shared" si="37"/>
        <v>0</v>
      </c>
      <c r="LR53">
        <f t="shared" si="38"/>
        <v>0</v>
      </c>
      <c r="LS53">
        <f t="shared" si="39"/>
        <v>0</v>
      </c>
      <c r="LT53">
        <f t="shared" si="40"/>
        <v>0</v>
      </c>
      <c r="LU53">
        <f t="shared" si="41"/>
        <v>0</v>
      </c>
      <c r="LV53">
        <f t="shared" si="42"/>
        <v>0</v>
      </c>
      <c r="LW53">
        <f t="shared" si="43"/>
        <v>0</v>
      </c>
      <c r="LX53">
        <f t="shared" si="44"/>
        <v>0</v>
      </c>
      <c r="LY53">
        <f t="shared" si="45"/>
        <v>0</v>
      </c>
      <c r="LZ53">
        <f t="shared" si="46"/>
        <v>0</v>
      </c>
      <c r="MA53">
        <f t="shared" si="47"/>
        <v>0</v>
      </c>
      <c r="MB53">
        <f t="shared" si="48"/>
        <v>0</v>
      </c>
      <c r="MC53">
        <f t="shared" si="49"/>
        <v>0</v>
      </c>
      <c r="MD53">
        <f t="shared" si="50"/>
        <v>0</v>
      </c>
      <c r="ME53">
        <f t="shared" si="51"/>
        <v>0</v>
      </c>
      <c r="MF53">
        <f t="shared" si="52"/>
        <v>0</v>
      </c>
      <c r="MG53">
        <f t="shared" si="53"/>
        <v>0</v>
      </c>
      <c r="MH53">
        <f t="shared" si="54"/>
        <v>0</v>
      </c>
    </row>
    <row r="54" spans="1:346" x14ac:dyDescent="0.2">
      <c r="A54">
        <v>9</v>
      </c>
      <c r="B54" t="s">
        <v>24</v>
      </c>
      <c r="C54">
        <f t="shared" si="29"/>
        <v>30.06288</v>
      </c>
      <c r="D54">
        <f t="shared" si="30"/>
        <v>180.37727999999998</v>
      </c>
      <c r="H54">
        <f t="shared" si="60"/>
        <v>0</v>
      </c>
      <c r="I54">
        <f t="shared" si="60"/>
        <v>0</v>
      </c>
      <c r="J54">
        <f t="shared" si="60"/>
        <v>2892000</v>
      </c>
      <c r="K54">
        <f t="shared" si="60"/>
        <v>0</v>
      </c>
      <c r="L54">
        <f t="shared" si="60"/>
        <v>0</v>
      </c>
      <c r="M54">
        <f t="shared" si="60"/>
        <v>0</v>
      </c>
      <c r="N54">
        <f t="shared" si="60"/>
        <v>2689200</v>
      </c>
      <c r="O54">
        <f t="shared" si="60"/>
        <v>0</v>
      </c>
      <c r="P54">
        <f t="shared" si="60"/>
        <v>0</v>
      </c>
      <c r="Q54">
        <f t="shared" si="60"/>
        <v>0</v>
      </c>
      <c r="R54">
        <f t="shared" si="60"/>
        <v>2880000</v>
      </c>
      <c r="S54">
        <f t="shared" si="60"/>
        <v>0</v>
      </c>
      <c r="T54">
        <f t="shared" si="60"/>
        <v>0</v>
      </c>
      <c r="U54">
        <f t="shared" si="60"/>
        <v>0</v>
      </c>
      <c r="V54">
        <f t="shared" si="60"/>
        <v>518400</v>
      </c>
      <c r="W54">
        <f t="shared" si="60"/>
        <v>0</v>
      </c>
      <c r="X54">
        <f t="shared" si="60"/>
        <v>0</v>
      </c>
      <c r="Y54">
        <f t="shared" si="60"/>
        <v>0</v>
      </c>
      <c r="Z54">
        <f t="shared" si="60"/>
        <v>86400</v>
      </c>
      <c r="AA54">
        <f t="shared" si="60"/>
        <v>0</v>
      </c>
      <c r="AB54">
        <f t="shared" si="60"/>
        <v>0</v>
      </c>
      <c r="AC54">
        <f t="shared" si="60"/>
        <v>0</v>
      </c>
      <c r="AD54">
        <f t="shared" si="60"/>
        <v>161000</v>
      </c>
      <c r="AE54">
        <f t="shared" si="60"/>
        <v>0</v>
      </c>
      <c r="AF54">
        <f t="shared" si="60"/>
        <v>0</v>
      </c>
      <c r="AG54">
        <f t="shared" si="60"/>
        <v>0</v>
      </c>
      <c r="AH54">
        <f t="shared" si="60"/>
        <v>399390</v>
      </c>
      <c r="AI54">
        <f t="shared" si="60"/>
        <v>0</v>
      </c>
      <c r="AJ54">
        <f t="shared" si="60"/>
        <v>0</v>
      </c>
      <c r="AK54">
        <f t="shared" si="60"/>
        <v>0</v>
      </c>
      <c r="AL54">
        <f t="shared" si="60"/>
        <v>499950</v>
      </c>
      <c r="AM54">
        <f t="shared" si="60"/>
        <v>0</v>
      </c>
      <c r="AN54">
        <f t="shared" si="60"/>
        <v>0</v>
      </c>
      <c r="AO54">
        <f t="shared" si="60"/>
        <v>0</v>
      </c>
      <c r="AP54">
        <f t="shared" si="60"/>
        <v>509400</v>
      </c>
      <c r="AQ54">
        <f t="shared" si="60"/>
        <v>0</v>
      </c>
      <c r="AR54">
        <f t="shared" si="60"/>
        <v>0</v>
      </c>
      <c r="AS54">
        <f t="shared" si="60"/>
        <v>0</v>
      </c>
      <c r="AT54">
        <f t="shared" si="60"/>
        <v>180000</v>
      </c>
      <c r="AU54">
        <f t="shared" si="60"/>
        <v>0</v>
      </c>
      <c r="AV54">
        <f t="shared" si="60"/>
        <v>0</v>
      </c>
      <c r="AW54">
        <f t="shared" si="60"/>
        <v>0</v>
      </c>
      <c r="AX54">
        <f t="shared" si="60"/>
        <v>161000</v>
      </c>
      <c r="AY54">
        <f t="shared" si="60"/>
        <v>0</v>
      </c>
      <c r="AZ54">
        <f t="shared" si="60"/>
        <v>0</v>
      </c>
      <c r="BA54">
        <f t="shared" si="60"/>
        <v>0</v>
      </c>
      <c r="BB54">
        <f t="shared" si="60"/>
        <v>399390</v>
      </c>
      <c r="BC54">
        <f t="shared" si="60"/>
        <v>0</v>
      </c>
      <c r="BD54">
        <f t="shared" si="60"/>
        <v>0</v>
      </c>
      <c r="BE54">
        <f t="shared" si="60"/>
        <v>0</v>
      </c>
      <c r="BF54">
        <f t="shared" si="60"/>
        <v>499950</v>
      </c>
      <c r="BG54">
        <f t="shared" si="60"/>
        <v>0</v>
      </c>
      <c r="BH54">
        <f t="shared" si="60"/>
        <v>0</v>
      </c>
      <c r="BI54">
        <f t="shared" si="60"/>
        <v>0</v>
      </c>
      <c r="BJ54">
        <f t="shared" si="60"/>
        <v>509400</v>
      </c>
      <c r="BK54">
        <f t="shared" si="60"/>
        <v>0</v>
      </c>
      <c r="BL54">
        <f t="shared" si="60"/>
        <v>0</v>
      </c>
      <c r="BM54">
        <f t="shared" si="60"/>
        <v>0</v>
      </c>
      <c r="BN54">
        <f t="shared" si="60"/>
        <v>180000</v>
      </c>
      <c r="BO54">
        <f t="shared" si="60"/>
        <v>0</v>
      </c>
      <c r="BP54">
        <f t="shared" si="60"/>
        <v>0</v>
      </c>
      <c r="BQ54">
        <f t="shared" si="60"/>
        <v>0</v>
      </c>
      <c r="BR54">
        <f t="shared" si="60"/>
        <v>161000</v>
      </c>
      <c r="BS54">
        <f t="shared" ref="BS54" si="64">BS33*BP33</f>
        <v>0</v>
      </c>
      <c r="BT54">
        <f t="shared" si="2"/>
        <v>0</v>
      </c>
      <c r="BU54">
        <f t="shared" si="58"/>
        <v>0</v>
      </c>
      <c r="BV54">
        <f t="shared" si="58"/>
        <v>399390</v>
      </c>
      <c r="BW54">
        <f t="shared" si="58"/>
        <v>0</v>
      </c>
      <c r="BX54">
        <f t="shared" ref="BX54:EE54" si="65">BX33*BU33</f>
        <v>0</v>
      </c>
      <c r="BY54">
        <f t="shared" si="65"/>
        <v>0</v>
      </c>
      <c r="BZ54">
        <f t="shared" si="65"/>
        <v>499950</v>
      </c>
      <c r="CA54">
        <f t="shared" si="65"/>
        <v>0</v>
      </c>
      <c r="CB54">
        <f t="shared" si="65"/>
        <v>0</v>
      </c>
      <c r="CC54">
        <f t="shared" si="65"/>
        <v>0</v>
      </c>
      <c r="CD54">
        <f t="shared" si="65"/>
        <v>509400</v>
      </c>
      <c r="CE54">
        <f t="shared" si="65"/>
        <v>0</v>
      </c>
      <c r="CF54">
        <f t="shared" si="65"/>
        <v>0</v>
      </c>
      <c r="CG54">
        <f t="shared" si="65"/>
        <v>0</v>
      </c>
      <c r="CH54">
        <f t="shared" si="65"/>
        <v>180000</v>
      </c>
      <c r="CI54">
        <f t="shared" si="65"/>
        <v>0</v>
      </c>
      <c r="CJ54">
        <f t="shared" si="65"/>
        <v>0</v>
      </c>
      <c r="CK54">
        <f t="shared" si="65"/>
        <v>0</v>
      </c>
      <c r="CL54">
        <f t="shared" si="65"/>
        <v>161000</v>
      </c>
      <c r="CM54">
        <f t="shared" si="65"/>
        <v>0</v>
      </c>
      <c r="CN54">
        <f t="shared" si="65"/>
        <v>0</v>
      </c>
      <c r="CO54">
        <f t="shared" si="65"/>
        <v>0</v>
      </c>
      <c r="CP54">
        <f t="shared" si="65"/>
        <v>399390</v>
      </c>
      <c r="CQ54">
        <f t="shared" si="65"/>
        <v>0</v>
      </c>
      <c r="CR54">
        <f t="shared" si="65"/>
        <v>0</v>
      </c>
      <c r="CS54">
        <f t="shared" si="65"/>
        <v>0</v>
      </c>
      <c r="CT54">
        <f t="shared" si="65"/>
        <v>499950</v>
      </c>
      <c r="CU54">
        <f t="shared" si="65"/>
        <v>0</v>
      </c>
      <c r="CV54">
        <f t="shared" si="65"/>
        <v>0</v>
      </c>
      <c r="CW54">
        <f t="shared" si="65"/>
        <v>0</v>
      </c>
      <c r="CX54">
        <f t="shared" si="65"/>
        <v>509400</v>
      </c>
      <c r="CY54">
        <f t="shared" si="65"/>
        <v>0</v>
      </c>
      <c r="CZ54">
        <f t="shared" si="65"/>
        <v>0</v>
      </c>
      <c r="DA54">
        <f t="shared" si="65"/>
        <v>0</v>
      </c>
      <c r="DB54">
        <f t="shared" si="65"/>
        <v>180000</v>
      </c>
      <c r="DC54">
        <f t="shared" si="65"/>
        <v>0</v>
      </c>
      <c r="DD54">
        <f t="shared" si="65"/>
        <v>0</v>
      </c>
      <c r="DE54">
        <f t="shared" si="65"/>
        <v>0</v>
      </c>
      <c r="DF54">
        <f t="shared" si="65"/>
        <v>161000</v>
      </c>
      <c r="DG54">
        <f t="shared" si="65"/>
        <v>0</v>
      </c>
      <c r="DH54">
        <f t="shared" si="65"/>
        <v>0</v>
      </c>
      <c r="DI54">
        <f t="shared" si="65"/>
        <v>0</v>
      </c>
      <c r="DJ54">
        <f t="shared" si="65"/>
        <v>399390</v>
      </c>
      <c r="DK54">
        <f t="shared" si="65"/>
        <v>0</v>
      </c>
      <c r="DL54">
        <f t="shared" si="65"/>
        <v>0</v>
      </c>
      <c r="DM54">
        <f t="shared" si="65"/>
        <v>0</v>
      </c>
      <c r="DN54">
        <f t="shared" si="65"/>
        <v>499950</v>
      </c>
      <c r="DO54">
        <f t="shared" si="65"/>
        <v>0</v>
      </c>
      <c r="DP54">
        <f t="shared" si="65"/>
        <v>0</v>
      </c>
      <c r="DQ54">
        <f t="shared" si="65"/>
        <v>0</v>
      </c>
      <c r="DR54">
        <f t="shared" si="65"/>
        <v>509400</v>
      </c>
      <c r="DS54">
        <f t="shared" si="65"/>
        <v>0</v>
      </c>
      <c r="DT54">
        <f t="shared" si="65"/>
        <v>0</v>
      </c>
      <c r="DU54">
        <f t="shared" si="65"/>
        <v>0</v>
      </c>
      <c r="DV54">
        <f t="shared" si="65"/>
        <v>180000</v>
      </c>
      <c r="DW54">
        <f t="shared" si="65"/>
        <v>0</v>
      </c>
      <c r="DX54">
        <f t="shared" si="65"/>
        <v>0</v>
      </c>
      <c r="DY54">
        <f t="shared" si="65"/>
        <v>0</v>
      </c>
      <c r="DZ54">
        <f t="shared" si="65"/>
        <v>161000</v>
      </c>
      <c r="EA54">
        <f t="shared" si="65"/>
        <v>0</v>
      </c>
      <c r="EB54">
        <f t="shared" si="65"/>
        <v>0</v>
      </c>
      <c r="EC54">
        <f t="shared" si="65"/>
        <v>0</v>
      </c>
      <c r="ED54">
        <f t="shared" si="65"/>
        <v>399390</v>
      </c>
      <c r="EE54">
        <f t="shared" si="65"/>
        <v>0</v>
      </c>
      <c r="EF54">
        <f t="shared" si="62"/>
        <v>0</v>
      </c>
      <c r="EG54">
        <f t="shared" si="62"/>
        <v>0</v>
      </c>
      <c r="EH54">
        <f t="shared" si="62"/>
        <v>499950</v>
      </c>
      <c r="EI54">
        <f t="shared" si="62"/>
        <v>0</v>
      </c>
      <c r="EJ54">
        <f t="shared" si="62"/>
        <v>0</v>
      </c>
      <c r="EK54">
        <f t="shared" si="62"/>
        <v>0</v>
      </c>
      <c r="EL54">
        <f t="shared" si="62"/>
        <v>509400</v>
      </c>
      <c r="EM54">
        <f t="shared" si="62"/>
        <v>0</v>
      </c>
      <c r="EN54">
        <f t="shared" si="62"/>
        <v>0</v>
      </c>
      <c r="EO54">
        <f t="shared" si="62"/>
        <v>0</v>
      </c>
      <c r="EP54">
        <f t="shared" si="62"/>
        <v>180000</v>
      </c>
      <c r="EQ54">
        <f t="shared" si="62"/>
        <v>0</v>
      </c>
      <c r="ER54">
        <f t="shared" si="62"/>
        <v>0</v>
      </c>
      <c r="ES54">
        <f t="shared" si="62"/>
        <v>0</v>
      </c>
      <c r="ET54">
        <f t="shared" si="62"/>
        <v>161000</v>
      </c>
      <c r="EU54">
        <f t="shared" si="62"/>
        <v>0</v>
      </c>
      <c r="EV54">
        <f t="shared" si="62"/>
        <v>0</v>
      </c>
      <c r="EW54">
        <f t="shared" si="62"/>
        <v>0</v>
      </c>
      <c r="EX54">
        <f t="shared" si="62"/>
        <v>399390</v>
      </c>
      <c r="EY54">
        <f t="shared" si="62"/>
        <v>0</v>
      </c>
      <c r="EZ54">
        <f t="shared" si="62"/>
        <v>0</v>
      </c>
      <c r="FA54">
        <f t="shared" si="62"/>
        <v>0</v>
      </c>
      <c r="FB54">
        <f t="shared" si="62"/>
        <v>499950</v>
      </c>
      <c r="FC54">
        <f t="shared" si="62"/>
        <v>0</v>
      </c>
      <c r="FD54">
        <f t="shared" si="62"/>
        <v>0</v>
      </c>
      <c r="FE54">
        <f t="shared" si="62"/>
        <v>0</v>
      </c>
      <c r="FF54">
        <f t="shared" si="62"/>
        <v>509400</v>
      </c>
      <c r="FG54">
        <f t="shared" si="62"/>
        <v>0</v>
      </c>
      <c r="FH54">
        <f t="shared" si="62"/>
        <v>0</v>
      </c>
      <c r="FI54">
        <f t="shared" si="62"/>
        <v>0</v>
      </c>
      <c r="FJ54">
        <f t="shared" si="62"/>
        <v>180000</v>
      </c>
      <c r="FK54">
        <f t="shared" si="62"/>
        <v>0</v>
      </c>
      <c r="FL54">
        <f t="shared" si="62"/>
        <v>0</v>
      </c>
      <c r="FM54">
        <f t="shared" si="62"/>
        <v>0</v>
      </c>
      <c r="FN54">
        <f t="shared" si="62"/>
        <v>161000</v>
      </c>
      <c r="FO54">
        <f t="shared" si="62"/>
        <v>0</v>
      </c>
      <c r="FP54">
        <f t="shared" si="62"/>
        <v>0</v>
      </c>
      <c r="FQ54">
        <f t="shared" si="62"/>
        <v>0</v>
      </c>
      <c r="FR54">
        <f t="shared" si="62"/>
        <v>399390</v>
      </c>
      <c r="FS54">
        <f t="shared" si="62"/>
        <v>0</v>
      </c>
      <c r="FT54">
        <f t="shared" si="62"/>
        <v>0</v>
      </c>
      <c r="FU54">
        <f t="shared" si="62"/>
        <v>0</v>
      </c>
      <c r="FV54">
        <f t="shared" si="62"/>
        <v>499950</v>
      </c>
      <c r="FW54">
        <f t="shared" si="62"/>
        <v>0</v>
      </c>
      <c r="FX54">
        <f t="shared" si="62"/>
        <v>0</v>
      </c>
      <c r="FY54">
        <f t="shared" si="62"/>
        <v>0</v>
      </c>
      <c r="FZ54">
        <f t="shared" si="62"/>
        <v>509400</v>
      </c>
      <c r="GA54">
        <f t="shared" si="62"/>
        <v>0</v>
      </c>
      <c r="GB54">
        <f t="shared" si="62"/>
        <v>0</v>
      </c>
      <c r="GC54">
        <f t="shared" si="62"/>
        <v>0</v>
      </c>
      <c r="GD54">
        <f t="shared" si="62"/>
        <v>180000</v>
      </c>
      <c r="GE54">
        <f t="shared" si="62"/>
        <v>0</v>
      </c>
      <c r="GF54">
        <f t="shared" si="62"/>
        <v>0</v>
      </c>
      <c r="GG54">
        <f t="shared" si="62"/>
        <v>0</v>
      </c>
      <c r="GH54">
        <f t="shared" si="62"/>
        <v>161000</v>
      </c>
      <c r="GI54">
        <f t="shared" si="62"/>
        <v>0</v>
      </c>
      <c r="GJ54">
        <f t="shared" si="62"/>
        <v>0</v>
      </c>
      <c r="GK54">
        <f t="shared" si="62"/>
        <v>0</v>
      </c>
      <c r="GL54">
        <f t="shared" si="62"/>
        <v>399390</v>
      </c>
      <c r="GM54">
        <f t="shared" si="62"/>
        <v>0</v>
      </c>
      <c r="GN54">
        <f t="shared" si="62"/>
        <v>0</v>
      </c>
      <c r="GO54">
        <f t="shared" si="62"/>
        <v>0</v>
      </c>
      <c r="GP54">
        <f t="shared" si="62"/>
        <v>499950</v>
      </c>
      <c r="GQ54">
        <f t="shared" si="62"/>
        <v>0</v>
      </c>
      <c r="GR54">
        <f t="shared" si="4"/>
        <v>0</v>
      </c>
      <c r="GS54">
        <f t="shared" si="59"/>
        <v>0</v>
      </c>
      <c r="GT54">
        <f t="shared" si="59"/>
        <v>509400</v>
      </c>
      <c r="GU54">
        <f t="shared" si="59"/>
        <v>0</v>
      </c>
      <c r="GV54">
        <f t="shared" ref="GV54:JG64" si="66">GV33*GS33</f>
        <v>0</v>
      </c>
      <c r="GW54">
        <f t="shared" si="66"/>
        <v>0</v>
      </c>
      <c r="GX54">
        <f t="shared" si="66"/>
        <v>180000</v>
      </c>
      <c r="GY54">
        <f t="shared" si="66"/>
        <v>0</v>
      </c>
      <c r="GZ54">
        <f t="shared" si="66"/>
        <v>0</v>
      </c>
      <c r="HA54">
        <f t="shared" si="66"/>
        <v>0</v>
      </c>
      <c r="HB54">
        <f t="shared" si="66"/>
        <v>161000</v>
      </c>
      <c r="HC54">
        <f t="shared" si="66"/>
        <v>0</v>
      </c>
      <c r="HD54">
        <f t="shared" si="66"/>
        <v>0</v>
      </c>
      <c r="HE54">
        <f t="shared" si="66"/>
        <v>0</v>
      </c>
      <c r="HF54">
        <f t="shared" si="66"/>
        <v>399390</v>
      </c>
      <c r="HG54">
        <f t="shared" si="66"/>
        <v>0</v>
      </c>
      <c r="HH54">
        <f t="shared" si="66"/>
        <v>0</v>
      </c>
      <c r="HI54">
        <f t="shared" si="66"/>
        <v>0</v>
      </c>
      <c r="HJ54">
        <f t="shared" si="66"/>
        <v>499950</v>
      </c>
      <c r="HK54">
        <f t="shared" si="66"/>
        <v>0</v>
      </c>
      <c r="HL54">
        <f t="shared" si="66"/>
        <v>0</v>
      </c>
      <c r="HM54">
        <f t="shared" si="66"/>
        <v>0</v>
      </c>
      <c r="HN54">
        <f t="shared" si="66"/>
        <v>509400</v>
      </c>
      <c r="HO54">
        <f t="shared" si="66"/>
        <v>0</v>
      </c>
      <c r="HP54">
        <f t="shared" si="66"/>
        <v>0</v>
      </c>
      <c r="HQ54">
        <f t="shared" si="66"/>
        <v>0</v>
      </c>
      <c r="HR54">
        <f t="shared" si="66"/>
        <v>180000</v>
      </c>
      <c r="HS54">
        <f t="shared" si="66"/>
        <v>0</v>
      </c>
      <c r="HT54">
        <f t="shared" si="66"/>
        <v>0</v>
      </c>
      <c r="HU54">
        <f t="shared" si="66"/>
        <v>0</v>
      </c>
      <c r="HV54">
        <f t="shared" si="66"/>
        <v>161000</v>
      </c>
      <c r="HW54">
        <f t="shared" si="66"/>
        <v>0</v>
      </c>
      <c r="HX54">
        <f t="shared" si="66"/>
        <v>0</v>
      </c>
      <c r="HY54">
        <f t="shared" si="66"/>
        <v>0</v>
      </c>
      <c r="HZ54">
        <f t="shared" si="66"/>
        <v>399390</v>
      </c>
      <c r="IA54">
        <f t="shared" si="66"/>
        <v>0</v>
      </c>
      <c r="IB54">
        <f t="shared" si="66"/>
        <v>0</v>
      </c>
      <c r="IC54">
        <f t="shared" si="66"/>
        <v>0</v>
      </c>
      <c r="ID54">
        <f t="shared" si="66"/>
        <v>499950</v>
      </c>
      <c r="IE54">
        <f t="shared" si="66"/>
        <v>0</v>
      </c>
      <c r="IF54">
        <f t="shared" si="66"/>
        <v>0</v>
      </c>
      <c r="IG54">
        <f t="shared" si="66"/>
        <v>0</v>
      </c>
      <c r="IH54">
        <f t="shared" si="66"/>
        <v>509400</v>
      </c>
      <c r="II54">
        <f t="shared" si="66"/>
        <v>0</v>
      </c>
      <c r="IJ54">
        <f t="shared" si="66"/>
        <v>0</v>
      </c>
      <c r="IK54">
        <f t="shared" si="66"/>
        <v>0</v>
      </c>
      <c r="IL54">
        <f t="shared" si="66"/>
        <v>180000</v>
      </c>
      <c r="IM54">
        <f t="shared" si="66"/>
        <v>0</v>
      </c>
      <c r="IN54">
        <f t="shared" si="66"/>
        <v>0</v>
      </c>
      <c r="IO54">
        <f t="shared" si="66"/>
        <v>0</v>
      </c>
      <c r="IP54">
        <f t="shared" si="66"/>
        <v>161000</v>
      </c>
      <c r="IQ54">
        <f t="shared" si="66"/>
        <v>0</v>
      </c>
      <c r="IR54">
        <f t="shared" si="66"/>
        <v>0</v>
      </c>
      <c r="IS54">
        <f t="shared" si="66"/>
        <v>0</v>
      </c>
      <c r="IT54">
        <f t="shared" si="66"/>
        <v>399390</v>
      </c>
      <c r="IU54">
        <f t="shared" si="66"/>
        <v>0</v>
      </c>
      <c r="IV54">
        <f t="shared" si="66"/>
        <v>0</v>
      </c>
      <c r="IW54">
        <f t="shared" si="66"/>
        <v>0</v>
      </c>
      <c r="IX54">
        <f t="shared" si="66"/>
        <v>499950</v>
      </c>
      <c r="IY54">
        <f t="shared" si="66"/>
        <v>0</v>
      </c>
      <c r="IZ54">
        <f t="shared" si="66"/>
        <v>0</v>
      </c>
      <c r="JA54">
        <f t="shared" si="66"/>
        <v>0</v>
      </c>
      <c r="JB54">
        <f t="shared" si="66"/>
        <v>509400</v>
      </c>
      <c r="JC54">
        <f t="shared" si="66"/>
        <v>0</v>
      </c>
      <c r="JD54">
        <f t="shared" si="66"/>
        <v>0</v>
      </c>
      <c r="JE54">
        <f t="shared" si="66"/>
        <v>0</v>
      </c>
      <c r="JF54">
        <f t="shared" si="66"/>
        <v>180000</v>
      </c>
      <c r="JG54">
        <f t="shared" si="66"/>
        <v>0</v>
      </c>
      <c r="JH54">
        <f t="shared" ref="JH54:LK58" si="67">JH33*JE33</f>
        <v>0</v>
      </c>
      <c r="JI54">
        <f t="shared" si="67"/>
        <v>0</v>
      </c>
      <c r="JJ54">
        <f t="shared" si="67"/>
        <v>0</v>
      </c>
      <c r="JK54">
        <f t="shared" si="67"/>
        <v>0</v>
      </c>
      <c r="JL54">
        <f t="shared" si="67"/>
        <v>0</v>
      </c>
      <c r="JM54">
        <f t="shared" si="67"/>
        <v>0</v>
      </c>
      <c r="JN54">
        <f t="shared" si="67"/>
        <v>0</v>
      </c>
      <c r="JO54">
        <f t="shared" si="67"/>
        <v>0</v>
      </c>
      <c r="JP54">
        <f t="shared" si="67"/>
        <v>0</v>
      </c>
      <c r="JQ54">
        <f t="shared" si="67"/>
        <v>0</v>
      </c>
      <c r="JR54">
        <f t="shared" si="67"/>
        <v>0</v>
      </c>
      <c r="JS54">
        <f t="shared" si="67"/>
        <v>0</v>
      </c>
      <c r="JT54">
        <f t="shared" si="67"/>
        <v>0</v>
      </c>
      <c r="JU54">
        <f t="shared" si="67"/>
        <v>0</v>
      </c>
      <c r="JV54">
        <f t="shared" si="67"/>
        <v>0</v>
      </c>
      <c r="JW54">
        <f t="shared" si="67"/>
        <v>0</v>
      </c>
      <c r="JX54">
        <f t="shared" si="67"/>
        <v>0</v>
      </c>
      <c r="JY54">
        <f t="shared" si="67"/>
        <v>0</v>
      </c>
      <c r="JZ54">
        <f t="shared" si="67"/>
        <v>0</v>
      </c>
      <c r="KA54">
        <f t="shared" si="67"/>
        <v>0</v>
      </c>
      <c r="KB54">
        <f t="shared" si="67"/>
        <v>0</v>
      </c>
      <c r="KC54">
        <f t="shared" si="67"/>
        <v>0</v>
      </c>
      <c r="KD54">
        <f t="shared" si="67"/>
        <v>0</v>
      </c>
      <c r="KE54">
        <f t="shared" si="67"/>
        <v>0</v>
      </c>
      <c r="KF54">
        <f t="shared" si="67"/>
        <v>0</v>
      </c>
      <c r="KG54">
        <f t="shared" si="67"/>
        <v>0</v>
      </c>
      <c r="KH54">
        <f t="shared" si="67"/>
        <v>0</v>
      </c>
      <c r="KI54">
        <f t="shared" si="67"/>
        <v>0</v>
      </c>
      <c r="KJ54">
        <f t="shared" si="67"/>
        <v>0</v>
      </c>
      <c r="KK54">
        <f t="shared" si="67"/>
        <v>0</v>
      </c>
      <c r="KL54">
        <f t="shared" si="67"/>
        <v>0</v>
      </c>
      <c r="KM54">
        <f t="shared" si="67"/>
        <v>0</v>
      </c>
      <c r="KN54">
        <f t="shared" si="67"/>
        <v>0</v>
      </c>
      <c r="KO54">
        <f t="shared" si="67"/>
        <v>0</v>
      </c>
      <c r="KP54">
        <f t="shared" si="67"/>
        <v>0</v>
      </c>
      <c r="KQ54">
        <f t="shared" si="67"/>
        <v>0</v>
      </c>
      <c r="KR54">
        <f t="shared" si="67"/>
        <v>0</v>
      </c>
      <c r="KS54">
        <f t="shared" si="67"/>
        <v>0</v>
      </c>
      <c r="KT54">
        <f t="shared" si="67"/>
        <v>0</v>
      </c>
      <c r="KU54">
        <f t="shared" si="67"/>
        <v>0</v>
      </c>
      <c r="KV54">
        <f t="shared" si="67"/>
        <v>0</v>
      </c>
      <c r="KW54">
        <f t="shared" si="67"/>
        <v>0</v>
      </c>
      <c r="KX54">
        <f t="shared" si="67"/>
        <v>0</v>
      </c>
      <c r="KY54">
        <f t="shared" si="67"/>
        <v>0</v>
      </c>
      <c r="KZ54">
        <f t="shared" si="67"/>
        <v>0</v>
      </c>
      <c r="LA54">
        <f t="shared" si="67"/>
        <v>0</v>
      </c>
      <c r="LB54">
        <f t="shared" si="67"/>
        <v>0</v>
      </c>
      <c r="LC54">
        <f t="shared" si="67"/>
        <v>0</v>
      </c>
      <c r="LD54">
        <f t="shared" si="67"/>
        <v>0</v>
      </c>
      <c r="LE54">
        <f t="shared" si="67"/>
        <v>0</v>
      </c>
      <c r="LF54">
        <f t="shared" si="67"/>
        <v>0</v>
      </c>
      <c r="LG54">
        <f t="shared" si="67"/>
        <v>0</v>
      </c>
      <c r="LH54">
        <f t="shared" si="67"/>
        <v>0</v>
      </c>
      <c r="LI54">
        <f t="shared" si="67"/>
        <v>0</v>
      </c>
      <c r="LJ54">
        <f t="shared" si="67"/>
        <v>0</v>
      </c>
      <c r="LK54">
        <f t="shared" si="67"/>
        <v>0</v>
      </c>
      <c r="LL54">
        <f t="shared" si="32"/>
        <v>0</v>
      </c>
      <c r="LM54">
        <f t="shared" si="33"/>
        <v>0</v>
      </c>
      <c r="LN54">
        <f t="shared" si="34"/>
        <v>0</v>
      </c>
      <c r="LO54">
        <f t="shared" si="35"/>
        <v>0</v>
      </c>
      <c r="LP54">
        <f t="shared" si="36"/>
        <v>0</v>
      </c>
      <c r="LQ54">
        <f t="shared" si="37"/>
        <v>0</v>
      </c>
      <c r="LR54">
        <f t="shared" si="38"/>
        <v>0</v>
      </c>
      <c r="LS54">
        <f t="shared" si="39"/>
        <v>0</v>
      </c>
      <c r="LT54">
        <f t="shared" si="40"/>
        <v>0</v>
      </c>
      <c r="LU54">
        <f t="shared" si="41"/>
        <v>0</v>
      </c>
      <c r="LV54">
        <f t="shared" si="42"/>
        <v>0</v>
      </c>
      <c r="LW54">
        <f t="shared" si="43"/>
        <v>0</v>
      </c>
      <c r="LX54">
        <f t="shared" si="44"/>
        <v>0</v>
      </c>
      <c r="LY54">
        <f t="shared" si="45"/>
        <v>0</v>
      </c>
      <c r="LZ54">
        <f t="shared" si="46"/>
        <v>0</v>
      </c>
      <c r="MA54">
        <f t="shared" si="47"/>
        <v>0</v>
      </c>
      <c r="MB54">
        <f t="shared" si="48"/>
        <v>0</v>
      </c>
      <c r="MC54">
        <f t="shared" si="49"/>
        <v>0</v>
      </c>
      <c r="MD54">
        <f t="shared" si="50"/>
        <v>0</v>
      </c>
      <c r="ME54">
        <f t="shared" si="51"/>
        <v>0</v>
      </c>
      <c r="MF54">
        <f t="shared" si="52"/>
        <v>0</v>
      </c>
      <c r="MG54">
        <f t="shared" si="53"/>
        <v>0</v>
      </c>
      <c r="MH54">
        <f t="shared" si="54"/>
        <v>0</v>
      </c>
    </row>
    <row r="55" spans="1:346" x14ac:dyDescent="0.2">
      <c r="A55">
        <v>10</v>
      </c>
      <c r="B55" t="s">
        <v>25</v>
      </c>
      <c r="C55">
        <f t="shared" si="29"/>
        <v>30.59413</v>
      </c>
      <c r="D55">
        <f t="shared" si="30"/>
        <v>183.56477999999998</v>
      </c>
      <c r="H55">
        <f t="shared" ref="H55:BS58" si="68">H34*E34</f>
        <v>0</v>
      </c>
      <c r="I55">
        <f t="shared" si="68"/>
        <v>0</v>
      </c>
      <c r="J55">
        <f t="shared" si="68"/>
        <v>2892000</v>
      </c>
      <c r="K55">
        <f t="shared" si="68"/>
        <v>0</v>
      </c>
      <c r="L55">
        <f t="shared" si="68"/>
        <v>0</v>
      </c>
      <c r="M55">
        <f t="shared" si="68"/>
        <v>0</v>
      </c>
      <c r="N55">
        <f t="shared" si="68"/>
        <v>2689200</v>
      </c>
      <c r="O55">
        <f t="shared" si="68"/>
        <v>0</v>
      </c>
      <c r="P55">
        <f t="shared" si="68"/>
        <v>0</v>
      </c>
      <c r="Q55">
        <f t="shared" si="68"/>
        <v>0</v>
      </c>
      <c r="R55">
        <f t="shared" si="68"/>
        <v>2880000</v>
      </c>
      <c r="S55">
        <f t="shared" si="68"/>
        <v>0</v>
      </c>
      <c r="T55">
        <f t="shared" si="68"/>
        <v>0</v>
      </c>
      <c r="U55">
        <f t="shared" si="68"/>
        <v>0</v>
      </c>
      <c r="V55">
        <f t="shared" si="68"/>
        <v>518400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86400</v>
      </c>
      <c r="AA55">
        <f t="shared" si="68"/>
        <v>0</v>
      </c>
      <c r="AB55">
        <f t="shared" si="68"/>
        <v>0</v>
      </c>
      <c r="AC55">
        <f t="shared" si="68"/>
        <v>0</v>
      </c>
      <c r="AD55">
        <f t="shared" si="68"/>
        <v>148300</v>
      </c>
      <c r="AE55">
        <f t="shared" si="68"/>
        <v>0</v>
      </c>
      <c r="AF55">
        <f t="shared" si="68"/>
        <v>0</v>
      </c>
      <c r="AG55">
        <f t="shared" si="68"/>
        <v>0</v>
      </c>
      <c r="AH55">
        <f t="shared" si="68"/>
        <v>368610</v>
      </c>
      <c r="AI55">
        <f t="shared" si="68"/>
        <v>0</v>
      </c>
      <c r="AJ55">
        <f t="shared" si="68"/>
        <v>0</v>
      </c>
      <c r="AK55">
        <f t="shared" si="68"/>
        <v>0</v>
      </c>
      <c r="AL55">
        <f t="shared" si="68"/>
        <v>461400</v>
      </c>
      <c r="AM55">
        <f t="shared" si="68"/>
        <v>0</v>
      </c>
      <c r="AN55">
        <f t="shared" si="68"/>
        <v>0</v>
      </c>
      <c r="AO55">
        <f t="shared" si="68"/>
        <v>0</v>
      </c>
      <c r="AP55">
        <f t="shared" si="68"/>
        <v>497700</v>
      </c>
      <c r="AQ55">
        <f t="shared" si="68"/>
        <v>0</v>
      </c>
      <c r="AR55">
        <f t="shared" si="68"/>
        <v>0</v>
      </c>
      <c r="AS55">
        <f t="shared" si="68"/>
        <v>0</v>
      </c>
      <c r="AT55">
        <f t="shared" si="68"/>
        <v>180000</v>
      </c>
      <c r="AU55">
        <f t="shared" si="68"/>
        <v>0</v>
      </c>
      <c r="AV55">
        <f t="shared" si="68"/>
        <v>0</v>
      </c>
      <c r="AW55">
        <f t="shared" si="68"/>
        <v>0</v>
      </c>
      <c r="AX55">
        <f t="shared" si="68"/>
        <v>148300</v>
      </c>
      <c r="AY55">
        <f t="shared" si="68"/>
        <v>0</v>
      </c>
      <c r="AZ55">
        <f t="shared" si="68"/>
        <v>0</v>
      </c>
      <c r="BA55">
        <f t="shared" si="68"/>
        <v>0</v>
      </c>
      <c r="BB55">
        <f t="shared" si="68"/>
        <v>368610</v>
      </c>
      <c r="BC55">
        <f t="shared" si="68"/>
        <v>0</v>
      </c>
      <c r="BD55">
        <f t="shared" si="68"/>
        <v>0</v>
      </c>
      <c r="BE55">
        <f t="shared" si="68"/>
        <v>0</v>
      </c>
      <c r="BF55">
        <f t="shared" si="68"/>
        <v>461400</v>
      </c>
      <c r="BG55">
        <f t="shared" si="68"/>
        <v>0</v>
      </c>
      <c r="BH55">
        <f t="shared" si="68"/>
        <v>0</v>
      </c>
      <c r="BI55">
        <f t="shared" si="68"/>
        <v>0</v>
      </c>
      <c r="BJ55">
        <f t="shared" si="68"/>
        <v>497700</v>
      </c>
      <c r="BK55">
        <f t="shared" si="68"/>
        <v>0</v>
      </c>
      <c r="BL55">
        <f t="shared" si="68"/>
        <v>0</v>
      </c>
      <c r="BM55">
        <f t="shared" si="68"/>
        <v>0</v>
      </c>
      <c r="BN55">
        <f t="shared" si="68"/>
        <v>180000</v>
      </c>
      <c r="BO55">
        <f t="shared" si="68"/>
        <v>0</v>
      </c>
      <c r="BP55">
        <f t="shared" si="68"/>
        <v>0</v>
      </c>
      <c r="BQ55">
        <f t="shared" si="68"/>
        <v>0</v>
      </c>
      <c r="BR55">
        <f t="shared" si="68"/>
        <v>148300</v>
      </c>
      <c r="BS55">
        <f t="shared" si="68"/>
        <v>0</v>
      </c>
      <c r="BT55">
        <f t="shared" si="2"/>
        <v>0</v>
      </c>
      <c r="BU55">
        <f t="shared" ref="BU55:EE59" si="69">BU34*BR34</f>
        <v>0</v>
      </c>
      <c r="BV55">
        <f t="shared" si="69"/>
        <v>368610</v>
      </c>
      <c r="BW55">
        <f t="shared" si="69"/>
        <v>0</v>
      </c>
      <c r="BX55">
        <f t="shared" si="69"/>
        <v>0</v>
      </c>
      <c r="BY55">
        <f t="shared" si="69"/>
        <v>0</v>
      </c>
      <c r="BZ55">
        <f t="shared" si="69"/>
        <v>461400</v>
      </c>
      <c r="CA55">
        <f t="shared" si="69"/>
        <v>0</v>
      </c>
      <c r="CB55">
        <f t="shared" si="69"/>
        <v>0</v>
      </c>
      <c r="CC55">
        <f t="shared" si="69"/>
        <v>0</v>
      </c>
      <c r="CD55">
        <f t="shared" si="69"/>
        <v>497700</v>
      </c>
      <c r="CE55">
        <f t="shared" si="69"/>
        <v>0</v>
      </c>
      <c r="CF55">
        <f t="shared" si="69"/>
        <v>0</v>
      </c>
      <c r="CG55">
        <f t="shared" si="69"/>
        <v>0</v>
      </c>
      <c r="CH55">
        <f t="shared" si="69"/>
        <v>180000</v>
      </c>
      <c r="CI55">
        <f t="shared" si="69"/>
        <v>0</v>
      </c>
      <c r="CJ55">
        <f t="shared" si="69"/>
        <v>0</v>
      </c>
      <c r="CK55">
        <f t="shared" si="69"/>
        <v>0</v>
      </c>
      <c r="CL55">
        <f t="shared" si="69"/>
        <v>148300</v>
      </c>
      <c r="CM55">
        <f t="shared" si="69"/>
        <v>0</v>
      </c>
      <c r="CN55">
        <f t="shared" si="69"/>
        <v>0</v>
      </c>
      <c r="CO55">
        <f t="shared" si="69"/>
        <v>0</v>
      </c>
      <c r="CP55">
        <f t="shared" si="69"/>
        <v>368610</v>
      </c>
      <c r="CQ55">
        <f t="shared" si="69"/>
        <v>0</v>
      </c>
      <c r="CR55">
        <f t="shared" si="69"/>
        <v>0</v>
      </c>
      <c r="CS55">
        <f t="shared" si="69"/>
        <v>0</v>
      </c>
      <c r="CT55">
        <f t="shared" si="69"/>
        <v>461400</v>
      </c>
      <c r="CU55">
        <f t="shared" si="69"/>
        <v>0</v>
      </c>
      <c r="CV55">
        <f t="shared" si="69"/>
        <v>0</v>
      </c>
      <c r="CW55">
        <f t="shared" si="69"/>
        <v>0</v>
      </c>
      <c r="CX55">
        <f t="shared" si="69"/>
        <v>497700</v>
      </c>
      <c r="CY55">
        <f t="shared" si="69"/>
        <v>0</v>
      </c>
      <c r="CZ55">
        <f t="shared" si="69"/>
        <v>0</v>
      </c>
      <c r="DA55">
        <f t="shared" si="69"/>
        <v>0</v>
      </c>
      <c r="DB55">
        <f t="shared" si="69"/>
        <v>180000</v>
      </c>
      <c r="DC55">
        <f t="shared" si="69"/>
        <v>0</v>
      </c>
      <c r="DD55">
        <f t="shared" si="69"/>
        <v>0</v>
      </c>
      <c r="DE55">
        <f t="shared" si="69"/>
        <v>0</v>
      </c>
      <c r="DF55">
        <f t="shared" si="69"/>
        <v>148300</v>
      </c>
      <c r="DG55">
        <f t="shared" si="69"/>
        <v>0</v>
      </c>
      <c r="DH55">
        <f t="shared" si="69"/>
        <v>0</v>
      </c>
      <c r="DI55">
        <f t="shared" si="69"/>
        <v>0</v>
      </c>
      <c r="DJ55">
        <f t="shared" si="69"/>
        <v>368610</v>
      </c>
      <c r="DK55">
        <f t="shared" si="69"/>
        <v>0</v>
      </c>
      <c r="DL55">
        <f t="shared" si="69"/>
        <v>0</v>
      </c>
      <c r="DM55">
        <f t="shared" si="69"/>
        <v>0</v>
      </c>
      <c r="DN55">
        <f t="shared" si="69"/>
        <v>461400</v>
      </c>
      <c r="DO55">
        <f t="shared" si="69"/>
        <v>0</v>
      </c>
      <c r="DP55">
        <f t="shared" si="69"/>
        <v>0</v>
      </c>
      <c r="DQ55">
        <f t="shared" si="69"/>
        <v>0</v>
      </c>
      <c r="DR55">
        <f t="shared" si="69"/>
        <v>497700</v>
      </c>
      <c r="DS55">
        <f t="shared" si="69"/>
        <v>0</v>
      </c>
      <c r="DT55">
        <f t="shared" si="69"/>
        <v>0</v>
      </c>
      <c r="DU55">
        <f t="shared" si="69"/>
        <v>0</v>
      </c>
      <c r="DV55">
        <f t="shared" si="69"/>
        <v>180000</v>
      </c>
      <c r="DW55">
        <f t="shared" si="69"/>
        <v>0</v>
      </c>
      <c r="DX55">
        <f t="shared" si="69"/>
        <v>0</v>
      </c>
      <c r="DY55">
        <f t="shared" si="69"/>
        <v>0</v>
      </c>
      <c r="DZ55">
        <f t="shared" si="69"/>
        <v>148300</v>
      </c>
      <c r="EA55">
        <f t="shared" si="69"/>
        <v>0</v>
      </c>
      <c r="EB55">
        <f t="shared" si="69"/>
        <v>0</v>
      </c>
      <c r="EC55">
        <f t="shared" si="69"/>
        <v>0</v>
      </c>
      <c r="ED55">
        <f t="shared" si="69"/>
        <v>368610</v>
      </c>
      <c r="EE55">
        <f t="shared" si="69"/>
        <v>0</v>
      </c>
      <c r="EF55">
        <f t="shared" si="62"/>
        <v>0</v>
      </c>
      <c r="EG55">
        <f t="shared" si="62"/>
        <v>0</v>
      </c>
      <c r="EH55">
        <f t="shared" si="62"/>
        <v>461400</v>
      </c>
      <c r="EI55">
        <f t="shared" si="62"/>
        <v>0</v>
      </c>
      <c r="EJ55">
        <f t="shared" si="62"/>
        <v>0</v>
      </c>
      <c r="EK55">
        <f t="shared" si="62"/>
        <v>0</v>
      </c>
      <c r="EL55">
        <f t="shared" si="62"/>
        <v>497700</v>
      </c>
      <c r="EM55">
        <f t="shared" si="62"/>
        <v>0</v>
      </c>
      <c r="EN55">
        <f t="shared" si="62"/>
        <v>0</v>
      </c>
      <c r="EO55">
        <f t="shared" si="62"/>
        <v>0</v>
      </c>
      <c r="EP55">
        <f t="shared" si="62"/>
        <v>180000</v>
      </c>
      <c r="EQ55">
        <f t="shared" si="62"/>
        <v>0</v>
      </c>
      <c r="ER55">
        <f t="shared" si="62"/>
        <v>0</v>
      </c>
      <c r="ES55">
        <f t="shared" si="62"/>
        <v>0</v>
      </c>
      <c r="ET55">
        <f t="shared" si="62"/>
        <v>148300</v>
      </c>
      <c r="EU55">
        <f t="shared" si="62"/>
        <v>0</v>
      </c>
      <c r="EV55">
        <f t="shared" si="62"/>
        <v>0</v>
      </c>
      <c r="EW55">
        <f t="shared" si="62"/>
        <v>0</v>
      </c>
      <c r="EX55">
        <f t="shared" si="62"/>
        <v>368610</v>
      </c>
      <c r="EY55">
        <f t="shared" si="62"/>
        <v>0</v>
      </c>
      <c r="EZ55">
        <f t="shared" si="62"/>
        <v>0</v>
      </c>
      <c r="FA55">
        <f t="shared" si="62"/>
        <v>0</v>
      </c>
      <c r="FB55">
        <f t="shared" si="62"/>
        <v>461400</v>
      </c>
      <c r="FC55">
        <f t="shared" si="62"/>
        <v>0</v>
      </c>
      <c r="FD55">
        <f t="shared" si="62"/>
        <v>0</v>
      </c>
      <c r="FE55">
        <f t="shared" si="62"/>
        <v>0</v>
      </c>
      <c r="FF55">
        <f t="shared" si="62"/>
        <v>497700</v>
      </c>
      <c r="FG55">
        <f t="shared" si="62"/>
        <v>0</v>
      </c>
      <c r="FH55">
        <f t="shared" si="62"/>
        <v>0</v>
      </c>
      <c r="FI55">
        <f t="shared" si="62"/>
        <v>0</v>
      </c>
      <c r="FJ55">
        <f t="shared" si="62"/>
        <v>180000</v>
      </c>
      <c r="FK55">
        <f t="shared" si="62"/>
        <v>0</v>
      </c>
      <c r="FL55">
        <f t="shared" si="62"/>
        <v>0</v>
      </c>
      <c r="FM55">
        <f t="shared" si="62"/>
        <v>0</v>
      </c>
      <c r="FN55">
        <f t="shared" si="62"/>
        <v>148300</v>
      </c>
      <c r="FO55">
        <f t="shared" si="62"/>
        <v>0</v>
      </c>
      <c r="FP55">
        <f t="shared" si="62"/>
        <v>0</v>
      </c>
      <c r="FQ55">
        <f t="shared" si="62"/>
        <v>0</v>
      </c>
      <c r="FR55">
        <f t="shared" si="62"/>
        <v>368610</v>
      </c>
      <c r="FS55">
        <f t="shared" si="62"/>
        <v>0</v>
      </c>
      <c r="FT55">
        <f t="shared" si="62"/>
        <v>0</v>
      </c>
      <c r="FU55">
        <f t="shared" si="62"/>
        <v>0</v>
      </c>
      <c r="FV55">
        <f t="shared" si="62"/>
        <v>461400</v>
      </c>
      <c r="FW55">
        <f t="shared" si="62"/>
        <v>0</v>
      </c>
      <c r="FX55">
        <f t="shared" si="62"/>
        <v>0</v>
      </c>
      <c r="FY55">
        <f t="shared" si="62"/>
        <v>0</v>
      </c>
      <c r="FZ55">
        <f t="shared" si="62"/>
        <v>497700</v>
      </c>
      <c r="GA55">
        <f t="shared" si="62"/>
        <v>0</v>
      </c>
      <c r="GB55">
        <f t="shared" si="62"/>
        <v>0</v>
      </c>
      <c r="GC55">
        <f t="shared" si="62"/>
        <v>0</v>
      </c>
      <c r="GD55">
        <f t="shared" si="62"/>
        <v>180000</v>
      </c>
      <c r="GE55">
        <f t="shared" si="62"/>
        <v>0</v>
      </c>
      <c r="GF55">
        <f t="shared" si="62"/>
        <v>0</v>
      </c>
      <c r="GG55">
        <f t="shared" si="62"/>
        <v>0</v>
      </c>
      <c r="GH55">
        <f t="shared" si="62"/>
        <v>148300</v>
      </c>
      <c r="GI55">
        <f t="shared" si="62"/>
        <v>0</v>
      </c>
      <c r="GJ55">
        <f t="shared" si="62"/>
        <v>0</v>
      </c>
      <c r="GK55">
        <f t="shared" si="62"/>
        <v>0</v>
      </c>
      <c r="GL55">
        <f t="shared" si="62"/>
        <v>368610</v>
      </c>
      <c r="GM55">
        <f t="shared" si="62"/>
        <v>0</v>
      </c>
      <c r="GN55">
        <f t="shared" si="62"/>
        <v>0</v>
      </c>
      <c r="GO55">
        <f t="shared" si="62"/>
        <v>0</v>
      </c>
      <c r="GP55">
        <f t="shared" si="62"/>
        <v>461400</v>
      </c>
      <c r="GQ55">
        <f t="shared" si="62"/>
        <v>0</v>
      </c>
      <c r="GR55">
        <f t="shared" si="4"/>
        <v>0</v>
      </c>
      <c r="GS55">
        <f t="shared" ref="GS55:JC59" si="70">GS34*GP34</f>
        <v>0</v>
      </c>
      <c r="GT55">
        <f t="shared" si="70"/>
        <v>497700</v>
      </c>
      <c r="GU55">
        <f t="shared" si="70"/>
        <v>0</v>
      </c>
      <c r="GV55">
        <f t="shared" si="70"/>
        <v>0</v>
      </c>
      <c r="GW55">
        <f t="shared" si="70"/>
        <v>0</v>
      </c>
      <c r="GX55">
        <f t="shared" si="70"/>
        <v>180000</v>
      </c>
      <c r="GY55">
        <f t="shared" si="70"/>
        <v>0</v>
      </c>
      <c r="GZ55">
        <f t="shared" si="70"/>
        <v>0</v>
      </c>
      <c r="HA55">
        <f t="shared" si="70"/>
        <v>0</v>
      </c>
      <c r="HB55">
        <f t="shared" si="70"/>
        <v>148300</v>
      </c>
      <c r="HC55">
        <f t="shared" si="70"/>
        <v>0</v>
      </c>
      <c r="HD55">
        <f t="shared" si="70"/>
        <v>0</v>
      </c>
      <c r="HE55">
        <f t="shared" si="70"/>
        <v>0</v>
      </c>
      <c r="HF55">
        <f t="shared" si="70"/>
        <v>368610</v>
      </c>
      <c r="HG55">
        <f t="shared" si="70"/>
        <v>0</v>
      </c>
      <c r="HH55">
        <f t="shared" si="70"/>
        <v>0</v>
      </c>
      <c r="HI55">
        <f t="shared" si="70"/>
        <v>0</v>
      </c>
      <c r="HJ55">
        <f t="shared" si="70"/>
        <v>461400</v>
      </c>
      <c r="HK55">
        <f t="shared" si="70"/>
        <v>0</v>
      </c>
      <c r="HL55">
        <f t="shared" si="70"/>
        <v>0</v>
      </c>
      <c r="HM55">
        <f t="shared" si="70"/>
        <v>0</v>
      </c>
      <c r="HN55">
        <f t="shared" si="70"/>
        <v>497700</v>
      </c>
      <c r="HO55">
        <f t="shared" si="70"/>
        <v>0</v>
      </c>
      <c r="HP55">
        <f t="shared" si="70"/>
        <v>0</v>
      </c>
      <c r="HQ55">
        <f t="shared" si="70"/>
        <v>0</v>
      </c>
      <c r="HR55">
        <f t="shared" si="70"/>
        <v>180000</v>
      </c>
      <c r="HS55">
        <f t="shared" si="70"/>
        <v>0</v>
      </c>
      <c r="HT55">
        <f t="shared" si="70"/>
        <v>0</v>
      </c>
      <c r="HU55">
        <f t="shared" si="70"/>
        <v>0</v>
      </c>
      <c r="HV55">
        <f t="shared" si="70"/>
        <v>148300</v>
      </c>
      <c r="HW55">
        <f t="shared" si="70"/>
        <v>0</v>
      </c>
      <c r="HX55">
        <f t="shared" si="70"/>
        <v>0</v>
      </c>
      <c r="HY55">
        <f t="shared" si="70"/>
        <v>0</v>
      </c>
      <c r="HZ55">
        <f t="shared" si="70"/>
        <v>368610</v>
      </c>
      <c r="IA55">
        <f t="shared" si="70"/>
        <v>0</v>
      </c>
      <c r="IB55">
        <f t="shared" si="70"/>
        <v>0</v>
      </c>
      <c r="IC55">
        <f t="shared" si="70"/>
        <v>0</v>
      </c>
      <c r="ID55">
        <f t="shared" si="70"/>
        <v>461400</v>
      </c>
      <c r="IE55">
        <f t="shared" si="70"/>
        <v>0</v>
      </c>
      <c r="IF55">
        <f t="shared" si="70"/>
        <v>0</v>
      </c>
      <c r="IG55">
        <f t="shared" si="70"/>
        <v>0</v>
      </c>
      <c r="IH55">
        <f t="shared" si="70"/>
        <v>497700</v>
      </c>
      <c r="II55">
        <f t="shared" si="70"/>
        <v>0</v>
      </c>
      <c r="IJ55">
        <f t="shared" si="70"/>
        <v>0</v>
      </c>
      <c r="IK55">
        <f t="shared" si="70"/>
        <v>0</v>
      </c>
      <c r="IL55">
        <f t="shared" si="70"/>
        <v>180000</v>
      </c>
      <c r="IM55">
        <f t="shared" si="70"/>
        <v>0</v>
      </c>
      <c r="IN55">
        <f t="shared" si="70"/>
        <v>0</v>
      </c>
      <c r="IO55">
        <f t="shared" si="70"/>
        <v>0</v>
      </c>
      <c r="IP55">
        <f t="shared" si="70"/>
        <v>148300</v>
      </c>
      <c r="IQ55">
        <f t="shared" si="70"/>
        <v>0</v>
      </c>
      <c r="IR55">
        <f t="shared" si="70"/>
        <v>0</v>
      </c>
      <c r="IS55">
        <f t="shared" si="70"/>
        <v>0</v>
      </c>
      <c r="IT55">
        <f t="shared" si="70"/>
        <v>368610</v>
      </c>
      <c r="IU55">
        <f t="shared" si="70"/>
        <v>0</v>
      </c>
      <c r="IV55">
        <f t="shared" si="70"/>
        <v>0</v>
      </c>
      <c r="IW55">
        <f t="shared" si="70"/>
        <v>0</v>
      </c>
      <c r="IX55">
        <f t="shared" si="70"/>
        <v>461400</v>
      </c>
      <c r="IY55">
        <f t="shared" si="70"/>
        <v>0</v>
      </c>
      <c r="IZ55">
        <f t="shared" si="70"/>
        <v>0</v>
      </c>
      <c r="JA55">
        <f t="shared" si="70"/>
        <v>0</v>
      </c>
      <c r="JB55">
        <f t="shared" si="70"/>
        <v>497700</v>
      </c>
      <c r="JC55">
        <f t="shared" si="70"/>
        <v>0</v>
      </c>
      <c r="JD55">
        <f t="shared" si="66"/>
        <v>0</v>
      </c>
      <c r="JE55">
        <f t="shared" si="66"/>
        <v>0</v>
      </c>
      <c r="JF55">
        <f t="shared" si="66"/>
        <v>180000</v>
      </c>
      <c r="JG55">
        <f t="shared" si="66"/>
        <v>0</v>
      </c>
      <c r="JH55">
        <f t="shared" si="67"/>
        <v>0</v>
      </c>
      <c r="JI55">
        <f t="shared" si="67"/>
        <v>0</v>
      </c>
      <c r="JJ55">
        <f t="shared" si="67"/>
        <v>148300</v>
      </c>
      <c r="JK55">
        <f t="shared" si="67"/>
        <v>0</v>
      </c>
      <c r="JL55">
        <f t="shared" si="67"/>
        <v>0</v>
      </c>
      <c r="JM55">
        <f t="shared" si="67"/>
        <v>0</v>
      </c>
      <c r="JN55">
        <f t="shared" si="67"/>
        <v>368610</v>
      </c>
      <c r="JO55">
        <f t="shared" si="67"/>
        <v>0</v>
      </c>
      <c r="JP55">
        <f t="shared" si="67"/>
        <v>0</v>
      </c>
      <c r="JQ55">
        <f t="shared" si="67"/>
        <v>0</v>
      </c>
      <c r="JR55">
        <f t="shared" si="67"/>
        <v>461400</v>
      </c>
      <c r="JS55">
        <f t="shared" si="67"/>
        <v>0</v>
      </c>
      <c r="JT55">
        <f t="shared" si="67"/>
        <v>0</v>
      </c>
      <c r="JU55">
        <f t="shared" si="67"/>
        <v>0</v>
      </c>
      <c r="JV55">
        <f t="shared" si="67"/>
        <v>497700</v>
      </c>
      <c r="JW55">
        <f t="shared" si="67"/>
        <v>0</v>
      </c>
      <c r="JX55">
        <f t="shared" si="67"/>
        <v>0</v>
      </c>
      <c r="JY55">
        <f t="shared" si="67"/>
        <v>0</v>
      </c>
      <c r="JZ55">
        <f t="shared" si="67"/>
        <v>180000</v>
      </c>
      <c r="KA55">
        <f t="shared" si="67"/>
        <v>0</v>
      </c>
      <c r="KB55">
        <f t="shared" si="67"/>
        <v>0</v>
      </c>
      <c r="KC55">
        <f t="shared" si="67"/>
        <v>0</v>
      </c>
      <c r="KD55">
        <f t="shared" si="67"/>
        <v>0</v>
      </c>
      <c r="KE55">
        <f t="shared" si="67"/>
        <v>0</v>
      </c>
      <c r="KF55">
        <f t="shared" si="67"/>
        <v>0</v>
      </c>
      <c r="KG55">
        <f t="shared" si="67"/>
        <v>0</v>
      </c>
      <c r="KH55">
        <f t="shared" si="67"/>
        <v>0</v>
      </c>
      <c r="KI55">
        <f t="shared" si="67"/>
        <v>0</v>
      </c>
      <c r="KJ55">
        <f t="shared" si="67"/>
        <v>0</v>
      </c>
      <c r="KK55">
        <f t="shared" si="67"/>
        <v>0</v>
      </c>
      <c r="KL55">
        <f t="shared" si="67"/>
        <v>0</v>
      </c>
      <c r="KM55">
        <f t="shared" si="67"/>
        <v>0</v>
      </c>
      <c r="KN55">
        <f t="shared" si="67"/>
        <v>0</v>
      </c>
      <c r="KO55">
        <f t="shared" si="67"/>
        <v>0</v>
      </c>
      <c r="KP55">
        <f t="shared" si="67"/>
        <v>0</v>
      </c>
      <c r="KQ55">
        <f t="shared" si="67"/>
        <v>0</v>
      </c>
      <c r="KR55">
        <f t="shared" si="67"/>
        <v>0</v>
      </c>
      <c r="KS55">
        <f t="shared" si="67"/>
        <v>0</v>
      </c>
      <c r="KT55">
        <f t="shared" si="67"/>
        <v>0</v>
      </c>
      <c r="KU55">
        <f t="shared" si="67"/>
        <v>0</v>
      </c>
      <c r="KV55">
        <f t="shared" si="67"/>
        <v>0</v>
      </c>
      <c r="KW55">
        <f t="shared" si="67"/>
        <v>0</v>
      </c>
      <c r="KX55">
        <f t="shared" si="67"/>
        <v>0</v>
      </c>
      <c r="KY55">
        <f t="shared" si="67"/>
        <v>0</v>
      </c>
      <c r="KZ55">
        <f t="shared" si="67"/>
        <v>0</v>
      </c>
      <c r="LA55">
        <f t="shared" si="67"/>
        <v>0</v>
      </c>
      <c r="LB55">
        <f t="shared" si="67"/>
        <v>0</v>
      </c>
      <c r="LC55">
        <f t="shared" si="67"/>
        <v>0</v>
      </c>
      <c r="LD55">
        <f t="shared" si="67"/>
        <v>0</v>
      </c>
      <c r="LE55">
        <f t="shared" si="67"/>
        <v>0</v>
      </c>
      <c r="LF55">
        <f t="shared" si="67"/>
        <v>0</v>
      </c>
      <c r="LG55">
        <f t="shared" si="67"/>
        <v>0</v>
      </c>
      <c r="LH55">
        <f t="shared" si="67"/>
        <v>0</v>
      </c>
      <c r="LI55">
        <f t="shared" si="67"/>
        <v>0</v>
      </c>
      <c r="LJ55">
        <f t="shared" si="67"/>
        <v>0</v>
      </c>
      <c r="LK55">
        <f t="shared" si="67"/>
        <v>0</v>
      </c>
      <c r="LL55">
        <f t="shared" si="32"/>
        <v>0</v>
      </c>
      <c r="LM55">
        <f t="shared" si="33"/>
        <v>0</v>
      </c>
      <c r="LN55">
        <f t="shared" si="34"/>
        <v>0</v>
      </c>
      <c r="LO55">
        <f t="shared" si="35"/>
        <v>0</v>
      </c>
      <c r="LP55">
        <f t="shared" si="36"/>
        <v>0</v>
      </c>
      <c r="LQ55">
        <f t="shared" si="37"/>
        <v>0</v>
      </c>
      <c r="LR55">
        <f t="shared" si="38"/>
        <v>0</v>
      </c>
      <c r="LS55">
        <f t="shared" si="39"/>
        <v>0</v>
      </c>
      <c r="LT55">
        <f t="shared" si="40"/>
        <v>0</v>
      </c>
      <c r="LU55">
        <f t="shared" si="41"/>
        <v>0</v>
      </c>
      <c r="LV55">
        <f t="shared" si="42"/>
        <v>0</v>
      </c>
      <c r="LW55">
        <f t="shared" si="43"/>
        <v>0</v>
      </c>
      <c r="LX55">
        <f t="shared" si="44"/>
        <v>0</v>
      </c>
      <c r="LY55">
        <f t="shared" si="45"/>
        <v>0</v>
      </c>
      <c r="LZ55">
        <f t="shared" si="46"/>
        <v>0</v>
      </c>
      <c r="MA55">
        <f t="shared" si="47"/>
        <v>0</v>
      </c>
      <c r="MB55">
        <f t="shared" si="48"/>
        <v>0</v>
      </c>
      <c r="MC55">
        <f t="shared" si="49"/>
        <v>0</v>
      </c>
      <c r="MD55">
        <f t="shared" si="50"/>
        <v>0</v>
      </c>
      <c r="ME55">
        <f t="shared" si="51"/>
        <v>0</v>
      </c>
      <c r="MF55">
        <f t="shared" si="52"/>
        <v>0</v>
      </c>
      <c r="MG55">
        <f t="shared" si="53"/>
        <v>0</v>
      </c>
      <c r="MH55">
        <f t="shared" si="54"/>
        <v>0</v>
      </c>
    </row>
    <row r="56" spans="1:346" x14ac:dyDescent="0.2">
      <c r="A56">
        <v>11</v>
      </c>
      <c r="B56" t="s">
        <v>26</v>
      </c>
      <c r="C56">
        <f t="shared" si="29"/>
        <v>31.130140000000001</v>
      </c>
      <c r="D56">
        <f t="shared" si="30"/>
        <v>186.78084000000001</v>
      </c>
      <c r="H56">
        <f t="shared" si="68"/>
        <v>0</v>
      </c>
      <c r="I56">
        <f t="shared" si="68"/>
        <v>0</v>
      </c>
      <c r="J56">
        <f t="shared" si="68"/>
        <v>2892000</v>
      </c>
      <c r="K56">
        <f t="shared" si="68"/>
        <v>0</v>
      </c>
      <c r="L56">
        <f t="shared" si="68"/>
        <v>0</v>
      </c>
      <c r="M56">
        <f t="shared" si="68"/>
        <v>0</v>
      </c>
      <c r="N56">
        <f t="shared" si="68"/>
        <v>2689200</v>
      </c>
      <c r="O56">
        <f t="shared" si="68"/>
        <v>0</v>
      </c>
      <c r="P56">
        <f t="shared" si="68"/>
        <v>0</v>
      </c>
      <c r="Q56">
        <f t="shared" si="68"/>
        <v>0</v>
      </c>
      <c r="R56">
        <f t="shared" si="68"/>
        <v>2880000</v>
      </c>
      <c r="S56">
        <f t="shared" si="68"/>
        <v>0</v>
      </c>
      <c r="T56">
        <f t="shared" si="68"/>
        <v>0</v>
      </c>
      <c r="U56">
        <f t="shared" si="68"/>
        <v>0</v>
      </c>
      <c r="V56">
        <f t="shared" si="68"/>
        <v>518400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86400</v>
      </c>
      <c r="AA56">
        <f t="shared" si="68"/>
        <v>0</v>
      </c>
      <c r="AB56">
        <f t="shared" si="68"/>
        <v>0</v>
      </c>
      <c r="AC56">
        <f t="shared" si="68"/>
        <v>0</v>
      </c>
      <c r="AD56">
        <f t="shared" si="68"/>
        <v>137420</v>
      </c>
      <c r="AE56">
        <f t="shared" si="68"/>
        <v>0</v>
      </c>
      <c r="AF56">
        <f t="shared" si="68"/>
        <v>0</v>
      </c>
      <c r="AG56">
        <f t="shared" si="68"/>
        <v>0</v>
      </c>
      <c r="AH56">
        <f t="shared" si="68"/>
        <v>342240</v>
      </c>
      <c r="AI56">
        <f t="shared" si="68"/>
        <v>0</v>
      </c>
      <c r="AJ56">
        <f t="shared" si="68"/>
        <v>0</v>
      </c>
      <c r="AK56">
        <f t="shared" si="68"/>
        <v>0</v>
      </c>
      <c r="AL56">
        <f t="shared" si="68"/>
        <v>428550</v>
      </c>
      <c r="AM56">
        <f t="shared" si="68"/>
        <v>0</v>
      </c>
      <c r="AN56">
        <f t="shared" si="68"/>
        <v>0</v>
      </c>
      <c r="AO56">
        <f t="shared" si="68"/>
        <v>0</v>
      </c>
      <c r="AP56">
        <f t="shared" si="68"/>
        <v>487800</v>
      </c>
      <c r="AQ56">
        <f t="shared" si="68"/>
        <v>0</v>
      </c>
      <c r="AR56">
        <f t="shared" si="68"/>
        <v>0</v>
      </c>
      <c r="AS56">
        <f t="shared" si="68"/>
        <v>0</v>
      </c>
      <c r="AT56">
        <f t="shared" si="68"/>
        <v>180000</v>
      </c>
      <c r="AU56">
        <f t="shared" si="68"/>
        <v>0</v>
      </c>
      <c r="AV56">
        <f t="shared" si="68"/>
        <v>0</v>
      </c>
      <c r="AW56">
        <f t="shared" si="68"/>
        <v>0</v>
      </c>
      <c r="AX56">
        <f t="shared" si="68"/>
        <v>137420</v>
      </c>
      <c r="AY56">
        <f t="shared" si="68"/>
        <v>0</v>
      </c>
      <c r="AZ56">
        <f t="shared" si="68"/>
        <v>0</v>
      </c>
      <c r="BA56">
        <f t="shared" si="68"/>
        <v>0</v>
      </c>
      <c r="BB56">
        <f t="shared" si="68"/>
        <v>342240</v>
      </c>
      <c r="BC56">
        <f t="shared" si="68"/>
        <v>0</v>
      </c>
      <c r="BD56">
        <f t="shared" si="68"/>
        <v>0</v>
      </c>
      <c r="BE56">
        <f t="shared" si="68"/>
        <v>0</v>
      </c>
      <c r="BF56">
        <f t="shared" si="68"/>
        <v>428550</v>
      </c>
      <c r="BG56">
        <f t="shared" si="68"/>
        <v>0</v>
      </c>
      <c r="BH56">
        <f t="shared" si="68"/>
        <v>0</v>
      </c>
      <c r="BI56">
        <f t="shared" si="68"/>
        <v>0</v>
      </c>
      <c r="BJ56">
        <f t="shared" si="68"/>
        <v>487800</v>
      </c>
      <c r="BK56">
        <f t="shared" si="68"/>
        <v>0</v>
      </c>
      <c r="BL56">
        <f t="shared" si="68"/>
        <v>0</v>
      </c>
      <c r="BM56">
        <f t="shared" si="68"/>
        <v>0</v>
      </c>
      <c r="BN56">
        <f t="shared" si="68"/>
        <v>180000</v>
      </c>
      <c r="BO56">
        <f t="shared" si="68"/>
        <v>0</v>
      </c>
      <c r="BP56">
        <f t="shared" si="68"/>
        <v>0</v>
      </c>
      <c r="BQ56">
        <f t="shared" si="68"/>
        <v>0</v>
      </c>
      <c r="BR56">
        <f t="shared" si="68"/>
        <v>137420</v>
      </c>
      <c r="BS56">
        <f t="shared" si="68"/>
        <v>0</v>
      </c>
      <c r="BT56">
        <f t="shared" si="2"/>
        <v>0</v>
      </c>
      <c r="BU56">
        <f t="shared" si="69"/>
        <v>0</v>
      </c>
      <c r="BV56">
        <f t="shared" si="69"/>
        <v>342240</v>
      </c>
      <c r="BW56">
        <f t="shared" si="69"/>
        <v>0</v>
      </c>
      <c r="BX56">
        <f t="shared" si="69"/>
        <v>0</v>
      </c>
      <c r="BY56">
        <f t="shared" si="69"/>
        <v>0</v>
      </c>
      <c r="BZ56">
        <f t="shared" si="69"/>
        <v>428550</v>
      </c>
      <c r="CA56">
        <f t="shared" si="69"/>
        <v>0</v>
      </c>
      <c r="CB56">
        <f t="shared" si="69"/>
        <v>0</v>
      </c>
      <c r="CC56">
        <f t="shared" si="69"/>
        <v>0</v>
      </c>
      <c r="CD56">
        <f t="shared" si="69"/>
        <v>487800</v>
      </c>
      <c r="CE56">
        <f t="shared" si="69"/>
        <v>0</v>
      </c>
      <c r="CF56">
        <f t="shared" si="69"/>
        <v>0</v>
      </c>
      <c r="CG56">
        <f t="shared" si="69"/>
        <v>0</v>
      </c>
      <c r="CH56">
        <f t="shared" si="69"/>
        <v>180000</v>
      </c>
      <c r="CI56">
        <f t="shared" si="69"/>
        <v>0</v>
      </c>
      <c r="CJ56">
        <f t="shared" si="69"/>
        <v>0</v>
      </c>
      <c r="CK56">
        <f t="shared" si="69"/>
        <v>0</v>
      </c>
      <c r="CL56">
        <f t="shared" si="69"/>
        <v>137420</v>
      </c>
      <c r="CM56">
        <f t="shared" si="69"/>
        <v>0</v>
      </c>
      <c r="CN56">
        <f t="shared" si="69"/>
        <v>0</v>
      </c>
      <c r="CO56">
        <f t="shared" si="69"/>
        <v>0</v>
      </c>
      <c r="CP56">
        <f t="shared" si="69"/>
        <v>342240</v>
      </c>
      <c r="CQ56">
        <f t="shared" si="69"/>
        <v>0</v>
      </c>
      <c r="CR56">
        <f t="shared" si="69"/>
        <v>0</v>
      </c>
      <c r="CS56">
        <f t="shared" si="69"/>
        <v>0</v>
      </c>
      <c r="CT56">
        <f t="shared" si="69"/>
        <v>428550</v>
      </c>
      <c r="CU56">
        <f t="shared" si="69"/>
        <v>0</v>
      </c>
      <c r="CV56">
        <f t="shared" si="69"/>
        <v>0</v>
      </c>
      <c r="CW56">
        <f t="shared" si="69"/>
        <v>0</v>
      </c>
      <c r="CX56">
        <f t="shared" si="69"/>
        <v>487800</v>
      </c>
      <c r="CY56">
        <f t="shared" si="69"/>
        <v>0</v>
      </c>
      <c r="CZ56">
        <f t="shared" si="69"/>
        <v>0</v>
      </c>
      <c r="DA56">
        <f t="shared" si="69"/>
        <v>0</v>
      </c>
      <c r="DB56">
        <f t="shared" si="69"/>
        <v>180000</v>
      </c>
      <c r="DC56">
        <f t="shared" si="69"/>
        <v>0</v>
      </c>
      <c r="DD56">
        <f t="shared" si="69"/>
        <v>0</v>
      </c>
      <c r="DE56">
        <f t="shared" si="69"/>
        <v>0</v>
      </c>
      <c r="DF56">
        <f t="shared" si="69"/>
        <v>137420</v>
      </c>
      <c r="DG56">
        <f t="shared" si="69"/>
        <v>0</v>
      </c>
      <c r="DH56">
        <f t="shared" si="69"/>
        <v>0</v>
      </c>
      <c r="DI56">
        <f t="shared" si="69"/>
        <v>0</v>
      </c>
      <c r="DJ56">
        <f t="shared" si="69"/>
        <v>342240</v>
      </c>
      <c r="DK56">
        <f t="shared" si="69"/>
        <v>0</v>
      </c>
      <c r="DL56">
        <f t="shared" si="69"/>
        <v>0</v>
      </c>
      <c r="DM56">
        <f t="shared" si="69"/>
        <v>0</v>
      </c>
      <c r="DN56">
        <f t="shared" si="69"/>
        <v>428550</v>
      </c>
      <c r="DO56">
        <f t="shared" si="69"/>
        <v>0</v>
      </c>
      <c r="DP56">
        <f t="shared" si="69"/>
        <v>0</v>
      </c>
      <c r="DQ56">
        <f t="shared" si="69"/>
        <v>0</v>
      </c>
      <c r="DR56">
        <f t="shared" si="69"/>
        <v>487800</v>
      </c>
      <c r="DS56">
        <f t="shared" si="69"/>
        <v>0</v>
      </c>
      <c r="DT56">
        <f t="shared" si="69"/>
        <v>0</v>
      </c>
      <c r="DU56">
        <f t="shared" si="69"/>
        <v>0</v>
      </c>
      <c r="DV56">
        <f t="shared" si="69"/>
        <v>180000</v>
      </c>
      <c r="DW56">
        <f t="shared" si="69"/>
        <v>0</v>
      </c>
      <c r="DX56">
        <f t="shared" si="69"/>
        <v>0</v>
      </c>
      <c r="DY56">
        <f t="shared" si="69"/>
        <v>0</v>
      </c>
      <c r="DZ56">
        <f t="shared" si="69"/>
        <v>137420</v>
      </c>
      <c r="EA56">
        <f t="shared" si="69"/>
        <v>0</v>
      </c>
      <c r="EB56">
        <f t="shared" si="69"/>
        <v>0</v>
      </c>
      <c r="EC56">
        <f t="shared" si="69"/>
        <v>0</v>
      </c>
      <c r="ED56">
        <f t="shared" si="69"/>
        <v>342240</v>
      </c>
      <c r="EE56">
        <f t="shared" si="69"/>
        <v>0</v>
      </c>
      <c r="EF56">
        <f t="shared" si="62"/>
        <v>0</v>
      </c>
      <c r="EG56">
        <f t="shared" si="62"/>
        <v>0</v>
      </c>
      <c r="EH56">
        <f t="shared" si="62"/>
        <v>428550</v>
      </c>
      <c r="EI56">
        <f t="shared" si="62"/>
        <v>0</v>
      </c>
      <c r="EJ56">
        <f t="shared" si="62"/>
        <v>0</v>
      </c>
      <c r="EK56">
        <f t="shared" si="62"/>
        <v>0</v>
      </c>
      <c r="EL56">
        <f t="shared" si="62"/>
        <v>487800</v>
      </c>
      <c r="EM56">
        <f t="shared" si="62"/>
        <v>0</v>
      </c>
      <c r="EN56">
        <f t="shared" si="62"/>
        <v>0</v>
      </c>
      <c r="EO56">
        <f t="shared" si="62"/>
        <v>0</v>
      </c>
      <c r="EP56">
        <f t="shared" si="62"/>
        <v>180000</v>
      </c>
      <c r="EQ56">
        <f t="shared" si="62"/>
        <v>0</v>
      </c>
      <c r="ER56">
        <f t="shared" si="62"/>
        <v>0</v>
      </c>
      <c r="ES56">
        <f t="shared" si="62"/>
        <v>0</v>
      </c>
      <c r="ET56">
        <f t="shared" si="62"/>
        <v>137420</v>
      </c>
      <c r="EU56">
        <f t="shared" si="62"/>
        <v>0</v>
      </c>
      <c r="EV56">
        <f t="shared" si="62"/>
        <v>0</v>
      </c>
      <c r="EW56">
        <f t="shared" si="62"/>
        <v>0</v>
      </c>
      <c r="EX56">
        <f t="shared" si="62"/>
        <v>342240</v>
      </c>
      <c r="EY56">
        <f t="shared" si="62"/>
        <v>0</v>
      </c>
      <c r="EZ56">
        <f t="shared" si="62"/>
        <v>0</v>
      </c>
      <c r="FA56">
        <f t="shared" si="62"/>
        <v>0</v>
      </c>
      <c r="FB56">
        <f t="shared" si="62"/>
        <v>428550</v>
      </c>
      <c r="FC56">
        <f t="shared" si="62"/>
        <v>0</v>
      </c>
      <c r="FD56">
        <f t="shared" si="62"/>
        <v>0</v>
      </c>
      <c r="FE56">
        <f t="shared" si="62"/>
        <v>0</v>
      </c>
      <c r="FF56">
        <f t="shared" si="62"/>
        <v>487800</v>
      </c>
      <c r="FG56">
        <f t="shared" si="62"/>
        <v>0</v>
      </c>
      <c r="FH56">
        <f t="shared" si="62"/>
        <v>0</v>
      </c>
      <c r="FI56">
        <f t="shared" si="62"/>
        <v>0</v>
      </c>
      <c r="FJ56">
        <f t="shared" si="62"/>
        <v>180000</v>
      </c>
      <c r="FK56">
        <f t="shared" si="62"/>
        <v>0</v>
      </c>
      <c r="FL56">
        <f t="shared" si="62"/>
        <v>0</v>
      </c>
      <c r="FM56">
        <f t="shared" si="62"/>
        <v>0</v>
      </c>
      <c r="FN56">
        <f t="shared" si="62"/>
        <v>137420</v>
      </c>
      <c r="FO56">
        <f t="shared" si="62"/>
        <v>0</v>
      </c>
      <c r="FP56">
        <f t="shared" si="62"/>
        <v>0</v>
      </c>
      <c r="FQ56">
        <f t="shared" si="62"/>
        <v>0</v>
      </c>
      <c r="FR56">
        <f t="shared" si="62"/>
        <v>342240</v>
      </c>
      <c r="FS56">
        <f t="shared" si="62"/>
        <v>0</v>
      </c>
      <c r="FT56">
        <f t="shared" si="62"/>
        <v>0</v>
      </c>
      <c r="FU56">
        <f t="shared" si="62"/>
        <v>0</v>
      </c>
      <c r="FV56">
        <f t="shared" si="62"/>
        <v>428550</v>
      </c>
      <c r="FW56">
        <f t="shared" si="62"/>
        <v>0</v>
      </c>
      <c r="FX56">
        <f t="shared" si="62"/>
        <v>0</v>
      </c>
      <c r="FY56">
        <f t="shared" si="62"/>
        <v>0</v>
      </c>
      <c r="FZ56">
        <f t="shared" si="62"/>
        <v>487800</v>
      </c>
      <c r="GA56">
        <f t="shared" si="62"/>
        <v>0</v>
      </c>
      <c r="GB56">
        <f t="shared" si="62"/>
        <v>0</v>
      </c>
      <c r="GC56">
        <f t="shared" si="62"/>
        <v>0</v>
      </c>
      <c r="GD56">
        <f t="shared" si="62"/>
        <v>180000</v>
      </c>
      <c r="GE56">
        <f t="shared" si="62"/>
        <v>0</v>
      </c>
      <c r="GF56">
        <f t="shared" si="62"/>
        <v>0</v>
      </c>
      <c r="GG56">
        <f t="shared" si="62"/>
        <v>0</v>
      </c>
      <c r="GH56">
        <f t="shared" si="62"/>
        <v>137420</v>
      </c>
      <c r="GI56">
        <f t="shared" si="62"/>
        <v>0</v>
      </c>
      <c r="GJ56">
        <f t="shared" si="62"/>
        <v>0</v>
      </c>
      <c r="GK56">
        <f t="shared" si="62"/>
        <v>0</v>
      </c>
      <c r="GL56">
        <f t="shared" si="62"/>
        <v>342240</v>
      </c>
      <c r="GM56">
        <f t="shared" si="62"/>
        <v>0</v>
      </c>
      <c r="GN56">
        <f t="shared" si="62"/>
        <v>0</v>
      </c>
      <c r="GO56">
        <f t="shared" si="62"/>
        <v>0</v>
      </c>
      <c r="GP56">
        <f t="shared" si="62"/>
        <v>428550</v>
      </c>
      <c r="GQ56">
        <f t="shared" ref="GQ56" si="71">GQ35*GN35</f>
        <v>0</v>
      </c>
      <c r="GR56">
        <f t="shared" si="4"/>
        <v>0</v>
      </c>
      <c r="GS56">
        <f t="shared" si="70"/>
        <v>0</v>
      </c>
      <c r="GT56">
        <f t="shared" si="70"/>
        <v>487800</v>
      </c>
      <c r="GU56">
        <f t="shared" si="70"/>
        <v>0</v>
      </c>
      <c r="GV56">
        <f t="shared" si="70"/>
        <v>0</v>
      </c>
      <c r="GW56">
        <f t="shared" si="70"/>
        <v>0</v>
      </c>
      <c r="GX56">
        <f t="shared" si="70"/>
        <v>180000</v>
      </c>
      <c r="GY56">
        <f t="shared" si="70"/>
        <v>0</v>
      </c>
      <c r="GZ56">
        <f t="shared" si="70"/>
        <v>0</v>
      </c>
      <c r="HA56">
        <f t="shared" si="70"/>
        <v>0</v>
      </c>
      <c r="HB56">
        <f t="shared" si="70"/>
        <v>137420</v>
      </c>
      <c r="HC56">
        <f t="shared" si="70"/>
        <v>0</v>
      </c>
      <c r="HD56">
        <f t="shared" si="70"/>
        <v>0</v>
      </c>
      <c r="HE56">
        <f t="shared" si="70"/>
        <v>0</v>
      </c>
      <c r="HF56">
        <f t="shared" si="70"/>
        <v>342240</v>
      </c>
      <c r="HG56">
        <f t="shared" si="70"/>
        <v>0</v>
      </c>
      <c r="HH56">
        <f t="shared" si="70"/>
        <v>0</v>
      </c>
      <c r="HI56">
        <f t="shared" si="70"/>
        <v>0</v>
      </c>
      <c r="HJ56">
        <f t="shared" si="70"/>
        <v>428550</v>
      </c>
      <c r="HK56">
        <f t="shared" si="70"/>
        <v>0</v>
      </c>
      <c r="HL56">
        <f t="shared" si="70"/>
        <v>0</v>
      </c>
      <c r="HM56">
        <f t="shared" si="70"/>
        <v>0</v>
      </c>
      <c r="HN56">
        <f t="shared" si="70"/>
        <v>487800</v>
      </c>
      <c r="HO56">
        <f t="shared" si="70"/>
        <v>0</v>
      </c>
      <c r="HP56">
        <f t="shared" si="70"/>
        <v>0</v>
      </c>
      <c r="HQ56">
        <f t="shared" si="70"/>
        <v>0</v>
      </c>
      <c r="HR56">
        <f t="shared" si="70"/>
        <v>180000</v>
      </c>
      <c r="HS56">
        <f t="shared" si="70"/>
        <v>0</v>
      </c>
      <c r="HT56">
        <f t="shared" si="70"/>
        <v>0</v>
      </c>
      <c r="HU56">
        <f t="shared" si="70"/>
        <v>0</v>
      </c>
      <c r="HV56">
        <f t="shared" si="70"/>
        <v>137420</v>
      </c>
      <c r="HW56">
        <f t="shared" si="70"/>
        <v>0</v>
      </c>
      <c r="HX56">
        <f t="shared" si="70"/>
        <v>0</v>
      </c>
      <c r="HY56">
        <f t="shared" si="70"/>
        <v>0</v>
      </c>
      <c r="HZ56">
        <f t="shared" si="70"/>
        <v>342240</v>
      </c>
      <c r="IA56">
        <f t="shared" si="70"/>
        <v>0</v>
      </c>
      <c r="IB56">
        <f t="shared" si="70"/>
        <v>0</v>
      </c>
      <c r="IC56">
        <f t="shared" si="70"/>
        <v>0</v>
      </c>
      <c r="ID56">
        <f t="shared" si="70"/>
        <v>428550</v>
      </c>
      <c r="IE56">
        <f t="shared" si="70"/>
        <v>0</v>
      </c>
      <c r="IF56">
        <f t="shared" si="70"/>
        <v>0</v>
      </c>
      <c r="IG56">
        <f t="shared" si="70"/>
        <v>0</v>
      </c>
      <c r="IH56">
        <f t="shared" si="70"/>
        <v>487800</v>
      </c>
      <c r="II56">
        <f t="shared" si="70"/>
        <v>0</v>
      </c>
      <c r="IJ56">
        <f t="shared" si="70"/>
        <v>0</v>
      </c>
      <c r="IK56">
        <f t="shared" si="70"/>
        <v>0</v>
      </c>
      <c r="IL56">
        <f t="shared" si="70"/>
        <v>180000</v>
      </c>
      <c r="IM56">
        <f t="shared" si="70"/>
        <v>0</v>
      </c>
      <c r="IN56">
        <f t="shared" si="70"/>
        <v>0</v>
      </c>
      <c r="IO56">
        <f t="shared" si="70"/>
        <v>0</v>
      </c>
      <c r="IP56">
        <f t="shared" si="70"/>
        <v>137420</v>
      </c>
      <c r="IQ56">
        <f t="shared" si="70"/>
        <v>0</v>
      </c>
      <c r="IR56">
        <f t="shared" si="70"/>
        <v>0</v>
      </c>
      <c r="IS56">
        <f t="shared" si="70"/>
        <v>0</v>
      </c>
      <c r="IT56">
        <f t="shared" si="70"/>
        <v>342240</v>
      </c>
      <c r="IU56">
        <f t="shared" si="70"/>
        <v>0</v>
      </c>
      <c r="IV56">
        <f t="shared" si="70"/>
        <v>0</v>
      </c>
      <c r="IW56">
        <f t="shared" si="70"/>
        <v>0</v>
      </c>
      <c r="IX56">
        <f t="shared" si="70"/>
        <v>428550</v>
      </c>
      <c r="IY56">
        <f t="shared" si="70"/>
        <v>0</v>
      </c>
      <c r="IZ56">
        <f t="shared" si="70"/>
        <v>0</v>
      </c>
      <c r="JA56">
        <f t="shared" si="70"/>
        <v>0</v>
      </c>
      <c r="JB56">
        <f t="shared" si="70"/>
        <v>487800</v>
      </c>
      <c r="JC56">
        <f t="shared" si="70"/>
        <v>0</v>
      </c>
      <c r="JD56">
        <f t="shared" si="66"/>
        <v>0</v>
      </c>
      <c r="JE56">
        <f t="shared" si="66"/>
        <v>0</v>
      </c>
      <c r="JF56">
        <f t="shared" si="66"/>
        <v>180000</v>
      </c>
      <c r="JG56">
        <f t="shared" si="66"/>
        <v>0</v>
      </c>
      <c r="JH56">
        <f t="shared" si="67"/>
        <v>0</v>
      </c>
      <c r="JI56">
        <f t="shared" si="67"/>
        <v>0</v>
      </c>
      <c r="JJ56">
        <f t="shared" si="67"/>
        <v>137420</v>
      </c>
      <c r="JK56">
        <f t="shared" si="67"/>
        <v>0</v>
      </c>
      <c r="JL56">
        <f t="shared" si="67"/>
        <v>0</v>
      </c>
      <c r="JM56">
        <f t="shared" si="67"/>
        <v>0</v>
      </c>
      <c r="JN56">
        <f t="shared" si="67"/>
        <v>342240</v>
      </c>
      <c r="JO56">
        <f t="shared" si="67"/>
        <v>0</v>
      </c>
      <c r="JP56">
        <f t="shared" si="67"/>
        <v>0</v>
      </c>
      <c r="JQ56">
        <f t="shared" si="67"/>
        <v>0</v>
      </c>
      <c r="JR56">
        <f t="shared" si="67"/>
        <v>428550</v>
      </c>
      <c r="JS56">
        <f t="shared" si="67"/>
        <v>0</v>
      </c>
      <c r="JT56">
        <f t="shared" si="67"/>
        <v>0</v>
      </c>
      <c r="JU56">
        <f t="shared" si="67"/>
        <v>0</v>
      </c>
      <c r="JV56">
        <f t="shared" si="67"/>
        <v>487800</v>
      </c>
      <c r="JW56">
        <f t="shared" si="67"/>
        <v>0</v>
      </c>
      <c r="JX56">
        <f t="shared" si="67"/>
        <v>0</v>
      </c>
      <c r="JY56">
        <f t="shared" si="67"/>
        <v>0</v>
      </c>
      <c r="JZ56">
        <f t="shared" si="67"/>
        <v>180000</v>
      </c>
      <c r="KA56">
        <f t="shared" si="67"/>
        <v>0</v>
      </c>
      <c r="KB56">
        <f t="shared" si="67"/>
        <v>0</v>
      </c>
      <c r="KC56">
        <f t="shared" si="67"/>
        <v>0</v>
      </c>
      <c r="KD56">
        <f t="shared" si="67"/>
        <v>137420</v>
      </c>
      <c r="KE56">
        <f t="shared" si="67"/>
        <v>0</v>
      </c>
      <c r="KF56">
        <f t="shared" si="67"/>
        <v>0</v>
      </c>
      <c r="KG56">
        <f t="shared" si="67"/>
        <v>0</v>
      </c>
      <c r="KH56">
        <f t="shared" si="67"/>
        <v>342240</v>
      </c>
      <c r="KI56">
        <f t="shared" si="67"/>
        <v>0</v>
      </c>
      <c r="KJ56">
        <f t="shared" si="67"/>
        <v>0</v>
      </c>
      <c r="KK56">
        <f t="shared" si="67"/>
        <v>0</v>
      </c>
      <c r="KL56">
        <f t="shared" si="67"/>
        <v>428550</v>
      </c>
      <c r="KM56">
        <f t="shared" si="67"/>
        <v>0</v>
      </c>
      <c r="KN56">
        <f t="shared" si="67"/>
        <v>0</v>
      </c>
      <c r="KO56">
        <f t="shared" si="67"/>
        <v>0</v>
      </c>
      <c r="KP56">
        <f t="shared" si="67"/>
        <v>487800</v>
      </c>
      <c r="KQ56">
        <f t="shared" si="67"/>
        <v>0</v>
      </c>
      <c r="KR56">
        <f t="shared" si="67"/>
        <v>0</v>
      </c>
      <c r="KS56">
        <f t="shared" si="67"/>
        <v>0</v>
      </c>
      <c r="KT56">
        <f t="shared" si="67"/>
        <v>180000</v>
      </c>
      <c r="KU56">
        <f t="shared" si="67"/>
        <v>0</v>
      </c>
      <c r="KV56">
        <f t="shared" si="67"/>
        <v>0</v>
      </c>
      <c r="KW56">
        <f t="shared" si="67"/>
        <v>0</v>
      </c>
      <c r="KX56">
        <f t="shared" si="67"/>
        <v>0</v>
      </c>
      <c r="KY56">
        <f t="shared" si="67"/>
        <v>0</v>
      </c>
      <c r="KZ56">
        <f t="shared" si="67"/>
        <v>0</v>
      </c>
      <c r="LA56">
        <f t="shared" si="67"/>
        <v>0</v>
      </c>
      <c r="LB56">
        <f t="shared" si="67"/>
        <v>0</v>
      </c>
      <c r="LC56">
        <f t="shared" si="67"/>
        <v>0</v>
      </c>
      <c r="LD56">
        <f t="shared" si="67"/>
        <v>0</v>
      </c>
      <c r="LE56">
        <f t="shared" si="67"/>
        <v>0</v>
      </c>
      <c r="LF56">
        <f t="shared" si="67"/>
        <v>0</v>
      </c>
      <c r="LG56">
        <f t="shared" si="67"/>
        <v>0</v>
      </c>
      <c r="LH56">
        <f t="shared" si="67"/>
        <v>0</v>
      </c>
      <c r="LI56">
        <f t="shared" si="67"/>
        <v>0</v>
      </c>
      <c r="LJ56">
        <f t="shared" si="67"/>
        <v>0</v>
      </c>
      <c r="LK56">
        <f t="shared" si="67"/>
        <v>0</v>
      </c>
      <c r="LL56">
        <f t="shared" si="32"/>
        <v>0</v>
      </c>
      <c r="LM56">
        <f t="shared" si="33"/>
        <v>0</v>
      </c>
      <c r="LN56">
        <f t="shared" si="34"/>
        <v>0</v>
      </c>
      <c r="LO56">
        <f t="shared" si="35"/>
        <v>0</v>
      </c>
      <c r="LP56">
        <f t="shared" si="36"/>
        <v>0</v>
      </c>
      <c r="LQ56">
        <f t="shared" si="37"/>
        <v>0</v>
      </c>
      <c r="LR56">
        <f t="shared" si="38"/>
        <v>0</v>
      </c>
      <c r="LS56">
        <f t="shared" si="39"/>
        <v>0</v>
      </c>
      <c r="LT56">
        <f t="shared" si="40"/>
        <v>0</v>
      </c>
      <c r="LU56">
        <f t="shared" si="41"/>
        <v>0</v>
      </c>
      <c r="LV56">
        <f t="shared" si="42"/>
        <v>0</v>
      </c>
      <c r="LW56">
        <f t="shared" si="43"/>
        <v>0</v>
      </c>
      <c r="LX56">
        <f t="shared" si="44"/>
        <v>0</v>
      </c>
      <c r="LY56">
        <f t="shared" si="45"/>
        <v>0</v>
      </c>
      <c r="LZ56">
        <f t="shared" si="46"/>
        <v>0</v>
      </c>
      <c r="MA56">
        <f t="shared" si="47"/>
        <v>0</v>
      </c>
      <c r="MB56">
        <f t="shared" si="48"/>
        <v>0</v>
      </c>
      <c r="MC56">
        <f t="shared" si="49"/>
        <v>0</v>
      </c>
      <c r="MD56">
        <f t="shared" si="50"/>
        <v>0</v>
      </c>
      <c r="ME56">
        <f t="shared" si="51"/>
        <v>0</v>
      </c>
      <c r="MF56">
        <f t="shared" si="52"/>
        <v>0</v>
      </c>
      <c r="MG56">
        <f t="shared" si="53"/>
        <v>0</v>
      </c>
      <c r="MH56">
        <f t="shared" si="54"/>
        <v>0</v>
      </c>
    </row>
    <row r="57" spans="1:346" x14ac:dyDescent="0.2">
      <c r="A57">
        <v>12</v>
      </c>
      <c r="B57" t="s">
        <v>27</v>
      </c>
      <c r="C57">
        <f t="shared" si="29"/>
        <v>31.832699999999999</v>
      </c>
      <c r="D57">
        <f t="shared" si="30"/>
        <v>190.99619999999999</v>
      </c>
      <c r="H57">
        <f t="shared" si="68"/>
        <v>0</v>
      </c>
      <c r="I57">
        <f t="shared" si="68"/>
        <v>0</v>
      </c>
      <c r="J57">
        <f t="shared" si="68"/>
        <v>2856000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2685600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2880000</v>
      </c>
      <c r="S57">
        <f t="shared" si="68"/>
        <v>0</v>
      </c>
      <c r="T57">
        <f t="shared" si="68"/>
        <v>0</v>
      </c>
      <c r="U57">
        <f t="shared" si="68"/>
        <v>0</v>
      </c>
      <c r="V57">
        <f t="shared" si="68"/>
        <v>691200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115200</v>
      </c>
      <c r="AA57">
        <f t="shared" si="68"/>
        <v>0</v>
      </c>
      <c r="AB57">
        <f t="shared" si="68"/>
        <v>0</v>
      </c>
      <c r="AC57">
        <f t="shared" si="68"/>
        <v>0</v>
      </c>
      <c r="AD57">
        <f t="shared" si="68"/>
        <v>128000</v>
      </c>
      <c r="AE57">
        <f t="shared" si="68"/>
        <v>0</v>
      </c>
      <c r="AF57">
        <f t="shared" si="68"/>
        <v>0</v>
      </c>
      <c r="AG57">
        <f t="shared" si="68"/>
        <v>0</v>
      </c>
      <c r="AH57">
        <f t="shared" si="68"/>
        <v>319380</v>
      </c>
      <c r="AI57">
        <f t="shared" si="68"/>
        <v>0</v>
      </c>
      <c r="AJ57">
        <f t="shared" si="68"/>
        <v>0</v>
      </c>
      <c r="AK57">
        <f t="shared" si="68"/>
        <v>0</v>
      </c>
      <c r="AL57">
        <f t="shared" si="68"/>
        <v>399900</v>
      </c>
      <c r="AM57">
        <f t="shared" si="68"/>
        <v>0</v>
      </c>
      <c r="AN57">
        <f t="shared" si="68"/>
        <v>0</v>
      </c>
      <c r="AO57">
        <f t="shared" si="68"/>
        <v>0</v>
      </c>
      <c r="AP57">
        <f t="shared" si="68"/>
        <v>479700</v>
      </c>
      <c r="AQ57">
        <f t="shared" si="68"/>
        <v>0</v>
      </c>
      <c r="AR57">
        <f t="shared" si="68"/>
        <v>0</v>
      </c>
      <c r="AS57">
        <f t="shared" si="68"/>
        <v>0</v>
      </c>
      <c r="AT57">
        <f t="shared" si="68"/>
        <v>180000</v>
      </c>
      <c r="AU57">
        <f t="shared" si="68"/>
        <v>0</v>
      </c>
      <c r="AV57">
        <f t="shared" si="68"/>
        <v>0</v>
      </c>
      <c r="AW57">
        <f t="shared" si="68"/>
        <v>0</v>
      </c>
      <c r="AX57">
        <f t="shared" si="68"/>
        <v>128000</v>
      </c>
      <c r="AY57">
        <f t="shared" si="68"/>
        <v>0</v>
      </c>
      <c r="AZ57">
        <f t="shared" si="68"/>
        <v>0</v>
      </c>
      <c r="BA57">
        <f t="shared" si="68"/>
        <v>0</v>
      </c>
      <c r="BB57">
        <f t="shared" si="68"/>
        <v>319380</v>
      </c>
      <c r="BC57">
        <f t="shared" si="68"/>
        <v>0</v>
      </c>
      <c r="BD57">
        <f t="shared" si="68"/>
        <v>0</v>
      </c>
      <c r="BE57">
        <f t="shared" si="68"/>
        <v>0</v>
      </c>
      <c r="BF57">
        <f t="shared" si="68"/>
        <v>399900</v>
      </c>
      <c r="BG57">
        <f t="shared" si="68"/>
        <v>0</v>
      </c>
      <c r="BH57">
        <f t="shared" si="68"/>
        <v>0</v>
      </c>
      <c r="BI57">
        <f t="shared" si="68"/>
        <v>0</v>
      </c>
      <c r="BJ57">
        <f t="shared" si="68"/>
        <v>479700</v>
      </c>
      <c r="BK57">
        <f t="shared" si="68"/>
        <v>0</v>
      </c>
      <c r="BL57">
        <f t="shared" si="68"/>
        <v>0</v>
      </c>
      <c r="BM57">
        <f t="shared" si="68"/>
        <v>0</v>
      </c>
      <c r="BN57">
        <f t="shared" si="68"/>
        <v>180000</v>
      </c>
      <c r="BO57">
        <f t="shared" si="68"/>
        <v>0</v>
      </c>
      <c r="BP57">
        <f t="shared" si="68"/>
        <v>0</v>
      </c>
      <c r="BQ57">
        <f t="shared" si="68"/>
        <v>0</v>
      </c>
      <c r="BR57">
        <f t="shared" si="68"/>
        <v>128000</v>
      </c>
      <c r="BS57">
        <f t="shared" si="68"/>
        <v>0</v>
      </c>
      <c r="BT57">
        <f t="shared" si="2"/>
        <v>0</v>
      </c>
      <c r="BU57">
        <f t="shared" si="69"/>
        <v>0</v>
      </c>
      <c r="BV57">
        <f t="shared" si="69"/>
        <v>319380</v>
      </c>
      <c r="BW57">
        <f t="shared" si="69"/>
        <v>0</v>
      </c>
      <c r="BX57">
        <f t="shared" si="69"/>
        <v>0</v>
      </c>
      <c r="BY57">
        <f t="shared" si="69"/>
        <v>0</v>
      </c>
      <c r="BZ57">
        <f t="shared" si="69"/>
        <v>399900</v>
      </c>
      <c r="CA57">
        <f t="shared" si="69"/>
        <v>0</v>
      </c>
      <c r="CB57">
        <f t="shared" si="69"/>
        <v>0</v>
      </c>
      <c r="CC57">
        <f t="shared" si="69"/>
        <v>0</v>
      </c>
      <c r="CD57">
        <f t="shared" si="69"/>
        <v>479700</v>
      </c>
      <c r="CE57">
        <f t="shared" si="69"/>
        <v>0</v>
      </c>
      <c r="CF57">
        <f t="shared" si="69"/>
        <v>0</v>
      </c>
      <c r="CG57">
        <f t="shared" si="69"/>
        <v>0</v>
      </c>
      <c r="CH57">
        <f t="shared" si="69"/>
        <v>180000</v>
      </c>
      <c r="CI57">
        <f t="shared" si="69"/>
        <v>0</v>
      </c>
      <c r="CJ57">
        <f t="shared" si="69"/>
        <v>0</v>
      </c>
      <c r="CK57">
        <f t="shared" si="69"/>
        <v>0</v>
      </c>
      <c r="CL57">
        <f t="shared" si="69"/>
        <v>128000</v>
      </c>
      <c r="CM57">
        <f t="shared" si="69"/>
        <v>0</v>
      </c>
      <c r="CN57">
        <f t="shared" si="69"/>
        <v>0</v>
      </c>
      <c r="CO57">
        <f t="shared" si="69"/>
        <v>0</v>
      </c>
      <c r="CP57">
        <f t="shared" si="69"/>
        <v>319380</v>
      </c>
      <c r="CQ57">
        <f t="shared" si="69"/>
        <v>0</v>
      </c>
      <c r="CR57">
        <f t="shared" si="69"/>
        <v>0</v>
      </c>
      <c r="CS57">
        <f t="shared" si="69"/>
        <v>0</v>
      </c>
      <c r="CT57">
        <f t="shared" si="69"/>
        <v>399900</v>
      </c>
      <c r="CU57">
        <f t="shared" si="69"/>
        <v>0</v>
      </c>
      <c r="CV57">
        <f t="shared" si="69"/>
        <v>0</v>
      </c>
      <c r="CW57">
        <f t="shared" si="69"/>
        <v>0</v>
      </c>
      <c r="CX57">
        <f t="shared" si="69"/>
        <v>479700</v>
      </c>
      <c r="CY57">
        <f t="shared" si="69"/>
        <v>0</v>
      </c>
      <c r="CZ57">
        <f t="shared" si="69"/>
        <v>0</v>
      </c>
      <c r="DA57">
        <f t="shared" si="69"/>
        <v>0</v>
      </c>
      <c r="DB57">
        <f t="shared" si="69"/>
        <v>180000</v>
      </c>
      <c r="DC57">
        <f t="shared" si="69"/>
        <v>0</v>
      </c>
      <c r="DD57">
        <f t="shared" si="69"/>
        <v>0</v>
      </c>
      <c r="DE57">
        <f t="shared" si="69"/>
        <v>0</v>
      </c>
      <c r="DF57">
        <f t="shared" si="69"/>
        <v>128000</v>
      </c>
      <c r="DG57">
        <f t="shared" si="69"/>
        <v>0</v>
      </c>
      <c r="DH57">
        <f t="shared" si="69"/>
        <v>0</v>
      </c>
      <c r="DI57">
        <f t="shared" si="69"/>
        <v>0</v>
      </c>
      <c r="DJ57">
        <f t="shared" si="69"/>
        <v>319380</v>
      </c>
      <c r="DK57">
        <f t="shared" si="69"/>
        <v>0</v>
      </c>
      <c r="DL57">
        <f t="shared" si="69"/>
        <v>0</v>
      </c>
      <c r="DM57">
        <f t="shared" si="69"/>
        <v>0</v>
      </c>
      <c r="DN57">
        <f t="shared" si="69"/>
        <v>399900</v>
      </c>
      <c r="DO57">
        <f t="shared" si="69"/>
        <v>0</v>
      </c>
      <c r="DP57">
        <f t="shared" si="69"/>
        <v>0</v>
      </c>
      <c r="DQ57">
        <f t="shared" si="69"/>
        <v>0</v>
      </c>
      <c r="DR57">
        <f t="shared" si="69"/>
        <v>479700</v>
      </c>
      <c r="DS57">
        <f t="shared" si="69"/>
        <v>0</v>
      </c>
      <c r="DT57">
        <f t="shared" si="69"/>
        <v>0</v>
      </c>
      <c r="DU57">
        <f t="shared" si="69"/>
        <v>0</v>
      </c>
      <c r="DV57">
        <f t="shared" si="69"/>
        <v>180000</v>
      </c>
      <c r="DW57">
        <f t="shared" si="69"/>
        <v>0</v>
      </c>
      <c r="DX57">
        <f t="shared" si="69"/>
        <v>0</v>
      </c>
      <c r="DY57">
        <f t="shared" si="69"/>
        <v>0</v>
      </c>
      <c r="DZ57">
        <f t="shared" si="69"/>
        <v>128000</v>
      </c>
      <c r="EA57">
        <f t="shared" si="69"/>
        <v>0</v>
      </c>
      <c r="EB57">
        <f t="shared" si="69"/>
        <v>0</v>
      </c>
      <c r="EC57">
        <f t="shared" si="69"/>
        <v>0</v>
      </c>
      <c r="ED57">
        <f t="shared" si="69"/>
        <v>319380</v>
      </c>
      <c r="EE57">
        <f t="shared" si="69"/>
        <v>0</v>
      </c>
      <c r="EF57">
        <f t="shared" ref="EF57:GQ60" si="72">EF36*EC36</f>
        <v>0</v>
      </c>
      <c r="EG57">
        <f t="shared" si="72"/>
        <v>0</v>
      </c>
      <c r="EH57">
        <f t="shared" si="72"/>
        <v>399900</v>
      </c>
      <c r="EI57">
        <f t="shared" si="72"/>
        <v>0</v>
      </c>
      <c r="EJ57">
        <f t="shared" si="72"/>
        <v>0</v>
      </c>
      <c r="EK57">
        <f t="shared" si="72"/>
        <v>0</v>
      </c>
      <c r="EL57">
        <f t="shared" si="72"/>
        <v>479700</v>
      </c>
      <c r="EM57">
        <f t="shared" si="72"/>
        <v>0</v>
      </c>
      <c r="EN57">
        <f t="shared" si="72"/>
        <v>0</v>
      </c>
      <c r="EO57">
        <f t="shared" si="72"/>
        <v>0</v>
      </c>
      <c r="EP57">
        <f t="shared" si="72"/>
        <v>180000</v>
      </c>
      <c r="EQ57">
        <f t="shared" si="72"/>
        <v>0</v>
      </c>
      <c r="ER57">
        <f t="shared" si="72"/>
        <v>0</v>
      </c>
      <c r="ES57">
        <f t="shared" si="72"/>
        <v>0</v>
      </c>
      <c r="ET57">
        <f t="shared" si="72"/>
        <v>128000</v>
      </c>
      <c r="EU57">
        <f t="shared" si="72"/>
        <v>0</v>
      </c>
      <c r="EV57">
        <f t="shared" si="72"/>
        <v>0</v>
      </c>
      <c r="EW57">
        <f t="shared" si="72"/>
        <v>0</v>
      </c>
      <c r="EX57">
        <f t="shared" si="72"/>
        <v>319380</v>
      </c>
      <c r="EY57">
        <f t="shared" si="72"/>
        <v>0</v>
      </c>
      <c r="EZ57">
        <f t="shared" si="72"/>
        <v>0</v>
      </c>
      <c r="FA57">
        <f t="shared" si="72"/>
        <v>0</v>
      </c>
      <c r="FB57">
        <f t="shared" si="72"/>
        <v>399900</v>
      </c>
      <c r="FC57">
        <f t="shared" si="72"/>
        <v>0</v>
      </c>
      <c r="FD57">
        <f t="shared" si="72"/>
        <v>0</v>
      </c>
      <c r="FE57">
        <f t="shared" si="72"/>
        <v>0</v>
      </c>
      <c r="FF57">
        <f t="shared" si="72"/>
        <v>479700</v>
      </c>
      <c r="FG57">
        <f t="shared" si="72"/>
        <v>0</v>
      </c>
      <c r="FH57">
        <f t="shared" si="72"/>
        <v>0</v>
      </c>
      <c r="FI57">
        <f t="shared" si="72"/>
        <v>0</v>
      </c>
      <c r="FJ57">
        <f t="shared" si="72"/>
        <v>180000</v>
      </c>
      <c r="FK57">
        <f t="shared" si="72"/>
        <v>0</v>
      </c>
      <c r="FL57">
        <f t="shared" si="72"/>
        <v>0</v>
      </c>
      <c r="FM57">
        <f t="shared" si="72"/>
        <v>0</v>
      </c>
      <c r="FN57">
        <f t="shared" si="72"/>
        <v>128000</v>
      </c>
      <c r="FO57">
        <f t="shared" si="72"/>
        <v>0</v>
      </c>
      <c r="FP57">
        <f t="shared" si="72"/>
        <v>0</v>
      </c>
      <c r="FQ57">
        <f t="shared" si="72"/>
        <v>0</v>
      </c>
      <c r="FR57">
        <f t="shared" si="72"/>
        <v>319380</v>
      </c>
      <c r="FS57">
        <f t="shared" si="72"/>
        <v>0</v>
      </c>
      <c r="FT57">
        <f t="shared" si="72"/>
        <v>0</v>
      </c>
      <c r="FU57">
        <f t="shared" si="72"/>
        <v>0</v>
      </c>
      <c r="FV57">
        <f t="shared" si="72"/>
        <v>399900</v>
      </c>
      <c r="FW57">
        <f t="shared" si="72"/>
        <v>0</v>
      </c>
      <c r="FX57">
        <f t="shared" si="72"/>
        <v>0</v>
      </c>
      <c r="FY57">
        <f t="shared" si="72"/>
        <v>0</v>
      </c>
      <c r="FZ57">
        <f t="shared" si="72"/>
        <v>479700</v>
      </c>
      <c r="GA57">
        <f t="shared" si="72"/>
        <v>0</v>
      </c>
      <c r="GB57">
        <f t="shared" si="72"/>
        <v>0</v>
      </c>
      <c r="GC57">
        <f t="shared" si="72"/>
        <v>0</v>
      </c>
      <c r="GD57">
        <f t="shared" si="72"/>
        <v>180000</v>
      </c>
      <c r="GE57">
        <f t="shared" si="72"/>
        <v>0</v>
      </c>
      <c r="GF57">
        <f t="shared" si="72"/>
        <v>0</v>
      </c>
      <c r="GG57">
        <f t="shared" si="72"/>
        <v>0</v>
      </c>
      <c r="GH57">
        <f t="shared" si="72"/>
        <v>128000</v>
      </c>
      <c r="GI57">
        <f t="shared" si="72"/>
        <v>0</v>
      </c>
      <c r="GJ57">
        <f t="shared" si="72"/>
        <v>0</v>
      </c>
      <c r="GK57">
        <f t="shared" si="72"/>
        <v>0</v>
      </c>
      <c r="GL57">
        <f t="shared" si="72"/>
        <v>319380</v>
      </c>
      <c r="GM57">
        <f t="shared" si="72"/>
        <v>0</v>
      </c>
      <c r="GN57">
        <f t="shared" si="72"/>
        <v>0</v>
      </c>
      <c r="GO57">
        <f t="shared" si="72"/>
        <v>0</v>
      </c>
      <c r="GP57">
        <f t="shared" si="72"/>
        <v>399900</v>
      </c>
      <c r="GQ57">
        <f t="shared" si="72"/>
        <v>0</v>
      </c>
      <c r="GR57">
        <f t="shared" si="4"/>
        <v>0</v>
      </c>
      <c r="GS57">
        <f t="shared" si="70"/>
        <v>0</v>
      </c>
      <c r="GT57">
        <f t="shared" si="70"/>
        <v>479700</v>
      </c>
      <c r="GU57">
        <f t="shared" si="70"/>
        <v>0</v>
      </c>
      <c r="GV57">
        <f t="shared" si="70"/>
        <v>0</v>
      </c>
      <c r="GW57">
        <f t="shared" si="70"/>
        <v>0</v>
      </c>
      <c r="GX57">
        <f t="shared" si="70"/>
        <v>180000</v>
      </c>
      <c r="GY57">
        <f t="shared" si="70"/>
        <v>0</v>
      </c>
      <c r="GZ57">
        <f t="shared" si="70"/>
        <v>0</v>
      </c>
      <c r="HA57">
        <f t="shared" si="70"/>
        <v>0</v>
      </c>
      <c r="HB57">
        <f t="shared" si="70"/>
        <v>128000</v>
      </c>
      <c r="HC57">
        <f t="shared" si="70"/>
        <v>0</v>
      </c>
      <c r="HD57">
        <f t="shared" si="70"/>
        <v>0</v>
      </c>
      <c r="HE57">
        <f t="shared" si="70"/>
        <v>0</v>
      </c>
      <c r="HF57">
        <f t="shared" si="70"/>
        <v>319380</v>
      </c>
      <c r="HG57">
        <f t="shared" si="70"/>
        <v>0</v>
      </c>
      <c r="HH57">
        <f t="shared" si="70"/>
        <v>0</v>
      </c>
      <c r="HI57">
        <f t="shared" si="70"/>
        <v>0</v>
      </c>
      <c r="HJ57">
        <f t="shared" si="70"/>
        <v>399900</v>
      </c>
      <c r="HK57">
        <f t="shared" si="70"/>
        <v>0</v>
      </c>
      <c r="HL57">
        <f t="shared" si="70"/>
        <v>0</v>
      </c>
      <c r="HM57">
        <f t="shared" si="70"/>
        <v>0</v>
      </c>
      <c r="HN57">
        <f t="shared" si="70"/>
        <v>479700</v>
      </c>
      <c r="HO57">
        <f t="shared" si="70"/>
        <v>0</v>
      </c>
      <c r="HP57">
        <f t="shared" si="70"/>
        <v>0</v>
      </c>
      <c r="HQ57">
        <f t="shared" si="70"/>
        <v>0</v>
      </c>
      <c r="HR57">
        <f t="shared" si="70"/>
        <v>180000</v>
      </c>
      <c r="HS57">
        <f t="shared" si="70"/>
        <v>0</v>
      </c>
      <c r="HT57">
        <f t="shared" si="70"/>
        <v>0</v>
      </c>
      <c r="HU57">
        <f t="shared" si="70"/>
        <v>0</v>
      </c>
      <c r="HV57">
        <f t="shared" si="70"/>
        <v>128000</v>
      </c>
      <c r="HW57">
        <f t="shared" si="70"/>
        <v>0</v>
      </c>
      <c r="HX57">
        <f t="shared" si="70"/>
        <v>0</v>
      </c>
      <c r="HY57">
        <f t="shared" si="70"/>
        <v>0</v>
      </c>
      <c r="HZ57">
        <f t="shared" si="70"/>
        <v>319380</v>
      </c>
      <c r="IA57">
        <f t="shared" si="70"/>
        <v>0</v>
      </c>
      <c r="IB57">
        <f t="shared" si="70"/>
        <v>0</v>
      </c>
      <c r="IC57">
        <f t="shared" si="70"/>
        <v>0</v>
      </c>
      <c r="ID57">
        <f t="shared" si="70"/>
        <v>399900</v>
      </c>
      <c r="IE57">
        <f t="shared" si="70"/>
        <v>0</v>
      </c>
      <c r="IF57">
        <f t="shared" si="70"/>
        <v>0</v>
      </c>
      <c r="IG57">
        <f t="shared" si="70"/>
        <v>0</v>
      </c>
      <c r="IH57">
        <f t="shared" si="70"/>
        <v>479700</v>
      </c>
      <c r="II57">
        <f t="shared" si="70"/>
        <v>0</v>
      </c>
      <c r="IJ57">
        <f t="shared" si="70"/>
        <v>0</v>
      </c>
      <c r="IK57">
        <f t="shared" si="70"/>
        <v>0</v>
      </c>
      <c r="IL57">
        <f t="shared" si="70"/>
        <v>180000</v>
      </c>
      <c r="IM57">
        <f t="shared" si="70"/>
        <v>0</v>
      </c>
      <c r="IN57">
        <f t="shared" si="70"/>
        <v>0</v>
      </c>
      <c r="IO57">
        <f t="shared" si="70"/>
        <v>0</v>
      </c>
      <c r="IP57">
        <f t="shared" si="70"/>
        <v>128000</v>
      </c>
      <c r="IQ57">
        <f t="shared" si="70"/>
        <v>0</v>
      </c>
      <c r="IR57">
        <f t="shared" si="70"/>
        <v>0</v>
      </c>
      <c r="IS57">
        <f t="shared" si="70"/>
        <v>0</v>
      </c>
      <c r="IT57">
        <f t="shared" si="70"/>
        <v>319380</v>
      </c>
      <c r="IU57">
        <f t="shared" si="70"/>
        <v>0</v>
      </c>
      <c r="IV57">
        <f t="shared" si="70"/>
        <v>0</v>
      </c>
      <c r="IW57">
        <f t="shared" si="70"/>
        <v>0</v>
      </c>
      <c r="IX57">
        <f t="shared" si="70"/>
        <v>399900</v>
      </c>
      <c r="IY57">
        <f t="shared" si="70"/>
        <v>0</v>
      </c>
      <c r="IZ57">
        <f t="shared" si="70"/>
        <v>0</v>
      </c>
      <c r="JA57">
        <f t="shared" si="70"/>
        <v>0</v>
      </c>
      <c r="JB57">
        <f t="shared" si="70"/>
        <v>479700</v>
      </c>
      <c r="JC57">
        <f t="shared" si="70"/>
        <v>0</v>
      </c>
      <c r="JD57">
        <f t="shared" si="66"/>
        <v>0</v>
      </c>
      <c r="JE57">
        <f t="shared" si="66"/>
        <v>0</v>
      </c>
      <c r="JF57">
        <f t="shared" si="66"/>
        <v>180000</v>
      </c>
      <c r="JG57">
        <f t="shared" si="66"/>
        <v>0</v>
      </c>
      <c r="JH57">
        <f t="shared" si="67"/>
        <v>0</v>
      </c>
      <c r="JI57">
        <f t="shared" si="67"/>
        <v>0</v>
      </c>
      <c r="JJ57">
        <f t="shared" si="67"/>
        <v>128000</v>
      </c>
      <c r="JK57">
        <f t="shared" si="67"/>
        <v>0</v>
      </c>
      <c r="JL57">
        <f t="shared" si="67"/>
        <v>0</v>
      </c>
      <c r="JM57">
        <f t="shared" si="67"/>
        <v>0</v>
      </c>
      <c r="JN57">
        <f t="shared" si="67"/>
        <v>319380</v>
      </c>
      <c r="JO57">
        <f t="shared" si="67"/>
        <v>0</v>
      </c>
      <c r="JP57">
        <f t="shared" si="67"/>
        <v>0</v>
      </c>
      <c r="JQ57">
        <f t="shared" si="67"/>
        <v>0</v>
      </c>
      <c r="JR57">
        <f t="shared" si="67"/>
        <v>399900</v>
      </c>
      <c r="JS57">
        <f t="shared" si="67"/>
        <v>0</v>
      </c>
      <c r="JT57">
        <f t="shared" si="67"/>
        <v>0</v>
      </c>
      <c r="JU57">
        <f t="shared" si="67"/>
        <v>0</v>
      </c>
      <c r="JV57">
        <f t="shared" si="67"/>
        <v>479700</v>
      </c>
      <c r="JW57">
        <f t="shared" si="67"/>
        <v>0</v>
      </c>
      <c r="JX57">
        <f t="shared" si="67"/>
        <v>0</v>
      </c>
      <c r="JY57">
        <f t="shared" si="67"/>
        <v>0</v>
      </c>
      <c r="JZ57">
        <f t="shared" si="67"/>
        <v>180000</v>
      </c>
      <c r="KA57">
        <f t="shared" si="67"/>
        <v>0</v>
      </c>
      <c r="KB57">
        <f t="shared" si="67"/>
        <v>0</v>
      </c>
      <c r="KC57">
        <f t="shared" si="67"/>
        <v>0</v>
      </c>
      <c r="KD57">
        <f t="shared" si="67"/>
        <v>128000</v>
      </c>
      <c r="KE57">
        <f t="shared" si="67"/>
        <v>0</v>
      </c>
      <c r="KF57">
        <f t="shared" si="67"/>
        <v>0</v>
      </c>
      <c r="KG57">
        <f t="shared" si="67"/>
        <v>0</v>
      </c>
      <c r="KH57">
        <f t="shared" si="67"/>
        <v>319380</v>
      </c>
      <c r="KI57">
        <f t="shared" si="67"/>
        <v>0</v>
      </c>
      <c r="KJ57">
        <f t="shared" si="67"/>
        <v>0</v>
      </c>
      <c r="KK57">
        <f t="shared" si="67"/>
        <v>0</v>
      </c>
      <c r="KL57">
        <f t="shared" si="67"/>
        <v>399900</v>
      </c>
      <c r="KM57">
        <f t="shared" si="67"/>
        <v>0</v>
      </c>
      <c r="KN57">
        <f t="shared" si="67"/>
        <v>0</v>
      </c>
      <c r="KO57">
        <f t="shared" si="67"/>
        <v>0</v>
      </c>
      <c r="KP57">
        <f t="shared" si="67"/>
        <v>479700</v>
      </c>
      <c r="KQ57">
        <f t="shared" si="67"/>
        <v>0</v>
      </c>
      <c r="KR57">
        <f t="shared" si="67"/>
        <v>0</v>
      </c>
      <c r="KS57">
        <f t="shared" si="67"/>
        <v>0</v>
      </c>
      <c r="KT57">
        <f t="shared" si="67"/>
        <v>180000</v>
      </c>
      <c r="KU57">
        <f t="shared" si="67"/>
        <v>0</v>
      </c>
      <c r="KV57">
        <f t="shared" si="67"/>
        <v>0</v>
      </c>
      <c r="KW57">
        <f t="shared" si="67"/>
        <v>0</v>
      </c>
      <c r="KX57">
        <f t="shared" si="67"/>
        <v>128000</v>
      </c>
      <c r="KY57">
        <f t="shared" si="67"/>
        <v>0</v>
      </c>
      <c r="KZ57">
        <f t="shared" si="67"/>
        <v>0</v>
      </c>
      <c r="LA57">
        <f t="shared" si="67"/>
        <v>0</v>
      </c>
      <c r="LB57">
        <f t="shared" si="67"/>
        <v>319380</v>
      </c>
      <c r="LC57">
        <f t="shared" si="67"/>
        <v>0</v>
      </c>
      <c r="LD57">
        <f t="shared" si="67"/>
        <v>0</v>
      </c>
      <c r="LE57">
        <f t="shared" si="67"/>
        <v>0</v>
      </c>
      <c r="LF57">
        <f t="shared" si="67"/>
        <v>399900</v>
      </c>
      <c r="LG57">
        <f t="shared" si="67"/>
        <v>0</v>
      </c>
      <c r="LH57">
        <f t="shared" si="67"/>
        <v>0</v>
      </c>
      <c r="LI57">
        <f t="shared" si="67"/>
        <v>0</v>
      </c>
      <c r="LJ57">
        <f t="shared" si="67"/>
        <v>479700</v>
      </c>
      <c r="LK57">
        <f t="shared" si="67"/>
        <v>0</v>
      </c>
      <c r="LL57">
        <f t="shared" si="32"/>
        <v>0</v>
      </c>
      <c r="LM57">
        <f t="shared" si="33"/>
        <v>0</v>
      </c>
      <c r="LN57">
        <f t="shared" si="34"/>
        <v>180000</v>
      </c>
      <c r="LO57">
        <f t="shared" si="35"/>
        <v>0</v>
      </c>
      <c r="LP57">
        <f t="shared" si="36"/>
        <v>0</v>
      </c>
      <c r="LQ57">
        <f t="shared" si="37"/>
        <v>0</v>
      </c>
      <c r="LR57">
        <f t="shared" si="38"/>
        <v>0</v>
      </c>
      <c r="LS57">
        <f t="shared" si="39"/>
        <v>0</v>
      </c>
      <c r="LT57">
        <f t="shared" si="40"/>
        <v>0</v>
      </c>
      <c r="LU57">
        <f t="shared" si="41"/>
        <v>0</v>
      </c>
      <c r="LV57">
        <f t="shared" si="42"/>
        <v>0</v>
      </c>
      <c r="LW57">
        <f t="shared" si="43"/>
        <v>0</v>
      </c>
      <c r="LX57">
        <f t="shared" si="44"/>
        <v>0</v>
      </c>
      <c r="LY57">
        <f t="shared" si="45"/>
        <v>0</v>
      </c>
      <c r="LZ57">
        <f t="shared" si="46"/>
        <v>0</v>
      </c>
      <c r="MA57">
        <f t="shared" si="47"/>
        <v>0</v>
      </c>
      <c r="MB57">
        <f t="shared" si="48"/>
        <v>0</v>
      </c>
      <c r="MC57">
        <f t="shared" si="49"/>
        <v>0</v>
      </c>
      <c r="MD57">
        <f t="shared" si="50"/>
        <v>0</v>
      </c>
      <c r="ME57">
        <f t="shared" si="51"/>
        <v>0</v>
      </c>
      <c r="MF57">
        <f t="shared" si="52"/>
        <v>0</v>
      </c>
      <c r="MG57">
        <f t="shared" si="53"/>
        <v>0</v>
      </c>
      <c r="MH57">
        <f t="shared" si="54"/>
        <v>0</v>
      </c>
    </row>
    <row r="58" spans="1:346" x14ac:dyDescent="0.2">
      <c r="A58">
        <v>13</v>
      </c>
      <c r="B58" t="s">
        <v>28</v>
      </c>
      <c r="C58">
        <f t="shared" si="29"/>
        <v>32.374400000000001</v>
      </c>
      <c r="D58">
        <f t="shared" si="30"/>
        <v>194.24639999999999</v>
      </c>
      <c r="E58">
        <f t="shared" ref="E58:E64" si="73">C58+G58*1</f>
        <v>42.374400000000001</v>
      </c>
      <c r="F58">
        <f>E58*6</f>
        <v>254.24639999999999</v>
      </c>
      <c r="G58" s="10">
        <f>符文石产出!M8</f>
        <v>10</v>
      </c>
      <c r="H58">
        <f t="shared" si="68"/>
        <v>0</v>
      </c>
      <c r="I58">
        <f t="shared" si="68"/>
        <v>0</v>
      </c>
      <c r="J58">
        <f t="shared" si="68"/>
        <v>2856000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2685600</v>
      </c>
      <c r="O58">
        <f t="shared" si="68"/>
        <v>0</v>
      </c>
      <c r="P58">
        <f t="shared" si="68"/>
        <v>0</v>
      </c>
      <c r="Q58">
        <f t="shared" si="68"/>
        <v>0</v>
      </c>
      <c r="R58">
        <f t="shared" si="68"/>
        <v>2880000</v>
      </c>
      <c r="S58">
        <f t="shared" si="68"/>
        <v>0</v>
      </c>
      <c r="T58">
        <f t="shared" si="68"/>
        <v>0</v>
      </c>
      <c r="U58">
        <f t="shared" si="68"/>
        <v>0</v>
      </c>
      <c r="V58">
        <f t="shared" si="68"/>
        <v>691200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115200</v>
      </c>
      <c r="AA58">
        <f t="shared" si="68"/>
        <v>0</v>
      </c>
      <c r="AB58">
        <f t="shared" si="68"/>
        <v>0</v>
      </c>
      <c r="AC58">
        <f t="shared" si="68"/>
        <v>0</v>
      </c>
      <c r="AD58">
        <f t="shared" si="68"/>
        <v>119750</v>
      </c>
      <c r="AE58">
        <f t="shared" si="68"/>
        <v>0</v>
      </c>
      <c r="AF58">
        <f t="shared" si="68"/>
        <v>0</v>
      </c>
      <c r="AG58">
        <f t="shared" si="68"/>
        <v>0</v>
      </c>
      <c r="AH58">
        <f t="shared" si="68"/>
        <v>299400</v>
      </c>
      <c r="AI58">
        <f t="shared" si="68"/>
        <v>0</v>
      </c>
      <c r="AJ58">
        <f t="shared" si="68"/>
        <v>0</v>
      </c>
      <c r="AK58">
        <f t="shared" si="68"/>
        <v>0</v>
      </c>
      <c r="AL58">
        <f t="shared" si="68"/>
        <v>375000</v>
      </c>
      <c r="AM58">
        <f t="shared" si="68"/>
        <v>0</v>
      </c>
      <c r="AN58">
        <f t="shared" si="68"/>
        <v>0</v>
      </c>
      <c r="AO58">
        <f t="shared" si="68"/>
        <v>0</v>
      </c>
      <c r="AP58">
        <f t="shared" si="68"/>
        <v>472500</v>
      </c>
      <c r="AQ58">
        <f t="shared" si="68"/>
        <v>0</v>
      </c>
      <c r="AR58">
        <f t="shared" si="68"/>
        <v>0</v>
      </c>
      <c r="AS58">
        <f t="shared" si="68"/>
        <v>0</v>
      </c>
      <c r="AT58">
        <f t="shared" si="68"/>
        <v>180000</v>
      </c>
      <c r="AU58">
        <f t="shared" si="68"/>
        <v>0</v>
      </c>
      <c r="AV58">
        <f t="shared" si="68"/>
        <v>0</v>
      </c>
      <c r="AW58">
        <f t="shared" si="68"/>
        <v>0</v>
      </c>
      <c r="AX58">
        <f t="shared" si="68"/>
        <v>119750</v>
      </c>
      <c r="AY58">
        <f t="shared" si="68"/>
        <v>0</v>
      </c>
      <c r="AZ58">
        <f t="shared" si="68"/>
        <v>0</v>
      </c>
      <c r="BA58">
        <f t="shared" si="68"/>
        <v>0</v>
      </c>
      <c r="BB58">
        <f t="shared" si="68"/>
        <v>299400</v>
      </c>
      <c r="BC58">
        <f t="shared" si="68"/>
        <v>0</v>
      </c>
      <c r="BD58">
        <f t="shared" si="68"/>
        <v>0</v>
      </c>
      <c r="BE58">
        <f t="shared" si="68"/>
        <v>0</v>
      </c>
      <c r="BF58">
        <f t="shared" si="68"/>
        <v>375000</v>
      </c>
      <c r="BG58">
        <f t="shared" si="68"/>
        <v>0</v>
      </c>
      <c r="BH58">
        <f t="shared" si="68"/>
        <v>0</v>
      </c>
      <c r="BI58">
        <f t="shared" si="68"/>
        <v>0</v>
      </c>
      <c r="BJ58">
        <f t="shared" si="68"/>
        <v>472500</v>
      </c>
      <c r="BK58">
        <f t="shared" si="68"/>
        <v>0</v>
      </c>
      <c r="BL58">
        <f t="shared" si="68"/>
        <v>0</v>
      </c>
      <c r="BM58">
        <f t="shared" si="68"/>
        <v>0</v>
      </c>
      <c r="BN58">
        <f t="shared" si="68"/>
        <v>180000</v>
      </c>
      <c r="BO58">
        <f t="shared" si="68"/>
        <v>0</v>
      </c>
      <c r="BP58">
        <f t="shared" si="68"/>
        <v>0</v>
      </c>
      <c r="BQ58">
        <f t="shared" si="68"/>
        <v>0</v>
      </c>
      <c r="BR58">
        <f t="shared" si="68"/>
        <v>119750</v>
      </c>
      <c r="BS58">
        <f t="shared" ref="BS58" si="74">BS37*BP37</f>
        <v>0</v>
      </c>
      <c r="BT58">
        <f t="shared" si="2"/>
        <v>0</v>
      </c>
      <c r="BU58">
        <f t="shared" si="69"/>
        <v>0</v>
      </c>
      <c r="BV58">
        <f t="shared" si="69"/>
        <v>299400</v>
      </c>
      <c r="BW58">
        <f t="shared" si="69"/>
        <v>0</v>
      </c>
      <c r="BX58">
        <f t="shared" si="69"/>
        <v>0</v>
      </c>
      <c r="BY58">
        <f t="shared" si="69"/>
        <v>0</v>
      </c>
      <c r="BZ58">
        <f t="shared" si="69"/>
        <v>375000</v>
      </c>
      <c r="CA58">
        <f t="shared" si="69"/>
        <v>0</v>
      </c>
      <c r="CB58">
        <f t="shared" si="69"/>
        <v>0</v>
      </c>
      <c r="CC58">
        <f t="shared" si="69"/>
        <v>0</v>
      </c>
      <c r="CD58">
        <f t="shared" si="69"/>
        <v>472500</v>
      </c>
      <c r="CE58">
        <f t="shared" si="69"/>
        <v>0</v>
      </c>
      <c r="CF58">
        <f t="shared" si="69"/>
        <v>0</v>
      </c>
      <c r="CG58">
        <f t="shared" si="69"/>
        <v>0</v>
      </c>
      <c r="CH58">
        <f t="shared" si="69"/>
        <v>180000</v>
      </c>
      <c r="CI58">
        <f t="shared" si="69"/>
        <v>0</v>
      </c>
      <c r="CJ58">
        <f t="shared" si="69"/>
        <v>0</v>
      </c>
      <c r="CK58">
        <f t="shared" si="69"/>
        <v>0</v>
      </c>
      <c r="CL58">
        <f t="shared" si="69"/>
        <v>119750</v>
      </c>
      <c r="CM58">
        <f t="shared" si="69"/>
        <v>0</v>
      </c>
      <c r="CN58">
        <f t="shared" si="69"/>
        <v>0</v>
      </c>
      <c r="CO58">
        <f t="shared" si="69"/>
        <v>0</v>
      </c>
      <c r="CP58">
        <f t="shared" si="69"/>
        <v>299400</v>
      </c>
      <c r="CQ58">
        <f t="shared" si="69"/>
        <v>0</v>
      </c>
      <c r="CR58">
        <f t="shared" si="69"/>
        <v>0</v>
      </c>
      <c r="CS58">
        <f t="shared" si="69"/>
        <v>0</v>
      </c>
      <c r="CT58">
        <f t="shared" si="69"/>
        <v>375000</v>
      </c>
      <c r="CU58">
        <f t="shared" si="69"/>
        <v>0</v>
      </c>
      <c r="CV58">
        <f t="shared" si="69"/>
        <v>0</v>
      </c>
      <c r="CW58">
        <f t="shared" si="69"/>
        <v>0</v>
      </c>
      <c r="CX58">
        <f t="shared" si="69"/>
        <v>472500</v>
      </c>
      <c r="CY58">
        <f t="shared" si="69"/>
        <v>0</v>
      </c>
      <c r="CZ58">
        <f t="shared" si="69"/>
        <v>0</v>
      </c>
      <c r="DA58">
        <f t="shared" si="69"/>
        <v>0</v>
      </c>
      <c r="DB58">
        <f t="shared" si="69"/>
        <v>180000</v>
      </c>
      <c r="DC58">
        <f t="shared" si="69"/>
        <v>0</v>
      </c>
      <c r="DD58">
        <f t="shared" si="69"/>
        <v>0</v>
      </c>
      <c r="DE58">
        <f t="shared" si="69"/>
        <v>0</v>
      </c>
      <c r="DF58">
        <f t="shared" si="69"/>
        <v>119750</v>
      </c>
      <c r="DG58">
        <f t="shared" si="69"/>
        <v>0</v>
      </c>
      <c r="DH58">
        <f t="shared" si="69"/>
        <v>0</v>
      </c>
      <c r="DI58">
        <f t="shared" si="69"/>
        <v>0</v>
      </c>
      <c r="DJ58">
        <f t="shared" si="69"/>
        <v>299400</v>
      </c>
      <c r="DK58">
        <f t="shared" si="69"/>
        <v>0</v>
      </c>
      <c r="DL58">
        <f t="shared" si="69"/>
        <v>0</v>
      </c>
      <c r="DM58">
        <f t="shared" si="69"/>
        <v>0</v>
      </c>
      <c r="DN58">
        <f t="shared" si="69"/>
        <v>375000</v>
      </c>
      <c r="DO58">
        <f t="shared" si="69"/>
        <v>0</v>
      </c>
      <c r="DP58">
        <f t="shared" si="69"/>
        <v>0</v>
      </c>
      <c r="DQ58">
        <f t="shared" si="69"/>
        <v>0</v>
      </c>
      <c r="DR58">
        <f t="shared" si="69"/>
        <v>472500</v>
      </c>
      <c r="DS58">
        <f t="shared" si="69"/>
        <v>0</v>
      </c>
      <c r="DT58">
        <f t="shared" si="69"/>
        <v>0</v>
      </c>
      <c r="DU58">
        <f t="shared" si="69"/>
        <v>0</v>
      </c>
      <c r="DV58">
        <f t="shared" si="69"/>
        <v>180000</v>
      </c>
      <c r="DW58">
        <f t="shared" si="69"/>
        <v>0</v>
      </c>
      <c r="DX58">
        <f t="shared" si="69"/>
        <v>0</v>
      </c>
      <c r="DY58">
        <f t="shared" si="69"/>
        <v>0</v>
      </c>
      <c r="DZ58">
        <f t="shared" si="69"/>
        <v>119750</v>
      </c>
      <c r="EA58">
        <f t="shared" si="69"/>
        <v>0</v>
      </c>
      <c r="EB58">
        <f t="shared" si="69"/>
        <v>0</v>
      </c>
      <c r="EC58">
        <f t="shared" si="69"/>
        <v>0</v>
      </c>
      <c r="ED58">
        <f t="shared" si="69"/>
        <v>299400</v>
      </c>
      <c r="EE58">
        <f t="shared" si="69"/>
        <v>0</v>
      </c>
      <c r="EF58">
        <f t="shared" si="72"/>
        <v>0</v>
      </c>
      <c r="EG58">
        <f t="shared" si="72"/>
        <v>0</v>
      </c>
      <c r="EH58">
        <f t="shared" si="72"/>
        <v>375000</v>
      </c>
      <c r="EI58">
        <f t="shared" si="72"/>
        <v>0</v>
      </c>
      <c r="EJ58">
        <f t="shared" si="72"/>
        <v>0</v>
      </c>
      <c r="EK58">
        <f t="shared" si="72"/>
        <v>0</v>
      </c>
      <c r="EL58">
        <f t="shared" si="72"/>
        <v>472500</v>
      </c>
      <c r="EM58">
        <f t="shared" si="72"/>
        <v>0</v>
      </c>
      <c r="EN58">
        <f t="shared" si="72"/>
        <v>0</v>
      </c>
      <c r="EO58">
        <f t="shared" si="72"/>
        <v>0</v>
      </c>
      <c r="EP58">
        <f t="shared" si="72"/>
        <v>180000</v>
      </c>
      <c r="EQ58">
        <f t="shared" si="72"/>
        <v>0</v>
      </c>
      <c r="ER58">
        <f t="shared" si="72"/>
        <v>0</v>
      </c>
      <c r="ES58">
        <f t="shared" si="72"/>
        <v>0</v>
      </c>
      <c r="ET58">
        <f t="shared" si="72"/>
        <v>119750</v>
      </c>
      <c r="EU58">
        <f t="shared" si="72"/>
        <v>0</v>
      </c>
      <c r="EV58">
        <f t="shared" si="72"/>
        <v>0</v>
      </c>
      <c r="EW58">
        <f t="shared" si="72"/>
        <v>0</v>
      </c>
      <c r="EX58">
        <f t="shared" si="72"/>
        <v>299400</v>
      </c>
      <c r="EY58">
        <f t="shared" si="72"/>
        <v>0</v>
      </c>
      <c r="EZ58">
        <f t="shared" si="72"/>
        <v>0</v>
      </c>
      <c r="FA58">
        <f t="shared" si="72"/>
        <v>0</v>
      </c>
      <c r="FB58">
        <f t="shared" si="72"/>
        <v>375000</v>
      </c>
      <c r="FC58">
        <f t="shared" si="72"/>
        <v>0</v>
      </c>
      <c r="FD58">
        <f t="shared" si="72"/>
        <v>0</v>
      </c>
      <c r="FE58">
        <f t="shared" si="72"/>
        <v>0</v>
      </c>
      <c r="FF58">
        <f t="shared" si="72"/>
        <v>472500</v>
      </c>
      <c r="FG58">
        <f t="shared" si="72"/>
        <v>0</v>
      </c>
      <c r="FH58">
        <f t="shared" si="72"/>
        <v>0</v>
      </c>
      <c r="FI58">
        <f t="shared" si="72"/>
        <v>0</v>
      </c>
      <c r="FJ58">
        <f t="shared" si="72"/>
        <v>180000</v>
      </c>
      <c r="FK58">
        <f t="shared" si="72"/>
        <v>0</v>
      </c>
      <c r="FL58">
        <f t="shared" si="72"/>
        <v>0</v>
      </c>
      <c r="FM58">
        <f t="shared" si="72"/>
        <v>0</v>
      </c>
      <c r="FN58">
        <f t="shared" si="72"/>
        <v>119750</v>
      </c>
      <c r="FO58">
        <f t="shared" si="72"/>
        <v>0</v>
      </c>
      <c r="FP58">
        <f t="shared" si="72"/>
        <v>0</v>
      </c>
      <c r="FQ58">
        <f t="shared" si="72"/>
        <v>0</v>
      </c>
      <c r="FR58">
        <f t="shared" si="72"/>
        <v>299400</v>
      </c>
      <c r="FS58">
        <f t="shared" si="72"/>
        <v>0</v>
      </c>
      <c r="FT58">
        <f t="shared" si="72"/>
        <v>0</v>
      </c>
      <c r="FU58">
        <f t="shared" si="72"/>
        <v>0</v>
      </c>
      <c r="FV58">
        <f t="shared" si="72"/>
        <v>375000</v>
      </c>
      <c r="FW58">
        <f t="shared" si="72"/>
        <v>0</v>
      </c>
      <c r="FX58">
        <f t="shared" si="72"/>
        <v>0</v>
      </c>
      <c r="FY58">
        <f t="shared" si="72"/>
        <v>0</v>
      </c>
      <c r="FZ58">
        <f t="shared" si="72"/>
        <v>472500</v>
      </c>
      <c r="GA58">
        <f t="shared" si="72"/>
        <v>0</v>
      </c>
      <c r="GB58">
        <f t="shared" si="72"/>
        <v>0</v>
      </c>
      <c r="GC58">
        <f t="shared" si="72"/>
        <v>0</v>
      </c>
      <c r="GD58">
        <f t="shared" si="72"/>
        <v>180000</v>
      </c>
      <c r="GE58">
        <f t="shared" si="72"/>
        <v>0</v>
      </c>
      <c r="GF58">
        <f t="shared" si="72"/>
        <v>0</v>
      </c>
      <c r="GG58">
        <f t="shared" si="72"/>
        <v>0</v>
      </c>
      <c r="GH58">
        <f t="shared" si="72"/>
        <v>119750</v>
      </c>
      <c r="GI58">
        <f t="shared" si="72"/>
        <v>0</v>
      </c>
      <c r="GJ58">
        <f t="shared" si="72"/>
        <v>0</v>
      </c>
      <c r="GK58">
        <f t="shared" si="72"/>
        <v>0</v>
      </c>
      <c r="GL58">
        <f t="shared" si="72"/>
        <v>299400</v>
      </c>
      <c r="GM58">
        <f t="shared" si="72"/>
        <v>0</v>
      </c>
      <c r="GN58">
        <f t="shared" si="72"/>
        <v>0</v>
      </c>
      <c r="GO58">
        <f t="shared" si="72"/>
        <v>0</v>
      </c>
      <c r="GP58">
        <f t="shared" si="72"/>
        <v>375000</v>
      </c>
      <c r="GQ58">
        <f t="shared" si="72"/>
        <v>0</v>
      </c>
      <c r="GR58">
        <f t="shared" si="4"/>
        <v>0</v>
      </c>
      <c r="GS58">
        <f t="shared" si="70"/>
        <v>0</v>
      </c>
      <c r="GT58">
        <f t="shared" si="70"/>
        <v>472500</v>
      </c>
      <c r="GU58">
        <f t="shared" si="70"/>
        <v>0</v>
      </c>
      <c r="GV58">
        <f t="shared" si="70"/>
        <v>0</v>
      </c>
      <c r="GW58">
        <f t="shared" si="70"/>
        <v>0</v>
      </c>
      <c r="GX58">
        <f t="shared" si="70"/>
        <v>180000</v>
      </c>
      <c r="GY58">
        <f t="shared" si="70"/>
        <v>0</v>
      </c>
      <c r="GZ58">
        <f t="shared" si="70"/>
        <v>0</v>
      </c>
      <c r="HA58">
        <f t="shared" si="70"/>
        <v>0</v>
      </c>
      <c r="HB58">
        <f t="shared" si="70"/>
        <v>119750</v>
      </c>
      <c r="HC58">
        <f t="shared" si="70"/>
        <v>0</v>
      </c>
      <c r="HD58">
        <f t="shared" si="70"/>
        <v>0</v>
      </c>
      <c r="HE58">
        <f t="shared" si="70"/>
        <v>0</v>
      </c>
      <c r="HF58">
        <f t="shared" si="70"/>
        <v>299400</v>
      </c>
      <c r="HG58">
        <f t="shared" si="70"/>
        <v>0</v>
      </c>
      <c r="HH58">
        <f t="shared" si="70"/>
        <v>0</v>
      </c>
      <c r="HI58">
        <f t="shared" si="70"/>
        <v>0</v>
      </c>
      <c r="HJ58">
        <f t="shared" si="70"/>
        <v>375000</v>
      </c>
      <c r="HK58">
        <f t="shared" si="70"/>
        <v>0</v>
      </c>
      <c r="HL58">
        <f t="shared" si="70"/>
        <v>0</v>
      </c>
      <c r="HM58">
        <f t="shared" si="70"/>
        <v>0</v>
      </c>
      <c r="HN58">
        <f t="shared" si="70"/>
        <v>472500</v>
      </c>
      <c r="HO58">
        <f t="shared" si="70"/>
        <v>0</v>
      </c>
      <c r="HP58">
        <f t="shared" si="70"/>
        <v>0</v>
      </c>
      <c r="HQ58">
        <f t="shared" si="70"/>
        <v>0</v>
      </c>
      <c r="HR58">
        <f t="shared" si="70"/>
        <v>180000</v>
      </c>
      <c r="HS58">
        <f t="shared" si="70"/>
        <v>0</v>
      </c>
      <c r="HT58">
        <f t="shared" si="70"/>
        <v>0</v>
      </c>
      <c r="HU58">
        <f t="shared" si="70"/>
        <v>0</v>
      </c>
      <c r="HV58">
        <f t="shared" si="70"/>
        <v>119750</v>
      </c>
      <c r="HW58">
        <f t="shared" si="70"/>
        <v>0</v>
      </c>
      <c r="HX58">
        <f t="shared" si="70"/>
        <v>0</v>
      </c>
      <c r="HY58">
        <f t="shared" si="70"/>
        <v>0</v>
      </c>
      <c r="HZ58">
        <f t="shared" si="70"/>
        <v>299400</v>
      </c>
      <c r="IA58">
        <f t="shared" si="70"/>
        <v>0</v>
      </c>
      <c r="IB58">
        <f t="shared" si="70"/>
        <v>0</v>
      </c>
      <c r="IC58">
        <f t="shared" si="70"/>
        <v>0</v>
      </c>
      <c r="ID58">
        <f t="shared" si="70"/>
        <v>375000</v>
      </c>
      <c r="IE58">
        <f t="shared" si="70"/>
        <v>0</v>
      </c>
      <c r="IF58">
        <f t="shared" si="70"/>
        <v>0</v>
      </c>
      <c r="IG58">
        <f t="shared" si="70"/>
        <v>0</v>
      </c>
      <c r="IH58">
        <f t="shared" si="70"/>
        <v>472500</v>
      </c>
      <c r="II58">
        <f t="shared" si="70"/>
        <v>0</v>
      </c>
      <c r="IJ58">
        <f t="shared" si="70"/>
        <v>0</v>
      </c>
      <c r="IK58">
        <f t="shared" si="70"/>
        <v>0</v>
      </c>
      <c r="IL58">
        <f t="shared" si="70"/>
        <v>180000</v>
      </c>
      <c r="IM58">
        <f t="shared" si="70"/>
        <v>0</v>
      </c>
      <c r="IN58">
        <f t="shared" si="70"/>
        <v>0</v>
      </c>
      <c r="IO58">
        <f t="shared" si="70"/>
        <v>0</v>
      </c>
      <c r="IP58">
        <f t="shared" si="70"/>
        <v>119750</v>
      </c>
      <c r="IQ58">
        <f t="shared" si="70"/>
        <v>0</v>
      </c>
      <c r="IR58">
        <f t="shared" si="70"/>
        <v>0</v>
      </c>
      <c r="IS58">
        <f t="shared" si="70"/>
        <v>0</v>
      </c>
      <c r="IT58">
        <f t="shared" si="70"/>
        <v>299400</v>
      </c>
      <c r="IU58">
        <f t="shared" si="70"/>
        <v>0</v>
      </c>
      <c r="IV58">
        <f t="shared" si="70"/>
        <v>0</v>
      </c>
      <c r="IW58">
        <f t="shared" si="70"/>
        <v>0</v>
      </c>
      <c r="IX58">
        <f t="shared" si="70"/>
        <v>375000</v>
      </c>
      <c r="IY58">
        <f t="shared" si="70"/>
        <v>0</v>
      </c>
      <c r="IZ58">
        <f t="shared" si="70"/>
        <v>0</v>
      </c>
      <c r="JA58">
        <f t="shared" si="70"/>
        <v>0</v>
      </c>
      <c r="JB58">
        <f t="shared" si="70"/>
        <v>472500</v>
      </c>
      <c r="JC58">
        <f t="shared" si="70"/>
        <v>0</v>
      </c>
      <c r="JD58">
        <f t="shared" si="66"/>
        <v>0</v>
      </c>
      <c r="JE58">
        <f t="shared" si="66"/>
        <v>0</v>
      </c>
      <c r="JF58">
        <f t="shared" si="66"/>
        <v>180000</v>
      </c>
      <c r="JG58">
        <f t="shared" si="66"/>
        <v>0</v>
      </c>
      <c r="JH58">
        <f t="shared" si="67"/>
        <v>0</v>
      </c>
      <c r="JI58">
        <f t="shared" si="67"/>
        <v>0</v>
      </c>
      <c r="JJ58">
        <f t="shared" si="67"/>
        <v>119750</v>
      </c>
      <c r="JK58">
        <f t="shared" si="67"/>
        <v>0</v>
      </c>
      <c r="JL58">
        <f t="shared" si="67"/>
        <v>0</v>
      </c>
      <c r="JM58">
        <f t="shared" si="67"/>
        <v>0</v>
      </c>
      <c r="JN58">
        <f t="shared" si="67"/>
        <v>299400</v>
      </c>
      <c r="JO58">
        <f t="shared" si="67"/>
        <v>0</v>
      </c>
      <c r="JP58">
        <f t="shared" si="67"/>
        <v>0</v>
      </c>
      <c r="JQ58">
        <f t="shared" si="67"/>
        <v>0</v>
      </c>
      <c r="JR58">
        <f t="shared" si="67"/>
        <v>375000</v>
      </c>
      <c r="JS58">
        <f t="shared" si="67"/>
        <v>0</v>
      </c>
      <c r="JT58">
        <f t="shared" si="67"/>
        <v>0</v>
      </c>
      <c r="JU58">
        <f t="shared" si="67"/>
        <v>0</v>
      </c>
      <c r="JV58">
        <f t="shared" si="67"/>
        <v>472500</v>
      </c>
      <c r="JW58">
        <f t="shared" si="67"/>
        <v>0</v>
      </c>
      <c r="JX58">
        <f t="shared" si="67"/>
        <v>0</v>
      </c>
      <c r="JY58">
        <f t="shared" si="67"/>
        <v>0</v>
      </c>
      <c r="JZ58">
        <f t="shared" si="67"/>
        <v>180000</v>
      </c>
      <c r="KA58">
        <f t="shared" si="67"/>
        <v>0</v>
      </c>
      <c r="KB58">
        <f t="shared" si="67"/>
        <v>0</v>
      </c>
      <c r="KC58">
        <f t="shared" si="67"/>
        <v>0</v>
      </c>
      <c r="KD58">
        <f t="shared" si="67"/>
        <v>119750</v>
      </c>
      <c r="KE58">
        <f t="shared" si="67"/>
        <v>0</v>
      </c>
      <c r="KF58">
        <f t="shared" si="67"/>
        <v>0</v>
      </c>
      <c r="KG58">
        <f t="shared" si="67"/>
        <v>0</v>
      </c>
      <c r="KH58">
        <f t="shared" si="67"/>
        <v>299400</v>
      </c>
      <c r="KI58">
        <f t="shared" ref="KI58:LK58" si="75">KI37*KF37</f>
        <v>0</v>
      </c>
      <c r="KJ58">
        <f t="shared" si="75"/>
        <v>0</v>
      </c>
      <c r="KK58">
        <f t="shared" si="75"/>
        <v>0</v>
      </c>
      <c r="KL58">
        <f t="shared" si="75"/>
        <v>375000</v>
      </c>
      <c r="KM58">
        <f t="shared" si="75"/>
        <v>0</v>
      </c>
      <c r="KN58">
        <f t="shared" si="75"/>
        <v>0</v>
      </c>
      <c r="KO58">
        <f t="shared" si="75"/>
        <v>0</v>
      </c>
      <c r="KP58">
        <f t="shared" si="75"/>
        <v>472500</v>
      </c>
      <c r="KQ58">
        <f t="shared" si="75"/>
        <v>0</v>
      </c>
      <c r="KR58">
        <f t="shared" si="75"/>
        <v>0</v>
      </c>
      <c r="KS58">
        <f t="shared" si="75"/>
        <v>0</v>
      </c>
      <c r="KT58">
        <f t="shared" si="75"/>
        <v>180000</v>
      </c>
      <c r="KU58">
        <f t="shared" si="75"/>
        <v>0</v>
      </c>
      <c r="KV58">
        <f t="shared" si="75"/>
        <v>0</v>
      </c>
      <c r="KW58">
        <f t="shared" si="75"/>
        <v>0</v>
      </c>
      <c r="KX58">
        <f t="shared" si="75"/>
        <v>119750</v>
      </c>
      <c r="KY58">
        <f t="shared" si="75"/>
        <v>0</v>
      </c>
      <c r="KZ58">
        <f t="shared" si="75"/>
        <v>0</v>
      </c>
      <c r="LA58">
        <f t="shared" si="75"/>
        <v>0</v>
      </c>
      <c r="LB58">
        <f t="shared" si="75"/>
        <v>299400</v>
      </c>
      <c r="LC58">
        <f t="shared" si="75"/>
        <v>0</v>
      </c>
      <c r="LD58">
        <f t="shared" si="75"/>
        <v>0</v>
      </c>
      <c r="LE58">
        <f t="shared" si="75"/>
        <v>0</v>
      </c>
      <c r="LF58">
        <f t="shared" si="75"/>
        <v>375000</v>
      </c>
      <c r="LG58">
        <f t="shared" si="75"/>
        <v>0</v>
      </c>
      <c r="LH58">
        <f t="shared" si="75"/>
        <v>0</v>
      </c>
      <c r="LI58">
        <f t="shared" si="75"/>
        <v>0</v>
      </c>
      <c r="LJ58">
        <f t="shared" si="75"/>
        <v>472500</v>
      </c>
      <c r="LK58">
        <f t="shared" si="75"/>
        <v>0</v>
      </c>
      <c r="LL58">
        <f t="shared" si="32"/>
        <v>0</v>
      </c>
      <c r="LM58">
        <f t="shared" si="33"/>
        <v>0</v>
      </c>
      <c r="LN58">
        <f t="shared" si="34"/>
        <v>180000</v>
      </c>
      <c r="LO58">
        <f t="shared" si="35"/>
        <v>0</v>
      </c>
      <c r="LP58">
        <f t="shared" si="36"/>
        <v>0</v>
      </c>
      <c r="LQ58">
        <f t="shared" si="37"/>
        <v>0</v>
      </c>
      <c r="LR58">
        <f t="shared" si="38"/>
        <v>119750</v>
      </c>
      <c r="LS58">
        <f t="shared" si="39"/>
        <v>0</v>
      </c>
      <c r="LT58">
        <f t="shared" si="40"/>
        <v>0</v>
      </c>
      <c r="LU58">
        <f t="shared" si="41"/>
        <v>0</v>
      </c>
      <c r="LV58">
        <f t="shared" si="42"/>
        <v>299400</v>
      </c>
      <c r="LW58">
        <f t="shared" si="43"/>
        <v>0</v>
      </c>
      <c r="LX58">
        <f t="shared" si="44"/>
        <v>0</v>
      </c>
      <c r="LY58">
        <f t="shared" si="45"/>
        <v>0</v>
      </c>
      <c r="LZ58">
        <f t="shared" si="46"/>
        <v>375000</v>
      </c>
      <c r="MA58">
        <f t="shared" si="47"/>
        <v>0</v>
      </c>
      <c r="MB58">
        <f t="shared" si="48"/>
        <v>0</v>
      </c>
      <c r="MC58">
        <f t="shared" si="49"/>
        <v>0</v>
      </c>
      <c r="MD58">
        <f t="shared" si="50"/>
        <v>472500</v>
      </c>
      <c r="ME58">
        <f t="shared" si="51"/>
        <v>0</v>
      </c>
      <c r="MF58">
        <f t="shared" si="52"/>
        <v>0</v>
      </c>
      <c r="MG58">
        <f t="shared" si="53"/>
        <v>0</v>
      </c>
      <c r="MH58">
        <f t="shared" si="54"/>
        <v>180000</v>
      </c>
    </row>
    <row r="59" spans="1:346" x14ac:dyDescent="0.2">
      <c r="A59">
        <v>14</v>
      </c>
      <c r="B59" t="s">
        <v>29</v>
      </c>
      <c r="C59">
        <f t="shared" si="29"/>
        <v>32.374400000000001</v>
      </c>
      <c r="D59">
        <f t="shared" si="30"/>
        <v>194.24639999999999</v>
      </c>
      <c r="E59">
        <f t="shared" si="73"/>
        <v>42.374400000000001</v>
      </c>
      <c r="F59">
        <f t="shared" ref="F59:F64" si="76">E59*6</f>
        <v>254.24639999999999</v>
      </c>
      <c r="G59" s="10">
        <f>符文石产出!M9</f>
        <v>10</v>
      </c>
      <c r="H59">
        <f t="shared" ref="H59:BS62" si="77">H38*E38</f>
        <v>0</v>
      </c>
      <c r="I59">
        <f t="shared" si="77"/>
        <v>0</v>
      </c>
      <c r="J59">
        <f t="shared" si="77"/>
        <v>2856000</v>
      </c>
      <c r="K59">
        <f t="shared" si="77"/>
        <v>0</v>
      </c>
      <c r="L59">
        <f t="shared" si="77"/>
        <v>0</v>
      </c>
      <c r="M59">
        <f t="shared" si="77"/>
        <v>0</v>
      </c>
      <c r="N59">
        <f t="shared" si="77"/>
        <v>2685600</v>
      </c>
      <c r="O59">
        <f t="shared" si="77"/>
        <v>0</v>
      </c>
      <c r="P59">
        <f t="shared" si="77"/>
        <v>0</v>
      </c>
      <c r="Q59">
        <f t="shared" si="77"/>
        <v>0</v>
      </c>
      <c r="R59">
        <f t="shared" si="77"/>
        <v>2880000</v>
      </c>
      <c r="S59">
        <f t="shared" si="77"/>
        <v>0</v>
      </c>
      <c r="T59">
        <f t="shared" si="77"/>
        <v>0</v>
      </c>
      <c r="U59">
        <f t="shared" si="77"/>
        <v>0</v>
      </c>
      <c r="V59">
        <f t="shared" si="77"/>
        <v>691200</v>
      </c>
      <c r="W59">
        <f t="shared" si="77"/>
        <v>0</v>
      </c>
      <c r="X59">
        <f t="shared" si="77"/>
        <v>0</v>
      </c>
      <c r="Y59">
        <f t="shared" si="77"/>
        <v>0</v>
      </c>
      <c r="Z59">
        <f t="shared" si="77"/>
        <v>115200</v>
      </c>
      <c r="AA59">
        <f t="shared" si="77"/>
        <v>0</v>
      </c>
      <c r="AB59">
        <f t="shared" si="77"/>
        <v>0</v>
      </c>
      <c r="AC59">
        <f t="shared" si="77"/>
        <v>0</v>
      </c>
      <c r="AD59">
        <f t="shared" si="77"/>
        <v>119750</v>
      </c>
      <c r="AE59">
        <f t="shared" si="77"/>
        <v>0</v>
      </c>
      <c r="AF59">
        <f t="shared" si="77"/>
        <v>0</v>
      </c>
      <c r="AG59">
        <f t="shared" si="77"/>
        <v>0</v>
      </c>
      <c r="AH59">
        <f t="shared" si="77"/>
        <v>299400</v>
      </c>
      <c r="AI59">
        <f t="shared" si="77"/>
        <v>0</v>
      </c>
      <c r="AJ59">
        <f t="shared" si="77"/>
        <v>0</v>
      </c>
      <c r="AK59">
        <f t="shared" si="77"/>
        <v>0</v>
      </c>
      <c r="AL59">
        <f t="shared" si="77"/>
        <v>375000</v>
      </c>
      <c r="AM59">
        <f t="shared" si="77"/>
        <v>0</v>
      </c>
      <c r="AN59">
        <f t="shared" si="77"/>
        <v>0</v>
      </c>
      <c r="AO59">
        <f t="shared" si="77"/>
        <v>0</v>
      </c>
      <c r="AP59">
        <f t="shared" si="77"/>
        <v>472500</v>
      </c>
      <c r="AQ59">
        <f t="shared" si="77"/>
        <v>0</v>
      </c>
      <c r="AR59">
        <f t="shared" si="77"/>
        <v>0</v>
      </c>
      <c r="AS59">
        <f t="shared" si="77"/>
        <v>0</v>
      </c>
      <c r="AT59">
        <f t="shared" si="77"/>
        <v>180000</v>
      </c>
      <c r="AU59">
        <f t="shared" si="77"/>
        <v>0</v>
      </c>
      <c r="AV59">
        <f t="shared" si="77"/>
        <v>0</v>
      </c>
      <c r="AW59">
        <f t="shared" si="77"/>
        <v>0</v>
      </c>
      <c r="AX59">
        <f t="shared" si="77"/>
        <v>119750</v>
      </c>
      <c r="AY59">
        <f t="shared" si="77"/>
        <v>0</v>
      </c>
      <c r="AZ59">
        <f t="shared" si="77"/>
        <v>0</v>
      </c>
      <c r="BA59">
        <f t="shared" si="77"/>
        <v>0</v>
      </c>
      <c r="BB59">
        <f t="shared" si="77"/>
        <v>299400</v>
      </c>
      <c r="BC59">
        <f t="shared" si="77"/>
        <v>0</v>
      </c>
      <c r="BD59">
        <f t="shared" si="77"/>
        <v>0</v>
      </c>
      <c r="BE59">
        <f t="shared" si="77"/>
        <v>0</v>
      </c>
      <c r="BF59">
        <f t="shared" si="77"/>
        <v>375000</v>
      </c>
      <c r="BG59">
        <f t="shared" si="77"/>
        <v>0</v>
      </c>
      <c r="BH59">
        <f t="shared" si="77"/>
        <v>0</v>
      </c>
      <c r="BI59">
        <f t="shared" si="77"/>
        <v>0</v>
      </c>
      <c r="BJ59">
        <f t="shared" si="77"/>
        <v>472500</v>
      </c>
      <c r="BK59">
        <f t="shared" si="77"/>
        <v>0</v>
      </c>
      <c r="BL59">
        <f t="shared" si="77"/>
        <v>0</v>
      </c>
      <c r="BM59">
        <f t="shared" si="77"/>
        <v>0</v>
      </c>
      <c r="BN59">
        <f t="shared" si="77"/>
        <v>180000</v>
      </c>
      <c r="BO59">
        <f t="shared" si="77"/>
        <v>0</v>
      </c>
      <c r="BP59">
        <f t="shared" si="77"/>
        <v>0</v>
      </c>
      <c r="BQ59">
        <f t="shared" si="77"/>
        <v>0</v>
      </c>
      <c r="BR59">
        <f t="shared" si="77"/>
        <v>119750</v>
      </c>
      <c r="BS59">
        <f t="shared" si="77"/>
        <v>0</v>
      </c>
      <c r="BT59">
        <f t="shared" si="2"/>
        <v>0</v>
      </c>
      <c r="BU59">
        <f t="shared" si="69"/>
        <v>0</v>
      </c>
      <c r="BV59">
        <f t="shared" si="69"/>
        <v>299400</v>
      </c>
      <c r="BW59">
        <f t="shared" si="69"/>
        <v>0</v>
      </c>
      <c r="BX59">
        <f t="shared" ref="BX59:EE59" si="78">BX38*BU38</f>
        <v>0</v>
      </c>
      <c r="BY59">
        <f t="shared" si="78"/>
        <v>0</v>
      </c>
      <c r="BZ59">
        <f t="shared" si="78"/>
        <v>375000</v>
      </c>
      <c r="CA59">
        <f t="shared" si="78"/>
        <v>0</v>
      </c>
      <c r="CB59">
        <f t="shared" si="78"/>
        <v>0</v>
      </c>
      <c r="CC59">
        <f t="shared" si="78"/>
        <v>0</v>
      </c>
      <c r="CD59">
        <f t="shared" si="78"/>
        <v>472500</v>
      </c>
      <c r="CE59">
        <f t="shared" si="78"/>
        <v>0</v>
      </c>
      <c r="CF59">
        <f t="shared" si="78"/>
        <v>0</v>
      </c>
      <c r="CG59">
        <f t="shared" si="78"/>
        <v>0</v>
      </c>
      <c r="CH59">
        <f t="shared" si="78"/>
        <v>180000</v>
      </c>
      <c r="CI59">
        <f t="shared" si="78"/>
        <v>0</v>
      </c>
      <c r="CJ59">
        <f t="shared" si="78"/>
        <v>0</v>
      </c>
      <c r="CK59">
        <f t="shared" si="78"/>
        <v>0</v>
      </c>
      <c r="CL59">
        <f t="shared" si="78"/>
        <v>119750</v>
      </c>
      <c r="CM59">
        <f t="shared" si="78"/>
        <v>0</v>
      </c>
      <c r="CN59">
        <f t="shared" si="78"/>
        <v>0</v>
      </c>
      <c r="CO59">
        <f t="shared" si="78"/>
        <v>0</v>
      </c>
      <c r="CP59">
        <f t="shared" si="78"/>
        <v>299400</v>
      </c>
      <c r="CQ59">
        <f t="shared" si="78"/>
        <v>0</v>
      </c>
      <c r="CR59">
        <f t="shared" si="78"/>
        <v>0</v>
      </c>
      <c r="CS59">
        <f t="shared" si="78"/>
        <v>0</v>
      </c>
      <c r="CT59">
        <f t="shared" si="78"/>
        <v>375000</v>
      </c>
      <c r="CU59">
        <f t="shared" si="78"/>
        <v>0</v>
      </c>
      <c r="CV59">
        <f t="shared" si="78"/>
        <v>0</v>
      </c>
      <c r="CW59">
        <f t="shared" si="78"/>
        <v>0</v>
      </c>
      <c r="CX59">
        <f t="shared" si="78"/>
        <v>472500</v>
      </c>
      <c r="CY59">
        <f t="shared" si="78"/>
        <v>0</v>
      </c>
      <c r="CZ59">
        <f t="shared" si="78"/>
        <v>0</v>
      </c>
      <c r="DA59">
        <f t="shared" si="78"/>
        <v>0</v>
      </c>
      <c r="DB59">
        <f t="shared" si="78"/>
        <v>180000</v>
      </c>
      <c r="DC59">
        <f t="shared" si="78"/>
        <v>0</v>
      </c>
      <c r="DD59">
        <f t="shared" si="78"/>
        <v>0</v>
      </c>
      <c r="DE59">
        <f t="shared" si="78"/>
        <v>0</v>
      </c>
      <c r="DF59">
        <f t="shared" si="78"/>
        <v>119750</v>
      </c>
      <c r="DG59">
        <f t="shared" si="78"/>
        <v>0</v>
      </c>
      <c r="DH59">
        <f t="shared" si="78"/>
        <v>0</v>
      </c>
      <c r="DI59">
        <f t="shared" si="78"/>
        <v>0</v>
      </c>
      <c r="DJ59">
        <f t="shared" si="78"/>
        <v>299400</v>
      </c>
      <c r="DK59">
        <f t="shared" si="78"/>
        <v>0</v>
      </c>
      <c r="DL59">
        <f t="shared" si="78"/>
        <v>0</v>
      </c>
      <c r="DM59">
        <f t="shared" si="78"/>
        <v>0</v>
      </c>
      <c r="DN59">
        <f t="shared" si="78"/>
        <v>375000</v>
      </c>
      <c r="DO59">
        <f t="shared" si="78"/>
        <v>0</v>
      </c>
      <c r="DP59">
        <f t="shared" si="78"/>
        <v>0</v>
      </c>
      <c r="DQ59">
        <f t="shared" si="78"/>
        <v>0</v>
      </c>
      <c r="DR59">
        <f t="shared" si="78"/>
        <v>472500</v>
      </c>
      <c r="DS59">
        <f t="shared" si="78"/>
        <v>0</v>
      </c>
      <c r="DT59">
        <f t="shared" si="78"/>
        <v>0</v>
      </c>
      <c r="DU59">
        <f t="shared" si="78"/>
        <v>0</v>
      </c>
      <c r="DV59">
        <f t="shared" si="78"/>
        <v>180000</v>
      </c>
      <c r="DW59">
        <f t="shared" si="78"/>
        <v>0</v>
      </c>
      <c r="DX59">
        <f t="shared" si="78"/>
        <v>0</v>
      </c>
      <c r="DY59">
        <f t="shared" si="78"/>
        <v>0</v>
      </c>
      <c r="DZ59">
        <f t="shared" si="78"/>
        <v>119750</v>
      </c>
      <c r="EA59">
        <f t="shared" si="78"/>
        <v>0</v>
      </c>
      <c r="EB59">
        <f t="shared" si="78"/>
        <v>0</v>
      </c>
      <c r="EC59">
        <f t="shared" si="78"/>
        <v>0</v>
      </c>
      <c r="ED59">
        <f t="shared" si="78"/>
        <v>299400</v>
      </c>
      <c r="EE59">
        <f t="shared" si="78"/>
        <v>0</v>
      </c>
      <c r="EF59">
        <f t="shared" si="72"/>
        <v>0</v>
      </c>
      <c r="EG59">
        <f t="shared" si="72"/>
        <v>0</v>
      </c>
      <c r="EH59">
        <f t="shared" si="72"/>
        <v>375000</v>
      </c>
      <c r="EI59">
        <f t="shared" si="72"/>
        <v>0</v>
      </c>
      <c r="EJ59">
        <f t="shared" si="72"/>
        <v>0</v>
      </c>
      <c r="EK59">
        <f t="shared" si="72"/>
        <v>0</v>
      </c>
      <c r="EL59">
        <f t="shared" si="72"/>
        <v>472500</v>
      </c>
      <c r="EM59">
        <f t="shared" si="72"/>
        <v>0</v>
      </c>
      <c r="EN59">
        <f t="shared" si="72"/>
        <v>0</v>
      </c>
      <c r="EO59">
        <f t="shared" si="72"/>
        <v>0</v>
      </c>
      <c r="EP59">
        <f t="shared" si="72"/>
        <v>180000</v>
      </c>
      <c r="EQ59">
        <f t="shared" si="72"/>
        <v>0</v>
      </c>
      <c r="ER59">
        <f t="shared" si="72"/>
        <v>0</v>
      </c>
      <c r="ES59">
        <f t="shared" si="72"/>
        <v>0</v>
      </c>
      <c r="ET59">
        <f t="shared" si="72"/>
        <v>119750</v>
      </c>
      <c r="EU59">
        <f t="shared" si="72"/>
        <v>0</v>
      </c>
      <c r="EV59">
        <f t="shared" si="72"/>
        <v>0</v>
      </c>
      <c r="EW59">
        <f t="shared" si="72"/>
        <v>0</v>
      </c>
      <c r="EX59">
        <f t="shared" si="72"/>
        <v>299400</v>
      </c>
      <c r="EY59">
        <f t="shared" si="72"/>
        <v>0</v>
      </c>
      <c r="EZ59">
        <f t="shared" si="72"/>
        <v>0</v>
      </c>
      <c r="FA59">
        <f t="shared" si="72"/>
        <v>0</v>
      </c>
      <c r="FB59">
        <f t="shared" si="72"/>
        <v>375000</v>
      </c>
      <c r="FC59">
        <f t="shared" si="72"/>
        <v>0</v>
      </c>
      <c r="FD59">
        <f t="shared" si="72"/>
        <v>0</v>
      </c>
      <c r="FE59">
        <f t="shared" si="72"/>
        <v>0</v>
      </c>
      <c r="FF59">
        <f t="shared" si="72"/>
        <v>472500</v>
      </c>
      <c r="FG59">
        <f t="shared" si="72"/>
        <v>0</v>
      </c>
      <c r="FH59">
        <f t="shared" si="72"/>
        <v>0</v>
      </c>
      <c r="FI59">
        <f t="shared" si="72"/>
        <v>0</v>
      </c>
      <c r="FJ59">
        <f t="shared" si="72"/>
        <v>180000</v>
      </c>
      <c r="FK59">
        <f t="shared" si="72"/>
        <v>0</v>
      </c>
      <c r="FL59">
        <f t="shared" si="72"/>
        <v>0</v>
      </c>
      <c r="FM59">
        <f t="shared" si="72"/>
        <v>0</v>
      </c>
      <c r="FN59">
        <f t="shared" si="72"/>
        <v>119750</v>
      </c>
      <c r="FO59">
        <f t="shared" si="72"/>
        <v>0</v>
      </c>
      <c r="FP59">
        <f t="shared" si="72"/>
        <v>0</v>
      </c>
      <c r="FQ59">
        <f t="shared" si="72"/>
        <v>0</v>
      </c>
      <c r="FR59">
        <f t="shared" si="72"/>
        <v>299400</v>
      </c>
      <c r="FS59">
        <f t="shared" si="72"/>
        <v>0</v>
      </c>
      <c r="FT59">
        <f t="shared" si="72"/>
        <v>0</v>
      </c>
      <c r="FU59">
        <f t="shared" si="72"/>
        <v>0</v>
      </c>
      <c r="FV59">
        <f t="shared" si="72"/>
        <v>375000</v>
      </c>
      <c r="FW59">
        <f t="shared" si="72"/>
        <v>0</v>
      </c>
      <c r="FX59">
        <f t="shared" si="72"/>
        <v>0</v>
      </c>
      <c r="FY59">
        <f t="shared" si="72"/>
        <v>0</v>
      </c>
      <c r="FZ59">
        <f t="shared" si="72"/>
        <v>472500</v>
      </c>
      <c r="GA59">
        <f t="shared" si="72"/>
        <v>0</v>
      </c>
      <c r="GB59">
        <f t="shared" si="72"/>
        <v>0</v>
      </c>
      <c r="GC59">
        <f t="shared" si="72"/>
        <v>0</v>
      </c>
      <c r="GD59">
        <f t="shared" si="72"/>
        <v>180000</v>
      </c>
      <c r="GE59">
        <f t="shared" si="72"/>
        <v>0</v>
      </c>
      <c r="GF59">
        <f t="shared" si="72"/>
        <v>0</v>
      </c>
      <c r="GG59">
        <f t="shared" si="72"/>
        <v>0</v>
      </c>
      <c r="GH59">
        <f t="shared" si="72"/>
        <v>119750</v>
      </c>
      <c r="GI59">
        <f t="shared" si="72"/>
        <v>0</v>
      </c>
      <c r="GJ59">
        <f t="shared" si="72"/>
        <v>0</v>
      </c>
      <c r="GK59">
        <f t="shared" si="72"/>
        <v>0</v>
      </c>
      <c r="GL59">
        <f t="shared" si="72"/>
        <v>299400</v>
      </c>
      <c r="GM59">
        <f t="shared" si="72"/>
        <v>0</v>
      </c>
      <c r="GN59">
        <f t="shared" si="72"/>
        <v>0</v>
      </c>
      <c r="GO59">
        <f t="shared" si="72"/>
        <v>0</v>
      </c>
      <c r="GP59">
        <f t="shared" si="72"/>
        <v>375000</v>
      </c>
      <c r="GQ59">
        <f t="shared" si="72"/>
        <v>0</v>
      </c>
      <c r="GR59">
        <f t="shared" si="4"/>
        <v>0</v>
      </c>
      <c r="GS59">
        <f t="shared" si="70"/>
        <v>0</v>
      </c>
      <c r="GT59">
        <f t="shared" si="70"/>
        <v>472500</v>
      </c>
      <c r="GU59">
        <f t="shared" si="70"/>
        <v>0</v>
      </c>
      <c r="GV59">
        <f t="shared" ref="GV59:JC59" si="79">GV38*GS38</f>
        <v>0</v>
      </c>
      <c r="GW59">
        <f t="shared" si="79"/>
        <v>0</v>
      </c>
      <c r="GX59">
        <f t="shared" si="79"/>
        <v>180000</v>
      </c>
      <c r="GY59">
        <f t="shared" si="79"/>
        <v>0</v>
      </c>
      <c r="GZ59">
        <f t="shared" si="79"/>
        <v>0</v>
      </c>
      <c r="HA59">
        <f t="shared" si="79"/>
        <v>0</v>
      </c>
      <c r="HB59">
        <f t="shared" si="79"/>
        <v>119750</v>
      </c>
      <c r="HC59">
        <f t="shared" si="79"/>
        <v>0</v>
      </c>
      <c r="HD59">
        <f t="shared" si="79"/>
        <v>0</v>
      </c>
      <c r="HE59">
        <f t="shared" si="79"/>
        <v>0</v>
      </c>
      <c r="HF59">
        <f t="shared" si="79"/>
        <v>299400</v>
      </c>
      <c r="HG59">
        <f t="shared" si="79"/>
        <v>0</v>
      </c>
      <c r="HH59">
        <f t="shared" si="79"/>
        <v>0</v>
      </c>
      <c r="HI59">
        <f t="shared" si="79"/>
        <v>0</v>
      </c>
      <c r="HJ59">
        <f t="shared" si="79"/>
        <v>375000</v>
      </c>
      <c r="HK59">
        <f t="shared" si="79"/>
        <v>0</v>
      </c>
      <c r="HL59">
        <f t="shared" si="79"/>
        <v>0</v>
      </c>
      <c r="HM59">
        <f t="shared" si="79"/>
        <v>0</v>
      </c>
      <c r="HN59">
        <f t="shared" si="79"/>
        <v>472500</v>
      </c>
      <c r="HO59">
        <f t="shared" si="79"/>
        <v>0</v>
      </c>
      <c r="HP59">
        <f t="shared" si="79"/>
        <v>0</v>
      </c>
      <c r="HQ59">
        <f t="shared" si="79"/>
        <v>0</v>
      </c>
      <c r="HR59">
        <f t="shared" si="79"/>
        <v>180000</v>
      </c>
      <c r="HS59">
        <f t="shared" si="79"/>
        <v>0</v>
      </c>
      <c r="HT59">
        <f t="shared" si="79"/>
        <v>0</v>
      </c>
      <c r="HU59">
        <f t="shared" si="79"/>
        <v>0</v>
      </c>
      <c r="HV59">
        <f t="shared" si="79"/>
        <v>119750</v>
      </c>
      <c r="HW59">
        <f t="shared" si="79"/>
        <v>0</v>
      </c>
      <c r="HX59">
        <f t="shared" si="79"/>
        <v>0</v>
      </c>
      <c r="HY59">
        <f t="shared" si="79"/>
        <v>0</v>
      </c>
      <c r="HZ59">
        <f t="shared" si="79"/>
        <v>299400</v>
      </c>
      <c r="IA59">
        <f t="shared" si="79"/>
        <v>0</v>
      </c>
      <c r="IB59">
        <f t="shared" si="79"/>
        <v>0</v>
      </c>
      <c r="IC59">
        <f t="shared" si="79"/>
        <v>0</v>
      </c>
      <c r="ID59">
        <f t="shared" si="79"/>
        <v>375000</v>
      </c>
      <c r="IE59">
        <f t="shared" si="79"/>
        <v>0</v>
      </c>
      <c r="IF59">
        <f t="shared" si="79"/>
        <v>0</v>
      </c>
      <c r="IG59">
        <f t="shared" si="79"/>
        <v>0</v>
      </c>
      <c r="IH59">
        <f t="shared" si="79"/>
        <v>472500</v>
      </c>
      <c r="II59">
        <f t="shared" si="79"/>
        <v>0</v>
      </c>
      <c r="IJ59">
        <f t="shared" si="79"/>
        <v>0</v>
      </c>
      <c r="IK59">
        <f t="shared" si="79"/>
        <v>0</v>
      </c>
      <c r="IL59">
        <f t="shared" si="79"/>
        <v>180000</v>
      </c>
      <c r="IM59">
        <f t="shared" si="79"/>
        <v>0</v>
      </c>
      <c r="IN59">
        <f t="shared" si="79"/>
        <v>0</v>
      </c>
      <c r="IO59">
        <f t="shared" si="79"/>
        <v>0</v>
      </c>
      <c r="IP59">
        <f t="shared" si="79"/>
        <v>119750</v>
      </c>
      <c r="IQ59">
        <f t="shared" si="79"/>
        <v>0</v>
      </c>
      <c r="IR59">
        <f t="shared" si="79"/>
        <v>0</v>
      </c>
      <c r="IS59">
        <f t="shared" si="79"/>
        <v>0</v>
      </c>
      <c r="IT59">
        <f t="shared" si="79"/>
        <v>299400</v>
      </c>
      <c r="IU59">
        <f t="shared" si="79"/>
        <v>0</v>
      </c>
      <c r="IV59">
        <f t="shared" si="79"/>
        <v>0</v>
      </c>
      <c r="IW59">
        <f t="shared" si="79"/>
        <v>0</v>
      </c>
      <c r="IX59">
        <f t="shared" si="79"/>
        <v>375000</v>
      </c>
      <c r="IY59">
        <f t="shared" si="79"/>
        <v>0</v>
      </c>
      <c r="IZ59">
        <f t="shared" si="79"/>
        <v>0</v>
      </c>
      <c r="JA59">
        <f t="shared" si="79"/>
        <v>0</v>
      </c>
      <c r="JB59">
        <f t="shared" si="79"/>
        <v>472500</v>
      </c>
      <c r="JC59">
        <f t="shared" si="79"/>
        <v>0</v>
      </c>
      <c r="JD59">
        <f t="shared" si="66"/>
        <v>0</v>
      </c>
      <c r="JE59">
        <f t="shared" si="66"/>
        <v>0</v>
      </c>
      <c r="JF59">
        <f t="shared" si="66"/>
        <v>180000</v>
      </c>
      <c r="JG59">
        <f t="shared" si="66"/>
        <v>0</v>
      </c>
      <c r="JH59">
        <f t="shared" ref="JH59:LK63" si="80">JH38*JE38</f>
        <v>0</v>
      </c>
      <c r="JI59">
        <f t="shared" si="80"/>
        <v>0</v>
      </c>
      <c r="JJ59">
        <f t="shared" si="80"/>
        <v>119750</v>
      </c>
      <c r="JK59">
        <f t="shared" si="80"/>
        <v>0</v>
      </c>
      <c r="JL59">
        <f t="shared" si="80"/>
        <v>0</v>
      </c>
      <c r="JM59">
        <f t="shared" si="80"/>
        <v>0</v>
      </c>
      <c r="JN59">
        <f t="shared" si="80"/>
        <v>299400</v>
      </c>
      <c r="JO59">
        <f t="shared" si="80"/>
        <v>0</v>
      </c>
      <c r="JP59">
        <f t="shared" si="80"/>
        <v>0</v>
      </c>
      <c r="JQ59">
        <f t="shared" si="80"/>
        <v>0</v>
      </c>
      <c r="JR59">
        <f t="shared" si="80"/>
        <v>375000</v>
      </c>
      <c r="JS59">
        <f t="shared" si="80"/>
        <v>0</v>
      </c>
      <c r="JT59">
        <f t="shared" si="80"/>
        <v>0</v>
      </c>
      <c r="JU59">
        <f t="shared" si="80"/>
        <v>0</v>
      </c>
      <c r="JV59">
        <f t="shared" si="80"/>
        <v>472500</v>
      </c>
      <c r="JW59">
        <f t="shared" si="80"/>
        <v>0</v>
      </c>
      <c r="JX59">
        <f t="shared" si="80"/>
        <v>0</v>
      </c>
      <c r="JY59">
        <f t="shared" si="80"/>
        <v>0</v>
      </c>
      <c r="JZ59">
        <f t="shared" si="80"/>
        <v>180000</v>
      </c>
      <c r="KA59">
        <f t="shared" si="80"/>
        <v>0</v>
      </c>
      <c r="KB59">
        <f t="shared" si="80"/>
        <v>0</v>
      </c>
      <c r="KC59">
        <f t="shared" si="80"/>
        <v>0</v>
      </c>
      <c r="KD59">
        <f t="shared" si="80"/>
        <v>119750</v>
      </c>
      <c r="KE59">
        <f t="shared" si="80"/>
        <v>0</v>
      </c>
      <c r="KF59">
        <f t="shared" si="80"/>
        <v>0</v>
      </c>
      <c r="KG59">
        <f t="shared" si="80"/>
        <v>0</v>
      </c>
      <c r="KH59">
        <f t="shared" si="80"/>
        <v>299400</v>
      </c>
      <c r="KI59">
        <f t="shared" si="80"/>
        <v>0</v>
      </c>
      <c r="KJ59">
        <f t="shared" si="80"/>
        <v>0</v>
      </c>
      <c r="KK59">
        <f t="shared" si="80"/>
        <v>0</v>
      </c>
      <c r="KL59">
        <f t="shared" si="80"/>
        <v>375000</v>
      </c>
      <c r="KM59">
        <f t="shared" si="80"/>
        <v>0</v>
      </c>
      <c r="KN59">
        <f t="shared" si="80"/>
        <v>0</v>
      </c>
      <c r="KO59">
        <f t="shared" si="80"/>
        <v>0</v>
      </c>
      <c r="KP59">
        <f t="shared" si="80"/>
        <v>472500</v>
      </c>
      <c r="KQ59">
        <f t="shared" si="80"/>
        <v>0</v>
      </c>
      <c r="KR59">
        <f t="shared" si="80"/>
        <v>0</v>
      </c>
      <c r="KS59">
        <f t="shared" si="80"/>
        <v>0</v>
      </c>
      <c r="KT59">
        <f t="shared" si="80"/>
        <v>180000</v>
      </c>
      <c r="KU59">
        <f t="shared" si="80"/>
        <v>0</v>
      </c>
      <c r="KV59">
        <f t="shared" si="80"/>
        <v>0</v>
      </c>
      <c r="KW59">
        <f t="shared" si="80"/>
        <v>0</v>
      </c>
      <c r="KX59">
        <f t="shared" si="80"/>
        <v>119750</v>
      </c>
      <c r="KY59">
        <f t="shared" si="80"/>
        <v>0</v>
      </c>
      <c r="KZ59">
        <f t="shared" si="80"/>
        <v>0</v>
      </c>
      <c r="LA59">
        <f t="shared" si="80"/>
        <v>0</v>
      </c>
      <c r="LB59">
        <f t="shared" si="80"/>
        <v>299400</v>
      </c>
      <c r="LC59">
        <f t="shared" si="80"/>
        <v>0</v>
      </c>
      <c r="LD59">
        <f t="shared" si="80"/>
        <v>0</v>
      </c>
      <c r="LE59">
        <f t="shared" si="80"/>
        <v>0</v>
      </c>
      <c r="LF59">
        <f t="shared" si="80"/>
        <v>375000</v>
      </c>
      <c r="LG59">
        <f t="shared" si="80"/>
        <v>0</v>
      </c>
      <c r="LH59">
        <f t="shared" si="80"/>
        <v>0</v>
      </c>
      <c r="LI59">
        <f t="shared" si="80"/>
        <v>0</v>
      </c>
      <c r="LJ59">
        <f t="shared" si="80"/>
        <v>472500</v>
      </c>
      <c r="LK59">
        <f t="shared" si="80"/>
        <v>0</v>
      </c>
      <c r="LL59">
        <f t="shared" si="32"/>
        <v>0</v>
      </c>
      <c r="LM59">
        <f t="shared" si="33"/>
        <v>0</v>
      </c>
      <c r="LN59">
        <f t="shared" si="34"/>
        <v>180000</v>
      </c>
      <c r="LO59">
        <f t="shared" si="35"/>
        <v>0</v>
      </c>
      <c r="LP59">
        <f t="shared" si="36"/>
        <v>0</v>
      </c>
      <c r="LQ59">
        <f t="shared" si="37"/>
        <v>0</v>
      </c>
      <c r="LR59">
        <f t="shared" si="38"/>
        <v>119750</v>
      </c>
      <c r="LS59">
        <f t="shared" si="39"/>
        <v>0</v>
      </c>
      <c r="LT59">
        <f t="shared" si="40"/>
        <v>0</v>
      </c>
      <c r="LU59">
        <f t="shared" si="41"/>
        <v>0</v>
      </c>
      <c r="LV59">
        <f t="shared" si="42"/>
        <v>299400</v>
      </c>
      <c r="LW59">
        <f t="shared" si="43"/>
        <v>0</v>
      </c>
      <c r="LX59">
        <f t="shared" si="44"/>
        <v>0</v>
      </c>
      <c r="LY59">
        <f t="shared" si="45"/>
        <v>0</v>
      </c>
      <c r="LZ59">
        <f t="shared" si="46"/>
        <v>375000</v>
      </c>
      <c r="MA59">
        <f t="shared" si="47"/>
        <v>0</v>
      </c>
      <c r="MB59">
        <f t="shared" si="48"/>
        <v>0</v>
      </c>
      <c r="MC59">
        <f t="shared" si="49"/>
        <v>0</v>
      </c>
      <c r="MD59">
        <f t="shared" si="50"/>
        <v>472500</v>
      </c>
      <c r="ME59">
        <f t="shared" si="51"/>
        <v>0</v>
      </c>
      <c r="MF59">
        <f t="shared" si="52"/>
        <v>0</v>
      </c>
      <c r="MG59">
        <f t="shared" si="53"/>
        <v>0</v>
      </c>
      <c r="MH59">
        <f t="shared" si="54"/>
        <v>180000</v>
      </c>
    </row>
    <row r="60" spans="1:346" x14ac:dyDescent="0.2">
      <c r="A60">
        <v>15</v>
      </c>
      <c r="B60" t="s">
        <v>30</v>
      </c>
      <c r="C60">
        <f t="shared" si="29"/>
        <v>32.5364</v>
      </c>
      <c r="D60">
        <f t="shared" si="30"/>
        <v>195.2184</v>
      </c>
      <c r="E60">
        <f t="shared" si="73"/>
        <v>42.5364</v>
      </c>
      <c r="F60">
        <f t="shared" si="76"/>
        <v>255.2184</v>
      </c>
      <c r="G60" s="10">
        <f>符文石产出!M10</f>
        <v>10</v>
      </c>
      <c r="H60">
        <f t="shared" si="77"/>
        <v>0</v>
      </c>
      <c r="I60">
        <f t="shared" si="77"/>
        <v>0</v>
      </c>
      <c r="J60">
        <f t="shared" si="77"/>
        <v>2820000</v>
      </c>
      <c r="K60">
        <f t="shared" si="77"/>
        <v>0</v>
      </c>
      <c r="L60">
        <f t="shared" si="77"/>
        <v>0</v>
      </c>
      <c r="M60">
        <f t="shared" si="77"/>
        <v>0</v>
      </c>
      <c r="N60">
        <f t="shared" si="77"/>
        <v>2682000</v>
      </c>
      <c r="O60">
        <f t="shared" si="77"/>
        <v>0</v>
      </c>
      <c r="P60">
        <f t="shared" si="77"/>
        <v>0</v>
      </c>
      <c r="Q60">
        <f t="shared" si="77"/>
        <v>0</v>
      </c>
      <c r="R60">
        <f t="shared" si="77"/>
        <v>2880000</v>
      </c>
      <c r="S60">
        <f t="shared" si="77"/>
        <v>0</v>
      </c>
      <c r="T60">
        <f t="shared" si="77"/>
        <v>0</v>
      </c>
      <c r="U60">
        <f t="shared" si="77"/>
        <v>0</v>
      </c>
      <c r="V60">
        <f t="shared" si="77"/>
        <v>864000</v>
      </c>
      <c r="W60">
        <f t="shared" si="77"/>
        <v>0</v>
      </c>
      <c r="X60">
        <f t="shared" si="77"/>
        <v>0</v>
      </c>
      <c r="Y60">
        <f t="shared" si="77"/>
        <v>0</v>
      </c>
      <c r="Z60">
        <f t="shared" si="77"/>
        <v>144000</v>
      </c>
      <c r="AA60">
        <f t="shared" si="77"/>
        <v>0</v>
      </c>
      <c r="AB60">
        <f t="shared" si="77"/>
        <v>0</v>
      </c>
      <c r="AC60">
        <f t="shared" si="77"/>
        <v>0</v>
      </c>
      <c r="AD60">
        <f t="shared" si="77"/>
        <v>119750</v>
      </c>
      <c r="AE60">
        <f t="shared" si="77"/>
        <v>0</v>
      </c>
      <c r="AF60">
        <f t="shared" si="77"/>
        <v>0</v>
      </c>
      <c r="AG60">
        <f t="shared" si="77"/>
        <v>0</v>
      </c>
      <c r="AH60">
        <f t="shared" si="77"/>
        <v>299400</v>
      </c>
      <c r="AI60">
        <f t="shared" si="77"/>
        <v>0</v>
      </c>
      <c r="AJ60">
        <f t="shared" si="77"/>
        <v>0</v>
      </c>
      <c r="AK60">
        <f t="shared" si="77"/>
        <v>0</v>
      </c>
      <c r="AL60">
        <f t="shared" si="77"/>
        <v>375000</v>
      </c>
      <c r="AM60">
        <f t="shared" si="77"/>
        <v>0</v>
      </c>
      <c r="AN60">
        <f t="shared" si="77"/>
        <v>0</v>
      </c>
      <c r="AO60">
        <f t="shared" si="77"/>
        <v>0</v>
      </c>
      <c r="AP60">
        <f t="shared" si="77"/>
        <v>472500</v>
      </c>
      <c r="AQ60">
        <f t="shared" si="77"/>
        <v>0</v>
      </c>
      <c r="AR60">
        <f t="shared" si="77"/>
        <v>0</v>
      </c>
      <c r="AS60">
        <f t="shared" si="77"/>
        <v>0</v>
      </c>
      <c r="AT60">
        <f t="shared" si="77"/>
        <v>180000</v>
      </c>
      <c r="AU60">
        <f t="shared" si="77"/>
        <v>0</v>
      </c>
      <c r="AV60">
        <f t="shared" si="77"/>
        <v>0</v>
      </c>
      <c r="AW60">
        <f t="shared" si="77"/>
        <v>0</v>
      </c>
      <c r="AX60">
        <f t="shared" si="77"/>
        <v>119750</v>
      </c>
      <c r="AY60">
        <f t="shared" si="77"/>
        <v>0</v>
      </c>
      <c r="AZ60">
        <f t="shared" si="77"/>
        <v>0</v>
      </c>
      <c r="BA60">
        <f t="shared" si="77"/>
        <v>0</v>
      </c>
      <c r="BB60">
        <f t="shared" si="77"/>
        <v>299400</v>
      </c>
      <c r="BC60">
        <f t="shared" si="77"/>
        <v>0</v>
      </c>
      <c r="BD60">
        <f t="shared" si="77"/>
        <v>0</v>
      </c>
      <c r="BE60">
        <f t="shared" si="77"/>
        <v>0</v>
      </c>
      <c r="BF60">
        <f t="shared" si="77"/>
        <v>375000</v>
      </c>
      <c r="BG60">
        <f t="shared" si="77"/>
        <v>0</v>
      </c>
      <c r="BH60">
        <f t="shared" si="77"/>
        <v>0</v>
      </c>
      <c r="BI60">
        <f t="shared" si="77"/>
        <v>0</v>
      </c>
      <c r="BJ60">
        <f t="shared" si="77"/>
        <v>472500</v>
      </c>
      <c r="BK60">
        <f t="shared" si="77"/>
        <v>0</v>
      </c>
      <c r="BL60">
        <f t="shared" si="77"/>
        <v>0</v>
      </c>
      <c r="BM60">
        <f t="shared" si="77"/>
        <v>0</v>
      </c>
      <c r="BN60">
        <f t="shared" si="77"/>
        <v>180000</v>
      </c>
      <c r="BO60">
        <f t="shared" si="77"/>
        <v>0</v>
      </c>
      <c r="BP60">
        <f t="shared" si="77"/>
        <v>0</v>
      </c>
      <c r="BQ60">
        <f t="shared" si="77"/>
        <v>0</v>
      </c>
      <c r="BR60">
        <f t="shared" si="77"/>
        <v>119750</v>
      </c>
      <c r="BS60">
        <f t="shared" si="77"/>
        <v>0</v>
      </c>
      <c r="BT60">
        <f t="shared" si="2"/>
        <v>0</v>
      </c>
      <c r="BU60">
        <f t="shared" ref="BU60:EE64" si="81">BU39*BR39</f>
        <v>0</v>
      </c>
      <c r="BV60">
        <f t="shared" si="81"/>
        <v>299400</v>
      </c>
      <c r="BW60">
        <f t="shared" si="81"/>
        <v>0</v>
      </c>
      <c r="BX60">
        <f t="shared" si="81"/>
        <v>0</v>
      </c>
      <c r="BY60">
        <f t="shared" si="81"/>
        <v>0</v>
      </c>
      <c r="BZ60">
        <f t="shared" si="81"/>
        <v>375000</v>
      </c>
      <c r="CA60">
        <f t="shared" si="81"/>
        <v>0</v>
      </c>
      <c r="CB60">
        <f t="shared" si="81"/>
        <v>0</v>
      </c>
      <c r="CC60">
        <f t="shared" si="81"/>
        <v>0</v>
      </c>
      <c r="CD60">
        <f t="shared" si="81"/>
        <v>472500</v>
      </c>
      <c r="CE60">
        <f t="shared" si="81"/>
        <v>0</v>
      </c>
      <c r="CF60">
        <f t="shared" si="81"/>
        <v>0</v>
      </c>
      <c r="CG60">
        <f t="shared" si="81"/>
        <v>0</v>
      </c>
      <c r="CH60">
        <f t="shared" si="81"/>
        <v>180000</v>
      </c>
      <c r="CI60">
        <f t="shared" si="81"/>
        <v>0</v>
      </c>
      <c r="CJ60">
        <f t="shared" si="81"/>
        <v>0</v>
      </c>
      <c r="CK60">
        <f t="shared" si="81"/>
        <v>0</v>
      </c>
      <c r="CL60">
        <f t="shared" si="81"/>
        <v>119750</v>
      </c>
      <c r="CM60">
        <f t="shared" si="81"/>
        <v>0</v>
      </c>
      <c r="CN60">
        <f t="shared" si="81"/>
        <v>0</v>
      </c>
      <c r="CO60">
        <f t="shared" si="81"/>
        <v>0</v>
      </c>
      <c r="CP60">
        <f t="shared" si="81"/>
        <v>299400</v>
      </c>
      <c r="CQ60">
        <f t="shared" si="81"/>
        <v>0</v>
      </c>
      <c r="CR60">
        <f t="shared" si="81"/>
        <v>0</v>
      </c>
      <c r="CS60">
        <f t="shared" si="81"/>
        <v>0</v>
      </c>
      <c r="CT60">
        <f t="shared" si="81"/>
        <v>375000</v>
      </c>
      <c r="CU60">
        <f t="shared" si="81"/>
        <v>0</v>
      </c>
      <c r="CV60">
        <f t="shared" si="81"/>
        <v>0</v>
      </c>
      <c r="CW60">
        <f t="shared" si="81"/>
        <v>0</v>
      </c>
      <c r="CX60">
        <f t="shared" si="81"/>
        <v>472500</v>
      </c>
      <c r="CY60">
        <f t="shared" si="81"/>
        <v>0</v>
      </c>
      <c r="CZ60">
        <f t="shared" si="81"/>
        <v>0</v>
      </c>
      <c r="DA60">
        <f t="shared" si="81"/>
        <v>0</v>
      </c>
      <c r="DB60">
        <f t="shared" si="81"/>
        <v>180000</v>
      </c>
      <c r="DC60">
        <f t="shared" si="81"/>
        <v>0</v>
      </c>
      <c r="DD60">
        <f t="shared" si="81"/>
        <v>0</v>
      </c>
      <c r="DE60">
        <f t="shared" si="81"/>
        <v>0</v>
      </c>
      <c r="DF60">
        <f t="shared" si="81"/>
        <v>119750</v>
      </c>
      <c r="DG60">
        <f t="shared" si="81"/>
        <v>0</v>
      </c>
      <c r="DH60">
        <f t="shared" si="81"/>
        <v>0</v>
      </c>
      <c r="DI60">
        <f t="shared" si="81"/>
        <v>0</v>
      </c>
      <c r="DJ60">
        <f t="shared" si="81"/>
        <v>299400</v>
      </c>
      <c r="DK60">
        <f t="shared" si="81"/>
        <v>0</v>
      </c>
      <c r="DL60">
        <f t="shared" si="81"/>
        <v>0</v>
      </c>
      <c r="DM60">
        <f t="shared" si="81"/>
        <v>0</v>
      </c>
      <c r="DN60">
        <f t="shared" si="81"/>
        <v>375000</v>
      </c>
      <c r="DO60">
        <f t="shared" si="81"/>
        <v>0</v>
      </c>
      <c r="DP60">
        <f t="shared" si="81"/>
        <v>0</v>
      </c>
      <c r="DQ60">
        <f t="shared" si="81"/>
        <v>0</v>
      </c>
      <c r="DR60">
        <f t="shared" si="81"/>
        <v>472500</v>
      </c>
      <c r="DS60">
        <f t="shared" si="81"/>
        <v>0</v>
      </c>
      <c r="DT60">
        <f t="shared" si="81"/>
        <v>0</v>
      </c>
      <c r="DU60">
        <f t="shared" si="81"/>
        <v>0</v>
      </c>
      <c r="DV60">
        <f t="shared" si="81"/>
        <v>180000</v>
      </c>
      <c r="DW60">
        <f t="shared" si="81"/>
        <v>0</v>
      </c>
      <c r="DX60">
        <f t="shared" si="81"/>
        <v>0</v>
      </c>
      <c r="DY60">
        <f t="shared" si="81"/>
        <v>0</v>
      </c>
      <c r="DZ60">
        <f t="shared" si="81"/>
        <v>119750</v>
      </c>
      <c r="EA60">
        <f t="shared" si="81"/>
        <v>0</v>
      </c>
      <c r="EB60">
        <f t="shared" si="81"/>
        <v>0</v>
      </c>
      <c r="EC60">
        <f t="shared" si="81"/>
        <v>0</v>
      </c>
      <c r="ED60">
        <f t="shared" si="81"/>
        <v>299400</v>
      </c>
      <c r="EE60">
        <f t="shared" si="81"/>
        <v>0</v>
      </c>
      <c r="EF60">
        <f t="shared" si="72"/>
        <v>0</v>
      </c>
      <c r="EG60">
        <f t="shared" si="72"/>
        <v>0</v>
      </c>
      <c r="EH60">
        <f t="shared" si="72"/>
        <v>375000</v>
      </c>
      <c r="EI60">
        <f t="shared" si="72"/>
        <v>0</v>
      </c>
      <c r="EJ60">
        <f t="shared" si="72"/>
        <v>0</v>
      </c>
      <c r="EK60">
        <f t="shared" si="72"/>
        <v>0</v>
      </c>
      <c r="EL60">
        <f t="shared" si="72"/>
        <v>472500</v>
      </c>
      <c r="EM60">
        <f t="shared" si="72"/>
        <v>0</v>
      </c>
      <c r="EN60">
        <f t="shared" si="72"/>
        <v>0</v>
      </c>
      <c r="EO60">
        <f t="shared" si="72"/>
        <v>0</v>
      </c>
      <c r="EP60">
        <f t="shared" si="72"/>
        <v>180000</v>
      </c>
      <c r="EQ60">
        <f t="shared" si="72"/>
        <v>0</v>
      </c>
      <c r="ER60">
        <f t="shared" si="72"/>
        <v>0</v>
      </c>
      <c r="ES60">
        <f t="shared" si="72"/>
        <v>0</v>
      </c>
      <c r="ET60">
        <f t="shared" si="72"/>
        <v>119750</v>
      </c>
      <c r="EU60">
        <f t="shared" si="72"/>
        <v>0</v>
      </c>
      <c r="EV60">
        <f t="shared" si="72"/>
        <v>0</v>
      </c>
      <c r="EW60">
        <f t="shared" si="72"/>
        <v>0</v>
      </c>
      <c r="EX60">
        <f t="shared" si="72"/>
        <v>299400</v>
      </c>
      <c r="EY60">
        <f t="shared" si="72"/>
        <v>0</v>
      </c>
      <c r="EZ60">
        <f t="shared" si="72"/>
        <v>0</v>
      </c>
      <c r="FA60">
        <f t="shared" si="72"/>
        <v>0</v>
      </c>
      <c r="FB60">
        <f t="shared" si="72"/>
        <v>375000</v>
      </c>
      <c r="FC60">
        <f t="shared" si="72"/>
        <v>0</v>
      </c>
      <c r="FD60">
        <f t="shared" si="72"/>
        <v>0</v>
      </c>
      <c r="FE60">
        <f t="shared" si="72"/>
        <v>0</v>
      </c>
      <c r="FF60">
        <f t="shared" si="72"/>
        <v>472500</v>
      </c>
      <c r="FG60">
        <f t="shared" si="72"/>
        <v>0</v>
      </c>
      <c r="FH60">
        <f t="shared" si="72"/>
        <v>0</v>
      </c>
      <c r="FI60">
        <f t="shared" si="72"/>
        <v>0</v>
      </c>
      <c r="FJ60">
        <f t="shared" si="72"/>
        <v>180000</v>
      </c>
      <c r="FK60">
        <f t="shared" si="72"/>
        <v>0</v>
      </c>
      <c r="FL60">
        <f t="shared" si="72"/>
        <v>0</v>
      </c>
      <c r="FM60">
        <f t="shared" si="72"/>
        <v>0</v>
      </c>
      <c r="FN60">
        <f t="shared" si="72"/>
        <v>119750</v>
      </c>
      <c r="FO60">
        <f t="shared" si="72"/>
        <v>0</v>
      </c>
      <c r="FP60">
        <f t="shared" si="72"/>
        <v>0</v>
      </c>
      <c r="FQ60">
        <f t="shared" si="72"/>
        <v>0</v>
      </c>
      <c r="FR60">
        <f t="shared" si="72"/>
        <v>299400</v>
      </c>
      <c r="FS60">
        <f t="shared" si="72"/>
        <v>0</v>
      </c>
      <c r="FT60">
        <f t="shared" si="72"/>
        <v>0</v>
      </c>
      <c r="FU60">
        <f t="shared" si="72"/>
        <v>0</v>
      </c>
      <c r="FV60">
        <f t="shared" si="72"/>
        <v>375000</v>
      </c>
      <c r="FW60">
        <f t="shared" si="72"/>
        <v>0</v>
      </c>
      <c r="FX60">
        <f t="shared" si="72"/>
        <v>0</v>
      </c>
      <c r="FY60">
        <f t="shared" si="72"/>
        <v>0</v>
      </c>
      <c r="FZ60">
        <f t="shared" si="72"/>
        <v>472500</v>
      </c>
      <c r="GA60">
        <f t="shared" si="72"/>
        <v>0</v>
      </c>
      <c r="GB60">
        <f t="shared" si="72"/>
        <v>0</v>
      </c>
      <c r="GC60">
        <f t="shared" si="72"/>
        <v>0</v>
      </c>
      <c r="GD60">
        <f t="shared" si="72"/>
        <v>180000</v>
      </c>
      <c r="GE60">
        <f t="shared" si="72"/>
        <v>0</v>
      </c>
      <c r="GF60">
        <f t="shared" si="72"/>
        <v>0</v>
      </c>
      <c r="GG60">
        <f t="shared" si="72"/>
        <v>0</v>
      </c>
      <c r="GH60">
        <f t="shared" si="72"/>
        <v>119750</v>
      </c>
      <c r="GI60">
        <f t="shared" si="72"/>
        <v>0</v>
      </c>
      <c r="GJ60">
        <f t="shared" si="72"/>
        <v>0</v>
      </c>
      <c r="GK60">
        <f t="shared" si="72"/>
        <v>0</v>
      </c>
      <c r="GL60">
        <f t="shared" si="72"/>
        <v>299400</v>
      </c>
      <c r="GM60">
        <f t="shared" si="72"/>
        <v>0</v>
      </c>
      <c r="GN60">
        <f t="shared" si="72"/>
        <v>0</v>
      </c>
      <c r="GO60">
        <f t="shared" si="72"/>
        <v>0</v>
      </c>
      <c r="GP60">
        <f t="shared" si="72"/>
        <v>375000</v>
      </c>
      <c r="GQ60">
        <f t="shared" ref="GQ60" si="82">GQ39*GN39</f>
        <v>0</v>
      </c>
      <c r="GR60">
        <f t="shared" si="4"/>
        <v>0</v>
      </c>
      <c r="GS60">
        <f t="shared" ref="GS60:JC61" si="83">GS39*GP39</f>
        <v>0</v>
      </c>
      <c r="GT60">
        <f t="shared" si="83"/>
        <v>472500</v>
      </c>
      <c r="GU60">
        <f t="shared" si="83"/>
        <v>0</v>
      </c>
      <c r="GV60">
        <f t="shared" si="83"/>
        <v>0</v>
      </c>
      <c r="GW60">
        <f t="shared" si="83"/>
        <v>0</v>
      </c>
      <c r="GX60">
        <f t="shared" si="83"/>
        <v>180000</v>
      </c>
      <c r="GY60">
        <f t="shared" si="83"/>
        <v>0</v>
      </c>
      <c r="GZ60">
        <f t="shared" si="83"/>
        <v>0</v>
      </c>
      <c r="HA60">
        <f t="shared" si="83"/>
        <v>0</v>
      </c>
      <c r="HB60">
        <f t="shared" si="83"/>
        <v>119750</v>
      </c>
      <c r="HC60">
        <f t="shared" si="83"/>
        <v>0</v>
      </c>
      <c r="HD60">
        <f t="shared" si="83"/>
        <v>0</v>
      </c>
      <c r="HE60">
        <f t="shared" si="83"/>
        <v>0</v>
      </c>
      <c r="HF60">
        <f t="shared" si="83"/>
        <v>299400</v>
      </c>
      <c r="HG60">
        <f t="shared" si="83"/>
        <v>0</v>
      </c>
      <c r="HH60">
        <f t="shared" si="83"/>
        <v>0</v>
      </c>
      <c r="HI60">
        <f t="shared" si="83"/>
        <v>0</v>
      </c>
      <c r="HJ60">
        <f t="shared" si="83"/>
        <v>375000</v>
      </c>
      <c r="HK60">
        <f t="shared" si="83"/>
        <v>0</v>
      </c>
      <c r="HL60">
        <f t="shared" si="83"/>
        <v>0</v>
      </c>
      <c r="HM60">
        <f t="shared" si="83"/>
        <v>0</v>
      </c>
      <c r="HN60">
        <f t="shared" si="83"/>
        <v>472500</v>
      </c>
      <c r="HO60">
        <f t="shared" si="83"/>
        <v>0</v>
      </c>
      <c r="HP60">
        <f t="shared" si="83"/>
        <v>0</v>
      </c>
      <c r="HQ60">
        <f t="shared" si="83"/>
        <v>0</v>
      </c>
      <c r="HR60">
        <f t="shared" si="83"/>
        <v>180000</v>
      </c>
      <c r="HS60">
        <f t="shared" si="83"/>
        <v>0</v>
      </c>
      <c r="HT60">
        <f t="shared" si="83"/>
        <v>0</v>
      </c>
      <c r="HU60">
        <f t="shared" si="83"/>
        <v>0</v>
      </c>
      <c r="HV60">
        <f t="shared" si="83"/>
        <v>119750</v>
      </c>
      <c r="HW60">
        <f t="shared" si="83"/>
        <v>0</v>
      </c>
      <c r="HX60">
        <f t="shared" si="83"/>
        <v>0</v>
      </c>
      <c r="HY60">
        <f t="shared" si="83"/>
        <v>0</v>
      </c>
      <c r="HZ60">
        <f t="shared" si="83"/>
        <v>299400</v>
      </c>
      <c r="IA60">
        <f t="shared" si="83"/>
        <v>0</v>
      </c>
      <c r="IB60">
        <f t="shared" si="83"/>
        <v>0</v>
      </c>
      <c r="IC60">
        <f t="shared" si="83"/>
        <v>0</v>
      </c>
      <c r="ID60">
        <f t="shared" si="83"/>
        <v>375000</v>
      </c>
      <c r="IE60">
        <f t="shared" si="83"/>
        <v>0</v>
      </c>
      <c r="IF60">
        <f t="shared" si="83"/>
        <v>0</v>
      </c>
      <c r="IG60">
        <f t="shared" si="83"/>
        <v>0</v>
      </c>
      <c r="IH60">
        <f t="shared" si="83"/>
        <v>472500</v>
      </c>
      <c r="II60">
        <f t="shared" si="83"/>
        <v>0</v>
      </c>
      <c r="IJ60">
        <f t="shared" si="83"/>
        <v>0</v>
      </c>
      <c r="IK60">
        <f t="shared" si="83"/>
        <v>0</v>
      </c>
      <c r="IL60">
        <f t="shared" si="83"/>
        <v>180000</v>
      </c>
      <c r="IM60">
        <f t="shared" si="83"/>
        <v>0</v>
      </c>
      <c r="IN60">
        <f t="shared" si="83"/>
        <v>0</v>
      </c>
      <c r="IO60">
        <f t="shared" si="83"/>
        <v>0</v>
      </c>
      <c r="IP60">
        <f t="shared" si="83"/>
        <v>119750</v>
      </c>
      <c r="IQ60">
        <f t="shared" si="83"/>
        <v>0</v>
      </c>
      <c r="IR60">
        <f t="shared" si="83"/>
        <v>0</v>
      </c>
      <c r="IS60">
        <f t="shared" si="83"/>
        <v>0</v>
      </c>
      <c r="IT60">
        <f t="shared" si="83"/>
        <v>299400</v>
      </c>
      <c r="IU60">
        <f t="shared" si="83"/>
        <v>0</v>
      </c>
      <c r="IV60">
        <f t="shared" si="83"/>
        <v>0</v>
      </c>
      <c r="IW60">
        <f t="shared" si="83"/>
        <v>0</v>
      </c>
      <c r="IX60">
        <f t="shared" si="83"/>
        <v>375000</v>
      </c>
      <c r="IY60">
        <f t="shared" si="83"/>
        <v>0</v>
      </c>
      <c r="IZ60">
        <f t="shared" si="83"/>
        <v>0</v>
      </c>
      <c r="JA60">
        <f t="shared" si="83"/>
        <v>0</v>
      </c>
      <c r="JB60">
        <f t="shared" si="83"/>
        <v>472500</v>
      </c>
      <c r="JC60">
        <f t="shared" si="83"/>
        <v>0</v>
      </c>
      <c r="JD60">
        <f t="shared" si="66"/>
        <v>0</v>
      </c>
      <c r="JE60">
        <f t="shared" si="66"/>
        <v>0</v>
      </c>
      <c r="JF60">
        <f t="shared" si="66"/>
        <v>180000</v>
      </c>
      <c r="JG60">
        <f t="shared" si="66"/>
        <v>0</v>
      </c>
      <c r="JH60">
        <f t="shared" si="80"/>
        <v>0</v>
      </c>
      <c r="JI60">
        <f t="shared" si="80"/>
        <v>0</v>
      </c>
      <c r="JJ60">
        <f t="shared" si="80"/>
        <v>119750</v>
      </c>
      <c r="JK60">
        <f t="shared" si="80"/>
        <v>0</v>
      </c>
      <c r="JL60">
        <f t="shared" si="80"/>
        <v>0</v>
      </c>
      <c r="JM60">
        <f t="shared" si="80"/>
        <v>0</v>
      </c>
      <c r="JN60">
        <f t="shared" si="80"/>
        <v>299400</v>
      </c>
      <c r="JO60">
        <f t="shared" si="80"/>
        <v>0</v>
      </c>
      <c r="JP60">
        <f t="shared" si="80"/>
        <v>0</v>
      </c>
      <c r="JQ60">
        <f t="shared" si="80"/>
        <v>0</v>
      </c>
      <c r="JR60">
        <f t="shared" si="80"/>
        <v>375000</v>
      </c>
      <c r="JS60">
        <f t="shared" si="80"/>
        <v>0</v>
      </c>
      <c r="JT60">
        <f t="shared" si="80"/>
        <v>0</v>
      </c>
      <c r="JU60">
        <f t="shared" si="80"/>
        <v>0</v>
      </c>
      <c r="JV60">
        <f t="shared" si="80"/>
        <v>472500</v>
      </c>
      <c r="JW60">
        <f t="shared" si="80"/>
        <v>0</v>
      </c>
      <c r="JX60">
        <f t="shared" si="80"/>
        <v>0</v>
      </c>
      <c r="JY60">
        <f t="shared" si="80"/>
        <v>0</v>
      </c>
      <c r="JZ60">
        <f t="shared" si="80"/>
        <v>180000</v>
      </c>
      <c r="KA60">
        <f t="shared" si="80"/>
        <v>0</v>
      </c>
      <c r="KB60">
        <f t="shared" si="80"/>
        <v>0</v>
      </c>
      <c r="KC60">
        <f t="shared" si="80"/>
        <v>0</v>
      </c>
      <c r="KD60">
        <f t="shared" si="80"/>
        <v>119750</v>
      </c>
      <c r="KE60">
        <f t="shared" si="80"/>
        <v>0</v>
      </c>
      <c r="KF60">
        <f t="shared" si="80"/>
        <v>0</v>
      </c>
      <c r="KG60">
        <f t="shared" si="80"/>
        <v>0</v>
      </c>
      <c r="KH60">
        <f t="shared" si="80"/>
        <v>299400</v>
      </c>
      <c r="KI60">
        <f t="shared" si="80"/>
        <v>0</v>
      </c>
      <c r="KJ60">
        <f t="shared" si="80"/>
        <v>0</v>
      </c>
      <c r="KK60">
        <f t="shared" si="80"/>
        <v>0</v>
      </c>
      <c r="KL60">
        <f t="shared" si="80"/>
        <v>375000</v>
      </c>
      <c r="KM60">
        <f t="shared" si="80"/>
        <v>0</v>
      </c>
      <c r="KN60">
        <f t="shared" si="80"/>
        <v>0</v>
      </c>
      <c r="KO60">
        <f t="shared" si="80"/>
        <v>0</v>
      </c>
      <c r="KP60">
        <f t="shared" si="80"/>
        <v>472500</v>
      </c>
      <c r="KQ60">
        <f t="shared" si="80"/>
        <v>0</v>
      </c>
      <c r="KR60">
        <f t="shared" si="80"/>
        <v>0</v>
      </c>
      <c r="KS60">
        <f t="shared" si="80"/>
        <v>0</v>
      </c>
      <c r="KT60">
        <f t="shared" si="80"/>
        <v>180000</v>
      </c>
      <c r="KU60">
        <f t="shared" si="80"/>
        <v>0</v>
      </c>
      <c r="KV60">
        <f t="shared" si="80"/>
        <v>0</v>
      </c>
      <c r="KW60">
        <f t="shared" si="80"/>
        <v>0</v>
      </c>
      <c r="KX60">
        <f t="shared" si="80"/>
        <v>119750</v>
      </c>
      <c r="KY60">
        <f t="shared" si="80"/>
        <v>0</v>
      </c>
      <c r="KZ60">
        <f t="shared" si="80"/>
        <v>0</v>
      </c>
      <c r="LA60">
        <f t="shared" si="80"/>
        <v>0</v>
      </c>
      <c r="LB60">
        <f t="shared" si="80"/>
        <v>299400</v>
      </c>
      <c r="LC60">
        <f t="shared" si="80"/>
        <v>0</v>
      </c>
      <c r="LD60">
        <f t="shared" si="80"/>
        <v>0</v>
      </c>
      <c r="LE60">
        <f t="shared" si="80"/>
        <v>0</v>
      </c>
      <c r="LF60">
        <f t="shared" si="80"/>
        <v>375000</v>
      </c>
      <c r="LG60">
        <f t="shared" si="80"/>
        <v>0</v>
      </c>
      <c r="LH60">
        <f t="shared" si="80"/>
        <v>0</v>
      </c>
      <c r="LI60">
        <f t="shared" si="80"/>
        <v>0</v>
      </c>
      <c r="LJ60">
        <f t="shared" si="80"/>
        <v>472500</v>
      </c>
      <c r="LK60">
        <f t="shared" si="80"/>
        <v>0</v>
      </c>
      <c r="LL60">
        <f t="shared" si="32"/>
        <v>0</v>
      </c>
      <c r="LM60">
        <f t="shared" si="33"/>
        <v>0</v>
      </c>
      <c r="LN60">
        <f t="shared" si="34"/>
        <v>180000</v>
      </c>
      <c r="LO60">
        <f t="shared" si="35"/>
        <v>0</v>
      </c>
      <c r="LP60">
        <f t="shared" si="36"/>
        <v>0</v>
      </c>
      <c r="LQ60">
        <f t="shared" si="37"/>
        <v>0</v>
      </c>
      <c r="LR60">
        <f t="shared" si="38"/>
        <v>119750</v>
      </c>
      <c r="LS60">
        <f t="shared" si="39"/>
        <v>0</v>
      </c>
      <c r="LT60">
        <f t="shared" si="40"/>
        <v>0</v>
      </c>
      <c r="LU60">
        <f t="shared" si="41"/>
        <v>0</v>
      </c>
      <c r="LV60">
        <f t="shared" si="42"/>
        <v>299400</v>
      </c>
      <c r="LW60">
        <f t="shared" si="43"/>
        <v>0</v>
      </c>
      <c r="LX60">
        <f t="shared" si="44"/>
        <v>0</v>
      </c>
      <c r="LY60">
        <f t="shared" si="45"/>
        <v>0</v>
      </c>
      <c r="LZ60">
        <f t="shared" si="46"/>
        <v>375000</v>
      </c>
      <c r="MA60">
        <f t="shared" si="47"/>
        <v>0</v>
      </c>
      <c r="MB60">
        <f t="shared" si="48"/>
        <v>0</v>
      </c>
      <c r="MC60">
        <f t="shared" si="49"/>
        <v>0</v>
      </c>
      <c r="MD60">
        <f t="shared" si="50"/>
        <v>472500</v>
      </c>
      <c r="ME60">
        <f t="shared" si="51"/>
        <v>0</v>
      </c>
      <c r="MF60">
        <f t="shared" si="52"/>
        <v>0</v>
      </c>
      <c r="MG60">
        <f t="shared" si="53"/>
        <v>0</v>
      </c>
      <c r="MH60">
        <f t="shared" si="54"/>
        <v>180000</v>
      </c>
    </row>
    <row r="61" spans="1:346" x14ac:dyDescent="0.2">
      <c r="A61">
        <v>16</v>
      </c>
      <c r="B61" t="s">
        <v>31</v>
      </c>
      <c r="C61">
        <f t="shared" si="29"/>
        <v>32.5364</v>
      </c>
      <c r="D61">
        <f t="shared" si="30"/>
        <v>195.2184</v>
      </c>
      <c r="E61">
        <f t="shared" si="73"/>
        <v>42.5364</v>
      </c>
      <c r="F61">
        <f t="shared" si="76"/>
        <v>255.2184</v>
      </c>
      <c r="G61" s="10">
        <f>符文石产出!M11</f>
        <v>10</v>
      </c>
      <c r="H61">
        <f t="shared" si="77"/>
        <v>0</v>
      </c>
      <c r="I61">
        <f t="shared" si="77"/>
        <v>0</v>
      </c>
      <c r="J61">
        <f t="shared" si="77"/>
        <v>2820000</v>
      </c>
      <c r="K61">
        <f t="shared" si="77"/>
        <v>0</v>
      </c>
      <c r="L61">
        <f t="shared" si="77"/>
        <v>0</v>
      </c>
      <c r="M61">
        <f t="shared" si="77"/>
        <v>0</v>
      </c>
      <c r="N61">
        <f t="shared" si="77"/>
        <v>2682000</v>
      </c>
      <c r="O61">
        <f t="shared" si="77"/>
        <v>0</v>
      </c>
      <c r="P61">
        <f t="shared" si="77"/>
        <v>0</v>
      </c>
      <c r="Q61">
        <f t="shared" si="77"/>
        <v>0</v>
      </c>
      <c r="R61">
        <f t="shared" si="77"/>
        <v>2880000</v>
      </c>
      <c r="S61">
        <f t="shared" si="77"/>
        <v>0</v>
      </c>
      <c r="T61">
        <f t="shared" si="77"/>
        <v>0</v>
      </c>
      <c r="U61">
        <f t="shared" si="77"/>
        <v>0</v>
      </c>
      <c r="V61">
        <f t="shared" si="77"/>
        <v>864000</v>
      </c>
      <c r="W61">
        <f t="shared" si="77"/>
        <v>0</v>
      </c>
      <c r="X61">
        <f t="shared" si="77"/>
        <v>0</v>
      </c>
      <c r="Y61">
        <f t="shared" si="77"/>
        <v>0</v>
      </c>
      <c r="Z61">
        <f t="shared" si="77"/>
        <v>144000</v>
      </c>
      <c r="AA61">
        <f t="shared" si="77"/>
        <v>0</v>
      </c>
      <c r="AB61">
        <f t="shared" si="77"/>
        <v>0</v>
      </c>
      <c r="AC61">
        <f t="shared" si="77"/>
        <v>0</v>
      </c>
      <c r="AD61">
        <f t="shared" si="77"/>
        <v>119750</v>
      </c>
      <c r="AE61">
        <f t="shared" si="77"/>
        <v>0</v>
      </c>
      <c r="AF61">
        <f t="shared" si="77"/>
        <v>0</v>
      </c>
      <c r="AG61">
        <f t="shared" si="77"/>
        <v>0</v>
      </c>
      <c r="AH61">
        <f t="shared" si="77"/>
        <v>299400</v>
      </c>
      <c r="AI61">
        <f t="shared" si="77"/>
        <v>0</v>
      </c>
      <c r="AJ61">
        <f t="shared" si="77"/>
        <v>0</v>
      </c>
      <c r="AK61">
        <f t="shared" si="77"/>
        <v>0</v>
      </c>
      <c r="AL61">
        <f t="shared" si="77"/>
        <v>375000</v>
      </c>
      <c r="AM61">
        <f t="shared" si="77"/>
        <v>0</v>
      </c>
      <c r="AN61">
        <f t="shared" si="77"/>
        <v>0</v>
      </c>
      <c r="AO61">
        <f t="shared" si="77"/>
        <v>0</v>
      </c>
      <c r="AP61">
        <f t="shared" si="77"/>
        <v>472500</v>
      </c>
      <c r="AQ61">
        <f t="shared" si="77"/>
        <v>0</v>
      </c>
      <c r="AR61">
        <f t="shared" si="77"/>
        <v>0</v>
      </c>
      <c r="AS61">
        <f t="shared" si="77"/>
        <v>0</v>
      </c>
      <c r="AT61">
        <f t="shared" si="77"/>
        <v>180000</v>
      </c>
      <c r="AU61">
        <f t="shared" si="77"/>
        <v>0</v>
      </c>
      <c r="AV61">
        <f t="shared" si="77"/>
        <v>0</v>
      </c>
      <c r="AW61">
        <f t="shared" si="77"/>
        <v>0</v>
      </c>
      <c r="AX61">
        <f t="shared" si="77"/>
        <v>119750</v>
      </c>
      <c r="AY61">
        <f t="shared" si="77"/>
        <v>0</v>
      </c>
      <c r="AZ61">
        <f t="shared" si="77"/>
        <v>0</v>
      </c>
      <c r="BA61">
        <f t="shared" si="77"/>
        <v>0</v>
      </c>
      <c r="BB61">
        <f t="shared" si="77"/>
        <v>299400</v>
      </c>
      <c r="BC61">
        <f t="shared" si="77"/>
        <v>0</v>
      </c>
      <c r="BD61">
        <f t="shared" si="77"/>
        <v>0</v>
      </c>
      <c r="BE61">
        <f t="shared" si="77"/>
        <v>0</v>
      </c>
      <c r="BF61">
        <f t="shared" si="77"/>
        <v>375000</v>
      </c>
      <c r="BG61">
        <f t="shared" si="77"/>
        <v>0</v>
      </c>
      <c r="BH61">
        <f t="shared" si="77"/>
        <v>0</v>
      </c>
      <c r="BI61">
        <f t="shared" si="77"/>
        <v>0</v>
      </c>
      <c r="BJ61">
        <f t="shared" si="77"/>
        <v>472500</v>
      </c>
      <c r="BK61">
        <f t="shared" si="77"/>
        <v>0</v>
      </c>
      <c r="BL61">
        <f t="shared" si="77"/>
        <v>0</v>
      </c>
      <c r="BM61">
        <f t="shared" si="77"/>
        <v>0</v>
      </c>
      <c r="BN61">
        <f t="shared" si="77"/>
        <v>180000</v>
      </c>
      <c r="BO61">
        <f t="shared" si="77"/>
        <v>0</v>
      </c>
      <c r="BP61">
        <f t="shared" si="77"/>
        <v>0</v>
      </c>
      <c r="BQ61">
        <f t="shared" si="77"/>
        <v>0</v>
      </c>
      <c r="BR61">
        <f t="shared" si="77"/>
        <v>119750</v>
      </c>
      <c r="BS61">
        <f t="shared" si="77"/>
        <v>0</v>
      </c>
      <c r="BT61">
        <f t="shared" si="2"/>
        <v>0</v>
      </c>
      <c r="BU61">
        <f t="shared" si="81"/>
        <v>0</v>
      </c>
      <c r="BV61">
        <f t="shared" si="81"/>
        <v>299400</v>
      </c>
      <c r="BW61">
        <f t="shared" si="81"/>
        <v>0</v>
      </c>
      <c r="BX61">
        <f t="shared" si="81"/>
        <v>0</v>
      </c>
      <c r="BY61">
        <f t="shared" si="81"/>
        <v>0</v>
      </c>
      <c r="BZ61">
        <f t="shared" si="81"/>
        <v>375000</v>
      </c>
      <c r="CA61">
        <f t="shared" si="81"/>
        <v>0</v>
      </c>
      <c r="CB61">
        <f t="shared" si="81"/>
        <v>0</v>
      </c>
      <c r="CC61">
        <f t="shared" si="81"/>
        <v>0</v>
      </c>
      <c r="CD61">
        <f t="shared" si="81"/>
        <v>472500</v>
      </c>
      <c r="CE61">
        <f t="shared" si="81"/>
        <v>0</v>
      </c>
      <c r="CF61">
        <f t="shared" si="81"/>
        <v>0</v>
      </c>
      <c r="CG61">
        <f t="shared" si="81"/>
        <v>0</v>
      </c>
      <c r="CH61">
        <f t="shared" si="81"/>
        <v>180000</v>
      </c>
      <c r="CI61">
        <f t="shared" si="81"/>
        <v>0</v>
      </c>
      <c r="CJ61">
        <f t="shared" si="81"/>
        <v>0</v>
      </c>
      <c r="CK61">
        <f t="shared" si="81"/>
        <v>0</v>
      </c>
      <c r="CL61">
        <f t="shared" si="81"/>
        <v>119750</v>
      </c>
      <c r="CM61">
        <f t="shared" si="81"/>
        <v>0</v>
      </c>
      <c r="CN61">
        <f t="shared" si="81"/>
        <v>0</v>
      </c>
      <c r="CO61">
        <f t="shared" si="81"/>
        <v>0</v>
      </c>
      <c r="CP61">
        <f t="shared" si="81"/>
        <v>299400</v>
      </c>
      <c r="CQ61">
        <f t="shared" si="81"/>
        <v>0</v>
      </c>
      <c r="CR61">
        <f t="shared" si="81"/>
        <v>0</v>
      </c>
      <c r="CS61">
        <f t="shared" si="81"/>
        <v>0</v>
      </c>
      <c r="CT61">
        <f t="shared" si="81"/>
        <v>375000</v>
      </c>
      <c r="CU61">
        <f t="shared" si="81"/>
        <v>0</v>
      </c>
      <c r="CV61">
        <f t="shared" si="81"/>
        <v>0</v>
      </c>
      <c r="CW61">
        <f t="shared" si="81"/>
        <v>0</v>
      </c>
      <c r="CX61">
        <f t="shared" si="81"/>
        <v>472500</v>
      </c>
      <c r="CY61">
        <f t="shared" si="81"/>
        <v>0</v>
      </c>
      <c r="CZ61">
        <f t="shared" si="81"/>
        <v>0</v>
      </c>
      <c r="DA61">
        <f t="shared" si="81"/>
        <v>0</v>
      </c>
      <c r="DB61">
        <f t="shared" si="81"/>
        <v>180000</v>
      </c>
      <c r="DC61">
        <f t="shared" si="81"/>
        <v>0</v>
      </c>
      <c r="DD61">
        <f t="shared" si="81"/>
        <v>0</v>
      </c>
      <c r="DE61">
        <f t="shared" si="81"/>
        <v>0</v>
      </c>
      <c r="DF61">
        <f t="shared" si="81"/>
        <v>119750</v>
      </c>
      <c r="DG61">
        <f t="shared" si="81"/>
        <v>0</v>
      </c>
      <c r="DH61">
        <f t="shared" si="81"/>
        <v>0</v>
      </c>
      <c r="DI61">
        <f t="shared" si="81"/>
        <v>0</v>
      </c>
      <c r="DJ61">
        <f t="shared" si="81"/>
        <v>299400</v>
      </c>
      <c r="DK61">
        <f t="shared" si="81"/>
        <v>0</v>
      </c>
      <c r="DL61">
        <f t="shared" si="81"/>
        <v>0</v>
      </c>
      <c r="DM61">
        <f t="shared" si="81"/>
        <v>0</v>
      </c>
      <c r="DN61">
        <f t="shared" si="81"/>
        <v>375000</v>
      </c>
      <c r="DO61">
        <f t="shared" si="81"/>
        <v>0</v>
      </c>
      <c r="DP61">
        <f t="shared" si="81"/>
        <v>0</v>
      </c>
      <c r="DQ61">
        <f t="shared" si="81"/>
        <v>0</v>
      </c>
      <c r="DR61">
        <f t="shared" si="81"/>
        <v>472500</v>
      </c>
      <c r="DS61">
        <f t="shared" si="81"/>
        <v>0</v>
      </c>
      <c r="DT61">
        <f t="shared" si="81"/>
        <v>0</v>
      </c>
      <c r="DU61">
        <f t="shared" si="81"/>
        <v>0</v>
      </c>
      <c r="DV61">
        <f t="shared" si="81"/>
        <v>180000</v>
      </c>
      <c r="DW61">
        <f t="shared" si="81"/>
        <v>0</v>
      </c>
      <c r="DX61">
        <f t="shared" si="81"/>
        <v>0</v>
      </c>
      <c r="DY61">
        <f t="shared" si="81"/>
        <v>0</v>
      </c>
      <c r="DZ61">
        <f t="shared" si="81"/>
        <v>119750</v>
      </c>
      <c r="EA61">
        <f t="shared" si="81"/>
        <v>0</v>
      </c>
      <c r="EB61">
        <f t="shared" si="81"/>
        <v>0</v>
      </c>
      <c r="EC61">
        <f t="shared" si="81"/>
        <v>0</v>
      </c>
      <c r="ED61">
        <f t="shared" si="81"/>
        <v>299400</v>
      </c>
      <c r="EE61">
        <f t="shared" si="81"/>
        <v>0</v>
      </c>
      <c r="EF61">
        <f t="shared" ref="EF61:GQ64" si="84">EF40*EC40</f>
        <v>0</v>
      </c>
      <c r="EG61">
        <f t="shared" si="84"/>
        <v>0</v>
      </c>
      <c r="EH61">
        <f t="shared" si="84"/>
        <v>375000</v>
      </c>
      <c r="EI61">
        <f t="shared" si="84"/>
        <v>0</v>
      </c>
      <c r="EJ61">
        <f t="shared" si="84"/>
        <v>0</v>
      </c>
      <c r="EK61">
        <f t="shared" si="84"/>
        <v>0</v>
      </c>
      <c r="EL61">
        <f t="shared" si="84"/>
        <v>472500</v>
      </c>
      <c r="EM61">
        <f t="shared" si="84"/>
        <v>0</v>
      </c>
      <c r="EN61">
        <f t="shared" si="84"/>
        <v>0</v>
      </c>
      <c r="EO61">
        <f t="shared" si="84"/>
        <v>0</v>
      </c>
      <c r="EP61">
        <f t="shared" si="84"/>
        <v>180000</v>
      </c>
      <c r="EQ61">
        <f t="shared" si="84"/>
        <v>0</v>
      </c>
      <c r="ER61">
        <f t="shared" si="84"/>
        <v>0</v>
      </c>
      <c r="ES61">
        <f t="shared" si="84"/>
        <v>0</v>
      </c>
      <c r="ET61">
        <f t="shared" si="84"/>
        <v>119750</v>
      </c>
      <c r="EU61">
        <f t="shared" si="84"/>
        <v>0</v>
      </c>
      <c r="EV61">
        <f t="shared" si="84"/>
        <v>0</v>
      </c>
      <c r="EW61">
        <f t="shared" si="84"/>
        <v>0</v>
      </c>
      <c r="EX61">
        <f t="shared" si="84"/>
        <v>299400</v>
      </c>
      <c r="EY61">
        <f t="shared" si="84"/>
        <v>0</v>
      </c>
      <c r="EZ61">
        <f t="shared" si="84"/>
        <v>0</v>
      </c>
      <c r="FA61">
        <f t="shared" si="84"/>
        <v>0</v>
      </c>
      <c r="FB61">
        <f t="shared" si="84"/>
        <v>375000</v>
      </c>
      <c r="FC61">
        <f t="shared" si="84"/>
        <v>0</v>
      </c>
      <c r="FD61">
        <f t="shared" si="84"/>
        <v>0</v>
      </c>
      <c r="FE61">
        <f t="shared" si="84"/>
        <v>0</v>
      </c>
      <c r="FF61">
        <f t="shared" si="84"/>
        <v>472500</v>
      </c>
      <c r="FG61">
        <f t="shared" si="84"/>
        <v>0</v>
      </c>
      <c r="FH61">
        <f t="shared" si="84"/>
        <v>0</v>
      </c>
      <c r="FI61">
        <f t="shared" si="84"/>
        <v>0</v>
      </c>
      <c r="FJ61">
        <f t="shared" si="84"/>
        <v>180000</v>
      </c>
      <c r="FK61">
        <f t="shared" si="84"/>
        <v>0</v>
      </c>
      <c r="FL61">
        <f t="shared" si="84"/>
        <v>0</v>
      </c>
      <c r="FM61">
        <f t="shared" si="84"/>
        <v>0</v>
      </c>
      <c r="FN61">
        <f t="shared" si="84"/>
        <v>119750</v>
      </c>
      <c r="FO61">
        <f t="shared" si="84"/>
        <v>0</v>
      </c>
      <c r="FP61">
        <f t="shared" si="84"/>
        <v>0</v>
      </c>
      <c r="FQ61">
        <f t="shared" si="84"/>
        <v>0</v>
      </c>
      <c r="FR61">
        <f t="shared" si="84"/>
        <v>299400</v>
      </c>
      <c r="FS61">
        <f t="shared" si="84"/>
        <v>0</v>
      </c>
      <c r="FT61">
        <f t="shared" si="84"/>
        <v>0</v>
      </c>
      <c r="FU61">
        <f t="shared" si="84"/>
        <v>0</v>
      </c>
      <c r="FV61">
        <f t="shared" si="84"/>
        <v>375000</v>
      </c>
      <c r="FW61">
        <f t="shared" si="84"/>
        <v>0</v>
      </c>
      <c r="FX61">
        <f t="shared" si="84"/>
        <v>0</v>
      </c>
      <c r="FY61">
        <f t="shared" si="84"/>
        <v>0</v>
      </c>
      <c r="FZ61">
        <f t="shared" si="84"/>
        <v>472500</v>
      </c>
      <c r="GA61">
        <f t="shared" si="84"/>
        <v>0</v>
      </c>
      <c r="GB61">
        <f t="shared" si="84"/>
        <v>0</v>
      </c>
      <c r="GC61">
        <f t="shared" si="84"/>
        <v>0</v>
      </c>
      <c r="GD61">
        <f t="shared" si="84"/>
        <v>180000</v>
      </c>
      <c r="GE61">
        <f t="shared" si="84"/>
        <v>0</v>
      </c>
      <c r="GF61">
        <f t="shared" si="84"/>
        <v>0</v>
      </c>
      <c r="GG61">
        <f t="shared" si="84"/>
        <v>0</v>
      </c>
      <c r="GH61">
        <f t="shared" si="84"/>
        <v>119750</v>
      </c>
      <c r="GI61">
        <f t="shared" si="84"/>
        <v>0</v>
      </c>
      <c r="GJ61">
        <f t="shared" si="84"/>
        <v>0</v>
      </c>
      <c r="GK61">
        <f t="shared" si="84"/>
        <v>0</v>
      </c>
      <c r="GL61">
        <f t="shared" si="84"/>
        <v>299400</v>
      </c>
      <c r="GM61">
        <f t="shared" si="84"/>
        <v>0</v>
      </c>
      <c r="GN61">
        <f t="shared" si="84"/>
        <v>0</v>
      </c>
      <c r="GO61">
        <f t="shared" si="84"/>
        <v>0</v>
      </c>
      <c r="GP61">
        <f t="shared" si="84"/>
        <v>375000</v>
      </c>
      <c r="GQ61">
        <f t="shared" si="84"/>
        <v>0</v>
      </c>
      <c r="GR61">
        <f t="shared" si="4"/>
        <v>0</v>
      </c>
      <c r="GS61">
        <f t="shared" si="83"/>
        <v>0</v>
      </c>
      <c r="GT61">
        <f t="shared" si="83"/>
        <v>472500</v>
      </c>
      <c r="GU61">
        <f t="shared" si="83"/>
        <v>0</v>
      </c>
      <c r="GV61">
        <f t="shared" si="83"/>
        <v>0</v>
      </c>
      <c r="GW61">
        <f t="shared" si="83"/>
        <v>0</v>
      </c>
      <c r="GX61">
        <f t="shared" si="83"/>
        <v>180000</v>
      </c>
      <c r="GY61">
        <f t="shared" si="83"/>
        <v>0</v>
      </c>
      <c r="GZ61">
        <f t="shared" si="83"/>
        <v>0</v>
      </c>
      <c r="HA61">
        <f t="shared" si="83"/>
        <v>0</v>
      </c>
      <c r="HB61">
        <f t="shared" si="83"/>
        <v>119750</v>
      </c>
      <c r="HC61">
        <f t="shared" si="83"/>
        <v>0</v>
      </c>
      <c r="HD61">
        <f t="shared" si="83"/>
        <v>0</v>
      </c>
      <c r="HE61">
        <f t="shared" si="83"/>
        <v>0</v>
      </c>
      <c r="HF61">
        <f t="shared" si="83"/>
        <v>299400</v>
      </c>
      <c r="HG61">
        <f t="shared" si="83"/>
        <v>0</v>
      </c>
      <c r="HH61">
        <f t="shared" si="83"/>
        <v>0</v>
      </c>
      <c r="HI61">
        <f t="shared" si="83"/>
        <v>0</v>
      </c>
      <c r="HJ61">
        <f t="shared" si="83"/>
        <v>375000</v>
      </c>
      <c r="HK61">
        <f t="shared" si="83"/>
        <v>0</v>
      </c>
      <c r="HL61">
        <f t="shared" si="83"/>
        <v>0</v>
      </c>
      <c r="HM61">
        <f t="shared" si="83"/>
        <v>0</v>
      </c>
      <c r="HN61">
        <f t="shared" si="83"/>
        <v>472500</v>
      </c>
      <c r="HO61">
        <f t="shared" si="83"/>
        <v>0</v>
      </c>
      <c r="HP61">
        <f t="shared" si="83"/>
        <v>0</v>
      </c>
      <c r="HQ61">
        <f t="shared" si="83"/>
        <v>0</v>
      </c>
      <c r="HR61">
        <f t="shared" si="83"/>
        <v>180000</v>
      </c>
      <c r="HS61">
        <f t="shared" si="83"/>
        <v>0</v>
      </c>
      <c r="HT61">
        <f t="shared" si="83"/>
        <v>0</v>
      </c>
      <c r="HU61">
        <f t="shared" si="83"/>
        <v>0</v>
      </c>
      <c r="HV61">
        <f t="shared" si="83"/>
        <v>119750</v>
      </c>
      <c r="HW61">
        <f t="shared" si="83"/>
        <v>0</v>
      </c>
      <c r="HX61">
        <f t="shared" si="83"/>
        <v>0</v>
      </c>
      <c r="HY61">
        <f t="shared" si="83"/>
        <v>0</v>
      </c>
      <c r="HZ61">
        <f t="shared" si="83"/>
        <v>299400</v>
      </c>
      <c r="IA61">
        <f t="shared" si="83"/>
        <v>0</v>
      </c>
      <c r="IB61">
        <f t="shared" si="83"/>
        <v>0</v>
      </c>
      <c r="IC61">
        <f t="shared" si="83"/>
        <v>0</v>
      </c>
      <c r="ID61">
        <f t="shared" si="83"/>
        <v>375000</v>
      </c>
      <c r="IE61">
        <f t="shared" si="83"/>
        <v>0</v>
      </c>
      <c r="IF61">
        <f t="shared" si="83"/>
        <v>0</v>
      </c>
      <c r="IG61">
        <f t="shared" si="83"/>
        <v>0</v>
      </c>
      <c r="IH61">
        <f t="shared" si="83"/>
        <v>472500</v>
      </c>
      <c r="II61">
        <f t="shared" si="83"/>
        <v>0</v>
      </c>
      <c r="IJ61">
        <f t="shared" si="83"/>
        <v>0</v>
      </c>
      <c r="IK61">
        <f t="shared" si="83"/>
        <v>0</v>
      </c>
      <c r="IL61">
        <f t="shared" si="83"/>
        <v>180000</v>
      </c>
      <c r="IM61">
        <f t="shared" si="83"/>
        <v>0</v>
      </c>
      <c r="IN61">
        <f t="shared" si="83"/>
        <v>0</v>
      </c>
      <c r="IO61">
        <f t="shared" si="83"/>
        <v>0</v>
      </c>
      <c r="IP61">
        <f t="shared" si="83"/>
        <v>119750</v>
      </c>
      <c r="IQ61">
        <f t="shared" si="83"/>
        <v>0</v>
      </c>
      <c r="IR61">
        <f t="shared" si="83"/>
        <v>0</v>
      </c>
      <c r="IS61">
        <f t="shared" si="83"/>
        <v>0</v>
      </c>
      <c r="IT61">
        <f t="shared" si="83"/>
        <v>299400</v>
      </c>
      <c r="IU61">
        <f t="shared" si="83"/>
        <v>0</v>
      </c>
      <c r="IV61">
        <f t="shared" si="83"/>
        <v>0</v>
      </c>
      <c r="IW61">
        <f t="shared" si="83"/>
        <v>0</v>
      </c>
      <c r="IX61">
        <f t="shared" si="83"/>
        <v>375000</v>
      </c>
      <c r="IY61">
        <f t="shared" si="83"/>
        <v>0</v>
      </c>
      <c r="IZ61">
        <f t="shared" si="83"/>
        <v>0</v>
      </c>
      <c r="JA61">
        <f t="shared" si="83"/>
        <v>0</v>
      </c>
      <c r="JB61">
        <f t="shared" si="83"/>
        <v>472500</v>
      </c>
      <c r="JC61">
        <f t="shared" si="83"/>
        <v>0</v>
      </c>
      <c r="JD61">
        <f t="shared" si="66"/>
        <v>0</v>
      </c>
      <c r="JE61">
        <f t="shared" si="66"/>
        <v>0</v>
      </c>
      <c r="JF61">
        <f t="shared" si="66"/>
        <v>180000</v>
      </c>
      <c r="JG61">
        <f t="shared" si="66"/>
        <v>0</v>
      </c>
      <c r="JH61">
        <f t="shared" si="80"/>
        <v>0</v>
      </c>
      <c r="JI61">
        <f t="shared" si="80"/>
        <v>0</v>
      </c>
      <c r="JJ61">
        <f t="shared" si="80"/>
        <v>119750</v>
      </c>
      <c r="JK61">
        <f t="shared" si="80"/>
        <v>0</v>
      </c>
      <c r="JL61">
        <f t="shared" si="80"/>
        <v>0</v>
      </c>
      <c r="JM61">
        <f t="shared" si="80"/>
        <v>0</v>
      </c>
      <c r="JN61">
        <f t="shared" si="80"/>
        <v>299400</v>
      </c>
      <c r="JO61">
        <f t="shared" si="80"/>
        <v>0</v>
      </c>
      <c r="JP61">
        <f t="shared" si="80"/>
        <v>0</v>
      </c>
      <c r="JQ61">
        <f t="shared" si="80"/>
        <v>0</v>
      </c>
      <c r="JR61">
        <f t="shared" si="80"/>
        <v>375000</v>
      </c>
      <c r="JS61">
        <f t="shared" si="80"/>
        <v>0</v>
      </c>
      <c r="JT61">
        <f t="shared" si="80"/>
        <v>0</v>
      </c>
      <c r="JU61">
        <f t="shared" si="80"/>
        <v>0</v>
      </c>
      <c r="JV61">
        <f t="shared" si="80"/>
        <v>472500</v>
      </c>
      <c r="JW61">
        <f t="shared" si="80"/>
        <v>0</v>
      </c>
      <c r="JX61">
        <f t="shared" si="80"/>
        <v>0</v>
      </c>
      <c r="JY61">
        <f t="shared" si="80"/>
        <v>0</v>
      </c>
      <c r="JZ61">
        <f t="shared" si="80"/>
        <v>180000</v>
      </c>
      <c r="KA61">
        <f t="shared" si="80"/>
        <v>0</v>
      </c>
      <c r="KB61">
        <f t="shared" si="80"/>
        <v>0</v>
      </c>
      <c r="KC61">
        <f t="shared" si="80"/>
        <v>0</v>
      </c>
      <c r="KD61">
        <f t="shared" si="80"/>
        <v>119750</v>
      </c>
      <c r="KE61">
        <f t="shared" si="80"/>
        <v>0</v>
      </c>
      <c r="KF61">
        <f t="shared" si="80"/>
        <v>0</v>
      </c>
      <c r="KG61">
        <f t="shared" si="80"/>
        <v>0</v>
      </c>
      <c r="KH61">
        <f t="shared" si="80"/>
        <v>299400</v>
      </c>
      <c r="KI61">
        <f t="shared" si="80"/>
        <v>0</v>
      </c>
      <c r="KJ61">
        <f t="shared" si="80"/>
        <v>0</v>
      </c>
      <c r="KK61">
        <f t="shared" si="80"/>
        <v>0</v>
      </c>
      <c r="KL61">
        <f t="shared" si="80"/>
        <v>375000</v>
      </c>
      <c r="KM61">
        <f t="shared" si="80"/>
        <v>0</v>
      </c>
      <c r="KN61">
        <f t="shared" si="80"/>
        <v>0</v>
      </c>
      <c r="KO61">
        <f t="shared" si="80"/>
        <v>0</v>
      </c>
      <c r="KP61">
        <f t="shared" si="80"/>
        <v>472500</v>
      </c>
      <c r="KQ61">
        <f t="shared" si="80"/>
        <v>0</v>
      </c>
      <c r="KR61">
        <f t="shared" si="80"/>
        <v>0</v>
      </c>
      <c r="KS61">
        <f t="shared" si="80"/>
        <v>0</v>
      </c>
      <c r="KT61">
        <f t="shared" si="80"/>
        <v>180000</v>
      </c>
      <c r="KU61">
        <f t="shared" si="80"/>
        <v>0</v>
      </c>
      <c r="KV61">
        <f t="shared" si="80"/>
        <v>0</v>
      </c>
      <c r="KW61">
        <f t="shared" si="80"/>
        <v>0</v>
      </c>
      <c r="KX61">
        <f t="shared" si="80"/>
        <v>119750</v>
      </c>
      <c r="KY61">
        <f t="shared" si="80"/>
        <v>0</v>
      </c>
      <c r="KZ61">
        <f t="shared" si="80"/>
        <v>0</v>
      </c>
      <c r="LA61">
        <f t="shared" si="80"/>
        <v>0</v>
      </c>
      <c r="LB61">
        <f t="shared" si="80"/>
        <v>299400</v>
      </c>
      <c r="LC61">
        <f t="shared" si="80"/>
        <v>0</v>
      </c>
      <c r="LD61">
        <f t="shared" si="80"/>
        <v>0</v>
      </c>
      <c r="LE61">
        <f t="shared" si="80"/>
        <v>0</v>
      </c>
      <c r="LF61">
        <f t="shared" si="80"/>
        <v>375000</v>
      </c>
      <c r="LG61">
        <f t="shared" si="80"/>
        <v>0</v>
      </c>
      <c r="LH61">
        <f t="shared" si="80"/>
        <v>0</v>
      </c>
      <c r="LI61">
        <f t="shared" si="80"/>
        <v>0</v>
      </c>
      <c r="LJ61">
        <f t="shared" si="80"/>
        <v>472500</v>
      </c>
      <c r="LK61">
        <f t="shared" si="80"/>
        <v>0</v>
      </c>
      <c r="LL61">
        <f t="shared" si="32"/>
        <v>0</v>
      </c>
      <c r="LM61">
        <f t="shared" si="33"/>
        <v>0</v>
      </c>
      <c r="LN61">
        <f t="shared" si="34"/>
        <v>180000</v>
      </c>
      <c r="LO61">
        <f t="shared" si="35"/>
        <v>0</v>
      </c>
      <c r="LP61">
        <f t="shared" si="36"/>
        <v>0</v>
      </c>
      <c r="LQ61">
        <f t="shared" si="37"/>
        <v>0</v>
      </c>
      <c r="LR61">
        <f t="shared" si="38"/>
        <v>119750</v>
      </c>
      <c r="LS61">
        <f t="shared" si="39"/>
        <v>0</v>
      </c>
      <c r="LT61">
        <f t="shared" si="40"/>
        <v>0</v>
      </c>
      <c r="LU61">
        <f t="shared" si="41"/>
        <v>0</v>
      </c>
      <c r="LV61">
        <f t="shared" si="42"/>
        <v>299400</v>
      </c>
      <c r="LW61">
        <f t="shared" si="43"/>
        <v>0</v>
      </c>
      <c r="LX61">
        <f t="shared" si="44"/>
        <v>0</v>
      </c>
      <c r="LY61">
        <f t="shared" si="45"/>
        <v>0</v>
      </c>
      <c r="LZ61">
        <f t="shared" si="46"/>
        <v>375000</v>
      </c>
      <c r="MA61">
        <f t="shared" si="47"/>
        <v>0</v>
      </c>
      <c r="MB61">
        <f t="shared" si="48"/>
        <v>0</v>
      </c>
      <c r="MC61">
        <f t="shared" si="49"/>
        <v>0</v>
      </c>
      <c r="MD61">
        <f t="shared" si="50"/>
        <v>472500</v>
      </c>
      <c r="ME61">
        <f t="shared" si="51"/>
        <v>0</v>
      </c>
      <c r="MF61">
        <f t="shared" si="52"/>
        <v>0</v>
      </c>
      <c r="MG61">
        <f t="shared" si="53"/>
        <v>0</v>
      </c>
      <c r="MH61">
        <f t="shared" si="54"/>
        <v>180000</v>
      </c>
    </row>
    <row r="62" spans="1:346" x14ac:dyDescent="0.2">
      <c r="A62">
        <v>17</v>
      </c>
      <c r="B62" t="s">
        <v>32</v>
      </c>
      <c r="C62">
        <f t="shared" si="29"/>
        <v>32.5364</v>
      </c>
      <c r="D62">
        <f t="shared" si="30"/>
        <v>195.2184</v>
      </c>
      <c r="E62">
        <f t="shared" si="73"/>
        <v>42.5364</v>
      </c>
      <c r="F62">
        <f t="shared" si="76"/>
        <v>255.2184</v>
      </c>
      <c r="G62" s="10">
        <f>符文石产出!M12</f>
        <v>10</v>
      </c>
      <c r="H62">
        <f t="shared" si="77"/>
        <v>0</v>
      </c>
      <c r="I62">
        <f t="shared" si="77"/>
        <v>0</v>
      </c>
      <c r="J62">
        <f t="shared" si="77"/>
        <v>2820000</v>
      </c>
      <c r="K62">
        <f t="shared" si="77"/>
        <v>0</v>
      </c>
      <c r="L62">
        <f t="shared" si="77"/>
        <v>0</v>
      </c>
      <c r="M62">
        <f t="shared" si="77"/>
        <v>0</v>
      </c>
      <c r="N62">
        <f t="shared" si="77"/>
        <v>2682000</v>
      </c>
      <c r="O62">
        <f t="shared" si="77"/>
        <v>0</v>
      </c>
      <c r="P62">
        <f t="shared" si="77"/>
        <v>0</v>
      </c>
      <c r="Q62">
        <f t="shared" si="77"/>
        <v>0</v>
      </c>
      <c r="R62">
        <f t="shared" si="77"/>
        <v>2880000</v>
      </c>
      <c r="S62">
        <f t="shared" si="77"/>
        <v>0</v>
      </c>
      <c r="T62">
        <f t="shared" si="77"/>
        <v>0</v>
      </c>
      <c r="U62">
        <f t="shared" si="77"/>
        <v>0</v>
      </c>
      <c r="V62">
        <f t="shared" si="77"/>
        <v>864000</v>
      </c>
      <c r="W62">
        <f t="shared" si="77"/>
        <v>0</v>
      </c>
      <c r="X62">
        <f t="shared" si="77"/>
        <v>0</v>
      </c>
      <c r="Y62">
        <f t="shared" si="77"/>
        <v>0</v>
      </c>
      <c r="Z62">
        <f t="shared" si="77"/>
        <v>144000</v>
      </c>
      <c r="AA62">
        <f t="shared" si="77"/>
        <v>0</v>
      </c>
      <c r="AB62">
        <f t="shared" si="77"/>
        <v>0</v>
      </c>
      <c r="AC62">
        <f t="shared" si="77"/>
        <v>0</v>
      </c>
      <c r="AD62">
        <f t="shared" si="77"/>
        <v>119750</v>
      </c>
      <c r="AE62">
        <f t="shared" si="77"/>
        <v>0</v>
      </c>
      <c r="AF62">
        <f t="shared" si="77"/>
        <v>0</v>
      </c>
      <c r="AG62">
        <f t="shared" si="77"/>
        <v>0</v>
      </c>
      <c r="AH62">
        <f t="shared" si="77"/>
        <v>299400</v>
      </c>
      <c r="AI62">
        <f t="shared" si="77"/>
        <v>0</v>
      </c>
      <c r="AJ62">
        <f t="shared" si="77"/>
        <v>0</v>
      </c>
      <c r="AK62">
        <f t="shared" si="77"/>
        <v>0</v>
      </c>
      <c r="AL62">
        <f t="shared" si="77"/>
        <v>375000</v>
      </c>
      <c r="AM62">
        <f t="shared" si="77"/>
        <v>0</v>
      </c>
      <c r="AN62">
        <f t="shared" si="77"/>
        <v>0</v>
      </c>
      <c r="AO62">
        <f t="shared" si="77"/>
        <v>0</v>
      </c>
      <c r="AP62">
        <f t="shared" si="77"/>
        <v>472500</v>
      </c>
      <c r="AQ62">
        <f t="shared" si="77"/>
        <v>0</v>
      </c>
      <c r="AR62">
        <f t="shared" si="77"/>
        <v>0</v>
      </c>
      <c r="AS62">
        <f t="shared" si="77"/>
        <v>0</v>
      </c>
      <c r="AT62">
        <f t="shared" si="77"/>
        <v>180000</v>
      </c>
      <c r="AU62">
        <f t="shared" si="77"/>
        <v>0</v>
      </c>
      <c r="AV62">
        <f t="shared" si="77"/>
        <v>0</v>
      </c>
      <c r="AW62">
        <f t="shared" si="77"/>
        <v>0</v>
      </c>
      <c r="AX62">
        <f t="shared" si="77"/>
        <v>119750</v>
      </c>
      <c r="AY62">
        <f t="shared" si="77"/>
        <v>0</v>
      </c>
      <c r="AZ62">
        <f t="shared" si="77"/>
        <v>0</v>
      </c>
      <c r="BA62">
        <f t="shared" si="77"/>
        <v>0</v>
      </c>
      <c r="BB62">
        <f t="shared" si="77"/>
        <v>299400</v>
      </c>
      <c r="BC62">
        <f t="shared" si="77"/>
        <v>0</v>
      </c>
      <c r="BD62">
        <f t="shared" si="77"/>
        <v>0</v>
      </c>
      <c r="BE62">
        <f t="shared" si="77"/>
        <v>0</v>
      </c>
      <c r="BF62">
        <f t="shared" si="77"/>
        <v>375000</v>
      </c>
      <c r="BG62">
        <f t="shared" si="77"/>
        <v>0</v>
      </c>
      <c r="BH62">
        <f t="shared" si="77"/>
        <v>0</v>
      </c>
      <c r="BI62">
        <f t="shared" si="77"/>
        <v>0</v>
      </c>
      <c r="BJ62">
        <f t="shared" si="77"/>
        <v>472500</v>
      </c>
      <c r="BK62">
        <f t="shared" si="77"/>
        <v>0</v>
      </c>
      <c r="BL62">
        <f t="shared" si="77"/>
        <v>0</v>
      </c>
      <c r="BM62">
        <f t="shared" si="77"/>
        <v>0</v>
      </c>
      <c r="BN62">
        <f t="shared" si="77"/>
        <v>180000</v>
      </c>
      <c r="BO62">
        <f t="shared" si="77"/>
        <v>0</v>
      </c>
      <c r="BP62">
        <f t="shared" si="77"/>
        <v>0</v>
      </c>
      <c r="BQ62">
        <f t="shared" si="77"/>
        <v>0</v>
      </c>
      <c r="BR62">
        <f t="shared" si="77"/>
        <v>119750</v>
      </c>
      <c r="BS62">
        <f t="shared" ref="BS62:ED64" si="85">BS41*BP41</f>
        <v>0</v>
      </c>
      <c r="BT62">
        <f t="shared" si="85"/>
        <v>0</v>
      </c>
      <c r="BU62">
        <f t="shared" si="85"/>
        <v>0</v>
      </c>
      <c r="BV62">
        <f t="shared" si="85"/>
        <v>299400</v>
      </c>
      <c r="BW62">
        <f t="shared" si="85"/>
        <v>0</v>
      </c>
      <c r="BX62">
        <f t="shared" si="85"/>
        <v>0</v>
      </c>
      <c r="BY62">
        <f t="shared" si="85"/>
        <v>0</v>
      </c>
      <c r="BZ62">
        <f t="shared" si="85"/>
        <v>375000</v>
      </c>
      <c r="CA62">
        <f t="shared" si="85"/>
        <v>0</v>
      </c>
      <c r="CB62">
        <f t="shared" si="85"/>
        <v>0</v>
      </c>
      <c r="CC62">
        <f t="shared" si="85"/>
        <v>0</v>
      </c>
      <c r="CD62">
        <f t="shared" si="85"/>
        <v>472500</v>
      </c>
      <c r="CE62">
        <f t="shared" si="85"/>
        <v>0</v>
      </c>
      <c r="CF62">
        <f t="shared" si="85"/>
        <v>0</v>
      </c>
      <c r="CG62">
        <f t="shared" si="85"/>
        <v>0</v>
      </c>
      <c r="CH62">
        <f t="shared" si="85"/>
        <v>180000</v>
      </c>
      <c r="CI62">
        <f t="shared" si="85"/>
        <v>0</v>
      </c>
      <c r="CJ62">
        <f t="shared" si="85"/>
        <v>0</v>
      </c>
      <c r="CK62">
        <f t="shared" si="85"/>
        <v>0</v>
      </c>
      <c r="CL62">
        <f t="shared" si="85"/>
        <v>119750</v>
      </c>
      <c r="CM62">
        <f t="shared" si="85"/>
        <v>0</v>
      </c>
      <c r="CN62">
        <f t="shared" si="85"/>
        <v>0</v>
      </c>
      <c r="CO62">
        <f t="shared" si="85"/>
        <v>0</v>
      </c>
      <c r="CP62">
        <f t="shared" si="85"/>
        <v>299400</v>
      </c>
      <c r="CQ62">
        <f t="shared" si="85"/>
        <v>0</v>
      </c>
      <c r="CR62">
        <f t="shared" si="85"/>
        <v>0</v>
      </c>
      <c r="CS62">
        <f t="shared" si="85"/>
        <v>0</v>
      </c>
      <c r="CT62">
        <f t="shared" si="85"/>
        <v>375000</v>
      </c>
      <c r="CU62">
        <f t="shared" si="85"/>
        <v>0</v>
      </c>
      <c r="CV62">
        <f t="shared" si="85"/>
        <v>0</v>
      </c>
      <c r="CW62">
        <f t="shared" si="85"/>
        <v>0</v>
      </c>
      <c r="CX62">
        <f t="shared" si="85"/>
        <v>472500</v>
      </c>
      <c r="CY62">
        <f t="shared" si="85"/>
        <v>0</v>
      </c>
      <c r="CZ62">
        <f t="shared" si="85"/>
        <v>0</v>
      </c>
      <c r="DA62">
        <f t="shared" si="85"/>
        <v>0</v>
      </c>
      <c r="DB62">
        <f t="shared" si="85"/>
        <v>180000</v>
      </c>
      <c r="DC62">
        <f t="shared" si="85"/>
        <v>0</v>
      </c>
      <c r="DD62">
        <f t="shared" si="85"/>
        <v>0</v>
      </c>
      <c r="DE62">
        <f t="shared" si="85"/>
        <v>0</v>
      </c>
      <c r="DF62">
        <f t="shared" si="85"/>
        <v>119750</v>
      </c>
      <c r="DG62">
        <f t="shared" si="85"/>
        <v>0</v>
      </c>
      <c r="DH62">
        <f t="shared" si="85"/>
        <v>0</v>
      </c>
      <c r="DI62">
        <f t="shared" si="85"/>
        <v>0</v>
      </c>
      <c r="DJ62">
        <f t="shared" si="85"/>
        <v>299400</v>
      </c>
      <c r="DK62">
        <f t="shared" si="85"/>
        <v>0</v>
      </c>
      <c r="DL62">
        <f t="shared" si="85"/>
        <v>0</v>
      </c>
      <c r="DM62">
        <f t="shared" si="85"/>
        <v>0</v>
      </c>
      <c r="DN62">
        <f t="shared" si="85"/>
        <v>375000</v>
      </c>
      <c r="DO62">
        <f t="shared" si="85"/>
        <v>0</v>
      </c>
      <c r="DP62">
        <f t="shared" si="85"/>
        <v>0</v>
      </c>
      <c r="DQ62">
        <f t="shared" si="85"/>
        <v>0</v>
      </c>
      <c r="DR62">
        <f t="shared" si="85"/>
        <v>472500</v>
      </c>
      <c r="DS62">
        <f t="shared" si="85"/>
        <v>0</v>
      </c>
      <c r="DT62">
        <f t="shared" si="85"/>
        <v>0</v>
      </c>
      <c r="DU62">
        <f t="shared" si="85"/>
        <v>0</v>
      </c>
      <c r="DV62">
        <f t="shared" si="85"/>
        <v>180000</v>
      </c>
      <c r="DW62">
        <f t="shared" si="85"/>
        <v>0</v>
      </c>
      <c r="DX62">
        <f t="shared" si="85"/>
        <v>0</v>
      </c>
      <c r="DY62">
        <f t="shared" si="85"/>
        <v>0</v>
      </c>
      <c r="DZ62">
        <f t="shared" si="85"/>
        <v>119750</v>
      </c>
      <c r="EA62">
        <f t="shared" si="85"/>
        <v>0</v>
      </c>
      <c r="EB62">
        <f t="shared" si="85"/>
        <v>0</v>
      </c>
      <c r="EC62">
        <f t="shared" si="85"/>
        <v>0</v>
      </c>
      <c r="ED62">
        <f t="shared" si="85"/>
        <v>299400</v>
      </c>
      <c r="EE62">
        <f t="shared" si="81"/>
        <v>0</v>
      </c>
      <c r="EF62">
        <f t="shared" si="84"/>
        <v>0</v>
      </c>
      <c r="EG62">
        <f t="shared" si="84"/>
        <v>0</v>
      </c>
      <c r="EH62">
        <f t="shared" si="84"/>
        <v>375000</v>
      </c>
      <c r="EI62">
        <f t="shared" si="84"/>
        <v>0</v>
      </c>
      <c r="EJ62">
        <f t="shared" si="84"/>
        <v>0</v>
      </c>
      <c r="EK62">
        <f t="shared" si="84"/>
        <v>0</v>
      </c>
      <c r="EL62">
        <f t="shared" si="84"/>
        <v>472500</v>
      </c>
      <c r="EM62">
        <f t="shared" si="84"/>
        <v>0</v>
      </c>
      <c r="EN62">
        <f t="shared" si="84"/>
        <v>0</v>
      </c>
      <c r="EO62">
        <f t="shared" si="84"/>
        <v>0</v>
      </c>
      <c r="EP62">
        <f t="shared" si="84"/>
        <v>180000</v>
      </c>
      <c r="EQ62">
        <f t="shared" si="84"/>
        <v>0</v>
      </c>
      <c r="ER62">
        <f t="shared" si="84"/>
        <v>0</v>
      </c>
      <c r="ES62">
        <f t="shared" si="84"/>
        <v>0</v>
      </c>
      <c r="ET62">
        <f t="shared" si="84"/>
        <v>119750</v>
      </c>
      <c r="EU62">
        <f t="shared" si="84"/>
        <v>0</v>
      </c>
      <c r="EV62">
        <f t="shared" si="84"/>
        <v>0</v>
      </c>
      <c r="EW62">
        <f t="shared" si="84"/>
        <v>0</v>
      </c>
      <c r="EX62">
        <f t="shared" si="84"/>
        <v>299400</v>
      </c>
      <c r="EY62">
        <f t="shared" si="84"/>
        <v>0</v>
      </c>
      <c r="EZ62">
        <f t="shared" si="84"/>
        <v>0</v>
      </c>
      <c r="FA62">
        <f t="shared" si="84"/>
        <v>0</v>
      </c>
      <c r="FB62">
        <f t="shared" si="84"/>
        <v>375000</v>
      </c>
      <c r="FC62">
        <f t="shared" si="84"/>
        <v>0</v>
      </c>
      <c r="FD62">
        <f t="shared" si="84"/>
        <v>0</v>
      </c>
      <c r="FE62">
        <f t="shared" si="84"/>
        <v>0</v>
      </c>
      <c r="FF62">
        <f t="shared" si="84"/>
        <v>472500</v>
      </c>
      <c r="FG62">
        <f t="shared" si="84"/>
        <v>0</v>
      </c>
      <c r="FH62">
        <f t="shared" si="84"/>
        <v>0</v>
      </c>
      <c r="FI62">
        <f t="shared" si="84"/>
        <v>0</v>
      </c>
      <c r="FJ62">
        <f t="shared" si="84"/>
        <v>180000</v>
      </c>
      <c r="FK62">
        <f t="shared" si="84"/>
        <v>0</v>
      </c>
      <c r="FL62">
        <f t="shared" si="84"/>
        <v>0</v>
      </c>
      <c r="FM62">
        <f t="shared" si="84"/>
        <v>0</v>
      </c>
      <c r="FN62">
        <f t="shared" si="84"/>
        <v>119750</v>
      </c>
      <c r="FO62">
        <f t="shared" si="84"/>
        <v>0</v>
      </c>
      <c r="FP62">
        <f t="shared" si="84"/>
        <v>0</v>
      </c>
      <c r="FQ62">
        <f t="shared" si="84"/>
        <v>0</v>
      </c>
      <c r="FR62">
        <f t="shared" si="84"/>
        <v>299400</v>
      </c>
      <c r="FS62">
        <f t="shared" si="84"/>
        <v>0</v>
      </c>
      <c r="FT62">
        <f t="shared" si="84"/>
        <v>0</v>
      </c>
      <c r="FU62">
        <f t="shared" si="84"/>
        <v>0</v>
      </c>
      <c r="FV62">
        <f t="shared" si="84"/>
        <v>375000</v>
      </c>
      <c r="FW62">
        <f t="shared" si="84"/>
        <v>0</v>
      </c>
      <c r="FX62">
        <f t="shared" si="84"/>
        <v>0</v>
      </c>
      <c r="FY62">
        <f t="shared" si="84"/>
        <v>0</v>
      </c>
      <c r="FZ62">
        <f t="shared" si="84"/>
        <v>472500</v>
      </c>
      <c r="GA62">
        <f t="shared" si="84"/>
        <v>0</v>
      </c>
      <c r="GB62">
        <f t="shared" si="84"/>
        <v>0</v>
      </c>
      <c r="GC62">
        <f t="shared" si="84"/>
        <v>0</v>
      </c>
      <c r="GD62">
        <f t="shared" si="84"/>
        <v>180000</v>
      </c>
      <c r="GE62">
        <f t="shared" si="84"/>
        <v>0</v>
      </c>
      <c r="GF62">
        <f t="shared" si="84"/>
        <v>0</v>
      </c>
      <c r="GG62">
        <f t="shared" si="84"/>
        <v>0</v>
      </c>
      <c r="GH62">
        <f t="shared" si="84"/>
        <v>119750</v>
      </c>
      <c r="GI62">
        <f t="shared" si="84"/>
        <v>0</v>
      </c>
      <c r="GJ62">
        <f t="shared" si="84"/>
        <v>0</v>
      </c>
      <c r="GK62">
        <f t="shared" si="84"/>
        <v>0</v>
      </c>
      <c r="GL62">
        <f t="shared" si="84"/>
        <v>299400</v>
      </c>
      <c r="GM62">
        <f t="shared" si="84"/>
        <v>0</v>
      </c>
      <c r="GN62">
        <f t="shared" si="84"/>
        <v>0</v>
      </c>
      <c r="GO62">
        <f t="shared" si="84"/>
        <v>0</v>
      </c>
      <c r="GP62">
        <f t="shared" si="84"/>
        <v>375000</v>
      </c>
      <c r="GQ62">
        <f t="shared" si="84"/>
        <v>0</v>
      </c>
      <c r="GR62">
        <f t="shared" ref="GR62:JC64" si="86">GR41*GO41</f>
        <v>0</v>
      </c>
      <c r="GS62">
        <f t="shared" si="86"/>
        <v>0</v>
      </c>
      <c r="GT62">
        <f t="shared" si="86"/>
        <v>472500</v>
      </c>
      <c r="GU62">
        <f t="shared" si="86"/>
        <v>0</v>
      </c>
      <c r="GV62">
        <f t="shared" si="86"/>
        <v>0</v>
      </c>
      <c r="GW62">
        <f t="shared" si="86"/>
        <v>0</v>
      </c>
      <c r="GX62">
        <f t="shared" si="86"/>
        <v>180000</v>
      </c>
      <c r="GY62">
        <f t="shared" si="86"/>
        <v>0</v>
      </c>
      <c r="GZ62">
        <f t="shared" si="86"/>
        <v>0</v>
      </c>
      <c r="HA62">
        <f t="shared" si="86"/>
        <v>0</v>
      </c>
      <c r="HB62">
        <f t="shared" si="86"/>
        <v>119750</v>
      </c>
      <c r="HC62">
        <f t="shared" si="86"/>
        <v>0</v>
      </c>
      <c r="HD62">
        <f t="shared" si="86"/>
        <v>0</v>
      </c>
      <c r="HE62">
        <f t="shared" si="86"/>
        <v>0</v>
      </c>
      <c r="HF62">
        <f t="shared" si="86"/>
        <v>299400</v>
      </c>
      <c r="HG62">
        <f t="shared" si="86"/>
        <v>0</v>
      </c>
      <c r="HH62">
        <f t="shared" si="86"/>
        <v>0</v>
      </c>
      <c r="HI62">
        <f t="shared" si="86"/>
        <v>0</v>
      </c>
      <c r="HJ62">
        <f t="shared" si="86"/>
        <v>375000</v>
      </c>
      <c r="HK62">
        <f t="shared" si="86"/>
        <v>0</v>
      </c>
      <c r="HL62">
        <f t="shared" si="86"/>
        <v>0</v>
      </c>
      <c r="HM62">
        <f t="shared" si="86"/>
        <v>0</v>
      </c>
      <c r="HN62">
        <f t="shared" si="86"/>
        <v>472500</v>
      </c>
      <c r="HO62">
        <f t="shared" si="86"/>
        <v>0</v>
      </c>
      <c r="HP62">
        <f t="shared" si="86"/>
        <v>0</v>
      </c>
      <c r="HQ62">
        <f t="shared" si="86"/>
        <v>0</v>
      </c>
      <c r="HR62">
        <f t="shared" si="86"/>
        <v>180000</v>
      </c>
      <c r="HS62">
        <f t="shared" si="86"/>
        <v>0</v>
      </c>
      <c r="HT62">
        <f t="shared" si="86"/>
        <v>0</v>
      </c>
      <c r="HU62">
        <f t="shared" si="86"/>
        <v>0</v>
      </c>
      <c r="HV62">
        <f t="shared" si="86"/>
        <v>119750</v>
      </c>
      <c r="HW62">
        <f t="shared" si="86"/>
        <v>0</v>
      </c>
      <c r="HX62">
        <f t="shared" si="86"/>
        <v>0</v>
      </c>
      <c r="HY62">
        <f t="shared" si="86"/>
        <v>0</v>
      </c>
      <c r="HZ62">
        <f t="shared" si="86"/>
        <v>299400</v>
      </c>
      <c r="IA62">
        <f t="shared" si="86"/>
        <v>0</v>
      </c>
      <c r="IB62">
        <f t="shared" si="86"/>
        <v>0</v>
      </c>
      <c r="IC62">
        <f t="shared" si="86"/>
        <v>0</v>
      </c>
      <c r="ID62">
        <f t="shared" si="86"/>
        <v>375000</v>
      </c>
      <c r="IE62">
        <f t="shared" si="86"/>
        <v>0</v>
      </c>
      <c r="IF62">
        <f t="shared" si="86"/>
        <v>0</v>
      </c>
      <c r="IG62">
        <f t="shared" si="86"/>
        <v>0</v>
      </c>
      <c r="IH62">
        <f t="shared" si="86"/>
        <v>472500</v>
      </c>
      <c r="II62">
        <f t="shared" si="86"/>
        <v>0</v>
      </c>
      <c r="IJ62">
        <f t="shared" si="86"/>
        <v>0</v>
      </c>
      <c r="IK62">
        <f t="shared" si="86"/>
        <v>0</v>
      </c>
      <c r="IL62">
        <f t="shared" si="86"/>
        <v>180000</v>
      </c>
      <c r="IM62">
        <f t="shared" si="86"/>
        <v>0</v>
      </c>
      <c r="IN62">
        <f t="shared" si="86"/>
        <v>0</v>
      </c>
      <c r="IO62">
        <f t="shared" si="86"/>
        <v>0</v>
      </c>
      <c r="IP62">
        <f t="shared" si="86"/>
        <v>119750</v>
      </c>
      <c r="IQ62">
        <f t="shared" si="86"/>
        <v>0</v>
      </c>
      <c r="IR62">
        <f t="shared" si="86"/>
        <v>0</v>
      </c>
      <c r="IS62">
        <f t="shared" si="86"/>
        <v>0</v>
      </c>
      <c r="IT62">
        <f t="shared" si="86"/>
        <v>299400</v>
      </c>
      <c r="IU62">
        <f t="shared" si="86"/>
        <v>0</v>
      </c>
      <c r="IV62">
        <f t="shared" si="86"/>
        <v>0</v>
      </c>
      <c r="IW62">
        <f t="shared" si="86"/>
        <v>0</v>
      </c>
      <c r="IX62">
        <f t="shared" si="86"/>
        <v>375000</v>
      </c>
      <c r="IY62">
        <f t="shared" si="86"/>
        <v>0</v>
      </c>
      <c r="IZ62">
        <f t="shared" si="86"/>
        <v>0</v>
      </c>
      <c r="JA62">
        <f t="shared" si="86"/>
        <v>0</v>
      </c>
      <c r="JB62">
        <f t="shared" si="86"/>
        <v>472500</v>
      </c>
      <c r="JC62">
        <f t="shared" si="86"/>
        <v>0</v>
      </c>
      <c r="JD62">
        <f t="shared" si="66"/>
        <v>0</v>
      </c>
      <c r="JE62">
        <f t="shared" si="66"/>
        <v>0</v>
      </c>
      <c r="JF62">
        <f t="shared" si="66"/>
        <v>180000</v>
      </c>
      <c r="JG62">
        <f t="shared" si="66"/>
        <v>0</v>
      </c>
      <c r="JH62">
        <f t="shared" si="80"/>
        <v>0</v>
      </c>
      <c r="JI62">
        <f t="shared" si="80"/>
        <v>0</v>
      </c>
      <c r="JJ62">
        <f t="shared" si="80"/>
        <v>119750</v>
      </c>
      <c r="JK62">
        <f t="shared" si="80"/>
        <v>0</v>
      </c>
      <c r="JL62">
        <f t="shared" si="80"/>
        <v>0</v>
      </c>
      <c r="JM62">
        <f t="shared" si="80"/>
        <v>0</v>
      </c>
      <c r="JN62">
        <f t="shared" si="80"/>
        <v>299400</v>
      </c>
      <c r="JO62">
        <f t="shared" si="80"/>
        <v>0</v>
      </c>
      <c r="JP62">
        <f t="shared" si="80"/>
        <v>0</v>
      </c>
      <c r="JQ62">
        <f t="shared" si="80"/>
        <v>0</v>
      </c>
      <c r="JR62">
        <f t="shared" si="80"/>
        <v>375000</v>
      </c>
      <c r="JS62">
        <f t="shared" si="80"/>
        <v>0</v>
      </c>
      <c r="JT62">
        <f t="shared" si="80"/>
        <v>0</v>
      </c>
      <c r="JU62">
        <f t="shared" si="80"/>
        <v>0</v>
      </c>
      <c r="JV62">
        <f t="shared" si="80"/>
        <v>472500</v>
      </c>
      <c r="JW62">
        <f t="shared" si="80"/>
        <v>0</v>
      </c>
      <c r="JX62">
        <f t="shared" si="80"/>
        <v>0</v>
      </c>
      <c r="JY62">
        <f t="shared" si="80"/>
        <v>0</v>
      </c>
      <c r="JZ62">
        <f t="shared" si="80"/>
        <v>180000</v>
      </c>
      <c r="KA62">
        <f t="shared" si="80"/>
        <v>0</v>
      </c>
      <c r="KB62">
        <f t="shared" si="80"/>
        <v>0</v>
      </c>
      <c r="KC62">
        <f t="shared" si="80"/>
        <v>0</v>
      </c>
      <c r="KD62">
        <f t="shared" si="80"/>
        <v>119750</v>
      </c>
      <c r="KE62">
        <f t="shared" si="80"/>
        <v>0</v>
      </c>
      <c r="KF62">
        <f t="shared" si="80"/>
        <v>0</v>
      </c>
      <c r="KG62">
        <f t="shared" si="80"/>
        <v>0</v>
      </c>
      <c r="KH62">
        <f t="shared" si="80"/>
        <v>299400</v>
      </c>
      <c r="KI62">
        <f t="shared" si="80"/>
        <v>0</v>
      </c>
      <c r="KJ62">
        <f t="shared" si="80"/>
        <v>0</v>
      </c>
      <c r="KK62">
        <f t="shared" si="80"/>
        <v>0</v>
      </c>
      <c r="KL62">
        <f t="shared" si="80"/>
        <v>375000</v>
      </c>
      <c r="KM62">
        <f t="shared" si="80"/>
        <v>0</v>
      </c>
      <c r="KN62">
        <f t="shared" si="80"/>
        <v>0</v>
      </c>
      <c r="KO62">
        <f t="shared" si="80"/>
        <v>0</v>
      </c>
      <c r="KP62">
        <f t="shared" si="80"/>
        <v>472500</v>
      </c>
      <c r="KQ62">
        <f t="shared" si="80"/>
        <v>0</v>
      </c>
      <c r="KR62">
        <f t="shared" si="80"/>
        <v>0</v>
      </c>
      <c r="KS62">
        <f t="shared" si="80"/>
        <v>0</v>
      </c>
      <c r="KT62">
        <f t="shared" si="80"/>
        <v>180000</v>
      </c>
      <c r="KU62">
        <f t="shared" si="80"/>
        <v>0</v>
      </c>
      <c r="KV62">
        <f t="shared" si="80"/>
        <v>0</v>
      </c>
      <c r="KW62">
        <f t="shared" si="80"/>
        <v>0</v>
      </c>
      <c r="KX62">
        <f t="shared" si="80"/>
        <v>119750</v>
      </c>
      <c r="KY62">
        <f t="shared" si="80"/>
        <v>0</v>
      </c>
      <c r="KZ62">
        <f t="shared" si="80"/>
        <v>0</v>
      </c>
      <c r="LA62">
        <f t="shared" si="80"/>
        <v>0</v>
      </c>
      <c r="LB62">
        <f t="shared" si="80"/>
        <v>299400</v>
      </c>
      <c r="LC62">
        <f t="shared" si="80"/>
        <v>0</v>
      </c>
      <c r="LD62">
        <f t="shared" si="80"/>
        <v>0</v>
      </c>
      <c r="LE62">
        <f t="shared" si="80"/>
        <v>0</v>
      </c>
      <c r="LF62">
        <f t="shared" si="80"/>
        <v>375000</v>
      </c>
      <c r="LG62">
        <f t="shared" si="80"/>
        <v>0</v>
      </c>
      <c r="LH62">
        <f t="shared" si="80"/>
        <v>0</v>
      </c>
      <c r="LI62">
        <f t="shared" si="80"/>
        <v>0</v>
      </c>
      <c r="LJ62">
        <f t="shared" si="80"/>
        <v>472500</v>
      </c>
      <c r="LK62">
        <f t="shared" si="80"/>
        <v>0</v>
      </c>
      <c r="LL62">
        <f t="shared" si="32"/>
        <v>0</v>
      </c>
      <c r="LM62">
        <f t="shared" si="33"/>
        <v>0</v>
      </c>
      <c r="LN62">
        <f t="shared" si="34"/>
        <v>180000</v>
      </c>
      <c r="LO62">
        <f t="shared" si="35"/>
        <v>0</v>
      </c>
      <c r="LP62">
        <f t="shared" si="36"/>
        <v>0</v>
      </c>
      <c r="LQ62">
        <f t="shared" si="37"/>
        <v>0</v>
      </c>
      <c r="LR62">
        <f t="shared" si="38"/>
        <v>119750</v>
      </c>
      <c r="LS62">
        <f t="shared" si="39"/>
        <v>0</v>
      </c>
      <c r="LT62">
        <f t="shared" si="40"/>
        <v>0</v>
      </c>
      <c r="LU62">
        <f t="shared" si="41"/>
        <v>0</v>
      </c>
      <c r="LV62">
        <f t="shared" si="42"/>
        <v>299400</v>
      </c>
      <c r="LW62">
        <f t="shared" si="43"/>
        <v>0</v>
      </c>
      <c r="LX62">
        <f t="shared" si="44"/>
        <v>0</v>
      </c>
      <c r="LY62">
        <f t="shared" si="45"/>
        <v>0</v>
      </c>
      <c r="LZ62">
        <f t="shared" si="46"/>
        <v>375000</v>
      </c>
      <c r="MA62">
        <f t="shared" si="47"/>
        <v>0</v>
      </c>
      <c r="MB62">
        <f t="shared" si="48"/>
        <v>0</v>
      </c>
      <c r="MC62">
        <f t="shared" si="49"/>
        <v>0</v>
      </c>
      <c r="MD62">
        <f t="shared" si="50"/>
        <v>472500</v>
      </c>
      <c r="ME62">
        <f t="shared" si="51"/>
        <v>0</v>
      </c>
      <c r="MF62">
        <f t="shared" si="52"/>
        <v>0</v>
      </c>
      <c r="MG62">
        <f t="shared" si="53"/>
        <v>0</v>
      </c>
      <c r="MH62">
        <f t="shared" si="54"/>
        <v>180000</v>
      </c>
    </row>
    <row r="63" spans="1:346" x14ac:dyDescent="0.2">
      <c r="A63">
        <v>18</v>
      </c>
      <c r="B63" t="s">
        <v>33</v>
      </c>
      <c r="C63">
        <f t="shared" si="29"/>
        <v>32.698399999999999</v>
      </c>
      <c r="D63">
        <f t="shared" si="30"/>
        <v>196.19040000000001</v>
      </c>
      <c r="E63">
        <f t="shared" si="73"/>
        <v>42.698399999999999</v>
      </c>
      <c r="F63">
        <f t="shared" si="76"/>
        <v>256.19040000000001</v>
      </c>
      <c r="G63" s="10">
        <f>符文石产出!M13</f>
        <v>10</v>
      </c>
      <c r="H63">
        <f t="shared" ref="H63:BS64" si="87">H42*E42</f>
        <v>0</v>
      </c>
      <c r="I63">
        <f t="shared" si="87"/>
        <v>0</v>
      </c>
      <c r="J63">
        <f t="shared" si="87"/>
        <v>2784000</v>
      </c>
      <c r="K63">
        <f t="shared" si="87"/>
        <v>0</v>
      </c>
      <c r="L63">
        <f t="shared" si="87"/>
        <v>0</v>
      </c>
      <c r="M63">
        <f t="shared" si="87"/>
        <v>0</v>
      </c>
      <c r="N63">
        <f t="shared" si="87"/>
        <v>2678400</v>
      </c>
      <c r="O63">
        <f t="shared" si="87"/>
        <v>0</v>
      </c>
      <c r="P63">
        <f t="shared" si="87"/>
        <v>0</v>
      </c>
      <c r="Q63">
        <f t="shared" si="87"/>
        <v>0</v>
      </c>
      <c r="R63">
        <f t="shared" si="87"/>
        <v>2880000</v>
      </c>
      <c r="S63">
        <f t="shared" si="87"/>
        <v>0</v>
      </c>
      <c r="T63">
        <f t="shared" si="87"/>
        <v>0</v>
      </c>
      <c r="U63">
        <f t="shared" si="87"/>
        <v>0</v>
      </c>
      <c r="V63">
        <f t="shared" si="87"/>
        <v>1036800</v>
      </c>
      <c r="W63">
        <f t="shared" si="87"/>
        <v>0</v>
      </c>
      <c r="X63">
        <f t="shared" si="87"/>
        <v>0</v>
      </c>
      <c r="Y63">
        <f t="shared" si="87"/>
        <v>0</v>
      </c>
      <c r="Z63">
        <f t="shared" si="87"/>
        <v>172800</v>
      </c>
      <c r="AA63">
        <f t="shared" si="87"/>
        <v>0</v>
      </c>
      <c r="AB63">
        <f t="shared" si="87"/>
        <v>0</v>
      </c>
      <c r="AC63">
        <f t="shared" si="87"/>
        <v>0</v>
      </c>
      <c r="AD63">
        <f t="shared" si="87"/>
        <v>119750</v>
      </c>
      <c r="AE63">
        <f t="shared" si="87"/>
        <v>0</v>
      </c>
      <c r="AF63">
        <f t="shared" si="87"/>
        <v>0</v>
      </c>
      <c r="AG63">
        <f t="shared" si="87"/>
        <v>0</v>
      </c>
      <c r="AH63">
        <f t="shared" si="87"/>
        <v>299400</v>
      </c>
      <c r="AI63">
        <f t="shared" si="87"/>
        <v>0</v>
      </c>
      <c r="AJ63">
        <f t="shared" si="87"/>
        <v>0</v>
      </c>
      <c r="AK63">
        <f t="shared" si="87"/>
        <v>0</v>
      </c>
      <c r="AL63">
        <f t="shared" si="87"/>
        <v>375000</v>
      </c>
      <c r="AM63">
        <f t="shared" si="87"/>
        <v>0</v>
      </c>
      <c r="AN63">
        <f t="shared" si="87"/>
        <v>0</v>
      </c>
      <c r="AO63">
        <f t="shared" si="87"/>
        <v>0</v>
      </c>
      <c r="AP63">
        <f t="shared" si="87"/>
        <v>472500</v>
      </c>
      <c r="AQ63">
        <f t="shared" si="87"/>
        <v>0</v>
      </c>
      <c r="AR63">
        <f t="shared" si="87"/>
        <v>0</v>
      </c>
      <c r="AS63">
        <f t="shared" si="87"/>
        <v>0</v>
      </c>
      <c r="AT63">
        <f t="shared" si="87"/>
        <v>180000</v>
      </c>
      <c r="AU63">
        <f t="shared" si="87"/>
        <v>0</v>
      </c>
      <c r="AV63">
        <f t="shared" si="87"/>
        <v>0</v>
      </c>
      <c r="AW63">
        <f t="shared" si="87"/>
        <v>0</v>
      </c>
      <c r="AX63">
        <f t="shared" si="87"/>
        <v>119750</v>
      </c>
      <c r="AY63">
        <f t="shared" si="87"/>
        <v>0</v>
      </c>
      <c r="AZ63">
        <f t="shared" si="87"/>
        <v>0</v>
      </c>
      <c r="BA63">
        <f t="shared" si="87"/>
        <v>0</v>
      </c>
      <c r="BB63">
        <f t="shared" si="87"/>
        <v>299400</v>
      </c>
      <c r="BC63">
        <f t="shared" si="87"/>
        <v>0</v>
      </c>
      <c r="BD63">
        <f t="shared" si="87"/>
        <v>0</v>
      </c>
      <c r="BE63">
        <f t="shared" si="87"/>
        <v>0</v>
      </c>
      <c r="BF63">
        <f t="shared" si="87"/>
        <v>375000</v>
      </c>
      <c r="BG63">
        <f t="shared" si="87"/>
        <v>0</v>
      </c>
      <c r="BH63">
        <f t="shared" si="87"/>
        <v>0</v>
      </c>
      <c r="BI63">
        <f t="shared" si="87"/>
        <v>0</v>
      </c>
      <c r="BJ63">
        <f t="shared" si="87"/>
        <v>472500</v>
      </c>
      <c r="BK63">
        <f t="shared" si="87"/>
        <v>0</v>
      </c>
      <c r="BL63">
        <f t="shared" si="87"/>
        <v>0</v>
      </c>
      <c r="BM63">
        <f t="shared" si="87"/>
        <v>0</v>
      </c>
      <c r="BN63">
        <f t="shared" si="87"/>
        <v>180000</v>
      </c>
      <c r="BO63">
        <f t="shared" si="87"/>
        <v>0</v>
      </c>
      <c r="BP63">
        <f t="shared" si="87"/>
        <v>0</v>
      </c>
      <c r="BQ63">
        <f t="shared" si="87"/>
        <v>0</v>
      </c>
      <c r="BR63">
        <f t="shared" si="87"/>
        <v>119750</v>
      </c>
      <c r="BS63">
        <f t="shared" si="87"/>
        <v>0</v>
      </c>
      <c r="BT63">
        <f t="shared" si="85"/>
        <v>0</v>
      </c>
      <c r="BU63">
        <f t="shared" si="85"/>
        <v>0</v>
      </c>
      <c r="BV63">
        <f t="shared" si="85"/>
        <v>299400</v>
      </c>
      <c r="BW63">
        <f t="shared" si="85"/>
        <v>0</v>
      </c>
      <c r="BX63">
        <f t="shared" si="85"/>
        <v>0</v>
      </c>
      <c r="BY63">
        <f t="shared" si="85"/>
        <v>0</v>
      </c>
      <c r="BZ63">
        <f t="shared" si="85"/>
        <v>375000</v>
      </c>
      <c r="CA63">
        <f t="shared" si="85"/>
        <v>0</v>
      </c>
      <c r="CB63">
        <f t="shared" si="85"/>
        <v>0</v>
      </c>
      <c r="CC63">
        <f t="shared" si="85"/>
        <v>0</v>
      </c>
      <c r="CD63">
        <f t="shared" si="85"/>
        <v>472500</v>
      </c>
      <c r="CE63">
        <f t="shared" si="85"/>
        <v>0</v>
      </c>
      <c r="CF63">
        <f t="shared" si="85"/>
        <v>0</v>
      </c>
      <c r="CG63">
        <f t="shared" si="85"/>
        <v>0</v>
      </c>
      <c r="CH63">
        <f t="shared" si="85"/>
        <v>180000</v>
      </c>
      <c r="CI63">
        <f t="shared" si="85"/>
        <v>0</v>
      </c>
      <c r="CJ63">
        <f t="shared" si="85"/>
        <v>0</v>
      </c>
      <c r="CK63">
        <f t="shared" si="85"/>
        <v>0</v>
      </c>
      <c r="CL63">
        <f t="shared" si="85"/>
        <v>119750</v>
      </c>
      <c r="CM63">
        <f t="shared" si="85"/>
        <v>0</v>
      </c>
      <c r="CN63">
        <f t="shared" si="85"/>
        <v>0</v>
      </c>
      <c r="CO63">
        <f t="shared" si="85"/>
        <v>0</v>
      </c>
      <c r="CP63">
        <f t="shared" si="85"/>
        <v>299400</v>
      </c>
      <c r="CQ63">
        <f t="shared" si="85"/>
        <v>0</v>
      </c>
      <c r="CR63">
        <f t="shared" si="85"/>
        <v>0</v>
      </c>
      <c r="CS63">
        <f t="shared" si="85"/>
        <v>0</v>
      </c>
      <c r="CT63">
        <f t="shared" si="85"/>
        <v>375000</v>
      </c>
      <c r="CU63">
        <f t="shared" si="85"/>
        <v>0</v>
      </c>
      <c r="CV63">
        <f t="shared" si="85"/>
        <v>0</v>
      </c>
      <c r="CW63">
        <f t="shared" si="85"/>
        <v>0</v>
      </c>
      <c r="CX63">
        <f t="shared" si="85"/>
        <v>472500</v>
      </c>
      <c r="CY63">
        <f t="shared" si="85"/>
        <v>0</v>
      </c>
      <c r="CZ63">
        <f t="shared" si="85"/>
        <v>0</v>
      </c>
      <c r="DA63">
        <f t="shared" si="85"/>
        <v>0</v>
      </c>
      <c r="DB63">
        <f t="shared" si="85"/>
        <v>180000</v>
      </c>
      <c r="DC63">
        <f t="shared" si="85"/>
        <v>0</v>
      </c>
      <c r="DD63">
        <f t="shared" si="85"/>
        <v>0</v>
      </c>
      <c r="DE63">
        <f t="shared" si="85"/>
        <v>0</v>
      </c>
      <c r="DF63">
        <f t="shared" si="85"/>
        <v>119750</v>
      </c>
      <c r="DG63">
        <f t="shared" si="85"/>
        <v>0</v>
      </c>
      <c r="DH63">
        <f t="shared" si="85"/>
        <v>0</v>
      </c>
      <c r="DI63">
        <f t="shared" si="85"/>
        <v>0</v>
      </c>
      <c r="DJ63">
        <f t="shared" si="85"/>
        <v>299400</v>
      </c>
      <c r="DK63">
        <f t="shared" si="85"/>
        <v>0</v>
      </c>
      <c r="DL63">
        <f t="shared" si="85"/>
        <v>0</v>
      </c>
      <c r="DM63">
        <f t="shared" si="85"/>
        <v>0</v>
      </c>
      <c r="DN63">
        <f t="shared" si="85"/>
        <v>375000</v>
      </c>
      <c r="DO63">
        <f t="shared" si="85"/>
        <v>0</v>
      </c>
      <c r="DP63">
        <f t="shared" si="85"/>
        <v>0</v>
      </c>
      <c r="DQ63">
        <f t="shared" si="85"/>
        <v>0</v>
      </c>
      <c r="DR63">
        <f t="shared" si="85"/>
        <v>472500</v>
      </c>
      <c r="DS63">
        <f t="shared" si="85"/>
        <v>0</v>
      </c>
      <c r="DT63">
        <f t="shared" si="85"/>
        <v>0</v>
      </c>
      <c r="DU63">
        <f t="shared" si="85"/>
        <v>0</v>
      </c>
      <c r="DV63">
        <f t="shared" si="85"/>
        <v>180000</v>
      </c>
      <c r="DW63">
        <f t="shared" si="85"/>
        <v>0</v>
      </c>
      <c r="DX63">
        <f t="shared" si="85"/>
        <v>0</v>
      </c>
      <c r="DY63">
        <f t="shared" si="85"/>
        <v>0</v>
      </c>
      <c r="DZ63">
        <f t="shared" si="85"/>
        <v>119750</v>
      </c>
      <c r="EA63">
        <f t="shared" si="85"/>
        <v>0</v>
      </c>
      <c r="EB63">
        <f t="shared" si="85"/>
        <v>0</v>
      </c>
      <c r="EC63">
        <f t="shared" si="85"/>
        <v>0</v>
      </c>
      <c r="ED63">
        <f t="shared" si="85"/>
        <v>299400</v>
      </c>
      <c r="EE63">
        <f t="shared" si="81"/>
        <v>0</v>
      </c>
      <c r="EF63">
        <f t="shared" si="84"/>
        <v>0</v>
      </c>
      <c r="EG63">
        <f t="shared" si="84"/>
        <v>0</v>
      </c>
      <c r="EH63">
        <f t="shared" si="84"/>
        <v>375000</v>
      </c>
      <c r="EI63">
        <f t="shared" si="84"/>
        <v>0</v>
      </c>
      <c r="EJ63">
        <f t="shared" si="84"/>
        <v>0</v>
      </c>
      <c r="EK63">
        <f t="shared" si="84"/>
        <v>0</v>
      </c>
      <c r="EL63">
        <f t="shared" si="84"/>
        <v>472500</v>
      </c>
      <c r="EM63">
        <f t="shared" si="84"/>
        <v>0</v>
      </c>
      <c r="EN63">
        <f t="shared" si="84"/>
        <v>0</v>
      </c>
      <c r="EO63">
        <f t="shared" si="84"/>
        <v>0</v>
      </c>
      <c r="EP63">
        <f t="shared" si="84"/>
        <v>180000</v>
      </c>
      <c r="EQ63">
        <f t="shared" si="84"/>
        <v>0</v>
      </c>
      <c r="ER63">
        <f t="shared" si="84"/>
        <v>0</v>
      </c>
      <c r="ES63">
        <f t="shared" si="84"/>
        <v>0</v>
      </c>
      <c r="ET63">
        <f t="shared" si="84"/>
        <v>119750</v>
      </c>
      <c r="EU63">
        <f t="shared" si="84"/>
        <v>0</v>
      </c>
      <c r="EV63">
        <f t="shared" si="84"/>
        <v>0</v>
      </c>
      <c r="EW63">
        <f t="shared" si="84"/>
        <v>0</v>
      </c>
      <c r="EX63">
        <f t="shared" si="84"/>
        <v>299400</v>
      </c>
      <c r="EY63">
        <f t="shared" si="84"/>
        <v>0</v>
      </c>
      <c r="EZ63">
        <f t="shared" si="84"/>
        <v>0</v>
      </c>
      <c r="FA63">
        <f t="shared" si="84"/>
        <v>0</v>
      </c>
      <c r="FB63">
        <f t="shared" si="84"/>
        <v>375000</v>
      </c>
      <c r="FC63">
        <f t="shared" si="84"/>
        <v>0</v>
      </c>
      <c r="FD63">
        <f t="shared" si="84"/>
        <v>0</v>
      </c>
      <c r="FE63">
        <f t="shared" si="84"/>
        <v>0</v>
      </c>
      <c r="FF63">
        <f t="shared" si="84"/>
        <v>472500</v>
      </c>
      <c r="FG63">
        <f t="shared" si="84"/>
        <v>0</v>
      </c>
      <c r="FH63">
        <f t="shared" si="84"/>
        <v>0</v>
      </c>
      <c r="FI63">
        <f t="shared" si="84"/>
        <v>0</v>
      </c>
      <c r="FJ63">
        <f t="shared" si="84"/>
        <v>180000</v>
      </c>
      <c r="FK63">
        <f t="shared" si="84"/>
        <v>0</v>
      </c>
      <c r="FL63">
        <f t="shared" si="84"/>
        <v>0</v>
      </c>
      <c r="FM63">
        <f t="shared" si="84"/>
        <v>0</v>
      </c>
      <c r="FN63">
        <f t="shared" si="84"/>
        <v>119750</v>
      </c>
      <c r="FO63">
        <f t="shared" si="84"/>
        <v>0</v>
      </c>
      <c r="FP63">
        <f t="shared" si="84"/>
        <v>0</v>
      </c>
      <c r="FQ63">
        <f t="shared" si="84"/>
        <v>0</v>
      </c>
      <c r="FR63">
        <f t="shared" si="84"/>
        <v>299400</v>
      </c>
      <c r="FS63">
        <f t="shared" si="84"/>
        <v>0</v>
      </c>
      <c r="FT63">
        <f t="shared" si="84"/>
        <v>0</v>
      </c>
      <c r="FU63">
        <f t="shared" si="84"/>
        <v>0</v>
      </c>
      <c r="FV63">
        <f t="shared" si="84"/>
        <v>375000</v>
      </c>
      <c r="FW63">
        <f t="shared" si="84"/>
        <v>0</v>
      </c>
      <c r="FX63">
        <f t="shared" si="84"/>
        <v>0</v>
      </c>
      <c r="FY63">
        <f t="shared" si="84"/>
        <v>0</v>
      </c>
      <c r="FZ63">
        <f t="shared" si="84"/>
        <v>472500</v>
      </c>
      <c r="GA63">
        <f t="shared" si="84"/>
        <v>0</v>
      </c>
      <c r="GB63">
        <f t="shared" si="84"/>
        <v>0</v>
      </c>
      <c r="GC63">
        <f t="shared" si="84"/>
        <v>0</v>
      </c>
      <c r="GD63">
        <f t="shared" si="84"/>
        <v>180000</v>
      </c>
      <c r="GE63">
        <f t="shared" si="84"/>
        <v>0</v>
      </c>
      <c r="GF63">
        <f t="shared" si="84"/>
        <v>0</v>
      </c>
      <c r="GG63">
        <f t="shared" si="84"/>
        <v>0</v>
      </c>
      <c r="GH63">
        <f t="shared" si="84"/>
        <v>119750</v>
      </c>
      <c r="GI63">
        <f t="shared" si="84"/>
        <v>0</v>
      </c>
      <c r="GJ63">
        <f t="shared" si="84"/>
        <v>0</v>
      </c>
      <c r="GK63">
        <f t="shared" si="84"/>
        <v>0</v>
      </c>
      <c r="GL63">
        <f t="shared" si="84"/>
        <v>299400</v>
      </c>
      <c r="GM63">
        <f t="shared" si="84"/>
        <v>0</v>
      </c>
      <c r="GN63">
        <f t="shared" si="84"/>
        <v>0</v>
      </c>
      <c r="GO63">
        <f t="shared" si="84"/>
        <v>0</v>
      </c>
      <c r="GP63">
        <f t="shared" si="84"/>
        <v>375000</v>
      </c>
      <c r="GQ63">
        <f t="shared" si="84"/>
        <v>0</v>
      </c>
      <c r="GR63">
        <f t="shared" si="86"/>
        <v>0</v>
      </c>
      <c r="GS63">
        <f t="shared" si="86"/>
        <v>0</v>
      </c>
      <c r="GT63">
        <f t="shared" si="86"/>
        <v>472500</v>
      </c>
      <c r="GU63">
        <f t="shared" si="86"/>
        <v>0</v>
      </c>
      <c r="GV63">
        <f t="shared" si="86"/>
        <v>0</v>
      </c>
      <c r="GW63">
        <f t="shared" si="86"/>
        <v>0</v>
      </c>
      <c r="GX63">
        <f t="shared" si="86"/>
        <v>180000</v>
      </c>
      <c r="GY63">
        <f t="shared" si="86"/>
        <v>0</v>
      </c>
      <c r="GZ63">
        <f t="shared" si="86"/>
        <v>0</v>
      </c>
      <c r="HA63">
        <f t="shared" si="86"/>
        <v>0</v>
      </c>
      <c r="HB63">
        <f t="shared" si="86"/>
        <v>119750</v>
      </c>
      <c r="HC63">
        <f t="shared" si="86"/>
        <v>0</v>
      </c>
      <c r="HD63">
        <f t="shared" si="86"/>
        <v>0</v>
      </c>
      <c r="HE63">
        <f t="shared" si="86"/>
        <v>0</v>
      </c>
      <c r="HF63">
        <f t="shared" si="86"/>
        <v>299400</v>
      </c>
      <c r="HG63">
        <f t="shared" si="86"/>
        <v>0</v>
      </c>
      <c r="HH63">
        <f t="shared" si="86"/>
        <v>0</v>
      </c>
      <c r="HI63">
        <f t="shared" si="86"/>
        <v>0</v>
      </c>
      <c r="HJ63">
        <f t="shared" si="86"/>
        <v>375000</v>
      </c>
      <c r="HK63">
        <f t="shared" si="86"/>
        <v>0</v>
      </c>
      <c r="HL63">
        <f t="shared" si="86"/>
        <v>0</v>
      </c>
      <c r="HM63">
        <f t="shared" si="86"/>
        <v>0</v>
      </c>
      <c r="HN63">
        <f t="shared" si="86"/>
        <v>472500</v>
      </c>
      <c r="HO63">
        <f t="shared" si="86"/>
        <v>0</v>
      </c>
      <c r="HP63">
        <f t="shared" si="86"/>
        <v>0</v>
      </c>
      <c r="HQ63">
        <f t="shared" si="86"/>
        <v>0</v>
      </c>
      <c r="HR63">
        <f t="shared" si="86"/>
        <v>180000</v>
      </c>
      <c r="HS63">
        <f t="shared" si="86"/>
        <v>0</v>
      </c>
      <c r="HT63">
        <f t="shared" si="86"/>
        <v>0</v>
      </c>
      <c r="HU63">
        <f t="shared" si="86"/>
        <v>0</v>
      </c>
      <c r="HV63">
        <f t="shared" si="86"/>
        <v>119750</v>
      </c>
      <c r="HW63">
        <f t="shared" si="86"/>
        <v>0</v>
      </c>
      <c r="HX63">
        <f t="shared" si="86"/>
        <v>0</v>
      </c>
      <c r="HY63">
        <f t="shared" si="86"/>
        <v>0</v>
      </c>
      <c r="HZ63">
        <f t="shared" si="86"/>
        <v>299400</v>
      </c>
      <c r="IA63">
        <f t="shared" si="86"/>
        <v>0</v>
      </c>
      <c r="IB63">
        <f t="shared" si="86"/>
        <v>0</v>
      </c>
      <c r="IC63">
        <f t="shared" si="86"/>
        <v>0</v>
      </c>
      <c r="ID63">
        <f t="shared" si="86"/>
        <v>375000</v>
      </c>
      <c r="IE63">
        <f t="shared" si="86"/>
        <v>0</v>
      </c>
      <c r="IF63">
        <f t="shared" si="86"/>
        <v>0</v>
      </c>
      <c r="IG63">
        <f t="shared" si="86"/>
        <v>0</v>
      </c>
      <c r="IH63">
        <f t="shared" si="86"/>
        <v>472500</v>
      </c>
      <c r="II63">
        <f t="shared" si="86"/>
        <v>0</v>
      </c>
      <c r="IJ63">
        <f t="shared" si="86"/>
        <v>0</v>
      </c>
      <c r="IK63">
        <f t="shared" si="86"/>
        <v>0</v>
      </c>
      <c r="IL63">
        <f t="shared" si="86"/>
        <v>180000</v>
      </c>
      <c r="IM63">
        <f t="shared" si="86"/>
        <v>0</v>
      </c>
      <c r="IN63">
        <f t="shared" si="86"/>
        <v>0</v>
      </c>
      <c r="IO63">
        <f t="shared" si="86"/>
        <v>0</v>
      </c>
      <c r="IP63">
        <f t="shared" si="86"/>
        <v>119750</v>
      </c>
      <c r="IQ63">
        <f t="shared" si="86"/>
        <v>0</v>
      </c>
      <c r="IR63">
        <f t="shared" si="86"/>
        <v>0</v>
      </c>
      <c r="IS63">
        <f t="shared" si="86"/>
        <v>0</v>
      </c>
      <c r="IT63">
        <f t="shared" si="86"/>
        <v>299400</v>
      </c>
      <c r="IU63">
        <f t="shared" si="86"/>
        <v>0</v>
      </c>
      <c r="IV63">
        <f t="shared" si="86"/>
        <v>0</v>
      </c>
      <c r="IW63">
        <f t="shared" si="86"/>
        <v>0</v>
      </c>
      <c r="IX63">
        <f t="shared" si="86"/>
        <v>375000</v>
      </c>
      <c r="IY63">
        <f t="shared" si="86"/>
        <v>0</v>
      </c>
      <c r="IZ63">
        <f t="shared" si="86"/>
        <v>0</v>
      </c>
      <c r="JA63">
        <f t="shared" si="86"/>
        <v>0</v>
      </c>
      <c r="JB63">
        <f t="shared" si="86"/>
        <v>472500</v>
      </c>
      <c r="JC63">
        <f t="shared" si="86"/>
        <v>0</v>
      </c>
      <c r="JD63">
        <f t="shared" si="66"/>
        <v>0</v>
      </c>
      <c r="JE63">
        <f t="shared" si="66"/>
        <v>0</v>
      </c>
      <c r="JF63">
        <f t="shared" si="66"/>
        <v>180000</v>
      </c>
      <c r="JG63">
        <f t="shared" si="66"/>
        <v>0</v>
      </c>
      <c r="JH63">
        <f t="shared" si="80"/>
        <v>0</v>
      </c>
      <c r="JI63">
        <f t="shared" si="80"/>
        <v>0</v>
      </c>
      <c r="JJ63">
        <f t="shared" si="80"/>
        <v>119750</v>
      </c>
      <c r="JK63">
        <f t="shared" si="80"/>
        <v>0</v>
      </c>
      <c r="JL63">
        <f t="shared" si="80"/>
        <v>0</v>
      </c>
      <c r="JM63">
        <f t="shared" si="80"/>
        <v>0</v>
      </c>
      <c r="JN63">
        <f t="shared" si="80"/>
        <v>299400</v>
      </c>
      <c r="JO63">
        <f t="shared" si="80"/>
        <v>0</v>
      </c>
      <c r="JP63">
        <f t="shared" si="80"/>
        <v>0</v>
      </c>
      <c r="JQ63">
        <f t="shared" si="80"/>
        <v>0</v>
      </c>
      <c r="JR63">
        <f t="shared" si="80"/>
        <v>375000</v>
      </c>
      <c r="JS63">
        <f t="shared" si="80"/>
        <v>0</v>
      </c>
      <c r="JT63">
        <f t="shared" si="80"/>
        <v>0</v>
      </c>
      <c r="JU63">
        <f t="shared" si="80"/>
        <v>0</v>
      </c>
      <c r="JV63">
        <f t="shared" si="80"/>
        <v>472500</v>
      </c>
      <c r="JW63">
        <f t="shared" si="80"/>
        <v>0</v>
      </c>
      <c r="JX63">
        <f t="shared" si="80"/>
        <v>0</v>
      </c>
      <c r="JY63">
        <f t="shared" si="80"/>
        <v>0</v>
      </c>
      <c r="JZ63">
        <f t="shared" si="80"/>
        <v>180000</v>
      </c>
      <c r="KA63">
        <f t="shared" si="80"/>
        <v>0</v>
      </c>
      <c r="KB63">
        <f t="shared" si="80"/>
        <v>0</v>
      </c>
      <c r="KC63">
        <f t="shared" si="80"/>
        <v>0</v>
      </c>
      <c r="KD63">
        <f t="shared" si="80"/>
        <v>119750</v>
      </c>
      <c r="KE63">
        <f t="shared" si="80"/>
        <v>0</v>
      </c>
      <c r="KF63">
        <f t="shared" si="80"/>
        <v>0</v>
      </c>
      <c r="KG63">
        <f t="shared" si="80"/>
        <v>0</v>
      </c>
      <c r="KH63">
        <f t="shared" si="80"/>
        <v>299400</v>
      </c>
      <c r="KI63">
        <f t="shared" ref="KI63:LK63" si="88">KI42*KF42</f>
        <v>0</v>
      </c>
      <c r="KJ63">
        <f t="shared" si="88"/>
        <v>0</v>
      </c>
      <c r="KK63">
        <f t="shared" si="88"/>
        <v>0</v>
      </c>
      <c r="KL63">
        <f t="shared" si="88"/>
        <v>375000</v>
      </c>
      <c r="KM63">
        <f t="shared" si="88"/>
        <v>0</v>
      </c>
      <c r="KN63">
        <f t="shared" si="88"/>
        <v>0</v>
      </c>
      <c r="KO63">
        <f t="shared" si="88"/>
        <v>0</v>
      </c>
      <c r="KP63">
        <f t="shared" si="88"/>
        <v>472500</v>
      </c>
      <c r="KQ63">
        <f t="shared" si="88"/>
        <v>0</v>
      </c>
      <c r="KR63">
        <f t="shared" si="88"/>
        <v>0</v>
      </c>
      <c r="KS63">
        <f t="shared" si="88"/>
        <v>0</v>
      </c>
      <c r="KT63">
        <f t="shared" si="88"/>
        <v>180000</v>
      </c>
      <c r="KU63">
        <f t="shared" si="88"/>
        <v>0</v>
      </c>
      <c r="KV63">
        <f t="shared" si="88"/>
        <v>0</v>
      </c>
      <c r="KW63">
        <f t="shared" si="88"/>
        <v>0</v>
      </c>
      <c r="KX63">
        <f t="shared" si="88"/>
        <v>119750</v>
      </c>
      <c r="KY63">
        <f t="shared" si="88"/>
        <v>0</v>
      </c>
      <c r="KZ63">
        <f t="shared" si="88"/>
        <v>0</v>
      </c>
      <c r="LA63">
        <f t="shared" si="88"/>
        <v>0</v>
      </c>
      <c r="LB63">
        <f t="shared" si="88"/>
        <v>299400</v>
      </c>
      <c r="LC63">
        <f t="shared" si="88"/>
        <v>0</v>
      </c>
      <c r="LD63">
        <f t="shared" si="88"/>
        <v>0</v>
      </c>
      <c r="LE63">
        <f t="shared" si="88"/>
        <v>0</v>
      </c>
      <c r="LF63">
        <f t="shared" si="88"/>
        <v>375000</v>
      </c>
      <c r="LG63">
        <f t="shared" si="88"/>
        <v>0</v>
      </c>
      <c r="LH63">
        <f t="shared" si="88"/>
        <v>0</v>
      </c>
      <c r="LI63">
        <f t="shared" si="88"/>
        <v>0</v>
      </c>
      <c r="LJ63">
        <f t="shared" si="88"/>
        <v>472500</v>
      </c>
      <c r="LK63">
        <f t="shared" si="88"/>
        <v>0</v>
      </c>
      <c r="LL63">
        <f t="shared" si="32"/>
        <v>0</v>
      </c>
      <c r="LM63">
        <f t="shared" si="33"/>
        <v>0</v>
      </c>
      <c r="LN63">
        <f t="shared" si="34"/>
        <v>180000</v>
      </c>
      <c r="LO63">
        <f t="shared" si="35"/>
        <v>0</v>
      </c>
      <c r="LP63">
        <f t="shared" si="36"/>
        <v>0</v>
      </c>
      <c r="LQ63">
        <f t="shared" si="37"/>
        <v>0</v>
      </c>
      <c r="LR63">
        <f t="shared" si="38"/>
        <v>119750</v>
      </c>
      <c r="LS63">
        <f t="shared" si="39"/>
        <v>0</v>
      </c>
      <c r="LT63">
        <f t="shared" si="40"/>
        <v>0</v>
      </c>
      <c r="LU63">
        <f t="shared" si="41"/>
        <v>0</v>
      </c>
      <c r="LV63">
        <f t="shared" si="42"/>
        <v>299400</v>
      </c>
      <c r="LW63">
        <f t="shared" si="43"/>
        <v>0</v>
      </c>
      <c r="LX63">
        <f t="shared" si="44"/>
        <v>0</v>
      </c>
      <c r="LY63">
        <f t="shared" si="45"/>
        <v>0</v>
      </c>
      <c r="LZ63">
        <f t="shared" si="46"/>
        <v>375000</v>
      </c>
      <c r="MA63">
        <f t="shared" si="47"/>
        <v>0</v>
      </c>
      <c r="MB63">
        <f t="shared" si="48"/>
        <v>0</v>
      </c>
      <c r="MC63">
        <f t="shared" si="49"/>
        <v>0</v>
      </c>
      <c r="MD63">
        <f t="shared" si="50"/>
        <v>472500</v>
      </c>
      <c r="ME63">
        <f t="shared" si="51"/>
        <v>0</v>
      </c>
      <c r="MF63">
        <f t="shared" si="52"/>
        <v>0</v>
      </c>
      <c r="MG63">
        <f t="shared" si="53"/>
        <v>0</v>
      </c>
      <c r="MH63">
        <f t="shared" si="54"/>
        <v>180000</v>
      </c>
    </row>
    <row r="64" spans="1:346" x14ac:dyDescent="0.2">
      <c r="A64">
        <v>19</v>
      </c>
      <c r="B64" t="s">
        <v>34</v>
      </c>
      <c r="C64">
        <f t="shared" si="29"/>
        <v>32.698399999999999</v>
      </c>
      <c r="D64">
        <f t="shared" si="30"/>
        <v>196.19040000000001</v>
      </c>
      <c r="E64">
        <f t="shared" si="73"/>
        <v>42.698399999999999</v>
      </c>
      <c r="F64">
        <f t="shared" si="76"/>
        <v>256.19040000000001</v>
      </c>
      <c r="G64" s="10">
        <f>符文石产出!M14</f>
        <v>10</v>
      </c>
      <c r="H64">
        <f t="shared" si="87"/>
        <v>0</v>
      </c>
      <c r="I64">
        <f t="shared" si="87"/>
        <v>0</v>
      </c>
      <c r="J64">
        <f t="shared" si="87"/>
        <v>2784000</v>
      </c>
      <c r="K64">
        <f t="shared" si="87"/>
        <v>0</v>
      </c>
      <c r="L64">
        <f t="shared" si="87"/>
        <v>0</v>
      </c>
      <c r="M64">
        <f t="shared" si="87"/>
        <v>0</v>
      </c>
      <c r="N64">
        <f t="shared" si="87"/>
        <v>2678400</v>
      </c>
      <c r="O64">
        <f t="shared" si="87"/>
        <v>0</v>
      </c>
      <c r="P64">
        <f t="shared" si="87"/>
        <v>0</v>
      </c>
      <c r="Q64">
        <f t="shared" si="87"/>
        <v>0</v>
      </c>
      <c r="R64">
        <f t="shared" si="87"/>
        <v>2880000</v>
      </c>
      <c r="S64">
        <f t="shared" si="87"/>
        <v>0</v>
      </c>
      <c r="T64">
        <f t="shared" si="87"/>
        <v>0</v>
      </c>
      <c r="U64">
        <f t="shared" si="87"/>
        <v>0</v>
      </c>
      <c r="V64">
        <f t="shared" si="87"/>
        <v>1036800</v>
      </c>
      <c r="W64">
        <f t="shared" si="87"/>
        <v>0</v>
      </c>
      <c r="X64">
        <f t="shared" si="87"/>
        <v>0</v>
      </c>
      <c r="Y64">
        <f t="shared" si="87"/>
        <v>0</v>
      </c>
      <c r="Z64">
        <f t="shared" si="87"/>
        <v>172800</v>
      </c>
      <c r="AA64">
        <f t="shared" si="87"/>
        <v>0</v>
      </c>
      <c r="AB64">
        <f t="shared" si="87"/>
        <v>0</v>
      </c>
      <c r="AC64">
        <f t="shared" si="87"/>
        <v>0</v>
      </c>
      <c r="AD64">
        <f t="shared" si="87"/>
        <v>119750</v>
      </c>
      <c r="AE64">
        <f t="shared" si="87"/>
        <v>0</v>
      </c>
      <c r="AF64">
        <f t="shared" si="87"/>
        <v>0</v>
      </c>
      <c r="AG64">
        <f t="shared" si="87"/>
        <v>0</v>
      </c>
      <c r="AH64">
        <f t="shared" si="87"/>
        <v>299400</v>
      </c>
      <c r="AI64">
        <f t="shared" si="87"/>
        <v>0</v>
      </c>
      <c r="AJ64">
        <f t="shared" si="87"/>
        <v>0</v>
      </c>
      <c r="AK64">
        <f t="shared" si="87"/>
        <v>0</v>
      </c>
      <c r="AL64">
        <f t="shared" si="87"/>
        <v>375000</v>
      </c>
      <c r="AM64">
        <f t="shared" si="87"/>
        <v>0</v>
      </c>
      <c r="AN64">
        <f t="shared" si="87"/>
        <v>0</v>
      </c>
      <c r="AO64">
        <f t="shared" si="87"/>
        <v>0</v>
      </c>
      <c r="AP64">
        <f t="shared" si="87"/>
        <v>472500</v>
      </c>
      <c r="AQ64">
        <f t="shared" si="87"/>
        <v>0</v>
      </c>
      <c r="AR64">
        <f t="shared" si="87"/>
        <v>0</v>
      </c>
      <c r="AS64">
        <f t="shared" si="87"/>
        <v>0</v>
      </c>
      <c r="AT64">
        <f t="shared" si="87"/>
        <v>180000</v>
      </c>
      <c r="AU64">
        <f t="shared" si="87"/>
        <v>0</v>
      </c>
      <c r="AV64">
        <f t="shared" si="87"/>
        <v>0</v>
      </c>
      <c r="AW64">
        <f t="shared" si="87"/>
        <v>0</v>
      </c>
      <c r="AX64">
        <f t="shared" si="87"/>
        <v>119750</v>
      </c>
      <c r="AY64">
        <f t="shared" si="87"/>
        <v>0</v>
      </c>
      <c r="AZ64">
        <f t="shared" si="87"/>
        <v>0</v>
      </c>
      <c r="BA64">
        <f t="shared" si="87"/>
        <v>0</v>
      </c>
      <c r="BB64">
        <f t="shared" si="87"/>
        <v>299400</v>
      </c>
      <c r="BC64">
        <f t="shared" si="87"/>
        <v>0</v>
      </c>
      <c r="BD64">
        <f t="shared" si="87"/>
        <v>0</v>
      </c>
      <c r="BE64">
        <f t="shared" si="87"/>
        <v>0</v>
      </c>
      <c r="BF64">
        <f t="shared" si="87"/>
        <v>375000</v>
      </c>
      <c r="BG64">
        <f t="shared" si="87"/>
        <v>0</v>
      </c>
      <c r="BH64">
        <f t="shared" si="87"/>
        <v>0</v>
      </c>
      <c r="BI64">
        <f t="shared" si="87"/>
        <v>0</v>
      </c>
      <c r="BJ64">
        <f t="shared" si="87"/>
        <v>472500</v>
      </c>
      <c r="BK64">
        <f t="shared" si="87"/>
        <v>0</v>
      </c>
      <c r="BL64">
        <f t="shared" si="87"/>
        <v>0</v>
      </c>
      <c r="BM64">
        <f t="shared" si="87"/>
        <v>0</v>
      </c>
      <c r="BN64">
        <f t="shared" si="87"/>
        <v>180000</v>
      </c>
      <c r="BO64">
        <f t="shared" si="87"/>
        <v>0</v>
      </c>
      <c r="BP64">
        <f t="shared" si="87"/>
        <v>0</v>
      </c>
      <c r="BQ64">
        <f t="shared" si="87"/>
        <v>0</v>
      </c>
      <c r="BR64">
        <f t="shared" si="87"/>
        <v>119750</v>
      </c>
      <c r="BS64">
        <f t="shared" si="87"/>
        <v>0</v>
      </c>
      <c r="BT64">
        <f t="shared" si="85"/>
        <v>0</v>
      </c>
      <c r="BU64">
        <f t="shared" si="85"/>
        <v>0</v>
      </c>
      <c r="BV64">
        <f t="shared" si="85"/>
        <v>299400</v>
      </c>
      <c r="BW64">
        <f t="shared" si="85"/>
        <v>0</v>
      </c>
      <c r="BX64">
        <f t="shared" si="85"/>
        <v>0</v>
      </c>
      <c r="BY64">
        <f t="shared" si="85"/>
        <v>0</v>
      </c>
      <c r="BZ64">
        <f t="shared" si="85"/>
        <v>375000</v>
      </c>
      <c r="CA64">
        <f t="shared" si="85"/>
        <v>0</v>
      </c>
      <c r="CB64">
        <f t="shared" si="85"/>
        <v>0</v>
      </c>
      <c r="CC64">
        <f t="shared" si="85"/>
        <v>0</v>
      </c>
      <c r="CD64">
        <f t="shared" si="85"/>
        <v>472500</v>
      </c>
      <c r="CE64">
        <f t="shared" si="85"/>
        <v>0</v>
      </c>
      <c r="CF64">
        <f t="shared" si="85"/>
        <v>0</v>
      </c>
      <c r="CG64">
        <f t="shared" si="85"/>
        <v>0</v>
      </c>
      <c r="CH64">
        <f t="shared" si="85"/>
        <v>180000</v>
      </c>
      <c r="CI64">
        <f t="shared" si="85"/>
        <v>0</v>
      </c>
      <c r="CJ64">
        <f t="shared" si="85"/>
        <v>0</v>
      </c>
      <c r="CK64">
        <f t="shared" si="85"/>
        <v>0</v>
      </c>
      <c r="CL64">
        <f t="shared" si="85"/>
        <v>119750</v>
      </c>
      <c r="CM64">
        <f t="shared" si="85"/>
        <v>0</v>
      </c>
      <c r="CN64">
        <f t="shared" si="85"/>
        <v>0</v>
      </c>
      <c r="CO64">
        <f t="shared" si="85"/>
        <v>0</v>
      </c>
      <c r="CP64">
        <f t="shared" si="85"/>
        <v>299400</v>
      </c>
      <c r="CQ64">
        <f t="shared" si="85"/>
        <v>0</v>
      </c>
      <c r="CR64">
        <f t="shared" si="85"/>
        <v>0</v>
      </c>
      <c r="CS64">
        <f t="shared" si="85"/>
        <v>0</v>
      </c>
      <c r="CT64">
        <f t="shared" si="85"/>
        <v>375000</v>
      </c>
      <c r="CU64">
        <f t="shared" si="85"/>
        <v>0</v>
      </c>
      <c r="CV64">
        <f t="shared" si="85"/>
        <v>0</v>
      </c>
      <c r="CW64">
        <f t="shared" si="85"/>
        <v>0</v>
      </c>
      <c r="CX64">
        <f t="shared" si="85"/>
        <v>472500</v>
      </c>
      <c r="CY64">
        <f t="shared" si="85"/>
        <v>0</v>
      </c>
      <c r="CZ64">
        <f t="shared" si="85"/>
        <v>0</v>
      </c>
      <c r="DA64">
        <f t="shared" si="85"/>
        <v>0</v>
      </c>
      <c r="DB64">
        <f t="shared" si="85"/>
        <v>180000</v>
      </c>
      <c r="DC64">
        <f t="shared" si="85"/>
        <v>0</v>
      </c>
      <c r="DD64">
        <f t="shared" si="85"/>
        <v>0</v>
      </c>
      <c r="DE64">
        <f t="shared" si="85"/>
        <v>0</v>
      </c>
      <c r="DF64">
        <f t="shared" si="85"/>
        <v>119750</v>
      </c>
      <c r="DG64">
        <f t="shared" si="85"/>
        <v>0</v>
      </c>
      <c r="DH64">
        <f t="shared" si="85"/>
        <v>0</v>
      </c>
      <c r="DI64">
        <f t="shared" si="85"/>
        <v>0</v>
      </c>
      <c r="DJ64">
        <f t="shared" si="85"/>
        <v>299400</v>
      </c>
      <c r="DK64">
        <f t="shared" si="85"/>
        <v>0</v>
      </c>
      <c r="DL64">
        <f t="shared" si="85"/>
        <v>0</v>
      </c>
      <c r="DM64">
        <f t="shared" si="85"/>
        <v>0</v>
      </c>
      <c r="DN64">
        <f t="shared" si="85"/>
        <v>375000</v>
      </c>
      <c r="DO64">
        <f t="shared" si="85"/>
        <v>0</v>
      </c>
      <c r="DP64">
        <f t="shared" si="85"/>
        <v>0</v>
      </c>
      <c r="DQ64">
        <f t="shared" si="85"/>
        <v>0</v>
      </c>
      <c r="DR64">
        <f t="shared" si="85"/>
        <v>472500</v>
      </c>
      <c r="DS64">
        <f t="shared" si="85"/>
        <v>0</v>
      </c>
      <c r="DT64">
        <f t="shared" si="85"/>
        <v>0</v>
      </c>
      <c r="DU64">
        <f t="shared" si="85"/>
        <v>0</v>
      </c>
      <c r="DV64">
        <f t="shared" si="85"/>
        <v>180000</v>
      </c>
      <c r="DW64">
        <f t="shared" si="85"/>
        <v>0</v>
      </c>
      <c r="DX64">
        <f t="shared" si="85"/>
        <v>0</v>
      </c>
      <c r="DY64">
        <f t="shared" si="85"/>
        <v>0</v>
      </c>
      <c r="DZ64">
        <f t="shared" si="85"/>
        <v>119750</v>
      </c>
      <c r="EA64">
        <f t="shared" si="85"/>
        <v>0</v>
      </c>
      <c r="EB64">
        <f t="shared" si="85"/>
        <v>0</v>
      </c>
      <c r="EC64">
        <f t="shared" si="85"/>
        <v>0</v>
      </c>
      <c r="ED64">
        <f t="shared" si="85"/>
        <v>299400</v>
      </c>
      <c r="EE64">
        <f t="shared" si="81"/>
        <v>0</v>
      </c>
      <c r="EF64">
        <f t="shared" si="84"/>
        <v>0</v>
      </c>
      <c r="EG64">
        <f t="shared" si="84"/>
        <v>0</v>
      </c>
      <c r="EH64">
        <f t="shared" si="84"/>
        <v>375000</v>
      </c>
      <c r="EI64">
        <f t="shared" si="84"/>
        <v>0</v>
      </c>
      <c r="EJ64">
        <f t="shared" si="84"/>
        <v>0</v>
      </c>
      <c r="EK64">
        <f t="shared" si="84"/>
        <v>0</v>
      </c>
      <c r="EL64">
        <f t="shared" si="84"/>
        <v>472500</v>
      </c>
      <c r="EM64">
        <f t="shared" si="84"/>
        <v>0</v>
      </c>
      <c r="EN64">
        <f t="shared" si="84"/>
        <v>0</v>
      </c>
      <c r="EO64">
        <f t="shared" si="84"/>
        <v>0</v>
      </c>
      <c r="EP64">
        <f t="shared" si="84"/>
        <v>180000</v>
      </c>
      <c r="EQ64">
        <f t="shared" si="84"/>
        <v>0</v>
      </c>
      <c r="ER64">
        <f t="shared" si="84"/>
        <v>0</v>
      </c>
      <c r="ES64">
        <f t="shared" si="84"/>
        <v>0</v>
      </c>
      <c r="ET64">
        <f t="shared" si="84"/>
        <v>119750</v>
      </c>
      <c r="EU64">
        <f t="shared" si="84"/>
        <v>0</v>
      </c>
      <c r="EV64">
        <f t="shared" si="84"/>
        <v>0</v>
      </c>
      <c r="EW64">
        <f t="shared" si="84"/>
        <v>0</v>
      </c>
      <c r="EX64">
        <f t="shared" si="84"/>
        <v>299400</v>
      </c>
      <c r="EY64">
        <f t="shared" si="84"/>
        <v>0</v>
      </c>
      <c r="EZ64">
        <f t="shared" si="84"/>
        <v>0</v>
      </c>
      <c r="FA64">
        <f t="shared" si="84"/>
        <v>0</v>
      </c>
      <c r="FB64">
        <f t="shared" si="84"/>
        <v>375000</v>
      </c>
      <c r="FC64">
        <f t="shared" si="84"/>
        <v>0</v>
      </c>
      <c r="FD64">
        <f t="shared" si="84"/>
        <v>0</v>
      </c>
      <c r="FE64">
        <f t="shared" si="84"/>
        <v>0</v>
      </c>
      <c r="FF64">
        <f t="shared" si="84"/>
        <v>472500</v>
      </c>
      <c r="FG64">
        <f t="shared" si="84"/>
        <v>0</v>
      </c>
      <c r="FH64">
        <f t="shared" si="84"/>
        <v>0</v>
      </c>
      <c r="FI64">
        <f t="shared" si="84"/>
        <v>0</v>
      </c>
      <c r="FJ64">
        <f t="shared" si="84"/>
        <v>180000</v>
      </c>
      <c r="FK64">
        <f t="shared" si="84"/>
        <v>0</v>
      </c>
      <c r="FL64">
        <f t="shared" si="84"/>
        <v>0</v>
      </c>
      <c r="FM64">
        <f t="shared" si="84"/>
        <v>0</v>
      </c>
      <c r="FN64">
        <f t="shared" si="84"/>
        <v>119750</v>
      </c>
      <c r="FO64">
        <f t="shared" si="84"/>
        <v>0</v>
      </c>
      <c r="FP64">
        <f t="shared" si="84"/>
        <v>0</v>
      </c>
      <c r="FQ64">
        <f t="shared" si="84"/>
        <v>0</v>
      </c>
      <c r="FR64">
        <f t="shared" si="84"/>
        <v>299400</v>
      </c>
      <c r="FS64">
        <f t="shared" si="84"/>
        <v>0</v>
      </c>
      <c r="FT64">
        <f t="shared" si="84"/>
        <v>0</v>
      </c>
      <c r="FU64">
        <f t="shared" si="84"/>
        <v>0</v>
      </c>
      <c r="FV64">
        <f t="shared" si="84"/>
        <v>375000</v>
      </c>
      <c r="FW64">
        <f t="shared" si="84"/>
        <v>0</v>
      </c>
      <c r="FX64">
        <f t="shared" si="84"/>
        <v>0</v>
      </c>
      <c r="FY64">
        <f t="shared" si="84"/>
        <v>0</v>
      </c>
      <c r="FZ64">
        <f t="shared" si="84"/>
        <v>472500</v>
      </c>
      <c r="GA64">
        <f t="shared" si="84"/>
        <v>0</v>
      </c>
      <c r="GB64">
        <f t="shared" si="84"/>
        <v>0</v>
      </c>
      <c r="GC64">
        <f t="shared" si="84"/>
        <v>0</v>
      </c>
      <c r="GD64">
        <f t="shared" si="84"/>
        <v>180000</v>
      </c>
      <c r="GE64">
        <f t="shared" si="84"/>
        <v>0</v>
      </c>
      <c r="GF64">
        <f t="shared" si="84"/>
        <v>0</v>
      </c>
      <c r="GG64">
        <f t="shared" si="84"/>
        <v>0</v>
      </c>
      <c r="GH64">
        <f t="shared" si="84"/>
        <v>119750</v>
      </c>
      <c r="GI64">
        <f t="shared" si="84"/>
        <v>0</v>
      </c>
      <c r="GJ64">
        <f t="shared" si="84"/>
        <v>0</v>
      </c>
      <c r="GK64">
        <f t="shared" si="84"/>
        <v>0</v>
      </c>
      <c r="GL64">
        <f t="shared" si="84"/>
        <v>299400</v>
      </c>
      <c r="GM64">
        <f t="shared" si="84"/>
        <v>0</v>
      </c>
      <c r="GN64">
        <f t="shared" si="84"/>
        <v>0</v>
      </c>
      <c r="GO64">
        <f t="shared" si="84"/>
        <v>0</v>
      </c>
      <c r="GP64">
        <f t="shared" si="84"/>
        <v>375000</v>
      </c>
      <c r="GQ64">
        <f t="shared" ref="GQ64" si="89">GQ43*GN43</f>
        <v>0</v>
      </c>
      <c r="GR64">
        <f t="shared" si="86"/>
        <v>0</v>
      </c>
      <c r="GS64">
        <f t="shared" si="86"/>
        <v>0</v>
      </c>
      <c r="GT64">
        <f t="shared" si="86"/>
        <v>472500</v>
      </c>
      <c r="GU64">
        <f t="shared" si="86"/>
        <v>0</v>
      </c>
      <c r="GV64">
        <f t="shared" si="86"/>
        <v>0</v>
      </c>
      <c r="GW64">
        <f t="shared" si="86"/>
        <v>0</v>
      </c>
      <c r="GX64">
        <f t="shared" si="86"/>
        <v>180000</v>
      </c>
      <c r="GY64">
        <f t="shared" si="86"/>
        <v>0</v>
      </c>
      <c r="GZ64">
        <f t="shared" si="86"/>
        <v>0</v>
      </c>
      <c r="HA64">
        <f t="shared" si="86"/>
        <v>0</v>
      </c>
      <c r="HB64">
        <f t="shared" si="86"/>
        <v>119750</v>
      </c>
      <c r="HC64">
        <f t="shared" si="86"/>
        <v>0</v>
      </c>
      <c r="HD64">
        <f t="shared" si="86"/>
        <v>0</v>
      </c>
      <c r="HE64">
        <f t="shared" si="86"/>
        <v>0</v>
      </c>
      <c r="HF64">
        <f t="shared" si="86"/>
        <v>299400</v>
      </c>
      <c r="HG64">
        <f t="shared" si="86"/>
        <v>0</v>
      </c>
      <c r="HH64">
        <f t="shared" si="86"/>
        <v>0</v>
      </c>
      <c r="HI64">
        <f t="shared" si="86"/>
        <v>0</v>
      </c>
      <c r="HJ64">
        <f t="shared" si="86"/>
        <v>375000</v>
      </c>
      <c r="HK64">
        <f t="shared" si="86"/>
        <v>0</v>
      </c>
      <c r="HL64">
        <f t="shared" si="86"/>
        <v>0</v>
      </c>
      <c r="HM64">
        <f t="shared" si="86"/>
        <v>0</v>
      </c>
      <c r="HN64">
        <f t="shared" si="86"/>
        <v>472500</v>
      </c>
      <c r="HO64">
        <f t="shared" si="86"/>
        <v>0</v>
      </c>
      <c r="HP64">
        <f t="shared" si="86"/>
        <v>0</v>
      </c>
      <c r="HQ64">
        <f t="shared" si="86"/>
        <v>0</v>
      </c>
      <c r="HR64">
        <f t="shared" si="86"/>
        <v>180000</v>
      </c>
      <c r="HS64">
        <f t="shared" si="86"/>
        <v>0</v>
      </c>
      <c r="HT64">
        <f t="shared" si="86"/>
        <v>0</v>
      </c>
      <c r="HU64">
        <f t="shared" si="86"/>
        <v>0</v>
      </c>
      <c r="HV64">
        <f t="shared" si="86"/>
        <v>119750</v>
      </c>
      <c r="HW64">
        <f t="shared" si="86"/>
        <v>0</v>
      </c>
      <c r="HX64">
        <f t="shared" si="86"/>
        <v>0</v>
      </c>
      <c r="HY64">
        <f t="shared" si="86"/>
        <v>0</v>
      </c>
      <c r="HZ64">
        <f t="shared" si="86"/>
        <v>299400</v>
      </c>
      <c r="IA64">
        <f t="shared" si="86"/>
        <v>0</v>
      </c>
      <c r="IB64">
        <f t="shared" si="86"/>
        <v>0</v>
      </c>
      <c r="IC64">
        <f t="shared" si="86"/>
        <v>0</v>
      </c>
      <c r="ID64">
        <f t="shared" si="86"/>
        <v>375000</v>
      </c>
      <c r="IE64">
        <f t="shared" si="86"/>
        <v>0</v>
      </c>
      <c r="IF64">
        <f t="shared" si="86"/>
        <v>0</v>
      </c>
      <c r="IG64">
        <f t="shared" si="86"/>
        <v>0</v>
      </c>
      <c r="IH64">
        <f t="shared" si="86"/>
        <v>472500</v>
      </c>
      <c r="II64">
        <f t="shared" si="86"/>
        <v>0</v>
      </c>
      <c r="IJ64">
        <f t="shared" si="86"/>
        <v>0</v>
      </c>
      <c r="IK64">
        <f t="shared" si="86"/>
        <v>0</v>
      </c>
      <c r="IL64">
        <f t="shared" si="86"/>
        <v>180000</v>
      </c>
      <c r="IM64">
        <f t="shared" si="86"/>
        <v>0</v>
      </c>
      <c r="IN64">
        <f t="shared" si="86"/>
        <v>0</v>
      </c>
      <c r="IO64">
        <f t="shared" si="86"/>
        <v>0</v>
      </c>
      <c r="IP64">
        <f t="shared" si="86"/>
        <v>119750</v>
      </c>
      <c r="IQ64">
        <f t="shared" si="86"/>
        <v>0</v>
      </c>
      <c r="IR64">
        <f t="shared" si="86"/>
        <v>0</v>
      </c>
      <c r="IS64">
        <f t="shared" si="86"/>
        <v>0</v>
      </c>
      <c r="IT64">
        <f t="shared" si="86"/>
        <v>299400</v>
      </c>
      <c r="IU64">
        <f t="shared" si="86"/>
        <v>0</v>
      </c>
      <c r="IV64">
        <f t="shared" si="86"/>
        <v>0</v>
      </c>
      <c r="IW64">
        <f t="shared" si="86"/>
        <v>0</v>
      </c>
      <c r="IX64">
        <f t="shared" si="86"/>
        <v>375000</v>
      </c>
      <c r="IY64">
        <f t="shared" si="86"/>
        <v>0</v>
      </c>
      <c r="IZ64">
        <f t="shared" si="86"/>
        <v>0</v>
      </c>
      <c r="JA64">
        <f t="shared" si="86"/>
        <v>0</v>
      </c>
      <c r="JB64">
        <f t="shared" si="86"/>
        <v>472500</v>
      </c>
      <c r="JC64">
        <f t="shared" si="86"/>
        <v>0</v>
      </c>
      <c r="JD64">
        <f t="shared" si="66"/>
        <v>0</v>
      </c>
      <c r="JE64">
        <f t="shared" si="66"/>
        <v>0</v>
      </c>
      <c r="JF64">
        <f t="shared" si="66"/>
        <v>180000</v>
      </c>
      <c r="JG64">
        <f t="shared" si="66"/>
        <v>0</v>
      </c>
      <c r="JH64">
        <f t="shared" ref="JH64:LK64" si="90">JH43*JE43</f>
        <v>0</v>
      </c>
      <c r="JI64">
        <f t="shared" si="90"/>
        <v>0</v>
      </c>
      <c r="JJ64">
        <f t="shared" si="90"/>
        <v>119750</v>
      </c>
      <c r="JK64">
        <f t="shared" si="90"/>
        <v>0</v>
      </c>
      <c r="JL64">
        <f t="shared" si="90"/>
        <v>0</v>
      </c>
      <c r="JM64">
        <f t="shared" si="90"/>
        <v>0</v>
      </c>
      <c r="JN64">
        <f t="shared" si="90"/>
        <v>299400</v>
      </c>
      <c r="JO64">
        <f t="shared" si="90"/>
        <v>0</v>
      </c>
      <c r="JP64">
        <f t="shared" si="90"/>
        <v>0</v>
      </c>
      <c r="JQ64">
        <f t="shared" si="90"/>
        <v>0</v>
      </c>
      <c r="JR64">
        <f t="shared" si="90"/>
        <v>375000</v>
      </c>
      <c r="JS64">
        <f t="shared" si="90"/>
        <v>0</v>
      </c>
      <c r="JT64">
        <f t="shared" si="90"/>
        <v>0</v>
      </c>
      <c r="JU64">
        <f t="shared" si="90"/>
        <v>0</v>
      </c>
      <c r="JV64">
        <f t="shared" si="90"/>
        <v>472500</v>
      </c>
      <c r="JW64">
        <f t="shared" si="90"/>
        <v>0</v>
      </c>
      <c r="JX64">
        <f t="shared" si="90"/>
        <v>0</v>
      </c>
      <c r="JY64">
        <f t="shared" si="90"/>
        <v>0</v>
      </c>
      <c r="JZ64">
        <f t="shared" si="90"/>
        <v>180000</v>
      </c>
      <c r="KA64">
        <f t="shared" si="90"/>
        <v>0</v>
      </c>
      <c r="KB64">
        <f t="shared" si="90"/>
        <v>0</v>
      </c>
      <c r="KC64">
        <f t="shared" si="90"/>
        <v>0</v>
      </c>
      <c r="KD64">
        <f t="shared" si="90"/>
        <v>119750</v>
      </c>
      <c r="KE64">
        <f t="shared" si="90"/>
        <v>0</v>
      </c>
      <c r="KF64">
        <f t="shared" si="90"/>
        <v>0</v>
      </c>
      <c r="KG64">
        <f t="shared" si="90"/>
        <v>0</v>
      </c>
      <c r="KH64">
        <f t="shared" si="90"/>
        <v>299400</v>
      </c>
      <c r="KI64">
        <f t="shared" si="90"/>
        <v>0</v>
      </c>
      <c r="KJ64">
        <f t="shared" si="90"/>
        <v>0</v>
      </c>
      <c r="KK64">
        <f t="shared" si="90"/>
        <v>0</v>
      </c>
      <c r="KL64">
        <f t="shared" si="90"/>
        <v>375000</v>
      </c>
      <c r="KM64">
        <f t="shared" si="90"/>
        <v>0</v>
      </c>
      <c r="KN64">
        <f t="shared" si="90"/>
        <v>0</v>
      </c>
      <c r="KO64">
        <f t="shared" si="90"/>
        <v>0</v>
      </c>
      <c r="KP64">
        <f t="shared" si="90"/>
        <v>472500</v>
      </c>
      <c r="KQ64">
        <f t="shared" si="90"/>
        <v>0</v>
      </c>
      <c r="KR64">
        <f t="shared" si="90"/>
        <v>0</v>
      </c>
      <c r="KS64">
        <f t="shared" si="90"/>
        <v>0</v>
      </c>
      <c r="KT64">
        <f t="shared" si="90"/>
        <v>180000</v>
      </c>
      <c r="KU64">
        <f t="shared" si="90"/>
        <v>0</v>
      </c>
      <c r="KV64">
        <f t="shared" si="90"/>
        <v>0</v>
      </c>
      <c r="KW64">
        <f t="shared" si="90"/>
        <v>0</v>
      </c>
      <c r="KX64">
        <f t="shared" si="90"/>
        <v>119750</v>
      </c>
      <c r="KY64">
        <f t="shared" si="90"/>
        <v>0</v>
      </c>
      <c r="KZ64">
        <f t="shared" si="90"/>
        <v>0</v>
      </c>
      <c r="LA64">
        <f t="shared" si="90"/>
        <v>0</v>
      </c>
      <c r="LB64">
        <f t="shared" si="90"/>
        <v>299400</v>
      </c>
      <c r="LC64">
        <f t="shared" si="90"/>
        <v>0</v>
      </c>
      <c r="LD64">
        <f t="shared" si="90"/>
        <v>0</v>
      </c>
      <c r="LE64">
        <f t="shared" si="90"/>
        <v>0</v>
      </c>
      <c r="LF64">
        <f t="shared" si="90"/>
        <v>375000</v>
      </c>
      <c r="LG64">
        <f t="shared" si="90"/>
        <v>0</v>
      </c>
      <c r="LH64">
        <f t="shared" si="90"/>
        <v>0</v>
      </c>
      <c r="LI64">
        <f t="shared" si="90"/>
        <v>0</v>
      </c>
      <c r="LJ64">
        <f t="shared" si="90"/>
        <v>472500</v>
      </c>
      <c r="LK64">
        <f t="shared" si="90"/>
        <v>0</v>
      </c>
      <c r="LL64">
        <f t="shared" si="32"/>
        <v>0</v>
      </c>
      <c r="LM64">
        <f t="shared" si="33"/>
        <v>0</v>
      </c>
      <c r="LN64">
        <f t="shared" si="34"/>
        <v>180000</v>
      </c>
      <c r="LO64">
        <f t="shared" si="35"/>
        <v>0</v>
      </c>
      <c r="LP64">
        <f t="shared" si="36"/>
        <v>0</v>
      </c>
      <c r="LQ64">
        <f t="shared" si="37"/>
        <v>0</v>
      </c>
      <c r="LR64">
        <f t="shared" si="38"/>
        <v>119750</v>
      </c>
      <c r="LS64">
        <f t="shared" si="39"/>
        <v>0</v>
      </c>
      <c r="LT64">
        <f t="shared" si="40"/>
        <v>0</v>
      </c>
      <c r="LU64">
        <f t="shared" si="41"/>
        <v>0</v>
      </c>
      <c r="LV64">
        <f t="shared" si="42"/>
        <v>299400</v>
      </c>
      <c r="LW64">
        <f t="shared" si="43"/>
        <v>0</v>
      </c>
      <c r="LX64">
        <f t="shared" si="44"/>
        <v>0</v>
      </c>
      <c r="LY64">
        <f t="shared" si="45"/>
        <v>0</v>
      </c>
      <c r="LZ64">
        <f t="shared" si="46"/>
        <v>375000</v>
      </c>
      <c r="MA64">
        <f t="shared" si="47"/>
        <v>0</v>
      </c>
      <c r="MB64">
        <f t="shared" si="48"/>
        <v>0</v>
      </c>
      <c r="MC64">
        <f t="shared" si="49"/>
        <v>0</v>
      </c>
      <c r="MD64">
        <f t="shared" si="50"/>
        <v>472500</v>
      </c>
      <c r="ME64">
        <f t="shared" si="51"/>
        <v>0</v>
      </c>
      <c r="MF64">
        <f t="shared" si="52"/>
        <v>0</v>
      </c>
      <c r="MG64">
        <f t="shared" si="53"/>
        <v>0</v>
      </c>
      <c r="MH64">
        <f t="shared" si="54"/>
        <v>180000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5"/>
  <sheetViews>
    <sheetView workbookViewId="0">
      <selection activeCell="J12" sqref="J12"/>
    </sheetView>
  </sheetViews>
  <sheetFormatPr defaultRowHeight="14.25" x14ac:dyDescent="0.2"/>
  <cols>
    <col min="2" max="2" width="16.625" customWidth="1"/>
    <col min="3" max="3" width="11" customWidth="1"/>
    <col min="5" max="5" width="9" style="10"/>
    <col min="9" max="9" width="9" style="10"/>
    <col min="13" max="13" width="9" style="10"/>
    <col min="17" max="17" width="9" style="10"/>
    <col min="21" max="21" width="9" style="10"/>
  </cols>
  <sheetData>
    <row r="1" spans="1:24" x14ac:dyDescent="0.2">
      <c r="A1" t="s">
        <v>59</v>
      </c>
      <c r="B1" t="s">
        <v>56</v>
      </c>
      <c r="C1" t="s">
        <v>57</v>
      </c>
      <c r="D1" t="s">
        <v>58</v>
      </c>
      <c r="E1" s="10" t="s">
        <v>59</v>
      </c>
      <c r="F1" t="s">
        <v>46</v>
      </c>
      <c r="G1" t="s">
        <v>47</v>
      </c>
      <c r="H1" t="s">
        <v>48</v>
      </c>
      <c r="I1" s="10" t="s">
        <v>59</v>
      </c>
      <c r="J1" t="s">
        <v>46</v>
      </c>
      <c r="K1" t="s">
        <v>47</v>
      </c>
      <c r="L1" t="s">
        <v>48</v>
      </c>
      <c r="M1" s="10" t="s">
        <v>59</v>
      </c>
      <c r="N1" t="s">
        <v>46</v>
      </c>
      <c r="O1" t="s">
        <v>47</v>
      </c>
      <c r="P1" t="s">
        <v>48</v>
      </c>
      <c r="Q1" s="10" t="s">
        <v>59</v>
      </c>
      <c r="R1" t="s">
        <v>46</v>
      </c>
      <c r="S1" t="s">
        <v>47</v>
      </c>
      <c r="T1" t="s">
        <v>48</v>
      </c>
      <c r="U1" s="10" t="s">
        <v>59</v>
      </c>
      <c r="V1" t="s">
        <v>46</v>
      </c>
      <c r="W1" t="s">
        <v>47</v>
      </c>
      <c r="X1" t="s">
        <v>48</v>
      </c>
    </row>
    <row r="4" spans="1:24" s="1" customFormat="1" x14ac:dyDescent="0.2">
      <c r="A4" s="1">
        <v>42041001</v>
      </c>
      <c r="B4" s="1" t="s">
        <v>35</v>
      </c>
      <c r="C4" s="1">
        <v>1</v>
      </c>
      <c r="D4" s="2">
        <v>10000</v>
      </c>
      <c r="E4" s="12">
        <v>80100001</v>
      </c>
      <c r="F4" s="2">
        <v>1</v>
      </c>
      <c r="G4" s="2">
        <v>1</v>
      </c>
      <c r="H4" s="2">
        <f>(IF(E4=0,0,INT(VLOOKUP(--RIGHT(E4,1),权重!$B$2:$C$6,2,0)/$C4+VLOOKUP(--RIGHT(E4,1),权重!$B$2:$D$6,3,0)*$C4)))*C4+(1000000-C15)</f>
        <v>494000</v>
      </c>
      <c r="I4" s="12">
        <v>80100002</v>
      </c>
      <c r="J4" s="1">
        <v>1</v>
      </c>
      <c r="K4" s="1">
        <v>1</v>
      </c>
      <c r="L4" s="2">
        <f>IF(I4=0,0,INT(VLOOKUP(--RIGHT(I4,1),权重!$B$2:$C$6,2,0)/$C4+VLOOKUP(--RIGHT(I4,1),权重!$B$2:$D$6,3,0)*$C4))*C4</f>
        <v>399950</v>
      </c>
      <c r="M4" s="13">
        <v>80100003</v>
      </c>
      <c r="N4" s="1">
        <v>1</v>
      </c>
      <c r="O4" s="1">
        <v>1</v>
      </c>
      <c r="P4" s="2">
        <f>IF(M4=0,0,INT(VLOOKUP(--RIGHT(M4,1),权重!$B$2:$C$6,2,0)/$C4+VLOOKUP(--RIGHT(M4,1),权重!$B$2:$D$6,3,0)*$C4))*C4</f>
        <v>100000</v>
      </c>
      <c r="Q4" s="13">
        <v>80100004</v>
      </c>
      <c r="R4" s="1">
        <v>1</v>
      </c>
      <c r="S4" s="1">
        <v>1</v>
      </c>
      <c r="T4" s="2">
        <f>IF(Q4=0,0,INT(VLOOKUP(--RIGHT(Q4,1),权重!$B$2:$C$6,2,0)/$C4+VLOOKUP(--RIGHT(Q4,1),权重!$B$2:$D$6,3,0)*$C4))*C4</f>
        <v>6000</v>
      </c>
      <c r="U4" s="13">
        <v>80100005</v>
      </c>
      <c r="V4" s="1">
        <v>1</v>
      </c>
      <c r="W4" s="1">
        <v>1</v>
      </c>
      <c r="X4" s="2">
        <f>IF(U4=0,0,INT(VLOOKUP(--RIGHT(U4,1),权重!$B$2:$C$6,2,0)/$C4+VLOOKUP(--RIGHT(U4,1),权重!$B$2:$D$6,3,0)*$C4))*C4</f>
        <v>50</v>
      </c>
    </row>
    <row r="5" spans="1:24" s="1" customFormat="1" x14ac:dyDescent="0.2">
      <c r="A5" s="1">
        <v>42041002</v>
      </c>
      <c r="B5" s="1" t="s">
        <v>36</v>
      </c>
      <c r="C5" s="1">
        <v>2</v>
      </c>
      <c r="D5" s="2">
        <v>10000</v>
      </c>
      <c r="E5" s="12">
        <v>80100001</v>
      </c>
      <c r="F5" s="2">
        <v>1</v>
      </c>
      <c r="G5" s="2">
        <v>1</v>
      </c>
      <c r="H5" s="2">
        <f>(IF(E5=0,0,INT(VLOOKUP(--RIGHT(E5,1),权重!$B$2:$C$6,2,0)/$C5+VLOOKUP(--RIGHT(E5,1),权重!$B$2:$D$6,3,0)*$C5)))*C5+(1000000-C16)</f>
        <v>491000</v>
      </c>
      <c r="I5" s="12">
        <v>80100002</v>
      </c>
      <c r="J5" s="1">
        <v>1</v>
      </c>
      <c r="K5" s="1">
        <v>1</v>
      </c>
      <c r="L5" s="2">
        <f>IF(I5=0,0,INT(VLOOKUP(--RIGHT(I5,1),权重!$B$2:$C$6,2,0)/$C5+VLOOKUP(--RIGHT(I5,1),权重!$B$2:$D$6,3,0)*$C5))*C5</f>
        <v>399800</v>
      </c>
      <c r="M5" s="13">
        <v>80100003</v>
      </c>
      <c r="N5" s="1">
        <v>1</v>
      </c>
      <c r="O5" s="1">
        <v>1</v>
      </c>
      <c r="P5" s="2">
        <f>IF(M5=0,0,INT(VLOOKUP(--RIGHT(M5,1),权重!$B$2:$C$6,2,0)/$C5+VLOOKUP(--RIGHT(M5,1),权重!$B$2:$D$6,3,0)*$C5))*C5</f>
        <v>100000</v>
      </c>
      <c r="Q5" s="13">
        <v>80100004</v>
      </c>
      <c r="R5" s="1">
        <v>1</v>
      </c>
      <c r="S5" s="1">
        <v>1</v>
      </c>
      <c r="T5" s="2">
        <f>IF(Q5=0,0,INT(VLOOKUP(--RIGHT(Q5,1),权重!$B$2:$C$6,2,0)/$C5+VLOOKUP(--RIGHT(Q5,1),权重!$B$2:$D$6,3,0)*$C5))*C5</f>
        <v>9000</v>
      </c>
      <c r="U5" s="13">
        <v>80100005</v>
      </c>
      <c r="V5" s="1">
        <v>1</v>
      </c>
      <c r="W5" s="1">
        <v>1</v>
      </c>
      <c r="X5" s="2">
        <f>IF(U5=0,0,INT(VLOOKUP(--RIGHT(U5,1),权重!$B$2:$C$6,2,0)/$C5+VLOOKUP(--RIGHT(U5,1),权重!$B$2:$D$6,3,0)*$C5))*C5</f>
        <v>200</v>
      </c>
    </row>
    <row r="6" spans="1:24" s="1" customFormat="1" x14ac:dyDescent="0.2">
      <c r="A6" s="1">
        <v>42041003</v>
      </c>
      <c r="B6" s="1" t="s">
        <v>37</v>
      </c>
      <c r="C6" s="1">
        <v>3</v>
      </c>
      <c r="D6" s="2">
        <v>10000</v>
      </c>
      <c r="E6" s="12">
        <v>80100001</v>
      </c>
      <c r="F6" s="2">
        <v>1</v>
      </c>
      <c r="G6" s="2">
        <v>1</v>
      </c>
      <c r="H6" s="2">
        <f>(IF(E6=0,0,INT(VLOOKUP(--RIGHT(E6,1),权重!$B$2:$C$6,2,0)/$C6+VLOOKUP(--RIGHT(E6,1),权重!$B$2:$D$6,3,0)*$C6)))*C6+(1000000-C17)</f>
        <v>486004</v>
      </c>
      <c r="I6" s="12">
        <v>80100002</v>
      </c>
      <c r="J6" s="1">
        <v>1</v>
      </c>
      <c r="K6" s="1">
        <v>1</v>
      </c>
      <c r="L6" s="2">
        <f>IF(I6=0,0,INT(VLOOKUP(--RIGHT(I6,1),权重!$B$2:$C$6,2,0)/$C6+VLOOKUP(--RIGHT(I6,1),权重!$B$2:$D$6,3,0)*$C6))*C6</f>
        <v>399549</v>
      </c>
      <c r="M6" s="13">
        <v>80100003</v>
      </c>
      <c r="N6" s="1">
        <v>1</v>
      </c>
      <c r="O6" s="1">
        <v>1</v>
      </c>
      <c r="P6" s="2">
        <f>IF(M6=0,0,INT(VLOOKUP(--RIGHT(M6,1),权重!$B$2:$C$6,2,0)/$C6+VLOOKUP(--RIGHT(M6,1),权重!$B$2:$D$6,3,0)*$C6))*C6</f>
        <v>99999</v>
      </c>
      <c r="Q6" s="13">
        <v>80100004</v>
      </c>
      <c r="R6" s="1">
        <v>1</v>
      </c>
      <c r="S6" s="1">
        <v>1</v>
      </c>
      <c r="T6" s="2">
        <f>IF(Q6=0,0,INT(VLOOKUP(--RIGHT(Q6,1),权重!$B$2:$C$6,2,0)/$C6+VLOOKUP(--RIGHT(Q6,1),权重!$B$2:$D$6,3,0)*$C6))*C6</f>
        <v>13998</v>
      </c>
      <c r="U6" s="13">
        <v>80100005</v>
      </c>
      <c r="V6" s="1">
        <v>1</v>
      </c>
      <c r="W6" s="1">
        <v>1</v>
      </c>
      <c r="X6" s="2">
        <f>IF(U6=0,0,INT(VLOOKUP(--RIGHT(U6,1),权重!$B$2:$C$6,2,0)/$C6+VLOOKUP(--RIGHT(U6,1),权重!$B$2:$D$6,3,0)*$C6))*C6</f>
        <v>450</v>
      </c>
    </row>
    <row r="7" spans="1:24" s="1" customFormat="1" x14ac:dyDescent="0.2">
      <c r="A7" s="1">
        <v>42041004</v>
      </c>
      <c r="B7" s="1" t="s">
        <v>38</v>
      </c>
      <c r="C7" s="1">
        <v>4</v>
      </c>
      <c r="D7" s="2">
        <v>10000</v>
      </c>
      <c r="E7" s="12">
        <v>80100001</v>
      </c>
      <c r="F7" s="2">
        <v>1</v>
      </c>
      <c r="G7" s="2">
        <v>1</v>
      </c>
      <c r="H7" s="2">
        <f>(IF(E7=0,0,INT(VLOOKUP(--RIGHT(E7,1),权重!$B$2:$C$6,2,0)/$C7+VLOOKUP(--RIGHT(E7,1),权重!$B$2:$D$6,3,0)*$C7)))*C7+(1000000-C18)</f>
        <v>479000</v>
      </c>
      <c r="I7" s="12">
        <v>80100002</v>
      </c>
      <c r="J7" s="1">
        <v>1</v>
      </c>
      <c r="K7" s="1">
        <v>1</v>
      </c>
      <c r="L7" s="2">
        <f>IF(I7=0,0,INT(VLOOKUP(--RIGHT(I7,1),权重!$B$2:$C$6,2,0)/$C7+VLOOKUP(--RIGHT(I7,1),权重!$B$2:$D$6,3,0)*$C7))*C7</f>
        <v>399200</v>
      </c>
      <c r="M7" s="13">
        <v>80100003</v>
      </c>
      <c r="N7" s="1">
        <v>1</v>
      </c>
      <c r="O7" s="1">
        <v>1</v>
      </c>
      <c r="P7" s="2">
        <f>IF(M7=0,0,INT(VLOOKUP(--RIGHT(M7,1),权重!$B$2:$C$6,2,0)/$C7+VLOOKUP(--RIGHT(M7,1),权重!$B$2:$D$6,3,0)*$C7))*C7</f>
        <v>100000</v>
      </c>
      <c r="Q7" s="13">
        <v>80100004</v>
      </c>
      <c r="R7" s="1">
        <v>1</v>
      </c>
      <c r="S7" s="1">
        <v>1</v>
      </c>
      <c r="T7" s="2">
        <f>IF(Q7=0,0,INT(VLOOKUP(--RIGHT(Q7,1),权重!$B$2:$C$6,2,0)/$C7+VLOOKUP(--RIGHT(Q7,1),权重!$B$2:$D$6,3,0)*$C7))*C7</f>
        <v>21000</v>
      </c>
      <c r="U7" s="13">
        <v>80100005</v>
      </c>
      <c r="V7" s="1">
        <v>1</v>
      </c>
      <c r="W7" s="1">
        <v>1</v>
      </c>
      <c r="X7" s="2">
        <f>IF(U7=0,0,INT(VLOOKUP(--RIGHT(U7,1),权重!$B$2:$C$6,2,0)/$C7+VLOOKUP(--RIGHT(U7,1),权重!$B$2:$D$6,3,0)*$C7))*C7</f>
        <v>800</v>
      </c>
    </row>
    <row r="8" spans="1:24" s="1" customFormat="1" x14ac:dyDescent="0.2">
      <c r="A8" s="1">
        <v>42041006</v>
      </c>
      <c r="B8" s="1" t="s">
        <v>39</v>
      </c>
      <c r="C8" s="1">
        <v>5</v>
      </c>
      <c r="D8" s="2">
        <v>10000</v>
      </c>
      <c r="E8" s="12">
        <v>80100001</v>
      </c>
      <c r="F8" s="2">
        <v>1</v>
      </c>
      <c r="G8" s="2">
        <v>1</v>
      </c>
      <c r="H8" s="2">
        <f>(IF(E8=0,0,INT(VLOOKUP(--RIGHT(E8,1),权重!$B$2:$C$6,2,0)/$C8+VLOOKUP(--RIGHT(E8,1),权重!$B$2:$D$6,3,0)*$C8)))*C8+(1000000-C19)</f>
        <v>470000</v>
      </c>
      <c r="I8" s="12">
        <v>80100002</v>
      </c>
      <c r="J8" s="1">
        <v>1</v>
      </c>
      <c r="K8" s="1">
        <v>1</v>
      </c>
      <c r="L8" s="2">
        <f>IF(I8=0,0,INT(VLOOKUP(--RIGHT(I8,1),权重!$B$2:$C$6,2,0)/$C8+VLOOKUP(--RIGHT(I8,1),权重!$B$2:$D$6,3,0)*$C8))*C8</f>
        <v>398750</v>
      </c>
      <c r="M8" s="13">
        <v>80100003</v>
      </c>
      <c r="N8" s="1">
        <v>1</v>
      </c>
      <c r="O8" s="1">
        <v>1</v>
      </c>
      <c r="P8" s="2">
        <f>IF(M8=0,0,INT(VLOOKUP(--RIGHT(M8,1),权重!$B$2:$C$6,2,0)/$C8+VLOOKUP(--RIGHT(M8,1),权重!$B$2:$D$6,3,0)*$C8))*C8</f>
        <v>100000</v>
      </c>
      <c r="Q8" s="13">
        <v>80100004</v>
      </c>
      <c r="R8" s="1">
        <v>1</v>
      </c>
      <c r="S8" s="1">
        <v>1</v>
      </c>
      <c r="T8" s="2">
        <f>IF(Q8=0,0,INT(VLOOKUP(--RIGHT(Q8,1),权重!$B$2:$C$6,2,0)/$C8+VLOOKUP(--RIGHT(Q8,1),权重!$B$2:$D$6,3,0)*$C8))*C8</f>
        <v>30000</v>
      </c>
      <c r="U8" s="13">
        <v>80100005</v>
      </c>
      <c r="V8" s="1">
        <v>1</v>
      </c>
      <c r="W8" s="1">
        <v>1</v>
      </c>
      <c r="X8" s="2">
        <f>IF(U8=0,0,INT(VLOOKUP(--RIGHT(U8,1),权重!$B$2:$C$6,2,0)/$C8+VLOOKUP(--RIGHT(U8,1),权重!$B$2:$D$6,3,0)*$C8))*C8</f>
        <v>1250</v>
      </c>
    </row>
    <row r="9" spans="1:24" s="1" customFormat="1" x14ac:dyDescent="0.2">
      <c r="A9" s="1">
        <v>42041005</v>
      </c>
      <c r="B9" s="1" t="s">
        <v>40</v>
      </c>
      <c r="C9" s="1">
        <v>6</v>
      </c>
      <c r="D9" s="2">
        <v>10000</v>
      </c>
      <c r="E9" s="12">
        <v>80100001</v>
      </c>
      <c r="F9" s="2">
        <v>1</v>
      </c>
      <c r="G9" s="2">
        <v>1</v>
      </c>
      <c r="H9" s="2">
        <f>(IF(E9=0,0,INT(VLOOKUP(--RIGHT(E9,1),权重!$B$2:$C$6,2,0)/$C9+VLOOKUP(--RIGHT(E9,1),权重!$B$2:$D$6,3,0)*$C9)))*C9+(1000000-C20)</f>
        <v>459016</v>
      </c>
      <c r="I9" s="12">
        <v>80100002</v>
      </c>
      <c r="J9" s="1">
        <v>1</v>
      </c>
      <c r="K9" s="1">
        <v>1</v>
      </c>
      <c r="L9" s="2">
        <f>IF(I9=0,0,INT(VLOOKUP(--RIGHT(I9,1),权重!$B$2:$C$6,2,0)/$C9+VLOOKUP(--RIGHT(I9,1),权重!$B$2:$D$6,3,0)*$C9))*C9</f>
        <v>398196</v>
      </c>
      <c r="M9" s="13">
        <v>80100003</v>
      </c>
      <c r="N9" s="1">
        <v>1</v>
      </c>
      <c r="O9" s="1">
        <v>1</v>
      </c>
      <c r="P9" s="2">
        <f>IF(M9=0,0,INT(VLOOKUP(--RIGHT(M9,1),权重!$B$2:$C$6,2,0)/$C9+VLOOKUP(--RIGHT(M9,1),权重!$B$2:$D$6,3,0)*$C9))*C9</f>
        <v>99996</v>
      </c>
      <c r="Q9" s="13">
        <v>80100004</v>
      </c>
      <c r="R9" s="1">
        <v>1</v>
      </c>
      <c r="S9" s="1">
        <v>1</v>
      </c>
      <c r="T9" s="2">
        <f>IF(Q9=0,0,INT(VLOOKUP(--RIGHT(Q9,1),权重!$B$2:$C$6,2,0)/$C9+VLOOKUP(--RIGHT(Q9,1),权重!$B$2:$D$6,3,0)*$C9))*C9</f>
        <v>40998</v>
      </c>
      <c r="U9" s="13">
        <v>80100005</v>
      </c>
      <c r="V9" s="1">
        <v>1</v>
      </c>
      <c r="W9" s="1">
        <v>1</v>
      </c>
      <c r="X9" s="2">
        <f>IF(U9=0,0,INT(VLOOKUP(--RIGHT(U9,1),权重!$B$2:$C$6,2,0)/$C9+VLOOKUP(--RIGHT(U9,1),权重!$B$2:$D$6,3,0)*$C9))*C9</f>
        <v>1800</v>
      </c>
    </row>
    <row r="10" spans="1:24" s="1" customFormat="1" x14ac:dyDescent="0.2">
      <c r="A10" s="1">
        <v>42041007</v>
      </c>
      <c r="B10" s="1" t="s">
        <v>41</v>
      </c>
      <c r="C10" s="1">
        <v>7</v>
      </c>
      <c r="D10" s="2">
        <v>10000</v>
      </c>
      <c r="E10" s="12">
        <v>80100001</v>
      </c>
      <c r="F10" s="2">
        <v>1</v>
      </c>
      <c r="G10" s="2">
        <v>1</v>
      </c>
      <c r="H10" s="2">
        <f>(IF(E10=0,0,INT(VLOOKUP(--RIGHT(E10,1),权重!$B$2:$C$6,2,0)/$C10+VLOOKUP(--RIGHT(E10,1),权重!$B$2:$D$6,3,0)*$C10)))*C10+(1000000-C21)</f>
        <v>446006</v>
      </c>
      <c r="I10" s="12">
        <v>80100002</v>
      </c>
      <c r="J10" s="1">
        <v>1</v>
      </c>
      <c r="K10" s="1">
        <v>1</v>
      </c>
      <c r="L10" s="2">
        <f>IF(I10=0,0,INT(VLOOKUP(--RIGHT(I10,1),权重!$B$2:$C$6,2,0)/$C10+VLOOKUP(--RIGHT(I10,1),权重!$B$2:$D$6,3,0)*$C10))*C10</f>
        <v>397544</v>
      </c>
      <c r="M10" s="13">
        <v>80100003</v>
      </c>
      <c r="N10" s="1">
        <v>1</v>
      </c>
      <c r="O10" s="1">
        <v>1</v>
      </c>
      <c r="P10" s="2">
        <f>IF(M10=0,0,INT(VLOOKUP(--RIGHT(M10,1),权重!$B$2:$C$6,2,0)/$C10+VLOOKUP(--RIGHT(M10,1),权重!$B$2:$D$6,3,0)*$C10))*C10</f>
        <v>99995</v>
      </c>
      <c r="Q10" s="13">
        <v>80100004</v>
      </c>
      <c r="R10" s="1">
        <v>1</v>
      </c>
      <c r="S10" s="1">
        <v>1</v>
      </c>
      <c r="T10" s="2">
        <f>IF(Q10=0,0,INT(VLOOKUP(--RIGHT(Q10,1),权重!$B$2:$C$6,2,0)/$C10+VLOOKUP(--RIGHT(Q10,1),权重!$B$2:$D$6,3,0)*$C10))*C10</f>
        <v>53998</v>
      </c>
      <c r="U10" s="13">
        <v>80100005</v>
      </c>
      <c r="V10" s="1">
        <v>1</v>
      </c>
      <c r="W10" s="1">
        <v>1</v>
      </c>
      <c r="X10" s="2">
        <f>IF(U10=0,0,INT(VLOOKUP(--RIGHT(U10,1),权重!$B$2:$C$6,2,0)/$C10+VLOOKUP(--RIGHT(U10,1),权重!$B$2:$D$6,3,0)*$C10))*C10</f>
        <v>2450</v>
      </c>
    </row>
    <row r="11" spans="1:24" s="1" customFormat="1" x14ac:dyDescent="0.2">
      <c r="A11" s="1">
        <v>42041008</v>
      </c>
      <c r="B11" s="1" t="s">
        <v>42</v>
      </c>
      <c r="C11" s="1">
        <v>8</v>
      </c>
      <c r="D11" s="2">
        <v>10000</v>
      </c>
      <c r="E11" s="12">
        <v>80100001</v>
      </c>
      <c r="F11" s="2">
        <v>1</v>
      </c>
      <c r="G11" s="2">
        <v>1</v>
      </c>
      <c r="H11" s="2">
        <f>(IF(E11=0,0,INT(VLOOKUP(--RIGHT(E11,1),权重!$B$2:$C$6,2,0)/$C11+VLOOKUP(--RIGHT(E11,1),权重!$B$2:$D$6,3,0)*$C11)))*C11+(1000000-C22)</f>
        <v>431000</v>
      </c>
      <c r="I11" s="12">
        <v>80100002</v>
      </c>
      <c r="J11" s="1">
        <v>1</v>
      </c>
      <c r="K11" s="1">
        <v>1</v>
      </c>
      <c r="L11" s="2">
        <f>IF(I11=0,0,INT(VLOOKUP(--RIGHT(I11,1),权重!$B$2:$C$6,2,0)/$C11+VLOOKUP(--RIGHT(I11,1),权重!$B$2:$D$6,3,0)*$C11))*C11</f>
        <v>396800</v>
      </c>
      <c r="M11" s="13">
        <v>80100003</v>
      </c>
      <c r="N11" s="1">
        <v>1</v>
      </c>
      <c r="O11" s="1">
        <v>1</v>
      </c>
      <c r="P11" s="2">
        <f>IF(M11=0,0,INT(VLOOKUP(--RIGHT(M11,1),权重!$B$2:$C$6,2,0)/$C11+VLOOKUP(--RIGHT(M11,1),权重!$B$2:$D$6,3,0)*$C11))*C11</f>
        <v>100000</v>
      </c>
      <c r="Q11" s="13">
        <v>80100004</v>
      </c>
      <c r="R11" s="1">
        <v>1</v>
      </c>
      <c r="S11" s="1">
        <v>1</v>
      </c>
      <c r="T11" s="2">
        <f>IF(Q11=0,0,INT(VLOOKUP(--RIGHT(Q11,1),权重!$B$2:$C$6,2,0)/$C11+VLOOKUP(--RIGHT(Q11,1),权重!$B$2:$D$6,3,0)*$C11))*C11</f>
        <v>69000</v>
      </c>
      <c r="U11" s="13">
        <v>80100005</v>
      </c>
      <c r="V11" s="1">
        <v>1</v>
      </c>
      <c r="W11" s="1">
        <v>1</v>
      </c>
      <c r="X11" s="2">
        <f>IF(U11=0,0,INT(VLOOKUP(--RIGHT(U11,1),权重!$B$2:$C$6,2,0)/$C11+VLOOKUP(--RIGHT(U11,1),权重!$B$2:$D$6,3,0)*$C11))*C11</f>
        <v>3200</v>
      </c>
    </row>
    <row r="14" spans="1:24" x14ac:dyDescent="0.2">
      <c r="A14" t="s">
        <v>107</v>
      </c>
    </row>
    <row r="15" spans="1:24" x14ac:dyDescent="0.2">
      <c r="A15" s="1">
        <v>42041001</v>
      </c>
      <c r="B15">
        <f>SUM(E15:X15)</f>
        <v>1000000</v>
      </c>
      <c r="C15">
        <v>1000000</v>
      </c>
      <c r="E15" s="10">
        <f>IF(AND(E4&lt;80000000,E4&gt;10),E4,0)</f>
        <v>0</v>
      </c>
      <c r="F15">
        <f t="shared" ref="F15:X15" si="0">IF(AND(F4&lt;80000000,F4&gt;10),F4,0)</f>
        <v>0</v>
      </c>
      <c r="G15">
        <f t="shared" si="0"/>
        <v>0</v>
      </c>
      <c r="H15">
        <f t="shared" si="0"/>
        <v>494000</v>
      </c>
      <c r="I15" s="10">
        <f t="shared" si="0"/>
        <v>0</v>
      </c>
      <c r="J15">
        <f t="shared" si="0"/>
        <v>0</v>
      </c>
      <c r="K15">
        <f t="shared" si="0"/>
        <v>0</v>
      </c>
      <c r="L15">
        <f t="shared" si="0"/>
        <v>399950</v>
      </c>
      <c r="M15" s="10">
        <f t="shared" si="0"/>
        <v>0</v>
      </c>
      <c r="N15">
        <f t="shared" si="0"/>
        <v>0</v>
      </c>
      <c r="O15">
        <f t="shared" si="0"/>
        <v>0</v>
      </c>
      <c r="P15">
        <f t="shared" si="0"/>
        <v>100000</v>
      </c>
      <c r="Q15" s="10">
        <f t="shared" si="0"/>
        <v>0</v>
      </c>
      <c r="R15">
        <f t="shared" si="0"/>
        <v>0</v>
      </c>
      <c r="S15">
        <f t="shared" si="0"/>
        <v>0</v>
      </c>
      <c r="T15">
        <f t="shared" si="0"/>
        <v>6000</v>
      </c>
      <c r="U15" s="10">
        <f t="shared" si="0"/>
        <v>0</v>
      </c>
      <c r="V15">
        <f t="shared" si="0"/>
        <v>0</v>
      </c>
      <c r="W15">
        <f t="shared" si="0"/>
        <v>0</v>
      </c>
      <c r="X15">
        <f t="shared" si="0"/>
        <v>50</v>
      </c>
    </row>
    <row r="16" spans="1:24" x14ac:dyDescent="0.2">
      <c r="A16" s="1">
        <v>42041002</v>
      </c>
      <c r="B16">
        <f t="shared" ref="B16:B22" si="1">SUM(E16:X16)</f>
        <v>1000000</v>
      </c>
      <c r="C16">
        <v>1000000</v>
      </c>
      <c r="E16" s="10">
        <f t="shared" ref="E16:X22" si="2">IF(AND(E5&lt;80000000,E5&gt;10),E5,0)</f>
        <v>0</v>
      </c>
      <c r="F16">
        <f t="shared" si="2"/>
        <v>0</v>
      </c>
      <c r="G16">
        <f t="shared" si="2"/>
        <v>0</v>
      </c>
      <c r="H16">
        <f t="shared" si="2"/>
        <v>491000</v>
      </c>
      <c r="I16" s="10">
        <f t="shared" si="2"/>
        <v>0</v>
      </c>
      <c r="J16">
        <f t="shared" si="2"/>
        <v>0</v>
      </c>
      <c r="K16">
        <f t="shared" si="2"/>
        <v>0</v>
      </c>
      <c r="L16">
        <f t="shared" si="2"/>
        <v>399800</v>
      </c>
      <c r="M16" s="10">
        <f t="shared" si="2"/>
        <v>0</v>
      </c>
      <c r="N16">
        <f t="shared" si="2"/>
        <v>0</v>
      </c>
      <c r="O16">
        <f t="shared" si="2"/>
        <v>0</v>
      </c>
      <c r="P16">
        <f t="shared" si="2"/>
        <v>100000</v>
      </c>
      <c r="Q16" s="10">
        <f t="shared" si="2"/>
        <v>0</v>
      </c>
      <c r="R16">
        <f t="shared" si="2"/>
        <v>0</v>
      </c>
      <c r="S16">
        <f t="shared" si="2"/>
        <v>0</v>
      </c>
      <c r="T16">
        <f t="shared" si="2"/>
        <v>9000</v>
      </c>
      <c r="U16" s="10">
        <f t="shared" si="2"/>
        <v>0</v>
      </c>
      <c r="V16">
        <f t="shared" si="2"/>
        <v>0</v>
      </c>
      <c r="W16">
        <f t="shared" si="2"/>
        <v>0</v>
      </c>
      <c r="X16">
        <f t="shared" si="2"/>
        <v>200</v>
      </c>
    </row>
    <row r="17" spans="1:24" x14ac:dyDescent="0.2">
      <c r="A17" s="1">
        <v>42041003</v>
      </c>
      <c r="B17">
        <f t="shared" si="1"/>
        <v>1000000</v>
      </c>
      <c r="C17">
        <v>999996</v>
      </c>
      <c r="E17" s="10">
        <f t="shared" si="2"/>
        <v>0</v>
      </c>
      <c r="F17">
        <f t="shared" si="2"/>
        <v>0</v>
      </c>
      <c r="G17">
        <f t="shared" si="2"/>
        <v>0</v>
      </c>
      <c r="H17">
        <f t="shared" si="2"/>
        <v>486004</v>
      </c>
      <c r="I17" s="10">
        <f t="shared" si="2"/>
        <v>0</v>
      </c>
      <c r="J17">
        <f t="shared" si="2"/>
        <v>0</v>
      </c>
      <c r="K17">
        <f t="shared" si="2"/>
        <v>0</v>
      </c>
      <c r="L17">
        <f t="shared" si="2"/>
        <v>399549</v>
      </c>
      <c r="M17" s="10">
        <f t="shared" si="2"/>
        <v>0</v>
      </c>
      <c r="N17">
        <f t="shared" si="2"/>
        <v>0</v>
      </c>
      <c r="O17">
        <f t="shared" si="2"/>
        <v>0</v>
      </c>
      <c r="P17">
        <f t="shared" si="2"/>
        <v>99999</v>
      </c>
      <c r="Q17" s="10">
        <f t="shared" si="2"/>
        <v>0</v>
      </c>
      <c r="R17">
        <f t="shared" si="2"/>
        <v>0</v>
      </c>
      <c r="S17">
        <f t="shared" si="2"/>
        <v>0</v>
      </c>
      <c r="T17">
        <f t="shared" si="2"/>
        <v>13998</v>
      </c>
      <c r="U17" s="10">
        <f t="shared" si="2"/>
        <v>0</v>
      </c>
      <c r="V17">
        <f t="shared" si="2"/>
        <v>0</v>
      </c>
      <c r="W17">
        <f t="shared" si="2"/>
        <v>0</v>
      </c>
      <c r="X17">
        <f t="shared" si="2"/>
        <v>450</v>
      </c>
    </row>
    <row r="18" spans="1:24" x14ac:dyDescent="0.2">
      <c r="A18" s="1">
        <v>42041004</v>
      </c>
      <c r="B18">
        <f t="shared" si="1"/>
        <v>1000000</v>
      </c>
      <c r="C18">
        <v>1000000</v>
      </c>
      <c r="E18" s="10">
        <f t="shared" si="2"/>
        <v>0</v>
      </c>
      <c r="F18">
        <f t="shared" si="2"/>
        <v>0</v>
      </c>
      <c r="G18">
        <f t="shared" si="2"/>
        <v>0</v>
      </c>
      <c r="H18">
        <f t="shared" si="2"/>
        <v>479000</v>
      </c>
      <c r="I18" s="10">
        <f t="shared" si="2"/>
        <v>0</v>
      </c>
      <c r="J18">
        <f t="shared" si="2"/>
        <v>0</v>
      </c>
      <c r="K18">
        <f t="shared" si="2"/>
        <v>0</v>
      </c>
      <c r="L18">
        <f t="shared" si="2"/>
        <v>399200</v>
      </c>
      <c r="M18" s="10">
        <f t="shared" si="2"/>
        <v>0</v>
      </c>
      <c r="N18">
        <f t="shared" si="2"/>
        <v>0</v>
      </c>
      <c r="O18">
        <f t="shared" si="2"/>
        <v>0</v>
      </c>
      <c r="P18">
        <f t="shared" si="2"/>
        <v>100000</v>
      </c>
      <c r="Q18" s="10">
        <f t="shared" si="2"/>
        <v>0</v>
      </c>
      <c r="R18">
        <f t="shared" si="2"/>
        <v>0</v>
      </c>
      <c r="S18">
        <f t="shared" si="2"/>
        <v>0</v>
      </c>
      <c r="T18">
        <f t="shared" si="2"/>
        <v>21000</v>
      </c>
      <c r="U18" s="10">
        <f t="shared" si="2"/>
        <v>0</v>
      </c>
      <c r="V18">
        <f t="shared" si="2"/>
        <v>0</v>
      </c>
      <c r="W18">
        <f t="shared" si="2"/>
        <v>0</v>
      </c>
      <c r="X18">
        <f t="shared" si="2"/>
        <v>800</v>
      </c>
    </row>
    <row r="19" spans="1:24" x14ac:dyDescent="0.2">
      <c r="A19" s="1">
        <v>42041006</v>
      </c>
      <c r="B19">
        <f t="shared" si="1"/>
        <v>1000000</v>
      </c>
      <c r="C19">
        <v>1000000</v>
      </c>
      <c r="E19" s="10">
        <f t="shared" si="2"/>
        <v>0</v>
      </c>
      <c r="F19">
        <f t="shared" si="2"/>
        <v>0</v>
      </c>
      <c r="G19">
        <f t="shared" si="2"/>
        <v>0</v>
      </c>
      <c r="H19">
        <f t="shared" si="2"/>
        <v>470000</v>
      </c>
      <c r="I19" s="10">
        <f t="shared" si="2"/>
        <v>0</v>
      </c>
      <c r="J19">
        <f t="shared" si="2"/>
        <v>0</v>
      </c>
      <c r="K19">
        <f t="shared" si="2"/>
        <v>0</v>
      </c>
      <c r="L19">
        <f t="shared" si="2"/>
        <v>398750</v>
      </c>
      <c r="M19" s="10">
        <f t="shared" si="2"/>
        <v>0</v>
      </c>
      <c r="N19">
        <f t="shared" si="2"/>
        <v>0</v>
      </c>
      <c r="O19">
        <f t="shared" si="2"/>
        <v>0</v>
      </c>
      <c r="P19">
        <f t="shared" si="2"/>
        <v>100000</v>
      </c>
      <c r="Q19" s="10">
        <f t="shared" si="2"/>
        <v>0</v>
      </c>
      <c r="R19">
        <f t="shared" si="2"/>
        <v>0</v>
      </c>
      <c r="S19">
        <f t="shared" si="2"/>
        <v>0</v>
      </c>
      <c r="T19">
        <f t="shared" si="2"/>
        <v>30000</v>
      </c>
      <c r="U19" s="10">
        <f t="shared" si="2"/>
        <v>0</v>
      </c>
      <c r="V19">
        <f t="shared" si="2"/>
        <v>0</v>
      </c>
      <c r="W19">
        <f t="shared" si="2"/>
        <v>0</v>
      </c>
      <c r="X19">
        <f t="shared" si="2"/>
        <v>1250</v>
      </c>
    </row>
    <row r="20" spans="1:24" x14ac:dyDescent="0.2">
      <c r="A20" s="1">
        <v>42041005</v>
      </c>
      <c r="B20">
        <f t="shared" si="1"/>
        <v>1000006</v>
      </c>
      <c r="C20">
        <v>999984</v>
      </c>
      <c r="E20" s="10">
        <f t="shared" si="2"/>
        <v>0</v>
      </c>
      <c r="F20">
        <f t="shared" si="2"/>
        <v>0</v>
      </c>
      <c r="G20">
        <f t="shared" si="2"/>
        <v>0</v>
      </c>
      <c r="H20">
        <f t="shared" si="2"/>
        <v>459016</v>
      </c>
      <c r="I20" s="10">
        <f t="shared" si="2"/>
        <v>0</v>
      </c>
      <c r="J20">
        <f t="shared" si="2"/>
        <v>0</v>
      </c>
      <c r="K20">
        <f t="shared" si="2"/>
        <v>0</v>
      </c>
      <c r="L20">
        <f t="shared" si="2"/>
        <v>398196</v>
      </c>
      <c r="M20" s="10">
        <f t="shared" si="2"/>
        <v>0</v>
      </c>
      <c r="N20">
        <f t="shared" si="2"/>
        <v>0</v>
      </c>
      <c r="O20">
        <f t="shared" si="2"/>
        <v>0</v>
      </c>
      <c r="P20">
        <f t="shared" si="2"/>
        <v>99996</v>
      </c>
      <c r="Q20" s="10">
        <f t="shared" si="2"/>
        <v>0</v>
      </c>
      <c r="R20">
        <f t="shared" si="2"/>
        <v>0</v>
      </c>
      <c r="S20">
        <f t="shared" si="2"/>
        <v>0</v>
      </c>
      <c r="T20">
        <f t="shared" si="2"/>
        <v>40998</v>
      </c>
      <c r="U20" s="10">
        <f t="shared" si="2"/>
        <v>0</v>
      </c>
      <c r="V20">
        <f t="shared" si="2"/>
        <v>0</v>
      </c>
      <c r="W20">
        <f t="shared" si="2"/>
        <v>0</v>
      </c>
      <c r="X20">
        <f t="shared" si="2"/>
        <v>1800</v>
      </c>
    </row>
    <row r="21" spans="1:24" x14ac:dyDescent="0.2">
      <c r="A21" s="1">
        <v>42041007</v>
      </c>
      <c r="B21">
        <f t="shared" si="1"/>
        <v>999993</v>
      </c>
      <c r="C21">
        <v>999992</v>
      </c>
      <c r="E21" s="10">
        <f t="shared" si="2"/>
        <v>0</v>
      </c>
      <c r="F21">
        <f t="shared" si="2"/>
        <v>0</v>
      </c>
      <c r="G21">
        <f t="shared" si="2"/>
        <v>0</v>
      </c>
      <c r="H21">
        <f t="shared" si="2"/>
        <v>446006</v>
      </c>
      <c r="I21" s="10">
        <f t="shared" si="2"/>
        <v>0</v>
      </c>
      <c r="J21">
        <f t="shared" si="2"/>
        <v>0</v>
      </c>
      <c r="K21">
        <f t="shared" si="2"/>
        <v>0</v>
      </c>
      <c r="L21">
        <f t="shared" si="2"/>
        <v>397544</v>
      </c>
      <c r="M21" s="10">
        <f t="shared" si="2"/>
        <v>0</v>
      </c>
      <c r="N21">
        <f t="shared" si="2"/>
        <v>0</v>
      </c>
      <c r="O21">
        <f t="shared" si="2"/>
        <v>0</v>
      </c>
      <c r="P21">
        <f t="shared" si="2"/>
        <v>99995</v>
      </c>
      <c r="Q21" s="10">
        <f t="shared" si="2"/>
        <v>0</v>
      </c>
      <c r="R21">
        <f t="shared" si="2"/>
        <v>0</v>
      </c>
      <c r="S21">
        <f t="shared" si="2"/>
        <v>0</v>
      </c>
      <c r="T21">
        <f t="shared" si="2"/>
        <v>53998</v>
      </c>
      <c r="U21" s="10">
        <f t="shared" si="2"/>
        <v>0</v>
      </c>
      <c r="V21">
        <f t="shared" si="2"/>
        <v>0</v>
      </c>
      <c r="W21">
        <f t="shared" si="2"/>
        <v>0</v>
      </c>
      <c r="X21">
        <f t="shared" si="2"/>
        <v>2450</v>
      </c>
    </row>
    <row r="22" spans="1:24" x14ac:dyDescent="0.2">
      <c r="A22" s="1">
        <v>42041008</v>
      </c>
      <c r="B22">
        <f t="shared" si="1"/>
        <v>1000000</v>
      </c>
      <c r="C22">
        <v>1000000</v>
      </c>
      <c r="E22" s="10">
        <f t="shared" si="2"/>
        <v>0</v>
      </c>
      <c r="F22">
        <f t="shared" si="2"/>
        <v>0</v>
      </c>
      <c r="G22">
        <f t="shared" si="2"/>
        <v>0</v>
      </c>
      <c r="H22">
        <f t="shared" si="2"/>
        <v>431000</v>
      </c>
      <c r="I22" s="10">
        <f t="shared" si="2"/>
        <v>0</v>
      </c>
      <c r="J22">
        <f t="shared" si="2"/>
        <v>0</v>
      </c>
      <c r="K22">
        <f t="shared" si="2"/>
        <v>0</v>
      </c>
      <c r="L22">
        <f t="shared" si="2"/>
        <v>396800</v>
      </c>
      <c r="M22" s="10">
        <f t="shared" si="2"/>
        <v>0</v>
      </c>
      <c r="N22">
        <f t="shared" si="2"/>
        <v>0</v>
      </c>
      <c r="O22">
        <f t="shared" si="2"/>
        <v>0</v>
      </c>
      <c r="P22">
        <f t="shared" si="2"/>
        <v>100000</v>
      </c>
      <c r="Q22" s="10">
        <f t="shared" si="2"/>
        <v>0</v>
      </c>
      <c r="R22">
        <f t="shared" si="2"/>
        <v>0</v>
      </c>
      <c r="S22">
        <f t="shared" si="2"/>
        <v>0</v>
      </c>
      <c r="T22">
        <f t="shared" si="2"/>
        <v>69000</v>
      </c>
      <c r="U22" s="10">
        <f t="shared" si="2"/>
        <v>0</v>
      </c>
      <c r="V22">
        <f t="shared" si="2"/>
        <v>0</v>
      </c>
      <c r="W22">
        <f t="shared" si="2"/>
        <v>0</v>
      </c>
      <c r="X22">
        <f t="shared" si="2"/>
        <v>3200</v>
      </c>
    </row>
    <row r="24" spans="1:24" ht="15" customHeight="1" x14ac:dyDescent="0.2"/>
    <row r="25" spans="1:24" ht="15" customHeight="1" x14ac:dyDescent="0.2">
      <c r="A25" t="s">
        <v>108</v>
      </c>
    </row>
    <row r="26" spans="1:24" x14ac:dyDescent="0.2">
      <c r="A26" s="1">
        <v>42041001</v>
      </c>
      <c r="E26">
        <f>IF(E4&gt;80000000,VLOOKUP(E4,符文价值!$A$3:$D$158,4,0),IF(AND(E4&lt;80000000,E4&gt;10),E4,0))</f>
        <v>10</v>
      </c>
      <c r="F26">
        <f>IF(F4&gt;80000000,VLOOKUP(F4,[1]符文价值!$A$3:$D$158,4,0),IF(AND(F4&lt;80000000,F4&gt;10),F4,0))</f>
        <v>0</v>
      </c>
      <c r="G26">
        <f>IF(G4&gt;80000000,VLOOKUP(G4,[1]符文价值!$A$3:$D$158,4,0),IF(AND(G4&lt;80000000,G4&gt;10),G4,0))</f>
        <v>0</v>
      </c>
      <c r="H26">
        <f>IF(H4&gt;80000000,VLOOKUP(H4,符文价值!$A$3:$D$158,4,0),IF(AND(H4&lt;80000000,H4&gt;10),H4,0))</f>
        <v>494000</v>
      </c>
      <c r="I26">
        <f>IF(I4&gt;80000000,VLOOKUP(I4,符文价值!$A$3:$D$158,4,0),IF(AND(I4&lt;80000000,I4&gt;10),I4,0))</f>
        <v>15</v>
      </c>
      <c r="J26">
        <f>IF(J4&gt;80000000,VLOOKUP(J4,[1]符文价值!$A$3:$D$158,4,0),IF(AND(J4&lt;80000000,J4&gt;10),J4,0))</f>
        <v>0</v>
      </c>
      <c r="K26">
        <f>IF(K4&gt;80000000,VLOOKUP(K4,[1]符文价值!$A$3:$D$158,4,0),IF(AND(K4&lt;80000000,K4&gt;10),K4,0))</f>
        <v>0</v>
      </c>
      <c r="L26">
        <f>IF(L4&gt;80000000,VLOOKUP(L4,[1]符文价值!$A$3:$D$158,4,0),IF(AND(L4&lt;80000000,L4&gt;10),L4,0))</f>
        <v>399950</v>
      </c>
      <c r="M26">
        <f>IF(M4&gt;80000000,VLOOKUP(M4,符文价值!$A$3:$D$158,4,0),IF(AND(M4&lt;80000000,M4&gt;10),M4,0))</f>
        <v>24</v>
      </c>
      <c r="N26">
        <f>IF(N4&gt;80000000,VLOOKUP(N4,[1]符文价值!$A$3:$D$158,4,0),IF(AND(N4&lt;80000000,N4&gt;10),N4,0))</f>
        <v>0</v>
      </c>
      <c r="O26">
        <f>IF(O4&gt;80000000,VLOOKUP(O4,[1]符文价值!$A$3:$D$158,4,0),IF(AND(O4&lt;80000000,O4&gt;10),O4,0))</f>
        <v>0</v>
      </c>
      <c r="P26">
        <f>IF(P4&gt;80000000,VLOOKUP(P4,[1]符文价值!$A$3:$D$158,4,0),IF(AND(P4&lt;80000000,P4&gt;10),P4,0))</f>
        <v>100000</v>
      </c>
      <c r="Q26">
        <f>IF(Q4&gt;80000000,VLOOKUP(Q4,符文价值!$A$3:$D$158,4,0),IF(AND(Q4&lt;80000000,Q4&gt;10),Q4,0))</f>
        <v>48</v>
      </c>
      <c r="R26">
        <f>IF(R4&gt;80000000,VLOOKUP(R4,[1]符文价值!$A$3:$D$158,4,0),IF(AND(R4&lt;80000000,R4&gt;10),R4,0))</f>
        <v>0</v>
      </c>
      <c r="S26">
        <f>IF(S4&gt;80000000,VLOOKUP(S4,[1]符文价值!$A$3:$D$158,4,0),IF(AND(S4&lt;80000000,S4&gt;10),S4,0))</f>
        <v>0</v>
      </c>
      <c r="T26">
        <f>IF(T4&gt;80000000,VLOOKUP(T4,[1]符文价值!$A$3:$D$158,4,0),IF(AND(T4&lt;80000000,T4&gt;10),T4,0))</f>
        <v>6000</v>
      </c>
      <c r="U26">
        <f>IF(U4&gt;80000000,VLOOKUP(U4,符文价值!$A$3:$D$158,4,0),IF(AND(U4&lt;80000000,U4&gt;10),U4,0))</f>
        <v>120</v>
      </c>
      <c r="V26">
        <f>IF(V4&gt;80000000,VLOOKUP(V4,[1]符文价值!$A$3:$D$158,4,0),IF(AND(V4&lt;80000000,V4&gt;10),V4,0))</f>
        <v>0</v>
      </c>
      <c r="W26">
        <f>IF(W4&gt;80000000,VLOOKUP(W4,[1]符文价值!$A$3:$D$158,4,0),IF(AND(W4&lt;80000000,W4&gt;10),W4,0))</f>
        <v>0</v>
      </c>
      <c r="X26">
        <f>IF(X4&gt;80000000,VLOOKUP(X4,[1]符文价值!$A$3:$D$158,4,0),IF(AND(X4&lt;80000000,X4&gt;10),X4,0))</f>
        <v>50</v>
      </c>
    </row>
    <row r="27" spans="1:24" x14ac:dyDescent="0.2">
      <c r="A27" s="1">
        <v>42041002</v>
      </c>
      <c r="E27">
        <f>IF(E5&gt;80000000,VLOOKUP(E5,符文价值!$A$3:$D$158,4,0),IF(AND(E5&lt;80000000,E5&gt;10),E5,0))</f>
        <v>10</v>
      </c>
      <c r="F27">
        <f>IF(F5&gt;80000000,VLOOKUP(F5,[1]符文价值!$A$3:$D$158,4,0),IF(AND(F5&lt;80000000,F5&gt;10),F5,0))</f>
        <v>0</v>
      </c>
      <c r="G27">
        <f>IF(G5&gt;80000000,VLOOKUP(G5,[1]符文价值!$A$3:$D$158,4,0),IF(AND(G5&lt;80000000,G5&gt;10),G5,0))</f>
        <v>0</v>
      </c>
      <c r="H27">
        <f>IF(H5&gt;80000000,VLOOKUP(H5,符文价值!$A$3:$D$158,4,0),IF(AND(H5&lt;80000000,H5&gt;10),H5,0))</f>
        <v>491000</v>
      </c>
      <c r="I27">
        <f>IF(I5&gt;80000000,VLOOKUP(I5,符文价值!$A$3:$D$158,4,0),IF(AND(I5&lt;80000000,I5&gt;10),I5,0))</f>
        <v>15</v>
      </c>
      <c r="J27">
        <f>IF(J5&gt;80000000,VLOOKUP(J5,[1]符文价值!$A$3:$D$158,4,0),IF(AND(J5&lt;80000000,J5&gt;10),J5,0))</f>
        <v>0</v>
      </c>
      <c r="K27">
        <f>IF(K5&gt;80000000,VLOOKUP(K5,[1]符文价值!$A$3:$D$158,4,0),IF(AND(K5&lt;80000000,K5&gt;10),K5,0))</f>
        <v>0</v>
      </c>
      <c r="L27">
        <f>IF(L5&gt;80000000,VLOOKUP(L5,[1]符文价值!$A$3:$D$158,4,0),IF(AND(L5&lt;80000000,L5&gt;10),L5,0))</f>
        <v>399800</v>
      </c>
      <c r="M27">
        <f>IF(M5&gt;80000000,VLOOKUP(M5,符文价值!$A$3:$D$158,4,0),IF(AND(M5&lt;80000000,M5&gt;10),M5,0))</f>
        <v>24</v>
      </c>
      <c r="N27">
        <f>IF(N5&gt;80000000,VLOOKUP(N5,[1]符文价值!$A$3:$D$158,4,0),IF(AND(N5&lt;80000000,N5&gt;10),N5,0))</f>
        <v>0</v>
      </c>
      <c r="O27">
        <f>IF(O5&gt;80000000,VLOOKUP(O5,[1]符文价值!$A$3:$D$158,4,0),IF(AND(O5&lt;80000000,O5&gt;10),O5,0))</f>
        <v>0</v>
      </c>
      <c r="P27">
        <f>IF(P5&gt;80000000,VLOOKUP(P5,[1]符文价值!$A$3:$D$158,4,0),IF(AND(P5&lt;80000000,P5&gt;10),P5,0))</f>
        <v>100000</v>
      </c>
      <c r="Q27">
        <f>IF(Q5&gt;80000000,VLOOKUP(Q5,符文价值!$A$3:$D$158,4,0),IF(AND(Q5&lt;80000000,Q5&gt;10),Q5,0))</f>
        <v>48</v>
      </c>
      <c r="R27">
        <f>IF(R5&gt;80000000,VLOOKUP(R5,[1]符文价值!$A$3:$D$158,4,0),IF(AND(R5&lt;80000000,R5&gt;10),R5,0))</f>
        <v>0</v>
      </c>
      <c r="S27">
        <f>IF(S5&gt;80000000,VLOOKUP(S5,[1]符文价值!$A$3:$D$158,4,0),IF(AND(S5&lt;80000000,S5&gt;10),S5,0))</f>
        <v>0</v>
      </c>
      <c r="T27">
        <f>IF(T5&gt;80000000,VLOOKUP(T5,[1]符文价值!$A$3:$D$158,4,0),IF(AND(T5&lt;80000000,T5&gt;10),T5,0))</f>
        <v>9000</v>
      </c>
      <c r="U27">
        <f>IF(U5&gt;80000000,VLOOKUP(U5,符文价值!$A$3:$D$158,4,0),IF(AND(U5&lt;80000000,U5&gt;10),U5,0))</f>
        <v>120</v>
      </c>
      <c r="V27">
        <f>IF(V5&gt;80000000,VLOOKUP(V5,[1]符文价值!$A$3:$D$158,4,0),IF(AND(V5&lt;80000000,V5&gt;10),V5,0))</f>
        <v>0</v>
      </c>
      <c r="W27">
        <f>IF(W5&gt;80000000,VLOOKUP(W5,[1]符文价值!$A$3:$D$158,4,0),IF(AND(W5&lt;80000000,W5&gt;10),W5,0))</f>
        <v>0</v>
      </c>
      <c r="X27">
        <f>IF(X5&gt;80000000,VLOOKUP(X5,[1]符文价值!$A$3:$D$158,4,0),IF(AND(X5&lt;80000000,X5&gt;10),X5,0))</f>
        <v>200</v>
      </c>
    </row>
    <row r="28" spans="1:24" x14ac:dyDescent="0.2">
      <c r="A28" s="1">
        <v>42041003</v>
      </c>
      <c r="E28">
        <f>IF(E6&gt;80000000,VLOOKUP(E6,符文价值!$A$3:$D$158,4,0),IF(AND(E6&lt;80000000,E6&gt;10),E6,0))</f>
        <v>10</v>
      </c>
      <c r="F28">
        <f>IF(F6&gt;80000000,VLOOKUP(F6,[1]符文价值!$A$3:$D$158,4,0),IF(AND(F6&lt;80000000,F6&gt;10),F6,0))</f>
        <v>0</v>
      </c>
      <c r="G28">
        <f>IF(G6&gt;80000000,VLOOKUP(G6,[1]符文价值!$A$3:$D$158,4,0),IF(AND(G6&lt;80000000,G6&gt;10),G6,0))</f>
        <v>0</v>
      </c>
      <c r="H28">
        <f>IF(H6&gt;80000000,VLOOKUP(H6,符文价值!$A$3:$D$158,4,0),IF(AND(H6&lt;80000000,H6&gt;10),H6,0))</f>
        <v>486004</v>
      </c>
      <c r="I28">
        <f>IF(I6&gt;80000000,VLOOKUP(I6,符文价值!$A$3:$D$158,4,0),IF(AND(I6&lt;80000000,I6&gt;10),I6,0))</f>
        <v>15</v>
      </c>
      <c r="J28">
        <f>IF(J6&gt;80000000,VLOOKUP(J6,[1]符文价值!$A$3:$D$158,4,0),IF(AND(J6&lt;80000000,J6&gt;10),J6,0))</f>
        <v>0</v>
      </c>
      <c r="K28">
        <f>IF(K6&gt;80000000,VLOOKUP(K6,[1]符文价值!$A$3:$D$158,4,0),IF(AND(K6&lt;80000000,K6&gt;10),K6,0))</f>
        <v>0</v>
      </c>
      <c r="L28">
        <f>IF(L6&gt;80000000,VLOOKUP(L6,[1]符文价值!$A$3:$D$158,4,0),IF(AND(L6&lt;80000000,L6&gt;10),L6,0))</f>
        <v>399549</v>
      </c>
      <c r="M28">
        <f>IF(M6&gt;80000000,VLOOKUP(M6,符文价值!$A$3:$D$158,4,0),IF(AND(M6&lt;80000000,M6&gt;10),M6,0))</f>
        <v>24</v>
      </c>
      <c r="N28">
        <f>IF(N6&gt;80000000,VLOOKUP(N6,[1]符文价值!$A$3:$D$158,4,0),IF(AND(N6&lt;80000000,N6&gt;10),N6,0))</f>
        <v>0</v>
      </c>
      <c r="O28">
        <f>IF(O6&gt;80000000,VLOOKUP(O6,[1]符文价值!$A$3:$D$158,4,0),IF(AND(O6&lt;80000000,O6&gt;10),O6,0))</f>
        <v>0</v>
      </c>
      <c r="P28">
        <f>IF(P6&gt;80000000,VLOOKUP(P6,[1]符文价值!$A$3:$D$158,4,0),IF(AND(P6&lt;80000000,P6&gt;10),P6,0))</f>
        <v>99999</v>
      </c>
      <c r="Q28">
        <f>IF(Q6&gt;80000000,VLOOKUP(Q6,符文价值!$A$3:$D$158,4,0),IF(AND(Q6&lt;80000000,Q6&gt;10),Q6,0))</f>
        <v>48</v>
      </c>
      <c r="R28">
        <f>IF(R6&gt;80000000,VLOOKUP(R6,[1]符文价值!$A$3:$D$158,4,0),IF(AND(R6&lt;80000000,R6&gt;10),R6,0))</f>
        <v>0</v>
      </c>
      <c r="S28">
        <f>IF(S6&gt;80000000,VLOOKUP(S6,[1]符文价值!$A$3:$D$158,4,0),IF(AND(S6&lt;80000000,S6&gt;10),S6,0))</f>
        <v>0</v>
      </c>
      <c r="T28">
        <f>IF(T6&gt;80000000,VLOOKUP(T6,[1]符文价值!$A$3:$D$158,4,0),IF(AND(T6&lt;80000000,T6&gt;10),T6,0))</f>
        <v>13998</v>
      </c>
      <c r="U28">
        <f>IF(U6&gt;80000000,VLOOKUP(U6,符文价值!$A$3:$D$158,4,0),IF(AND(U6&lt;80000000,U6&gt;10),U6,0))</f>
        <v>120</v>
      </c>
      <c r="V28">
        <f>IF(V6&gt;80000000,VLOOKUP(V6,[1]符文价值!$A$3:$D$158,4,0),IF(AND(V6&lt;80000000,V6&gt;10),V6,0))</f>
        <v>0</v>
      </c>
      <c r="W28">
        <f>IF(W6&gt;80000000,VLOOKUP(W6,[1]符文价值!$A$3:$D$158,4,0),IF(AND(W6&lt;80000000,W6&gt;10),W6,0))</f>
        <v>0</v>
      </c>
      <c r="X28">
        <f>IF(X6&gt;80000000,VLOOKUP(X6,[1]符文价值!$A$3:$D$158,4,0),IF(AND(X6&lt;80000000,X6&gt;10),X6,0))</f>
        <v>450</v>
      </c>
    </row>
    <row r="29" spans="1:24" x14ac:dyDescent="0.2">
      <c r="A29" s="1">
        <v>42041004</v>
      </c>
      <c r="E29">
        <f>IF(E7&gt;80000000,VLOOKUP(E7,符文价值!$A$3:$D$158,4,0),IF(AND(E7&lt;80000000,E7&gt;10),E7,0))</f>
        <v>10</v>
      </c>
      <c r="F29">
        <f>IF(F7&gt;80000000,VLOOKUP(F7,[1]符文价值!$A$3:$D$158,4,0),IF(AND(F7&lt;80000000,F7&gt;10),F7,0))</f>
        <v>0</v>
      </c>
      <c r="G29">
        <f>IF(G7&gt;80000000,VLOOKUP(G7,[1]符文价值!$A$3:$D$158,4,0),IF(AND(G7&lt;80000000,G7&gt;10),G7,0))</f>
        <v>0</v>
      </c>
      <c r="H29">
        <f>IF(H7&gt;80000000,VLOOKUP(H7,符文价值!$A$3:$D$158,4,0),IF(AND(H7&lt;80000000,H7&gt;10),H7,0))</f>
        <v>479000</v>
      </c>
      <c r="I29">
        <f>IF(I7&gt;80000000,VLOOKUP(I7,符文价值!$A$3:$D$158,4,0),IF(AND(I7&lt;80000000,I7&gt;10),I7,0))</f>
        <v>15</v>
      </c>
      <c r="J29">
        <f>IF(J7&gt;80000000,VLOOKUP(J7,[1]符文价值!$A$3:$D$158,4,0),IF(AND(J7&lt;80000000,J7&gt;10),J7,0))</f>
        <v>0</v>
      </c>
      <c r="K29">
        <f>IF(K7&gt;80000000,VLOOKUP(K7,[1]符文价值!$A$3:$D$158,4,0),IF(AND(K7&lt;80000000,K7&gt;10),K7,0))</f>
        <v>0</v>
      </c>
      <c r="L29">
        <f>IF(L7&gt;80000000,VLOOKUP(L7,[1]符文价值!$A$3:$D$158,4,0),IF(AND(L7&lt;80000000,L7&gt;10),L7,0))</f>
        <v>399200</v>
      </c>
      <c r="M29">
        <f>IF(M7&gt;80000000,VLOOKUP(M7,符文价值!$A$3:$D$158,4,0),IF(AND(M7&lt;80000000,M7&gt;10),M7,0))</f>
        <v>24</v>
      </c>
      <c r="N29">
        <f>IF(N7&gt;80000000,VLOOKUP(N7,[1]符文价值!$A$3:$D$158,4,0),IF(AND(N7&lt;80000000,N7&gt;10),N7,0))</f>
        <v>0</v>
      </c>
      <c r="O29">
        <f>IF(O7&gt;80000000,VLOOKUP(O7,[1]符文价值!$A$3:$D$158,4,0),IF(AND(O7&lt;80000000,O7&gt;10),O7,0))</f>
        <v>0</v>
      </c>
      <c r="P29">
        <f>IF(P7&gt;80000000,VLOOKUP(P7,[1]符文价值!$A$3:$D$158,4,0),IF(AND(P7&lt;80000000,P7&gt;10),P7,0))</f>
        <v>100000</v>
      </c>
      <c r="Q29">
        <f>IF(Q7&gt;80000000,VLOOKUP(Q7,符文价值!$A$3:$D$158,4,0),IF(AND(Q7&lt;80000000,Q7&gt;10),Q7,0))</f>
        <v>48</v>
      </c>
      <c r="R29">
        <f>IF(R7&gt;80000000,VLOOKUP(R7,[1]符文价值!$A$3:$D$158,4,0),IF(AND(R7&lt;80000000,R7&gt;10),R7,0))</f>
        <v>0</v>
      </c>
      <c r="S29">
        <f>IF(S7&gt;80000000,VLOOKUP(S7,[1]符文价值!$A$3:$D$158,4,0),IF(AND(S7&lt;80000000,S7&gt;10),S7,0))</f>
        <v>0</v>
      </c>
      <c r="T29">
        <f>IF(T7&gt;80000000,VLOOKUP(T7,[1]符文价值!$A$3:$D$158,4,0),IF(AND(T7&lt;80000000,T7&gt;10),T7,0))</f>
        <v>21000</v>
      </c>
      <c r="U29">
        <f>IF(U7&gt;80000000,VLOOKUP(U7,符文价值!$A$3:$D$158,4,0),IF(AND(U7&lt;80000000,U7&gt;10),U7,0))</f>
        <v>120</v>
      </c>
      <c r="V29">
        <f>IF(V7&gt;80000000,VLOOKUP(V7,[1]符文价值!$A$3:$D$158,4,0),IF(AND(V7&lt;80000000,V7&gt;10),V7,0))</f>
        <v>0</v>
      </c>
      <c r="W29">
        <f>IF(W7&gt;80000000,VLOOKUP(W7,[1]符文价值!$A$3:$D$158,4,0),IF(AND(W7&lt;80000000,W7&gt;10),W7,0))</f>
        <v>0</v>
      </c>
      <c r="X29">
        <f>IF(X7&gt;80000000,VLOOKUP(X7,[1]符文价值!$A$3:$D$158,4,0),IF(AND(X7&lt;80000000,X7&gt;10),X7,0))</f>
        <v>800</v>
      </c>
    </row>
    <row r="30" spans="1:24" x14ac:dyDescent="0.2">
      <c r="A30" s="1">
        <v>42041006</v>
      </c>
      <c r="E30">
        <f>IF(E8&gt;80000000,VLOOKUP(E8,符文价值!$A$3:$D$158,4,0),IF(AND(E8&lt;80000000,E8&gt;10),E8,0))</f>
        <v>10</v>
      </c>
      <c r="F30">
        <f>IF(F8&gt;80000000,VLOOKUP(F8,[1]符文价值!$A$3:$D$158,4,0),IF(AND(F8&lt;80000000,F8&gt;10),F8,0))</f>
        <v>0</v>
      </c>
      <c r="G30">
        <f>IF(G8&gt;80000000,VLOOKUP(G8,[1]符文价值!$A$3:$D$158,4,0),IF(AND(G8&lt;80000000,G8&gt;10),G8,0))</f>
        <v>0</v>
      </c>
      <c r="H30">
        <f>IF(H8&gt;80000000,VLOOKUP(H8,符文价值!$A$3:$D$158,4,0),IF(AND(H8&lt;80000000,H8&gt;10),H8,0))</f>
        <v>470000</v>
      </c>
      <c r="I30">
        <f>IF(I8&gt;80000000,VLOOKUP(I8,符文价值!$A$3:$D$158,4,0),IF(AND(I8&lt;80000000,I8&gt;10),I8,0))</f>
        <v>15</v>
      </c>
      <c r="J30">
        <f>IF(J8&gt;80000000,VLOOKUP(J8,[1]符文价值!$A$3:$D$158,4,0),IF(AND(J8&lt;80000000,J8&gt;10),J8,0))</f>
        <v>0</v>
      </c>
      <c r="K30">
        <f>IF(K8&gt;80000000,VLOOKUP(K8,[1]符文价值!$A$3:$D$158,4,0),IF(AND(K8&lt;80000000,K8&gt;10),K8,0))</f>
        <v>0</v>
      </c>
      <c r="L30">
        <f>IF(L8&gt;80000000,VLOOKUP(L8,[1]符文价值!$A$3:$D$158,4,0),IF(AND(L8&lt;80000000,L8&gt;10),L8,0))</f>
        <v>398750</v>
      </c>
      <c r="M30">
        <f>IF(M8&gt;80000000,VLOOKUP(M8,符文价值!$A$3:$D$158,4,0),IF(AND(M8&lt;80000000,M8&gt;10),M8,0))</f>
        <v>24</v>
      </c>
      <c r="N30">
        <f>IF(N8&gt;80000000,VLOOKUP(N8,[1]符文价值!$A$3:$D$158,4,0),IF(AND(N8&lt;80000000,N8&gt;10),N8,0))</f>
        <v>0</v>
      </c>
      <c r="O30">
        <f>IF(O8&gt;80000000,VLOOKUP(O8,[1]符文价值!$A$3:$D$158,4,0),IF(AND(O8&lt;80000000,O8&gt;10),O8,0))</f>
        <v>0</v>
      </c>
      <c r="P30">
        <f>IF(P8&gt;80000000,VLOOKUP(P8,[1]符文价值!$A$3:$D$158,4,0),IF(AND(P8&lt;80000000,P8&gt;10),P8,0))</f>
        <v>100000</v>
      </c>
      <c r="Q30">
        <f>IF(Q8&gt;80000000,VLOOKUP(Q8,符文价值!$A$3:$D$158,4,0),IF(AND(Q8&lt;80000000,Q8&gt;10),Q8,0))</f>
        <v>48</v>
      </c>
      <c r="R30">
        <f>IF(R8&gt;80000000,VLOOKUP(R8,[1]符文价值!$A$3:$D$158,4,0),IF(AND(R8&lt;80000000,R8&gt;10),R8,0))</f>
        <v>0</v>
      </c>
      <c r="S30">
        <f>IF(S8&gt;80000000,VLOOKUP(S8,[1]符文价值!$A$3:$D$158,4,0),IF(AND(S8&lt;80000000,S8&gt;10),S8,0))</f>
        <v>0</v>
      </c>
      <c r="T30">
        <f>IF(T8&gt;80000000,VLOOKUP(T8,[1]符文价值!$A$3:$D$158,4,0),IF(AND(T8&lt;80000000,T8&gt;10),T8,0))</f>
        <v>30000</v>
      </c>
      <c r="U30">
        <f>IF(U8&gt;80000000,VLOOKUP(U8,符文价值!$A$3:$D$158,4,0),IF(AND(U8&lt;80000000,U8&gt;10),U8,0))</f>
        <v>120</v>
      </c>
      <c r="V30">
        <f>IF(V8&gt;80000000,VLOOKUP(V8,[1]符文价值!$A$3:$D$158,4,0),IF(AND(V8&lt;80000000,V8&gt;10),V8,0))</f>
        <v>0</v>
      </c>
      <c r="W30">
        <f>IF(W8&gt;80000000,VLOOKUP(W8,[1]符文价值!$A$3:$D$158,4,0),IF(AND(W8&lt;80000000,W8&gt;10),W8,0))</f>
        <v>0</v>
      </c>
      <c r="X30">
        <f>IF(X8&gt;80000000,VLOOKUP(X8,[1]符文价值!$A$3:$D$158,4,0),IF(AND(X8&lt;80000000,X8&gt;10),X8,0))</f>
        <v>1250</v>
      </c>
    </row>
    <row r="31" spans="1:24" x14ac:dyDescent="0.2">
      <c r="A31" s="1">
        <v>42041005</v>
      </c>
      <c r="E31">
        <f>IF(E9&gt;80000000,VLOOKUP(E9,符文价值!$A$3:$D$158,4,0),IF(AND(E9&lt;80000000,E9&gt;10),E9,0))</f>
        <v>10</v>
      </c>
      <c r="F31">
        <f>IF(F9&gt;80000000,VLOOKUP(F9,[1]符文价值!$A$3:$D$158,4,0),IF(AND(F9&lt;80000000,F9&gt;10),F9,0))</f>
        <v>0</v>
      </c>
      <c r="G31">
        <f>IF(G9&gt;80000000,VLOOKUP(G9,[1]符文价值!$A$3:$D$158,4,0),IF(AND(G9&lt;80000000,G9&gt;10),G9,0))</f>
        <v>0</v>
      </c>
      <c r="H31">
        <f>IF(H9&gt;80000000,VLOOKUP(H9,符文价值!$A$3:$D$158,4,0),IF(AND(H9&lt;80000000,H9&gt;10),H9,0))</f>
        <v>459016</v>
      </c>
      <c r="I31">
        <f>IF(I9&gt;80000000,VLOOKUP(I9,符文价值!$A$3:$D$158,4,0),IF(AND(I9&lt;80000000,I9&gt;10),I9,0))</f>
        <v>15</v>
      </c>
      <c r="J31">
        <f>IF(J9&gt;80000000,VLOOKUP(J9,[1]符文价值!$A$3:$D$158,4,0),IF(AND(J9&lt;80000000,J9&gt;10),J9,0))</f>
        <v>0</v>
      </c>
      <c r="K31">
        <f>IF(K9&gt;80000000,VLOOKUP(K9,[1]符文价值!$A$3:$D$158,4,0),IF(AND(K9&lt;80000000,K9&gt;10),K9,0))</f>
        <v>0</v>
      </c>
      <c r="L31">
        <f>IF(L9&gt;80000000,VLOOKUP(L9,[1]符文价值!$A$3:$D$158,4,0),IF(AND(L9&lt;80000000,L9&gt;10),L9,0))</f>
        <v>398196</v>
      </c>
      <c r="M31">
        <f>IF(M9&gt;80000000,VLOOKUP(M9,符文价值!$A$3:$D$158,4,0),IF(AND(M9&lt;80000000,M9&gt;10),M9,0))</f>
        <v>24</v>
      </c>
      <c r="N31">
        <f>IF(N9&gt;80000000,VLOOKUP(N9,[1]符文价值!$A$3:$D$158,4,0),IF(AND(N9&lt;80000000,N9&gt;10),N9,0))</f>
        <v>0</v>
      </c>
      <c r="O31">
        <f>IF(O9&gt;80000000,VLOOKUP(O9,[1]符文价值!$A$3:$D$158,4,0),IF(AND(O9&lt;80000000,O9&gt;10),O9,0))</f>
        <v>0</v>
      </c>
      <c r="P31">
        <f>IF(P9&gt;80000000,VLOOKUP(P9,[1]符文价值!$A$3:$D$158,4,0),IF(AND(P9&lt;80000000,P9&gt;10),P9,0))</f>
        <v>99996</v>
      </c>
      <c r="Q31">
        <f>IF(Q9&gt;80000000,VLOOKUP(Q9,符文价值!$A$3:$D$158,4,0),IF(AND(Q9&lt;80000000,Q9&gt;10),Q9,0))</f>
        <v>48</v>
      </c>
      <c r="R31">
        <f>IF(R9&gt;80000000,VLOOKUP(R9,[1]符文价值!$A$3:$D$158,4,0),IF(AND(R9&lt;80000000,R9&gt;10),R9,0))</f>
        <v>0</v>
      </c>
      <c r="S31">
        <f>IF(S9&gt;80000000,VLOOKUP(S9,[1]符文价值!$A$3:$D$158,4,0),IF(AND(S9&lt;80000000,S9&gt;10),S9,0))</f>
        <v>0</v>
      </c>
      <c r="T31">
        <f>IF(T9&gt;80000000,VLOOKUP(T9,[1]符文价值!$A$3:$D$158,4,0),IF(AND(T9&lt;80000000,T9&gt;10),T9,0))</f>
        <v>40998</v>
      </c>
      <c r="U31">
        <f>IF(U9&gt;80000000,VLOOKUP(U9,符文价值!$A$3:$D$158,4,0),IF(AND(U9&lt;80000000,U9&gt;10),U9,0))</f>
        <v>120</v>
      </c>
      <c r="V31">
        <f>IF(V9&gt;80000000,VLOOKUP(V9,[1]符文价值!$A$3:$D$158,4,0),IF(AND(V9&lt;80000000,V9&gt;10),V9,0))</f>
        <v>0</v>
      </c>
      <c r="W31">
        <f>IF(W9&gt;80000000,VLOOKUP(W9,[1]符文价值!$A$3:$D$158,4,0),IF(AND(W9&lt;80000000,W9&gt;10),W9,0))</f>
        <v>0</v>
      </c>
      <c r="X31">
        <f>IF(X9&gt;80000000,VLOOKUP(X9,[1]符文价值!$A$3:$D$158,4,0),IF(AND(X9&lt;80000000,X9&gt;10),X9,0))</f>
        <v>1800</v>
      </c>
    </row>
    <row r="32" spans="1:24" x14ac:dyDescent="0.2">
      <c r="A32" s="1">
        <v>42041007</v>
      </c>
      <c r="E32">
        <f>IF(E10&gt;80000000,VLOOKUP(E10,符文价值!$A$3:$D$158,4,0),IF(AND(E10&lt;80000000,E10&gt;10),E10,0))</f>
        <v>10</v>
      </c>
      <c r="F32">
        <f>IF(F10&gt;80000000,VLOOKUP(F10,[1]符文价值!$A$3:$D$158,4,0),IF(AND(F10&lt;80000000,F10&gt;10),F10,0))</f>
        <v>0</v>
      </c>
      <c r="G32">
        <f>IF(G10&gt;80000000,VLOOKUP(G10,[1]符文价值!$A$3:$D$158,4,0),IF(AND(G10&lt;80000000,G10&gt;10),G10,0))</f>
        <v>0</v>
      </c>
      <c r="H32">
        <f>IF(H10&gt;80000000,VLOOKUP(H10,符文价值!$A$3:$D$158,4,0),IF(AND(H10&lt;80000000,H10&gt;10),H10,0))</f>
        <v>446006</v>
      </c>
      <c r="I32">
        <f>IF(I10&gt;80000000,VLOOKUP(I10,符文价值!$A$3:$D$158,4,0),IF(AND(I10&lt;80000000,I10&gt;10),I10,0))</f>
        <v>15</v>
      </c>
      <c r="J32">
        <f>IF(J10&gt;80000000,VLOOKUP(J10,[1]符文价值!$A$3:$D$158,4,0),IF(AND(J10&lt;80000000,J10&gt;10),J10,0))</f>
        <v>0</v>
      </c>
      <c r="K32">
        <f>IF(K10&gt;80000000,VLOOKUP(K10,[1]符文价值!$A$3:$D$158,4,0),IF(AND(K10&lt;80000000,K10&gt;10),K10,0))</f>
        <v>0</v>
      </c>
      <c r="L32">
        <f>IF(L10&gt;80000000,VLOOKUP(L10,[1]符文价值!$A$3:$D$158,4,0),IF(AND(L10&lt;80000000,L10&gt;10),L10,0))</f>
        <v>397544</v>
      </c>
      <c r="M32">
        <f>IF(M10&gt;80000000,VLOOKUP(M10,符文价值!$A$3:$D$158,4,0),IF(AND(M10&lt;80000000,M10&gt;10),M10,0))</f>
        <v>24</v>
      </c>
      <c r="N32">
        <f>IF(N10&gt;80000000,VLOOKUP(N10,[1]符文价值!$A$3:$D$158,4,0),IF(AND(N10&lt;80000000,N10&gt;10),N10,0))</f>
        <v>0</v>
      </c>
      <c r="O32">
        <f>IF(O10&gt;80000000,VLOOKUP(O10,[1]符文价值!$A$3:$D$158,4,0),IF(AND(O10&lt;80000000,O10&gt;10),O10,0))</f>
        <v>0</v>
      </c>
      <c r="P32">
        <f>IF(P10&gt;80000000,VLOOKUP(P10,[1]符文价值!$A$3:$D$158,4,0),IF(AND(P10&lt;80000000,P10&gt;10),P10,0))</f>
        <v>99995</v>
      </c>
      <c r="Q32">
        <f>IF(Q10&gt;80000000,VLOOKUP(Q10,符文价值!$A$3:$D$158,4,0),IF(AND(Q10&lt;80000000,Q10&gt;10),Q10,0))</f>
        <v>48</v>
      </c>
      <c r="R32">
        <f>IF(R10&gt;80000000,VLOOKUP(R10,[1]符文价值!$A$3:$D$158,4,0),IF(AND(R10&lt;80000000,R10&gt;10),R10,0))</f>
        <v>0</v>
      </c>
      <c r="S32">
        <f>IF(S10&gt;80000000,VLOOKUP(S10,[1]符文价值!$A$3:$D$158,4,0),IF(AND(S10&lt;80000000,S10&gt;10),S10,0))</f>
        <v>0</v>
      </c>
      <c r="T32">
        <f>IF(T10&gt;80000000,VLOOKUP(T10,[1]符文价值!$A$3:$D$158,4,0),IF(AND(T10&lt;80000000,T10&gt;10),T10,0))</f>
        <v>53998</v>
      </c>
      <c r="U32">
        <f>IF(U10&gt;80000000,VLOOKUP(U10,符文价值!$A$3:$D$158,4,0),IF(AND(U10&lt;80000000,U10&gt;10),U10,0))</f>
        <v>120</v>
      </c>
      <c r="V32">
        <f>IF(V10&gt;80000000,VLOOKUP(V10,[1]符文价值!$A$3:$D$158,4,0),IF(AND(V10&lt;80000000,V10&gt;10),V10,0))</f>
        <v>0</v>
      </c>
      <c r="W32">
        <f>IF(W10&gt;80000000,VLOOKUP(W10,[1]符文价值!$A$3:$D$158,4,0),IF(AND(W10&lt;80000000,W10&gt;10),W10,0))</f>
        <v>0</v>
      </c>
      <c r="X32">
        <f>IF(X10&gt;80000000,VLOOKUP(X10,[1]符文价值!$A$3:$D$158,4,0),IF(AND(X10&lt;80000000,X10&gt;10),X10,0))</f>
        <v>2450</v>
      </c>
    </row>
    <row r="33" spans="1:24" x14ac:dyDescent="0.2">
      <c r="A33" s="1">
        <v>42041008</v>
      </c>
      <c r="E33">
        <f>IF(E11&gt;80000000,VLOOKUP(E11,符文价值!$A$3:$D$158,4,0),IF(AND(E11&lt;80000000,E11&gt;10),E11,0))</f>
        <v>10</v>
      </c>
      <c r="F33">
        <f>IF(F11&gt;80000000,VLOOKUP(F11,[1]符文价值!$A$3:$D$158,4,0),IF(AND(F11&lt;80000000,F11&gt;10),F11,0))</f>
        <v>0</v>
      </c>
      <c r="G33">
        <f>IF(G11&gt;80000000,VLOOKUP(G11,[1]符文价值!$A$3:$D$158,4,0),IF(AND(G11&lt;80000000,G11&gt;10),G11,0))</f>
        <v>0</v>
      </c>
      <c r="H33">
        <f>IF(H11&gt;80000000,VLOOKUP(H11,符文价值!$A$3:$D$158,4,0),IF(AND(H11&lt;80000000,H11&gt;10),H11,0))</f>
        <v>431000</v>
      </c>
      <c r="I33">
        <f>IF(I11&gt;80000000,VLOOKUP(I11,符文价值!$A$3:$D$158,4,0),IF(AND(I11&lt;80000000,I11&gt;10),I11,0))</f>
        <v>15</v>
      </c>
      <c r="J33">
        <f>IF(J11&gt;80000000,VLOOKUP(J11,[1]符文价值!$A$3:$D$158,4,0),IF(AND(J11&lt;80000000,J11&gt;10),J11,0))</f>
        <v>0</v>
      </c>
      <c r="K33">
        <f>IF(K11&gt;80000000,VLOOKUP(K11,[1]符文价值!$A$3:$D$158,4,0),IF(AND(K11&lt;80000000,K11&gt;10),K11,0))</f>
        <v>0</v>
      </c>
      <c r="L33">
        <f>IF(L11&gt;80000000,VLOOKUP(L11,[1]符文价值!$A$3:$D$158,4,0),IF(AND(L11&lt;80000000,L11&gt;10),L11,0))</f>
        <v>396800</v>
      </c>
      <c r="M33">
        <f>IF(M11&gt;80000000,VLOOKUP(M11,符文价值!$A$3:$D$158,4,0),IF(AND(M11&lt;80000000,M11&gt;10),M11,0))</f>
        <v>24</v>
      </c>
      <c r="N33">
        <f>IF(N11&gt;80000000,VLOOKUP(N11,[1]符文价值!$A$3:$D$158,4,0),IF(AND(N11&lt;80000000,N11&gt;10),N11,0))</f>
        <v>0</v>
      </c>
      <c r="O33">
        <f>IF(O11&gt;80000000,VLOOKUP(O11,[1]符文价值!$A$3:$D$158,4,0),IF(AND(O11&lt;80000000,O11&gt;10),O11,0))</f>
        <v>0</v>
      </c>
      <c r="P33">
        <f>IF(P11&gt;80000000,VLOOKUP(P11,[1]符文价值!$A$3:$D$158,4,0),IF(AND(P11&lt;80000000,P11&gt;10),P11,0))</f>
        <v>100000</v>
      </c>
      <c r="Q33">
        <f>IF(Q11&gt;80000000,VLOOKUP(Q11,符文价值!$A$3:$D$158,4,0),IF(AND(Q11&lt;80000000,Q11&gt;10),Q11,0))</f>
        <v>48</v>
      </c>
      <c r="R33">
        <f>IF(R11&gt;80000000,VLOOKUP(R11,[1]符文价值!$A$3:$D$158,4,0),IF(AND(R11&lt;80000000,R11&gt;10),R11,0))</f>
        <v>0</v>
      </c>
      <c r="S33">
        <f>IF(S11&gt;80000000,VLOOKUP(S11,[1]符文价值!$A$3:$D$158,4,0),IF(AND(S11&lt;80000000,S11&gt;10),S11,0))</f>
        <v>0</v>
      </c>
      <c r="T33">
        <f>IF(T11&gt;80000000,VLOOKUP(T11,[1]符文价值!$A$3:$D$158,4,0),IF(AND(T11&lt;80000000,T11&gt;10),T11,0))</f>
        <v>69000</v>
      </c>
      <c r="U33">
        <f>IF(U11&gt;80000000,VLOOKUP(U11,符文价值!$A$3:$D$158,4,0),IF(AND(U11&lt;80000000,U11&gt;10),U11,0))</f>
        <v>120</v>
      </c>
      <c r="V33">
        <f>IF(V11&gt;80000000,VLOOKUP(V11,[1]符文价值!$A$3:$D$158,4,0),IF(AND(V11&lt;80000000,V11&gt;10),V11,0))</f>
        <v>0</v>
      </c>
      <c r="W33">
        <f>IF(W11&gt;80000000,VLOOKUP(W11,[1]符文价值!$A$3:$D$158,4,0),IF(AND(W11&lt;80000000,W11&gt;10),W11,0))</f>
        <v>0</v>
      </c>
      <c r="X33">
        <f>IF(X11&gt;80000000,VLOOKUP(X11,[1]符文价值!$A$3:$D$158,4,0),IF(AND(X11&lt;80000000,X11&gt;10),X11,0))</f>
        <v>3200</v>
      </c>
    </row>
    <row r="34" spans="1:24" x14ac:dyDescent="0.2">
      <c r="E34"/>
      <c r="I34"/>
      <c r="M34"/>
      <c r="Q34"/>
      <c r="U34"/>
    </row>
    <row r="35" spans="1:24" x14ac:dyDescent="0.2">
      <c r="A35" t="s">
        <v>109</v>
      </c>
      <c r="D35" t="s">
        <v>110</v>
      </c>
      <c r="E35" s="10" t="s">
        <v>111</v>
      </c>
    </row>
    <row r="36" spans="1:24" x14ac:dyDescent="0.2">
      <c r="A36" s="1">
        <v>42041001</v>
      </c>
      <c r="B36" s="1" t="s">
        <v>35</v>
      </c>
      <c r="C36">
        <f>SUM(H36:X36)</f>
        <v>13633250</v>
      </c>
      <c r="D36">
        <f>C36/1000000*6</f>
        <v>81.799499999999995</v>
      </c>
      <c r="E36" s="10">
        <f>D36*3</f>
        <v>245.39849999999998</v>
      </c>
      <c r="H36">
        <f>H26*E26</f>
        <v>4940000</v>
      </c>
      <c r="I36">
        <f t="shared" ref="I36:X43" si="3">I26*F26</f>
        <v>0</v>
      </c>
      <c r="J36">
        <f t="shared" si="3"/>
        <v>0</v>
      </c>
      <c r="K36">
        <f t="shared" si="3"/>
        <v>0</v>
      </c>
      <c r="L36">
        <f t="shared" si="3"/>
        <v>5999250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2400000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288000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6000</v>
      </c>
    </row>
    <row r="37" spans="1:24" x14ac:dyDescent="0.2">
      <c r="A37" s="1">
        <v>42041002</v>
      </c>
      <c r="B37" s="1" t="s">
        <v>36</v>
      </c>
      <c r="C37">
        <f t="shared" ref="C37:C43" si="4">SUM(H37:X37)</f>
        <v>13763000</v>
      </c>
      <c r="D37">
        <f t="shared" ref="D37:D43" si="5">C37/1000000*6</f>
        <v>82.578000000000003</v>
      </c>
      <c r="E37" s="10">
        <f t="shared" ref="E37:E43" si="6">D37*3</f>
        <v>247.73400000000001</v>
      </c>
      <c r="H37">
        <f t="shared" ref="H37:H43" si="7">H27*E27</f>
        <v>4910000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5997000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2400000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432000</v>
      </c>
      <c r="U37">
        <f t="shared" si="3"/>
        <v>0</v>
      </c>
      <c r="V37">
        <f t="shared" si="3"/>
        <v>0</v>
      </c>
      <c r="W37">
        <f t="shared" si="3"/>
        <v>0</v>
      </c>
      <c r="X37">
        <f t="shared" si="3"/>
        <v>24000</v>
      </c>
    </row>
    <row r="38" spans="1:24" s="11" customFormat="1" x14ac:dyDescent="0.2">
      <c r="A38" s="15">
        <v>42041003</v>
      </c>
      <c r="B38" s="1" t="s">
        <v>37</v>
      </c>
      <c r="C38" s="11">
        <f t="shared" si="4"/>
        <v>13979155</v>
      </c>
      <c r="D38" s="11">
        <f t="shared" si="5"/>
        <v>83.874930000000006</v>
      </c>
      <c r="E38" s="20">
        <f t="shared" si="6"/>
        <v>251.62479000000002</v>
      </c>
      <c r="H38" s="11">
        <f t="shared" si="7"/>
        <v>4860040</v>
      </c>
      <c r="I38" s="11">
        <f t="shared" si="3"/>
        <v>0</v>
      </c>
      <c r="J38" s="11">
        <f t="shared" si="3"/>
        <v>0</v>
      </c>
      <c r="K38" s="11">
        <f t="shared" si="3"/>
        <v>0</v>
      </c>
      <c r="L38" s="11">
        <f t="shared" si="3"/>
        <v>5993235</v>
      </c>
      <c r="M38" s="11">
        <f t="shared" si="3"/>
        <v>0</v>
      </c>
      <c r="N38" s="11">
        <f t="shared" si="3"/>
        <v>0</v>
      </c>
      <c r="O38" s="11">
        <f t="shared" si="3"/>
        <v>0</v>
      </c>
      <c r="P38" s="11">
        <f t="shared" si="3"/>
        <v>2399976</v>
      </c>
      <c r="Q38" s="11">
        <f t="shared" si="3"/>
        <v>0</v>
      </c>
      <c r="R38" s="11">
        <f t="shared" si="3"/>
        <v>0</v>
      </c>
      <c r="S38" s="11">
        <f t="shared" si="3"/>
        <v>0</v>
      </c>
      <c r="T38" s="11">
        <f t="shared" si="3"/>
        <v>671904</v>
      </c>
      <c r="U38" s="11">
        <f t="shared" si="3"/>
        <v>0</v>
      </c>
      <c r="V38" s="11">
        <f t="shared" si="3"/>
        <v>0</v>
      </c>
      <c r="W38" s="11">
        <f t="shared" si="3"/>
        <v>0</v>
      </c>
      <c r="X38" s="11">
        <f t="shared" si="3"/>
        <v>54000</v>
      </c>
    </row>
    <row r="39" spans="1:24" x14ac:dyDescent="0.2">
      <c r="A39" s="1">
        <v>42041004</v>
      </c>
      <c r="B39" s="1" t="s">
        <v>38</v>
      </c>
      <c r="C39">
        <f t="shared" si="4"/>
        <v>14282000</v>
      </c>
      <c r="D39">
        <f t="shared" si="5"/>
        <v>85.692000000000007</v>
      </c>
      <c r="E39" s="10">
        <f t="shared" si="6"/>
        <v>257.07600000000002</v>
      </c>
      <c r="H39">
        <f t="shared" si="7"/>
        <v>4790000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5988000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2400000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1008000</v>
      </c>
      <c r="U39">
        <f t="shared" si="3"/>
        <v>0</v>
      </c>
      <c r="V39">
        <f t="shared" si="3"/>
        <v>0</v>
      </c>
      <c r="W39">
        <f t="shared" si="3"/>
        <v>0</v>
      </c>
      <c r="X39">
        <f t="shared" si="3"/>
        <v>96000</v>
      </c>
    </row>
    <row r="40" spans="1:24" x14ac:dyDescent="0.2">
      <c r="A40" s="1">
        <v>42041006</v>
      </c>
      <c r="B40" s="1" t="s">
        <v>39</v>
      </c>
      <c r="C40">
        <f t="shared" si="4"/>
        <v>14671250</v>
      </c>
      <c r="D40">
        <f t="shared" si="5"/>
        <v>88.027500000000003</v>
      </c>
      <c r="E40" s="10">
        <f t="shared" si="6"/>
        <v>264.08249999999998</v>
      </c>
      <c r="F40" s="30">
        <f>D40+G40*2</f>
        <v>96.027500000000003</v>
      </c>
      <c r="G40" s="30">
        <f>符文石产出!Q8</f>
        <v>4</v>
      </c>
      <c r="H40">
        <f t="shared" si="7"/>
        <v>4700000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5981250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2400000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1440000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150000</v>
      </c>
    </row>
    <row r="41" spans="1:24" x14ac:dyDescent="0.2">
      <c r="A41" s="1">
        <v>42041005</v>
      </c>
      <c r="B41" s="1" t="s">
        <v>40</v>
      </c>
      <c r="C41">
        <f t="shared" si="4"/>
        <v>15146908</v>
      </c>
      <c r="D41">
        <f t="shared" si="5"/>
        <v>90.881448000000006</v>
      </c>
      <c r="E41" s="10">
        <f t="shared" si="6"/>
        <v>272.64434400000005</v>
      </c>
      <c r="F41" s="30">
        <f t="shared" ref="F41:F43" si="8">D41+G41*2</f>
        <v>98.881448000000006</v>
      </c>
      <c r="G41" s="30">
        <f>符文石产出!Q9</f>
        <v>4</v>
      </c>
      <c r="H41">
        <f t="shared" si="7"/>
        <v>4590160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5972940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2399904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1967904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216000</v>
      </c>
    </row>
    <row r="42" spans="1:24" x14ac:dyDescent="0.2">
      <c r="A42" s="1">
        <v>42041007</v>
      </c>
      <c r="B42" s="1" t="s">
        <v>41</v>
      </c>
      <c r="C42">
        <f t="shared" si="4"/>
        <v>15709004</v>
      </c>
      <c r="D42">
        <f t="shared" si="5"/>
        <v>94.254024000000001</v>
      </c>
      <c r="E42" s="10">
        <f t="shared" si="6"/>
        <v>282.76207199999999</v>
      </c>
      <c r="F42" s="30">
        <f t="shared" si="8"/>
        <v>106.254024</v>
      </c>
      <c r="G42" s="30">
        <f>符文石产出!Q10</f>
        <v>6</v>
      </c>
      <c r="H42">
        <f t="shared" si="7"/>
        <v>4460060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5963160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2399880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2591904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294000</v>
      </c>
    </row>
    <row r="43" spans="1:24" x14ac:dyDescent="0.2">
      <c r="A43" s="1">
        <v>42041008</v>
      </c>
      <c r="B43" s="1" t="s">
        <v>42</v>
      </c>
      <c r="C43">
        <f t="shared" si="4"/>
        <v>16358000</v>
      </c>
      <c r="D43">
        <f t="shared" si="5"/>
        <v>98.147999999999996</v>
      </c>
      <c r="E43" s="10">
        <f t="shared" si="6"/>
        <v>294.44399999999996</v>
      </c>
      <c r="F43" s="30">
        <f t="shared" si="8"/>
        <v>114.148</v>
      </c>
      <c r="G43" s="30">
        <f>符文石产出!Q11</f>
        <v>8</v>
      </c>
      <c r="H43">
        <f t="shared" si="7"/>
        <v>4310000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5952000</v>
      </c>
      <c r="M43">
        <f t="shared" si="3"/>
        <v>0</v>
      </c>
      <c r="N43">
        <f t="shared" si="3"/>
        <v>0</v>
      </c>
      <c r="O43">
        <f t="shared" si="3"/>
        <v>0</v>
      </c>
      <c r="P43">
        <f t="shared" si="3"/>
        <v>2400000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3312000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384000</v>
      </c>
    </row>
    <row r="48" spans="1:24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T32"/>
  <sheetViews>
    <sheetView workbookViewId="0">
      <selection activeCell="B29" sqref="B29"/>
    </sheetView>
  </sheetViews>
  <sheetFormatPr defaultRowHeight="14.25" x14ac:dyDescent="0.2"/>
  <cols>
    <col min="4" max="4" width="13.25" customWidth="1"/>
    <col min="5" max="5" width="12.25" customWidth="1"/>
  </cols>
  <sheetData>
    <row r="4" spans="2:20" x14ac:dyDescent="0.2">
      <c r="D4" t="s">
        <v>200</v>
      </c>
      <c r="E4">
        <v>0</v>
      </c>
    </row>
    <row r="5" spans="2:20" x14ac:dyDescent="0.2">
      <c r="D5" t="s">
        <v>201</v>
      </c>
      <c r="E5">
        <v>30</v>
      </c>
    </row>
    <row r="6" spans="2:20" x14ac:dyDescent="0.2">
      <c r="D6" t="s">
        <v>202</v>
      </c>
      <c r="E6">
        <v>85</v>
      </c>
      <c r="F6">
        <v>90</v>
      </c>
      <c r="G6">
        <v>95</v>
      </c>
      <c r="H6">
        <v>100</v>
      </c>
      <c r="K6" t="s">
        <v>198</v>
      </c>
      <c r="O6" t="s">
        <v>199</v>
      </c>
      <c r="S6" t="s">
        <v>206</v>
      </c>
      <c r="T6">
        <v>30</v>
      </c>
    </row>
    <row r="7" spans="2:20" x14ac:dyDescent="0.2">
      <c r="D7" s="10" t="s">
        <v>197</v>
      </c>
      <c r="E7" s="10">
        <f>(E6-80+1)*$M$8</f>
        <v>60</v>
      </c>
      <c r="F7" s="10">
        <f t="shared" ref="F7:H7" si="0">(F6-80+1)*$M$8</f>
        <v>110</v>
      </c>
      <c r="G7" s="10">
        <f t="shared" si="0"/>
        <v>160</v>
      </c>
      <c r="H7" s="10">
        <f t="shared" si="0"/>
        <v>210</v>
      </c>
    </row>
    <row r="8" spans="2:20" x14ac:dyDescent="0.2">
      <c r="D8" s="10" t="s">
        <v>203</v>
      </c>
      <c r="E8" s="10">
        <v>20</v>
      </c>
      <c r="F8" s="10">
        <v>40</v>
      </c>
      <c r="G8" s="10">
        <v>50</v>
      </c>
      <c r="H8" s="10">
        <v>70</v>
      </c>
      <c r="K8" t="str">
        <f>爬塔宝箱价值!B58</f>
        <v>爬塔宝箱80-83层</v>
      </c>
      <c r="M8">
        <v>10</v>
      </c>
      <c r="O8" t="str">
        <f>符文精华宝箱价值!B40</f>
        <v>符文精华宝箱80-84层</v>
      </c>
      <c r="Q8">
        <v>4</v>
      </c>
    </row>
    <row r="9" spans="2:20" x14ac:dyDescent="0.2">
      <c r="D9" s="10" t="s">
        <v>199</v>
      </c>
      <c r="E9" s="10">
        <f>E5*3*Q9</f>
        <v>360</v>
      </c>
      <c r="F9" s="10">
        <f>E5*Q10*3</f>
        <v>540</v>
      </c>
      <c r="G9" s="10">
        <f>E5*Q10*3</f>
        <v>540</v>
      </c>
      <c r="H9" s="10">
        <f>E5*Q11*3</f>
        <v>720</v>
      </c>
      <c r="K9" t="str">
        <f>爬塔宝箱价值!B59</f>
        <v>爬塔宝箱84-84层</v>
      </c>
      <c r="M9">
        <v>10</v>
      </c>
      <c r="O9" t="str">
        <f>符文精华宝箱价值!B41</f>
        <v>符文精华宝箱85-89层</v>
      </c>
      <c r="Q9">
        <v>4</v>
      </c>
    </row>
    <row r="10" spans="2:20" x14ac:dyDescent="0.2">
      <c r="B10" t="s">
        <v>205</v>
      </c>
      <c r="C10">
        <f>(10*4+6*3)*4</f>
        <v>232</v>
      </c>
      <c r="D10" s="10" t="s">
        <v>204</v>
      </c>
      <c r="E10" s="10">
        <f>$C$10*$Q$16</f>
        <v>928</v>
      </c>
      <c r="F10" s="10">
        <f t="shared" ref="F10:H10" si="1">$C$10*$Q$16</f>
        <v>928</v>
      </c>
      <c r="G10" s="10">
        <f t="shared" si="1"/>
        <v>928</v>
      </c>
      <c r="H10" s="10">
        <f t="shared" si="1"/>
        <v>928</v>
      </c>
      <c r="K10" t="str">
        <f>爬塔宝箱价值!B60</f>
        <v>爬塔宝箱85-87层</v>
      </c>
      <c r="M10">
        <v>10</v>
      </c>
      <c r="O10" t="str">
        <f>符文精华宝箱价值!B42</f>
        <v>符文精华宝箱90-99层</v>
      </c>
      <c r="Q10">
        <v>6</v>
      </c>
    </row>
    <row r="11" spans="2:20" x14ac:dyDescent="0.2">
      <c r="D11" s="10" t="s">
        <v>208</v>
      </c>
      <c r="E11" s="10">
        <f>E4/150*T6</f>
        <v>0</v>
      </c>
      <c r="F11" s="10">
        <f>E4/150*T6</f>
        <v>0</v>
      </c>
      <c r="G11" s="10">
        <f>E4/150*T6</f>
        <v>0</v>
      </c>
      <c r="H11" s="10">
        <f>E4/150*T6</f>
        <v>0</v>
      </c>
      <c r="K11" t="str">
        <f>爬塔宝箱价值!B61</f>
        <v>爬塔宝箱88-91层</v>
      </c>
      <c r="M11">
        <v>10</v>
      </c>
      <c r="O11" t="str">
        <f>符文精华宝箱价值!B43</f>
        <v>符文精华宝箱100层</v>
      </c>
      <c r="Q11">
        <v>8</v>
      </c>
    </row>
    <row r="12" spans="2:20" x14ac:dyDescent="0.2">
      <c r="C12">
        <v>1.5</v>
      </c>
      <c r="D12" s="10" t="s">
        <v>209</v>
      </c>
      <c r="E12">
        <f>E5/C12*T6</f>
        <v>600</v>
      </c>
      <c r="F12">
        <f>E5/C12*T6</f>
        <v>600</v>
      </c>
      <c r="G12">
        <f>E5/C12*T6</f>
        <v>600</v>
      </c>
      <c r="H12">
        <f>E5/C12*T6</f>
        <v>600</v>
      </c>
      <c r="K12" t="str">
        <f>爬塔宝箱价值!B62</f>
        <v>爬塔宝箱92-95层</v>
      </c>
      <c r="M12">
        <v>10</v>
      </c>
    </row>
    <row r="13" spans="2:20" x14ac:dyDescent="0.2">
      <c r="C13">
        <v>3</v>
      </c>
      <c r="D13" s="10" t="s">
        <v>210</v>
      </c>
      <c r="E13">
        <f>E5*Q8*C13</f>
        <v>360</v>
      </c>
      <c r="F13">
        <v>360</v>
      </c>
      <c r="G13">
        <v>360</v>
      </c>
      <c r="H13">
        <v>360</v>
      </c>
      <c r="K13" t="str">
        <f>爬塔宝箱价值!B63</f>
        <v>爬塔宝箱96-99层</v>
      </c>
      <c r="M13">
        <v>10</v>
      </c>
    </row>
    <row r="14" spans="2:20" x14ac:dyDescent="0.2">
      <c r="C14" s="11">
        <f>E5</f>
        <v>30</v>
      </c>
      <c r="D14" s="20" t="s">
        <v>211</v>
      </c>
      <c r="E14" s="11">
        <f>C14*T6</f>
        <v>900</v>
      </c>
      <c r="F14" s="11">
        <v>900</v>
      </c>
      <c r="G14" s="11">
        <v>900</v>
      </c>
      <c r="H14" s="11">
        <v>900</v>
      </c>
      <c r="K14" t="str">
        <f>爬塔宝箱价值!B64</f>
        <v>爬塔宝箱100层</v>
      </c>
      <c r="M14">
        <v>10</v>
      </c>
    </row>
    <row r="15" spans="2:20" x14ac:dyDescent="0.2">
      <c r="D15" s="10"/>
    </row>
    <row r="16" spans="2:20" x14ac:dyDescent="0.2">
      <c r="D16" t="s">
        <v>207</v>
      </c>
      <c r="E16">
        <f>SUM(E7:E14)</f>
        <v>3228</v>
      </c>
      <c r="F16">
        <f>SUM(F7:F14)</f>
        <v>3478</v>
      </c>
      <c r="G16">
        <f>SUM(G7:G14)</f>
        <v>3538</v>
      </c>
      <c r="H16">
        <f>SUM(H7:H14)</f>
        <v>3788</v>
      </c>
      <c r="O16" t="s">
        <v>213</v>
      </c>
      <c r="Q16" s="11">
        <v>4</v>
      </c>
    </row>
    <row r="18" spans="2:7" x14ac:dyDescent="0.2">
      <c r="F18">
        <v>1875</v>
      </c>
    </row>
    <row r="21" spans="2:7" x14ac:dyDescent="0.2">
      <c r="B21">
        <v>10000</v>
      </c>
      <c r="C21" t="s">
        <v>214</v>
      </c>
      <c r="D21">
        <v>101</v>
      </c>
      <c r="E21">
        <v>4</v>
      </c>
      <c r="F21">
        <v>1</v>
      </c>
      <c r="G21">
        <v>1</v>
      </c>
    </row>
    <row r="22" spans="2:7" x14ac:dyDescent="0.2">
      <c r="B22">
        <v>10001</v>
      </c>
      <c r="C22" t="s">
        <v>214</v>
      </c>
      <c r="D22">
        <v>101</v>
      </c>
      <c r="E22">
        <v>8</v>
      </c>
      <c r="F22">
        <v>1</v>
      </c>
      <c r="G22">
        <v>1</v>
      </c>
    </row>
    <row r="23" spans="2:7" x14ac:dyDescent="0.2">
      <c r="B23">
        <v>10002</v>
      </c>
      <c r="C23" t="s">
        <v>214</v>
      </c>
      <c r="D23">
        <v>101</v>
      </c>
      <c r="E23">
        <v>10</v>
      </c>
      <c r="F23">
        <v>1</v>
      </c>
      <c r="G23">
        <v>1</v>
      </c>
    </row>
    <row r="24" spans="2:7" x14ac:dyDescent="0.2">
      <c r="B24">
        <v>10003</v>
      </c>
      <c r="C24" t="s">
        <v>214</v>
      </c>
      <c r="D24">
        <v>101</v>
      </c>
      <c r="E24">
        <v>30</v>
      </c>
      <c r="F24">
        <v>1</v>
      </c>
      <c r="G24">
        <v>1</v>
      </c>
    </row>
    <row r="29" spans="2:7" x14ac:dyDescent="0.2">
      <c r="B29" t="str">
        <f>B21&amp;C21&amp;D21&amp;","&amp;E21&amp;","&amp;F21&amp;","&amp;G21</f>
        <v>10000|101,4,1,1</v>
      </c>
    </row>
    <row r="30" spans="2:7" x14ac:dyDescent="0.2">
      <c r="B30" t="str">
        <f t="shared" ref="B30:B32" si="2">B22&amp;C22&amp;D22&amp;","&amp;E22&amp;","&amp;F22&amp;","&amp;G22</f>
        <v>10001|101,8,1,1</v>
      </c>
    </row>
    <row r="31" spans="2:7" x14ac:dyDescent="0.2">
      <c r="B31" t="str">
        <f t="shared" si="2"/>
        <v>10002|101,10,1,1</v>
      </c>
    </row>
    <row r="32" spans="2:7" x14ac:dyDescent="0.2">
      <c r="B32" t="str">
        <f t="shared" si="2"/>
        <v>10003|101,30,1,1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爬塔宝箱（输出)</vt:lpstr>
      <vt:lpstr>符文精华宝箱(输出)</vt:lpstr>
      <vt:lpstr>爬塔宝箱价值</vt:lpstr>
      <vt:lpstr>符文精华宝箱价值</vt:lpstr>
      <vt:lpstr>符文石产出</vt:lpstr>
      <vt:lpstr>奖励罗列</vt:lpstr>
      <vt:lpstr>符文罗列</vt:lpstr>
      <vt:lpstr>总产出</vt:lpstr>
      <vt:lpstr>权重</vt:lpstr>
      <vt:lpstr>符文价值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2021-02-26T10:37:47Z</dcterms:modified>
</cp:coreProperties>
</file>